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D:\استمارات الفصل الثاني 21-22\محاسبة\"/>
    </mc:Choice>
  </mc:AlternateContent>
  <xr:revisionPtr revIDLastSave="0" documentId="13_ncr:1_{DF15CEDC-BE32-4E97-A611-A5F753E658D8}" xr6:coauthVersionLast="47" xr6:coauthVersionMax="47" xr10:uidLastSave="{00000000-0000-0000-0000-000000000000}"/>
  <workbookProtection workbookAlgorithmName="SHA-512" workbookHashValue="BReINTIO7DNt7FXLdwG0H5qhzjWnm9RflBwdgeMKG2YnK9G9IdRdPQXcAX1DQPQ53B/txDqjYDQ3hJfas1ZfnQ==" workbookSaltValue="GF0OYYDA+DMel48o0mcmPQ==" workbookSpinCount="100000" lockStructure="1"/>
  <bookViews>
    <workbookView xWindow="-120" yWindow="-120" windowWidth="20730" windowHeight="11040" xr2:uid="{00000000-000D-0000-FFFF-FFFF00000000}"/>
  </bookViews>
  <sheets>
    <sheet name="تعليمات" sheetId="13" r:id="rId1"/>
    <sheet name="إدخال البيانات" sheetId="7" r:id="rId2"/>
    <sheet name="إختيار المقررات" sheetId="5" r:id="rId3"/>
    <sheet name="الإستمارة" sheetId="11" r:id="rId4"/>
    <sheet name="محاسبة-21-22-ف2" sheetId="2" r:id="rId5"/>
    <sheet name="ورقة4" sheetId="10" state="hidden" r:id="rId6"/>
    <sheet name="ورقة2" sheetId="4" state="hidden" r:id="rId7"/>
  </sheets>
  <definedNames>
    <definedName name="_xlnm._FilterDatabase" localSheetId="1" hidden="1">'إدخال البيانات'!$L$6:$L$18</definedName>
    <definedName name="_xlnm._FilterDatabase" localSheetId="6" hidden="1">ورقة2!$A$2:$AF$7734</definedName>
    <definedName name="_xlnm._FilterDatabase" localSheetId="5" hidden="1">ورقة4!$A$1:$AS$8139</definedName>
    <definedName name="_xlnm.Print_Area" localSheetId="3">الإستمارة!$A$1:$S$47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7" l="1"/>
  <c r="F10" i="7"/>
  <c r="E10" i="7"/>
  <c r="D10" i="7"/>
  <c r="C10" i="7"/>
  <c r="B10" i="7"/>
  <c r="A10" i="7"/>
  <c r="F7" i="7"/>
  <c r="E7" i="7"/>
  <c r="D7" i="7"/>
  <c r="C7" i="7"/>
  <c r="B7" i="7"/>
  <c r="V1" i="5" s="1"/>
  <c r="A7" i="7"/>
  <c r="P1" i="5" s="1"/>
  <c r="P4" i="5" l="1"/>
  <c r="J4" i="5"/>
  <c r="D4" i="5"/>
  <c r="F1" i="7"/>
  <c r="EA5" i="2" s="1"/>
  <c r="A2" i="7" l="1"/>
  <c r="D1" i="7"/>
  <c r="F28" i="5" l="1"/>
  <c r="I28" i="5"/>
  <c r="I29" i="5"/>
  <c r="B19" i="11" l="1"/>
  <c r="AC20" i="5"/>
  <c r="DT5" i="2"/>
  <c r="DI5" i="2"/>
  <c r="DC5" i="2"/>
  <c r="D1" i="5"/>
  <c r="A32" i="5" s="1"/>
  <c r="AH11" i="5" l="1"/>
  <c r="D3" i="5"/>
  <c r="AB5" i="5"/>
  <c r="D2" i="5"/>
  <c r="V5" i="5"/>
  <c r="AH1" i="5"/>
  <c r="P5" i="5"/>
  <c r="AB1" i="5"/>
  <c r="AH9" i="5"/>
  <c r="J1" i="5"/>
  <c r="J3" i="5"/>
  <c r="P3" i="5" s="1"/>
  <c r="A30" i="5"/>
  <c r="A29" i="5"/>
  <c r="A28" i="5"/>
  <c r="A27" i="5"/>
  <c r="A31" i="5"/>
  <c r="U14" i="5" l="1"/>
  <c r="V14" i="5" s="1"/>
  <c r="U13" i="5"/>
  <c r="V13" i="5" s="1"/>
  <c r="U18" i="5"/>
  <c r="V18" i="5" s="1"/>
  <c r="DZ5" i="2" s="1"/>
  <c r="U16" i="5"/>
  <c r="V16" i="5" s="1"/>
  <c r="U17" i="5"/>
  <c r="V17" i="5" s="1"/>
  <c r="U15" i="5"/>
  <c r="V15" i="5" s="1"/>
  <c r="AH3" i="5"/>
  <c r="AE22" i="11"/>
  <c r="Y23" i="11" l="1"/>
  <c r="Y24" i="11"/>
  <c r="Y25" i="11"/>
  <c r="DB5" i="2" l="1"/>
  <c r="DA5" i="2"/>
  <c r="CZ5" i="2"/>
  <c r="AH7" i="5"/>
  <c r="H2" i="11"/>
  <c r="J7" i="5" l="1"/>
  <c r="BR54" i="5"/>
  <c r="BR53" i="5"/>
  <c r="BR52" i="5"/>
  <c r="BR51" i="5"/>
  <c r="BR50" i="5"/>
  <c r="BR48" i="5"/>
  <c r="BR47" i="5"/>
  <c r="BR46" i="5"/>
  <c r="BR45" i="5"/>
  <c r="BR44" i="5"/>
  <c r="BR42" i="5"/>
  <c r="BR41" i="5"/>
  <c r="BR40" i="5"/>
  <c r="BR39" i="5"/>
  <c r="BR38" i="5"/>
  <c r="BR36" i="5"/>
  <c r="BR35" i="5"/>
  <c r="BR34" i="5"/>
  <c r="BR33" i="5"/>
  <c r="BR32" i="5"/>
  <c r="BR30" i="5"/>
  <c r="BR29" i="5"/>
  <c r="BR28" i="5"/>
  <c r="BR27" i="5"/>
  <c r="BR26" i="5"/>
  <c r="BR24" i="5"/>
  <c r="BR23" i="5"/>
  <c r="BR22" i="5"/>
  <c r="BR21" i="5"/>
  <c r="BR20" i="5"/>
  <c r="BR19" i="5"/>
  <c r="BR17" i="5"/>
  <c r="BR16" i="5"/>
  <c r="BR15" i="5"/>
  <c r="BR14" i="5"/>
  <c r="BR13" i="5"/>
  <c r="BR11" i="5"/>
  <c r="BR10" i="5"/>
  <c r="BR9" i="5"/>
  <c r="BR8" i="5"/>
  <c r="BR7" i="5"/>
  <c r="BR6" i="5"/>
  <c r="J27" i="11" l="1"/>
  <c r="E23" i="11"/>
  <c r="V31" i="11"/>
  <c r="V29" i="11"/>
  <c r="V33" i="11"/>
  <c r="V27" i="11"/>
  <c r="DV5" i="2" l="1"/>
  <c r="DY5" i="2"/>
  <c r="B32" i="11"/>
  <c r="DW5" i="2"/>
  <c r="DU5" i="2"/>
  <c r="DX5" i="2" l="1"/>
  <c r="G30" i="11"/>
  <c r="B31" i="11"/>
  <c r="G31" i="11"/>
  <c r="E24" i="11" l="1"/>
  <c r="DE5" i="2"/>
  <c r="N23" i="11"/>
  <c r="K23" i="11"/>
  <c r="B30" i="11"/>
  <c r="K24" i="11"/>
  <c r="BN16" i="5"/>
  <c r="BN23" i="5"/>
  <c r="BN39" i="5"/>
  <c r="BN46" i="5"/>
  <c r="BN54" i="5"/>
  <c r="BN11" i="5"/>
  <c r="BN24" i="5"/>
  <c r="T3" i="2"/>
  <c r="V3" i="2"/>
  <c r="X3" i="2"/>
  <c r="CX3" i="2" l="1"/>
  <c r="CV3" i="2"/>
  <c r="CT3" i="2"/>
  <c r="CR3" i="2"/>
  <c r="CP3" i="2"/>
  <c r="CN3" i="2"/>
  <c r="CL3" i="2"/>
  <c r="CJ3" i="2"/>
  <c r="CH3" i="2"/>
  <c r="CF3" i="2"/>
  <c r="CD3" i="2"/>
  <c r="CB3" i="2"/>
  <c r="BZ3" i="2"/>
  <c r="BX3" i="2"/>
  <c r="BV3" i="2"/>
  <c r="BT3" i="2"/>
  <c r="BR3" i="2"/>
  <c r="BP3" i="2"/>
  <c r="BN3" i="2"/>
  <c r="BL3" i="2"/>
  <c r="BJ3" i="2"/>
  <c r="BH3" i="2"/>
  <c r="BF3" i="2"/>
  <c r="BD3" i="2"/>
  <c r="BB3" i="2"/>
  <c r="AZ3" i="2"/>
  <c r="AX3" i="2"/>
  <c r="AV3" i="2"/>
  <c r="AT3" i="2"/>
  <c r="AR3" i="2"/>
  <c r="AP3" i="2"/>
  <c r="AN3" i="2"/>
  <c r="AL3" i="2"/>
  <c r="AJ3" i="2"/>
  <c r="AH3" i="2"/>
  <c r="AF3" i="2"/>
  <c r="AD3" i="2"/>
  <c r="AB3" i="2"/>
  <c r="Z3" i="2"/>
  <c r="V4" i="5" l="1"/>
  <c r="D7" i="11" s="1"/>
  <c r="Z20" i="11" s="1"/>
  <c r="Y20" i="11" s="1"/>
  <c r="AB4" i="5"/>
  <c r="H7" i="11" s="1"/>
  <c r="Z21" i="11" s="1"/>
  <c r="Y21" i="11" s="1"/>
  <c r="G2" i="5"/>
  <c r="P2" i="5"/>
  <c r="V2" i="5"/>
  <c r="BK12" i="5"/>
  <c r="BK18" i="5"/>
  <c r="BK25" i="5"/>
  <c r="BK31" i="5"/>
  <c r="BK37" i="5"/>
  <c r="N4" i="11" l="1"/>
  <c r="Z11" i="11" s="1"/>
  <c r="DS5" i="2"/>
  <c r="F3" i="11"/>
  <c r="Z7" i="11" s="1"/>
  <c r="Y7" i="11" s="1"/>
  <c r="DR5" i="2"/>
  <c r="J3" i="11"/>
  <c r="Z6" i="11" s="1"/>
  <c r="Y6" i="11" s="1"/>
  <c r="DQ5" i="2"/>
  <c r="DF5" i="2"/>
  <c r="AC3" i="5"/>
  <c r="AC4" i="5"/>
  <c r="AH4" i="5"/>
  <c r="K7" i="11" s="1"/>
  <c r="Z22" i="11" s="1"/>
  <c r="Y22" i="11" s="1"/>
  <c r="E26" i="11" l="1"/>
  <c r="BT7" i="5"/>
  <c r="W5" i="2"/>
  <c r="BT6" i="5"/>
  <c r="U5" i="2"/>
  <c r="BT13" i="5"/>
  <c r="AG5" i="2"/>
  <c r="BK7" i="5"/>
  <c r="BK6" i="5"/>
  <c r="BS6" i="5"/>
  <c r="BK13" i="5"/>
  <c r="BS13" i="5"/>
  <c r="BA5" i="2" l="1"/>
  <c r="AY5" i="2"/>
  <c r="AW5" i="2"/>
  <c r="Y5" i="2" l="1"/>
  <c r="BR55" i="5"/>
  <c r="BR57" i="5"/>
  <c r="BR56" i="5"/>
  <c r="BT14" i="5"/>
  <c r="AI5" i="2"/>
  <c r="BT17" i="5"/>
  <c r="AO5" i="2"/>
  <c r="BT21" i="5"/>
  <c r="AU5" i="2"/>
  <c r="BT32" i="5"/>
  <c r="BM5" i="2"/>
  <c r="BT39" i="5"/>
  <c r="BY5" i="2"/>
  <c r="BT40" i="5"/>
  <c r="CA5" i="2"/>
  <c r="BT41" i="5"/>
  <c r="CC5" i="2"/>
  <c r="BT42" i="5"/>
  <c r="CE5" i="2"/>
  <c r="BT44" i="5"/>
  <c r="CG5" i="2"/>
  <c r="BT45" i="5"/>
  <c r="CI5" i="2"/>
  <c r="BT46" i="5"/>
  <c r="CK5" i="2"/>
  <c r="BT47" i="5"/>
  <c r="CM5" i="2"/>
  <c r="BT48" i="5"/>
  <c r="CO5" i="2"/>
  <c r="BT9" i="5"/>
  <c r="AA5" i="2"/>
  <c r="BT10" i="5"/>
  <c r="AC5" i="2"/>
  <c r="BT11" i="5"/>
  <c r="AE5" i="2"/>
  <c r="BT50" i="5"/>
  <c r="CQ5" i="2"/>
  <c r="BT51" i="5"/>
  <c r="CS5" i="2"/>
  <c r="BT52" i="5"/>
  <c r="CU5" i="2"/>
  <c r="BT53" i="5"/>
  <c r="CW5" i="2"/>
  <c r="BT54" i="5"/>
  <c r="CY5" i="2"/>
  <c r="BT38" i="5"/>
  <c r="BW5" i="2"/>
  <c r="BT16" i="5"/>
  <c r="AM5" i="2"/>
  <c r="BT15" i="5"/>
  <c r="AK5" i="2"/>
  <c r="BT19" i="5"/>
  <c r="AQ5" i="2"/>
  <c r="BT20" i="5"/>
  <c r="AS5" i="2"/>
  <c r="BT33" i="5"/>
  <c r="BO5" i="2"/>
  <c r="BT34" i="5"/>
  <c r="BQ5" i="2"/>
  <c r="BT35" i="5"/>
  <c r="BS5" i="2"/>
  <c r="BT36" i="5"/>
  <c r="BU5" i="2"/>
  <c r="BT26" i="5"/>
  <c r="BC5" i="2"/>
  <c r="BT27" i="5"/>
  <c r="BE5" i="2"/>
  <c r="BT28" i="5"/>
  <c r="BG5" i="2"/>
  <c r="BT29" i="5"/>
  <c r="BI5" i="2"/>
  <c r="BT30" i="5"/>
  <c r="BK5" i="2"/>
  <c r="BK8" i="5"/>
  <c r="BT8" i="5"/>
  <c r="BK22" i="5"/>
  <c r="BT22" i="5"/>
  <c r="BK23" i="5"/>
  <c r="BT23" i="5"/>
  <c r="BK24" i="5"/>
  <c r="BT24" i="5"/>
  <c r="AB2" i="5"/>
  <c r="BS40" i="5"/>
  <c r="BK40" i="5"/>
  <c r="BS43" i="5"/>
  <c r="BK43" i="5"/>
  <c r="BS46" i="5"/>
  <c r="BK46" i="5"/>
  <c r="BS38" i="5"/>
  <c r="BK38" i="5"/>
  <c r="BK9" i="5"/>
  <c r="BK10" i="5"/>
  <c r="BK11" i="5"/>
  <c r="BS48" i="5"/>
  <c r="BK48" i="5"/>
  <c r="BS49" i="5"/>
  <c r="BK49" i="5"/>
  <c r="BS50" i="5"/>
  <c r="BK50" i="5"/>
  <c r="BS51" i="5"/>
  <c r="BK51" i="5"/>
  <c r="BS52" i="5"/>
  <c r="BK52" i="5"/>
  <c r="BS39" i="5"/>
  <c r="BK39" i="5"/>
  <c r="BS42" i="5"/>
  <c r="BK42" i="5"/>
  <c r="BS45" i="5"/>
  <c r="BK45" i="5"/>
  <c r="BK14" i="5"/>
  <c r="BK15" i="5"/>
  <c r="BK16" i="5"/>
  <c r="BK17" i="5"/>
  <c r="BK19" i="5"/>
  <c r="BK20" i="5"/>
  <c r="BK21" i="5"/>
  <c r="BS32" i="5"/>
  <c r="BK32" i="5"/>
  <c r="BS41" i="5"/>
  <c r="BK41" i="5"/>
  <c r="BS44" i="5"/>
  <c r="BK44" i="5"/>
  <c r="BS47" i="5"/>
  <c r="BK47" i="5"/>
  <c r="BS33" i="5"/>
  <c r="BK33" i="5"/>
  <c r="BS34" i="5"/>
  <c r="BK34" i="5"/>
  <c r="BS35" i="5"/>
  <c r="BK35" i="5"/>
  <c r="BS36" i="5"/>
  <c r="BK36" i="5"/>
  <c r="BS26" i="5"/>
  <c r="BK26" i="5"/>
  <c r="BS27" i="5"/>
  <c r="BK27" i="5"/>
  <c r="BS28" i="5"/>
  <c r="BK28" i="5"/>
  <c r="BS29" i="5"/>
  <c r="BK29" i="5"/>
  <c r="BS30" i="5"/>
  <c r="BK30" i="5"/>
  <c r="BS22" i="5"/>
  <c r="BS23" i="5"/>
  <c r="BS24" i="5"/>
  <c r="BS9" i="5"/>
  <c r="BS14" i="5"/>
  <c r="BS15" i="5"/>
  <c r="BS16" i="5"/>
  <c r="BS17" i="5"/>
  <c r="BS19" i="5"/>
  <c r="BS20" i="5"/>
  <c r="BS21" i="5"/>
  <c r="BS7" i="5"/>
  <c r="BS10" i="5"/>
  <c r="BS8" i="5"/>
  <c r="BS11" i="5"/>
  <c r="A5" i="2"/>
  <c r="D2" i="11"/>
  <c r="E36" i="11" s="1"/>
  <c r="E42" i="11" s="1"/>
  <c r="B1" i="11"/>
  <c r="N5" i="2"/>
  <c r="M5" i="2"/>
  <c r="S5" i="2"/>
  <c r="B5" i="2"/>
  <c r="N3" i="11" l="1"/>
  <c r="Z5" i="11" s="1"/>
  <c r="Y5" i="11" s="1"/>
  <c r="DP5" i="2"/>
  <c r="V3" i="5"/>
  <c r="V12" i="5"/>
  <c r="B29" i="11" s="1"/>
  <c r="K4" i="11"/>
  <c r="K6" i="11"/>
  <c r="F5" i="2"/>
  <c r="Q5" i="2"/>
  <c r="D5" i="2"/>
  <c r="P5" i="2"/>
  <c r="C5" i="2"/>
  <c r="BT37" i="5"/>
  <c r="BR58" i="5"/>
  <c r="BT31" i="5"/>
  <c r="BT25" i="5"/>
  <c r="BT49" i="5"/>
  <c r="BT43" i="5"/>
  <c r="BT12" i="5"/>
  <c r="BT18" i="5"/>
  <c r="W14" i="11"/>
  <c r="W16" i="11"/>
  <c r="BS37" i="5"/>
  <c r="W17" i="11"/>
  <c r="W20" i="11"/>
  <c r="W12" i="11"/>
  <c r="W15" i="11"/>
  <c r="BT5" i="5"/>
  <c r="W13" i="11"/>
  <c r="W18" i="11"/>
  <c r="W11" i="11"/>
  <c r="W10" i="11"/>
  <c r="W19" i="11"/>
  <c r="BS18" i="5"/>
  <c r="BS12" i="5"/>
  <c r="BS25" i="5"/>
  <c r="BS31" i="5"/>
  <c r="BS5" i="5"/>
  <c r="O5" i="2"/>
  <c r="D3" i="11"/>
  <c r="M35" i="11"/>
  <c r="L41" i="11" s="1"/>
  <c r="J5" i="2" l="1"/>
  <c r="AB3" i="5"/>
  <c r="Z18" i="11"/>
  <c r="Z10" i="11"/>
  <c r="Y10" i="11" s="1"/>
  <c r="I5" i="2"/>
  <c r="G24" i="5"/>
  <c r="H24" i="5" s="1"/>
  <c r="J24" i="5" s="1"/>
  <c r="G25" i="5"/>
  <c r="H25" i="5" s="1"/>
  <c r="J25" i="5" s="1"/>
  <c r="G26" i="5"/>
  <c r="G23" i="5"/>
  <c r="H23" i="5" s="1"/>
  <c r="J23" i="5" s="1"/>
  <c r="G27" i="5"/>
  <c r="H27" i="5" s="1"/>
  <c r="J27" i="5" s="1"/>
  <c r="G12" i="5"/>
  <c r="H12" i="5" s="1"/>
  <c r="G19" i="5"/>
  <c r="H19" i="5" s="1"/>
  <c r="G14" i="5"/>
  <c r="H14" i="5" s="1"/>
  <c r="G15" i="5"/>
  <c r="H15" i="5" s="1"/>
  <c r="G16" i="5"/>
  <c r="H16" i="5" s="1"/>
  <c r="J16" i="5" s="1"/>
  <c r="G13" i="5"/>
  <c r="H13" i="5" s="1"/>
  <c r="G11" i="5"/>
  <c r="H11" i="5" s="1"/>
  <c r="G18" i="5"/>
  <c r="H18" i="5" s="1"/>
  <c r="G21" i="5"/>
  <c r="H21" i="5" s="1"/>
  <c r="G20" i="5"/>
  <c r="H20" i="5" s="1"/>
  <c r="K20" i="5" s="1"/>
  <c r="G17" i="5"/>
  <c r="H17" i="5" s="1"/>
  <c r="G22" i="5"/>
  <c r="H22" i="5" s="1"/>
  <c r="G10" i="5"/>
  <c r="H10" i="5" s="1"/>
  <c r="G9" i="5"/>
  <c r="K9" i="5" s="1"/>
  <c r="A22" i="5"/>
  <c r="B22" i="5" s="1"/>
  <c r="A21" i="5"/>
  <c r="B21" i="5" s="1"/>
  <c r="P6" i="11"/>
  <c r="D5" i="11"/>
  <c r="D4" i="11"/>
  <c r="Z8" i="11" s="1"/>
  <c r="Y8" i="11" s="1"/>
  <c r="H4" i="11"/>
  <c r="R5" i="2"/>
  <c r="E5" i="2"/>
  <c r="M2" i="11"/>
  <c r="Z3" i="11" s="1"/>
  <c r="P2" i="11"/>
  <c r="Z4" i="11" s="1"/>
  <c r="Y4" i="11" s="1"/>
  <c r="H6" i="11"/>
  <c r="G5" i="2" l="1"/>
  <c r="K5" i="11"/>
  <c r="Z14" i="11" s="1"/>
  <c r="Y14" i="11" s="1"/>
  <c r="D6" i="11"/>
  <c r="Z16" i="11" s="1"/>
  <c r="Y16" i="11" s="1"/>
  <c r="L5" i="2"/>
  <c r="P5" i="11"/>
  <c r="Z15" i="11" s="1"/>
  <c r="Y15" i="11" s="1"/>
  <c r="H5" i="11"/>
  <c r="Z13" i="11" s="1"/>
  <c r="Y13" i="11" s="1"/>
  <c r="H5" i="2"/>
  <c r="K5" i="2"/>
  <c r="Z9" i="11"/>
  <c r="Y9" i="11" s="1"/>
  <c r="Z17" i="11"/>
  <c r="Y17" i="11" s="1"/>
  <c r="Y18" i="11"/>
  <c r="Z19" i="11"/>
  <c r="Y19" i="11" s="1"/>
  <c r="Y11" i="11"/>
  <c r="Z12" i="11"/>
  <c r="Y12" i="11" s="1"/>
  <c r="B36" i="11"/>
  <c r="B42" i="11" s="1"/>
  <c r="Y3" i="11"/>
  <c r="W3" i="11"/>
  <c r="H35" i="11"/>
  <c r="H41" i="11" s="1"/>
  <c r="H9" i="5"/>
  <c r="K22" i="5"/>
  <c r="S22" i="5" s="1"/>
  <c r="J22" i="5"/>
  <c r="K18" i="5"/>
  <c r="J18" i="5"/>
  <c r="K15" i="5"/>
  <c r="J15" i="5"/>
  <c r="K23" i="5"/>
  <c r="S23" i="5" s="1"/>
  <c r="K17" i="5"/>
  <c r="J17" i="5"/>
  <c r="K11" i="5"/>
  <c r="J11" i="5"/>
  <c r="K14" i="5"/>
  <c r="J14" i="5"/>
  <c r="H26" i="5"/>
  <c r="J26" i="5" s="1"/>
  <c r="J20" i="5"/>
  <c r="K13" i="5"/>
  <c r="J13" i="5"/>
  <c r="K19" i="5"/>
  <c r="J19" i="5"/>
  <c r="K25" i="5"/>
  <c r="S25" i="5" s="1"/>
  <c r="J10" i="5"/>
  <c r="K10" i="5"/>
  <c r="K21" i="5"/>
  <c r="J21" i="5"/>
  <c r="K16" i="5"/>
  <c r="K12" i="5"/>
  <c r="J12" i="5"/>
  <c r="K27" i="5"/>
  <c r="S27" i="5" s="1"/>
  <c r="K24" i="5"/>
  <c r="S24" i="5" s="1"/>
  <c r="I27" i="5" l="1"/>
  <c r="E27" i="5" s="1"/>
  <c r="D27" i="5" s="1"/>
  <c r="F27" i="5"/>
  <c r="I22" i="5"/>
  <c r="E22" i="5" s="1"/>
  <c r="D22" i="5" s="1"/>
  <c r="F22" i="5"/>
  <c r="I24" i="5"/>
  <c r="E24" i="5" s="1"/>
  <c r="D24" i="5" s="1"/>
  <c r="F24" i="5"/>
  <c r="I25" i="5"/>
  <c r="E25" i="5" s="1"/>
  <c r="D25" i="5" s="1"/>
  <c r="F25" i="5"/>
  <c r="I23" i="5"/>
  <c r="E23" i="5" s="1"/>
  <c r="D23" i="5" s="1"/>
  <c r="F23" i="5"/>
  <c r="AA4" i="11"/>
  <c r="AE4" i="11" s="1"/>
  <c r="AA20" i="11"/>
  <c r="AE20" i="11" s="1"/>
  <c r="AA9" i="11"/>
  <c r="AE9" i="11" s="1"/>
  <c r="AA18" i="11"/>
  <c r="AE18" i="11" s="1"/>
  <c r="AA8" i="11"/>
  <c r="AE8" i="11" s="1"/>
  <c r="AA19" i="11"/>
  <c r="AE19" i="11" s="1"/>
  <c r="AA6" i="11"/>
  <c r="AE6" i="11" s="1"/>
  <c r="AA21" i="11"/>
  <c r="AE21" i="11" s="1"/>
  <c r="AA15" i="11"/>
  <c r="AE15" i="11" s="1"/>
  <c r="AA17" i="11"/>
  <c r="AE17" i="11" s="1"/>
  <c r="AA12" i="11"/>
  <c r="AE12" i="11" s="1"/>
  <c r="AA13" i="11"/>
  <c r="AE13" i="11" s="1"/>
  <c r="AA11" i="11"/>
  <c r="AE11" i="11" s="1"/>
  <c r="AA10" i="11"/>
  <c r="AE10" i="11" s="1"/>
  <c r="AA16" i="11"/>
  <c r="AE16" i="11" s="1"/>
  <c r="AA7" i="11"/>
  <c r="AE7" i="11" s="1"/>
  <c r="AA3" i="11"/>
  <c r="AE3" i="11" s="1"/>
  <c r="AA14" i="11"/>
  <c r="AE14" i="11" s="1"/>
  <c r="AA5" i="11"/>
  <c r="AE5" i="11" s="1"/>
  <c r="K26" i="5"/>
  <c r="S26" i="5" s="1"/>
  <c r="I26" i="5" l="1"/>
  <c r="E26" i="5" s="1"/>
  <c r="D26" i="5" s="1"/>
  <c r="F26" i="5"/>
  <c r="AJ1" i="11"/>
  <c r="S9" i="5"/>
  <c r="S21" i="5"/>
  <c r="S20" i="5"/>
  <c r="S19" i="5"/>
  <c r="I19" i="5" l="1"/>
  <c r="F19" i="5"/>
  <c r="I20" i="5"/>
  <c r="F20" i="5"/>
  <c r="I21" i="5"/>
  <c r="F21" i="5"/>
  <c r="AD1" i="11"/>
  <c r="B8" i="11" s="1"/>
  <c r="AN1" i="5"/>
  <c r="F9" i="5"/>
  <c r="S10" i="5"/>
  <c r="S14" i="5"/>
  <c r="S18" i="5"/>
  <c r="S11" i="5"/>
  <c r="S15" i="5"/>
  <c r="S12" i="5"/>
  <c r="S16" i="5"/>
  <c r="S13" i="5"/>
  <c r="S17" i="5"/>
  <c r="AB19" i="5" l="1"/>
  <c r="I16" i="5"/>
  <c r="E16" i="5" s="1"/>
  <c r="D16" i="5" s="1"/>
  <c r="E21" i="5" s="1"/>
  <c r="D21" i="5" s="1"/>
  <c r="F16" i="5"/>
  <c r="I15" i="5"/>
  <c r="E15" i="5" s="1"/>
  <c r="D15" i="5" s="1"/>
  <c r="E20" i="5" s="1"/>
  <c r="D20" i="5" s="1"/>
  <c r="F15" i="5"/>
  <c r="I12" i="5"/>
  <c r="E12" i="5" s="1"/>
  <c r="D12" i="5" s="1"/>
  <c r="F12" i="5"/>
  <c r="I11" i="5"/>
  <c r="E11" i="5" s="1"/>
  <c r="D11" i="5" s="1"/>
  <c r="F11" i="5"/>
  <c r="I18" i="5"/>
  <c r="F18" i="5"/>
  <c r="I14" i="5"/>
  <c r="E14" i="5" s="1"/>
  <c r="D14" i="5" s="1"/>
  <c r="E19" i="5" s="1"/>
  <c r="D19" i="5" s="1"/>
  <c r="F14" i="5"/>
  <c r="I13" i="5"/>
  <c r="E13" i="5" s="1"/>
  <c r="D13" i="5" s="1"/>
  <c r="F13" i="5"/>
  <c r="I17" i="5"/>
  <c r="F17" i="5"/>
  <c r="I10" i="5"/>
  <c r="F10" i="5"/>
  <c r="BQ9" i="5"/>
  <c r="BQ7" i="5"/>
  <c r="BQ8" i="5"/>
  <c r="BQ10" i="5"/>
  <c r="BQ11" i="5"/>
  <c r="BQ6" i="5"/>
  <c r="AH17" i="5"/>
  <c r="AH18" i="5"/>
  <c r="AH16" i="5"/>
  <c r="BQ14" i="5"/>
  <c r="BQ18" i="5"/>
  <c r="BQ32" i="5"/>
  <c r="BQ29" i="5"/>
  <c r="BQ41" i="5"/>
  <c r="BQ19" i="5"/>
  <c r="BQ20" i="5"/>
  <c r="BQ23" i="5"/>
  <c r="BQ52" i="5"/>
  <c r="BQ47" i="5"/>
  <c r="BQ53" i="5"/>
  <c r="BQ27" i="5"/>
  <c r="BQ12" i="5"/>
  <c r="BQ36" i="5"/>
  <c r="BQ44" i="5"/>
  <c r="BQ54" i="5"/>
  <c r="BQ50" i="5"/>
  <c r="BQ24" i="5"/>
  <c r="BQ51" i="5"/>
  <c r="BQ30" i="5"/>
  <c r="BQ48" i="5"/>
  <c r="BQ46" i="5"/>
  <c r="BQ35" i="5"/>
  <c r="BQ34" i="5"/>
  <c r="BQ15" i="5"/>
  <c r="BQ17" i="5"/>
  <c r="BQ45" i="5"/>
  <c r="BQ39" i="5"/>
  <c r="BQ26" i="5"/>
  <c r="BQ21" i="5"/>
  <c r="BQ42" i="5"/>
  <c r="BQ40" i="5"/>
  <c r="BQ22" i="5"/>
  <c r="BQ13" i="5"/>
  <c r="BQ28" i="5"/>
  <c r="BQ16" i="5"/>
  <c r="BQ33" i="5"/>
  <c r="BQ38" i="5"/>
  <c r="AH19" i="5" l="1"/>
  <c r="AH10" i="5"/>
  <c r="E10" i="5"/>
  <c r="D10" i="5" s="1"/>
  <c r="C10" i="5" s="1"/>
  <c r="AH8" i="5"/>
  <c r="DG5" i="2" s="1"/>
  <c r="E18" i="5"/>
  <c r="D18" i="5" s="1"/>
  <c r="E17" i="5"/>
  <c r="D17" i="5" s="1"/>
  <c r="K22" i="11"/>
  <c r="DM5" i="2"/>
  <c r="Q22" i="11"/>
  <c r="DN5" i="2"/>
  <c r="F22" i="11"/>
  <c r="DL5" i="2"/>
  <c r="V15" i="11"/>
  <c r="V20" i="11"/>
  <c r="V10" i="11"/>
  <c r="V17" i="11"/>
  <c r="V13" i="11"/>
  <c r="V21" i="11"/>
  <c r="V19" i="11"/>
  <c r="V11" i="11"/>
  <c r="V16" i="11"/>
  <c r="V14" i="11"/>
  <c r="V18" i="11"/>
  <c r="V12" i="11"/>
  <c r="V23" i="11"/>
  <c r="V25" i="11"/>
  <c r="V24" i="11"/>
  <c r="V22" i="11"/>
  <c r="C11" i="5" l="1"/>
  <c r="C12" i="5" s="1"/>
  <c r="C13" i="5" s="1"/>
  <c r="C14" i="5" s="1"/>
  <c r="C15" i="5" s="1"/>
  <c r="C16" i="5" s="1"/>
  <c r="C17" i="5" s="1"/>
  <c r="C18" i="5" s="1"/>
  <c r="C19" i="5" s="1"/>
  <c r="C20" i="5" s="1"/>
  <c r="C21" i="5" s="1"/>
  <c r="C22" i="5" s="1"/>
  <c r="C23" i="5" s="1"/>
  <c r="C24" i="5" s="1"/>
  <c r="C25" i="5" s="1"/>
  <c r="C26" i="5" s="1"/>
  <c r="C27" i="5" s="1"/>
  <c r="DD5" i="2"/>
  <c r="E25" i="11"/>
  <c r="DO5" i="2"/>
  <c r="B11" i="11"/>
  <c r="AH12" i="5"/>
  <c r="E28" i="11" s="1"/>
  <c r="E27" i="11"/>
  <c r="AE23" i="5" l="1"/>
  <c r="AE24" i="5"/>
  <c r="AH14" i="5"/>
  <c r="DH5" i="2"/>
  <c r="C11" i="11"/>
  <c r="B12" i="11"/>
  <c r="D11" i="11"/>
  <c r="DJ5" i="2" l="1"/>
  <c r="F35" i="11"/>
  <c r="AE26" i="5"/>
  <c r="AE25" i="5"/>
  <c r="B13" i="11"/>
  <c r="C12" i="11"/>
  <c r="D12" i="11"/>
  <c r="AH15" i="5"/>
  <c r="I11" i="11"/>
  <c r="H11" i="11"/>
  <c r="DK5" i="2" l="1"/>
  <c r="F41" i="11"/>
  <c r="H12" i="11"/>
  <c r="I12" i="11"/>
  <c r="B14" i="11"/>
  <c r="C13" i="11"/>
  <c r="D13" i="11"/>
  <c r="I13" i="11" l="1"/>
  <c r="H13" i="11"/>
  <c r="B15" i="11"/>
  <c r="C14" i="11"/>
  <c r="D14" i="11"/>
  <c r="I14" i="11" l="1"/>
  <c r="H14" i="11"/>
  <c r="B16" i="11"/>
  <c r="D15" i="11"/>
  <c r="I15" i="11" s="1"/>
  <c r="C15" i="11"/>
  <c r="H15" i="11" l="1"/>
  <c r="B17" i="11"/>
  <c r="C16" i="11"/>
  <c r="D16" i="11"/>
  <c r="I16" i="11" l="1"/>
  <c r="H16" i="11"/>
  <c r="B18" i="11"/>
  <c r="J11" i="11" s="1"/>
  <c r="J12" i="11" s="1"/>
  <c r="D17" i="11"/>
  <c r="C17" i="11"/>
  <c r="I17" i="11" l="1"/>
  <c r="H17" i="11"/>
  <c r="J13" i="11"/>
  <c r="K12" i="11"/>
  <c r="L12" i="11"/>
  <c r="C18" i="11"/>
  <c r="D18" i="11"/>
  <c r="H18" i="11" l="1"/>
  <c r="I18" i="11"/>
  <c r="Q12" i="11"/>
  <c r="P12" i="11"/>
  <c r="J14" i="11"/>
  <c r="K13" i="11"/>
  <c r="L13" i="11"/>
  <c r="L11" i="11"/>
  <c r="K11" i="11"/>
  <c r="Q13" i="11" l="1"/>
  <c r="P13" i="11"/>
  <c r="J15" i="11"/>
  <c r="L14" i="11"/>
  <c r="K14" i="11"/>
  <c r="P11" i="11"/>
  <c r="Q11" i="11"/>
  <c r="Q14" i="11" l="1"/>
  <c r="P14" i="11"/>
  <c r="J16" i="11"/>
  <c r="L15" i="11"/>
  <c r="K15" i="11"/>
  <c r="P15" i="11" l="1"/>
  <c r="Q15" i="11"/>
  <c r="J17" i="11"/>
  <c r="L16" i="11"/>
  <c r="K16" i="11"/>
  <c r="Q16" i="11" l="1"/>
  <c r="P16" i="11"/>
  <c r="J18" i="11"/>
  <c r="L17" i="11"/>
  <c r="K17" i="11"/>
  <c r="Q17" i="11" l="1"/>
  <c r="P17" i="11"/>
  <c r="L18" i="11"/>
  <c r="CH5" i="2" s="1"/>
  <c r="K18" i="11"/>
  <c r="AV5" i="2" l="1"/>
  <c r="AJ5" i="2"/>
  <c r="AN5" i="2"/>
  <c r="CX5" i="2"/>
  <c r="AP5" i="2"/>
  <c r="CF5" i="2"/>
  <c r="AR5" i="2"/>
  <c r="AB5" i="2"/>
  <c r="X5" i="2"/>
  <c r="BT5" i="2"/>
  <c r="T5" i="2"/>
  <c r="BV5" i="2"/>
  <c r="BF5" i="2"/>
  <c r="AX5" i="2"/>
  <c r="P18" i="11"/>
  <c r="Q18" i="11"/>
  <c r="BJ5" i="2"/>
  <c r="AD5" i="2"/>
  <c r="AZ5" i="2"/>
  <c r="Z5" i="2"/>
  <c r="CN5" i="2"/>
  <c r="CJ5" i="2"/>
  <c r="BH5" i="2"/>
  <c r="CP5" i="2"/>
  <c r="AT5" i="2"/>
  <c r="BR5" i="2"/>
  <c r="CV5" i="2"/>
  <c r="BD5" i="2"/>
  <c r="AF5" i="2"/>
  <c r="V5" i="2"/>
  <c r="CR5" i="2"/>
  <c r="BZ5" i="2"/>
  <c r="CL5" i="2"/>
  <c r="BL5" i="2"/>
  <c r="AL5" i="2"/>
  <c r="BP5" i="2"/>
  <c r="CD5" i="2"/>
  <c r="CB5" i="2"/>
  <c r="BX5" i="2"/>
  <c r="AH5" i="2"/>
  <c r="BB5" i="2"/>
  <c r="BN5" i="2"/>
  <c r="CT5" i="2"/>
</calcChain>
</file>

<file path=xl/sharedStrings.xml><?xml version="1.0" encoding="utf-8"?>
<sst xmlns="http://schemas.openxmlformats.org/spreadsheetml/2006/main" count="39501" uniqueCount="6053">
  <si>
    <t xml:space="preserve">تعليمات التسجيل </t>
  </si>
  <si>
    <t>اتبع الخطوات التالية:</t>
  </si>
  <si>
    <t>يستفيد من الحسم</t>
  </si>
  <si>
    <t>نسبة الحسم</t>
  </si>
  <si>
    <t>تملأ صفحة إدخال البيانات بالمعلومات المطلوبة وبشكل دقيق وصحيح</t>
  </si>
  <si>
    <t>الانتقال إلى صفحة اختيار المقررات</t>
  </si>
  <si>
    <t>الطلاب الأوائل</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</si>
  <si>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</si>
  <si>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</si>
  <si>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 تضع بجانب اسم المقرر بالعمود الأزرق رقم /1/</t>
  </si>
  <si>
    <t>ذوي شهداء الجيش وقوى الأمن الداخلي والجرحى وأبنائهم وأبناء المفقودين وأزواجهم</t>
  </si>
  <si>
    <t xml:space="preserve">يسدد (500ل.س) فقط رسم كل مقرر </t>
  </si>
  <si>
    <t xml:space="preserve">بعد الإنتهاء من عملية اختيار المقررات انتقل إلى صفحة </t>
  </si>
  <si>
    <t>الاستمارة واطبع منها أربع نسخ</t>
  </si>
  <si>
    <t>عناصر الجيش العربي السوري والقوات المسلحة وقوى الامن الداخلي</t>
  </si>
  <si>
    <t>إرسال ملف الإستمارة (Excel ) عبر البريد الإلكتروني إلى العنوان التالي :
acc.ol@hotmail.com 
ويجب أن يكون موضوع الإيميل هو الرقم الامتحاني للطالب</t>
  </si>
  <si>
    <t xml:space="preserve">أعضاء نقابة المعلمين وأبنائهم والعاملين وأبنائهم المنتسبين لنقابة العمال في وزارة التعليم العالي والمؤسسات والهيئات والجامعات التابعة لها </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</si>
  <si>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</si>
  <si>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</si>
  <si>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</si>
  <si>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</si>
  <si>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</si>
  <si>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</si>
  <si>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أدخل الرقم الإمتحاني</t>
  </si>
  <si>
    <t>يجب أن تقوم بملئ الحقول بالمعلومات المطلوبة بشكل صحيح</t>
  </si>
  <si>
    <t>الاسم الكامل باللغة الإنكليزية</t>
  </si>
  <si>
    <t>اسم الأب باللغة الإنكليزية</t>
  </si>
  <si>
    <t>اسم الأم باللغة الإنكليزية</t>
  </si>
  <si>
    <t>مكان الميلاد باللغة الإنكليزية</t>
  </si>
  <si>
    <t>علمي</t>
  </si>
  <si>
    <t>غير سوري</t>
  </si>
  <si>
    <t>العربية السورية</t>
  </si>
  <si>
    <t>تجارية</t>
  </si>
  <si>
    <t>01</t>
  </si>
  <si>
    <t>دمشق</t>
  </si>
  <si>
    <t>الفلسطينية السورية</t>
  </si>
  <si>
    <t>الرقم الوطني</t>
  </si>
  <si>
    <t>رقم جواز السفر لغير السوريين</t>
  </si>
  <si>
    <t>مكان ورقم القيد</t>
  </si>
  <si>
    <t>رقم الهاتف</t>
  </si>
  <si>
    <t>رقم الموبايل</t>
  </si>
  <si>
    <t>العنوان الدائم</t>
  </si>
  <si>
    <t>02</t>
  </si>
  <si>
    <t>حلب</t>
  </si>
  <si>
    <t>الفلسطينية</t>
  </si>
  <si>
    <t>03</t>
  </si>
  <si>
    <t>ريف دمشق</t>
  </si>
  <si>
    <t>الأردنية</t>
  </si>
  <si>
    <t>نوع الشهادة الثانوية</t>
  </si>
  <si>
    <t>سنة الشهادة</t>
  </si>
  <si>
    <t>محافظ الشهادة</t>
  </si>
  <si>
    <t>شعبة التجنيد</t>
  </si>
  <si>
    <t>04</t>
  </si>
  <si>
    <t>حمص</t>
  </si>
  <si>
    <t>اللبنانية</t>
  </si>
  <si>
    <t>05</t>
  </si>
  <si>
    <t>حماة</t>
  </si>
  <si>
    <t>التونسية</t>
  </si>
  <si>
    <t>تاريخ الميلاد</t>
  </si>
  <si>
    <t>مكان الميلاد</t>
  </si>
  <si>
    <t>الجنسية</t>
  </si>
  <si>
    <t>الجنس</t>
  </si>
  <si>
    <t>06</t>
  </si>
  <si>
    <t>اللاذقية</t>
  </si>
  <si>
    <t>الجزائرية</t>
  </si>
  <si>
    <t>07</t>
  </si>
  <si>
    <t>إدلب</t>
  </si>
  <si>
    <t>السودانية</t>
  </si>
  <si>
    <t>الاب</t>
  </si>
  <si>
    <t>الأم</t>
  </si>
  <si>
    <t>08</t>
  </si>
  <si>
    <t>الحسكة</t>
  </si>
  <si>
    <t>الصومالية</t>
  </si>
  <si>
    <t>09</t>
  </si>
  <si>
    <t>دير الزور</t>
  </si>
  <si>
    <t>العراقية</t>
  </si>
  <si>
    <t>10</t>
  </si>
  <si>
    <t>طرطوس</t>
  </si>
  <si>
    <t>المصرية</t>
  </si>
  <si>
    <t>11</t>
  </si>
  <si>
    <t>الرقة</t>
  </si>
  <si>
    <t>المغربية</t>
  </si>
  <si>
    <t>12</t>
  </si>
  <si>
    <t>درعا</t>
  </si>
  <si>
    <t>اليمنية</t>
  </si>
  <si>
    <t>13</t>
  </si>
  <si>
    <t>السويداء</t>
  </si>
  <si>
    <t>الإيرانية</t>
  </si>
  <si>
    <t>14</t>
  </si>
  <si>
    <t>القنيطرة</t>
  </si>
  <si>
    <t>الأفغانية</t>
  </si>
  <si>
    <t>الباكستانية</t>
  </si>
  <si>
    <t>ذكر</t>
  </si>
  <si>
    <t>أنثى</t>
  </si>
  <si>
    <t>رقم الطالب</t>
  </si>
  <si>
    <t>الاسم والكنية:</t>
  </si>
  <si>
    <t>اسم الاب:</t>
  </si>
  <si>
    <t>اسم الام:</t>
  </si>
  <si>
    <t>نقابة معلمين</t>
  </si>
  <si>
    <t>لا</t>
  </si>
  <si>
    <t>الإنكليزية</t>
  </si>
  <si>
    <t>السنة</t>
  </si>
  <si>
    <t>place of birth</t>
  </si>
  <si>
    <t>Mother Name</t>
  </si>
  <si>
    <t>Father Name</t>
  </si>
  <si>
    <t>Full Name</t>
  </si>
  <si>
    <t>ذوي إحتياجات الخاصة</t>
  </si>
  <si>
    <t>نعم</t>
  </si>
  <si>
    <t>الفرنسية</t>
  </si>
  <si>
    <t>محافظة الهوية</t>
  </si>
  <si>
    <t>عناصر الجيش وقوى الأمن الداخلي</t>
  </si>
  <si>
    <t>نوع الشهادة</t>
  </si>
  <si>
    <t>عام الثانوية :</t>
  </si>
  <si>
    <t>محافظتها</t>
  </si>
  <si>
    <t>الموبايل</t>
  </si>
  <si>
    <t>الهاتف</t>
  </si>
  <si>
    <t>ذوي الشهداء وجرحى الجيش العربي السوري</t>
  </si>
  <si>
    <t>نوع الحسم</t>
  </si>
  <si>
    <t>رقم الإيقاف</t>
  </si>
  <si>
    <t>تاريخه</t>
  </si>
  <si>
    <t>تدوير الرسوم</t>
  </si>
  <si>
    <t>وثيقة وفاة</t>
  </si>
  <si>
    <t>مقررات السنة الأولى (فصل أول)</t>
  </si>
  <si>
    <t>سجين</t>
  </si>
  <si>
    <t>أصول المحاسبة  (1)</t>
  </si>
  <si>
    <t>الأولى</t>
  </si>
  <si>
    <t>الأول</t>
  </si>
  <si>
    <t>رسم الشهادة</t>
  </si>
  <si>
    <t>بطل الجمهورية</t>
  </si>
  <si>
    <t xml:space="preserve">الرياضيات المالية والادارية </t>
  </si>
  <si>
    <t>رمز المقرر</t>
  </si>
  <si>
    <t>المقررات التي يحق للطالب تسجيلها</t>
  </si>
  <si>
    <t>إختر اللغة في المقررات الأجنبية</t>
  </si>
  <si>
    <t>رسم المقررات</t>
  </si>
  <si>
    <t>العاملين في وزارة التعليم العالي والمؤسسات والجامعات التابعة لها وأبنائهم</t>
  </si>
  <si>
    <t>مبادئ الادارة  (1)</t>
  </si>
  <si>
    <t>رسم التسجيل</t>
  </si>
  <si>
    <t xml:space="preserve">المدخل الى القانون </t>
  </si>
  <si>
    <t>رسم فصول الانقطاع</t>
  </si>
  <si>
    <t xml:space="preserve">تقنيات الحاسوب </t>
  </si>
  <si>
    <t>الرسوم المدورة</t>
  </si>
  <si>
    <t>إجمالي الرسوم المطالب بسدادها</t>
  </si>
  <si>
    <t>مقررات السنة الأولى (فصل ثاني)</t>
  </si>
  <si>
    <t>تقسيط</t>
  </si>
  <si>
    <t>أصول المحاسبة (2)</t>
  </si>
  <si>
    <t>الثاني</t>
  </si>
  <si>
    <t>القسط الأول</t>
  </si>
  <si>
    <t xml:space="preserve">اساليب كمية في الادارة </t>
  </si>
  <si>
    <t>القسط الثاني</t>
  </si>
  <si>
    <t>مبادئ الادارة  (2)</t>
  </si>
  <si>
    <t>عدد المقررات المسجلة لأول مرة</t>
  </si>
  <si>
    <t>عدد المقررات المسجلة للمرة الثانية</t>
  </si>
  <si>
    <t xml:space="preserve">اقتصاد كلي </t>
  </si>
  <si>
    <t>عدد المقررات المسجلة لأكثر من مرتين</t>
  </si>
  <si>
    <t>مقررات السنة الثانية (فصل أول)</t>
  </si>
  <si>
    <t>عدد المقررات المسجلة</t>
  </si>
  <si>
    <t xml:space="preserve">محاسبة شركات الاشخاص </t>
  </si>
  <si>
    <t>الثانية</t>
  </si>
  <si>
    <t xml:space="preserve">ادارة مشتريات ومخازن </t>
  </si>
  <si>
    <t xml:space="preserve">الادارة المالية </t>
  </si>
  <si>
    <t xml:space="preserve">القانون التجاري </t>
  </si>
  <si>
    <t>مقررات السنة الثانية (فصل ثاني)</t>
  </si>
  <si>
    <t xml:space="preserve">محاسبة شركات الاموال </t>
  </si>
  <si>
    <t>ج</t>
  </si>
  <si>
    <t xml:space="preserve">المالية العامة </t>
  </si>
  <si>
    <t>ر1</t>
  </si>
  <si>
    <t xml:space="preserve">ادارة الانتاج </t>
  </si>
  <si>
    <t>ر2</t>
  </si>
  <si>
    <t xml:space="preserve">الاقتصاد الجزئي </t>
  </si>
  <si>
    <t xml:space="preserve">مبادئ الاحصاء </t>
  </si>
  <si>
    <t>مقررات السنة الثالثة (فصل أول)</t>
  </si>
  <si>
    <t>مبادئ التكاليف (1)</t>
  </si>
  <si>
    <t>الثالثة</t>
  </si>
  <si>
    <t xml:space="preserve">نظم المعلومات المحاسبية </t>
  </si>
  <si>
    <t>محاسبة خاصة  (1)</t>
  </si>
  <si>
    <t xml:space="preserve">محاسبة منشات مالية </t>
  </si>
  <si>
    <t xml:space="preserve">محاسبة حكومية </t>
  </si>
  <si>
    <t>مقررات السنة الثالثة (فصل ثاني)</t>
  </si>
  <si>
    <t>مبادئ التكاليف (2)</t>
  </si>
  <si>
    <t>محاسبة خاصة (2)</t>
  </si>
  <si>
    <t xml:space="preserve">نظرية المحاسبة </t>
  </si>
  <si>
    <t xml:space="preserve">محاسبة ضريبية </t>
  </si>
  <si>
    <t>مقررات السنة الرابعة (فصل أول )</t>
  </si>
  <si>
    <t>تدقيق حسابات (1)</t>
  </si>
  <si>
    <t xml:space="preserve">محاسبة ادارية </t>
  </si>
  <si>
    <t xml:space="preserve">برمجيات تطبيقية في المحاسبة </t>
  </si>
  <si>
    <t xml:space="preserve">محاسبة زراعية </t>
  </si>
  <si>
    <t>الفصل الأول 2018-2019</t>
  </si>
  <si>
    <t>مقررات السنة الرابعة (فصل ثاني)</t>
  </si>
  <si>
    <t>الفصل الثاني 2018-2019</t>
  </si>
  <si>
    <t>تدقيق حسابات (2)</t>
  </si>
  <si>
    <t>الفصل الأول 2019-2020</t>
  </si>
  <si>
    <t xml:space="preserve">محاسبة متقدمة </t>
  </si>
  <si>
    <t>الفصل الأول 2020-2021</t>
  </si>
  <si>
    <t xml:space="preserve">محاسبة البترول </t>
  </si>
  <si>
    <t>الفصل الثاني 2020-2021</t>
  </si>
  <si>
    <t xml:space="preserve">مشكلات محاسبية معاصرة </t>
  </si>
  <si>
    <t>الفصل الأول 2021-2022</t>
  </si>
  <si>
    <t>الاستمارة الخاصة بتسجيل طلاب برنامج المحاسبة في الفصل الثاني للعام الدراسي 2022/2021</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</si>
  <si>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</si>
  <si>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</si>
  <si>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</si>
  <si>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</si>
  <si>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</si>
  <si>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</si>
  <si>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</si>
  <si>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</si>
  <si>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</si>
  <si>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</si>
  <si>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</si>
  <si>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</si>
  <si>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</si>
  <si>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</si>
  <si>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</si>
  <si>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العنوان :</t>
  </si>
  <si>
    <t xml:space="preserve"> المقررات التي سجلها الطالب</t>
  </si>
  <si>
    <t>رقم تدوير رسوم</t>
  </si>
  <si>
    <t>طابع هلال احمر
25  ل .س</t>
  </si>
  <si>
    <t xml:space="preserve">طابع مالي
 30  ل.س   </t>
  </si>
  <si>
    <t>طابع بحث علمي
25ل.س</t>
  </si>
  <si>
    <t>رسم الانقطاع</t>
  </si>
  <si>
    <t>المبلغ المستحق</t>
  </si>
  <si>
    <t>ملاحظة: لا يعد الطالب مسجلاً إذا لم ينفذ تعليمات التسجيل كاملةً ويسلم أوراقه إلى القسم المختص  ، وهو مسؤول عن صحة المعلومات الواردة في هذه الاستمارة</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</si>
  <si>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</si>
  <si>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</si>
  <si>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</si>
  <si>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</si>
  <si>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</si>
  <si>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</si>
  <si>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الثانية</t>
  </si>
  <si>
    <t>مقررات السنة الثالثة</t>
  </si>
  <si>
    <t>مقررات السنة الرابعة</t>
  </si>
  <si>
    <t>تدوير رسوم</t>
  </si>
  <si>
    <t>الرسوم</t>
  </si>
  <si>
    <t>الإحصائية</t>
  </si>
  <si>
    <t>البيانات باللغة الإنكليزية</t>
  </si>
  <si>
    <t>فصول الإنقطاع</t>
  </si>
  <si>
    <t>الفصل الأول</t>
  </si>
  <si>
    <t>الفصل الثاني</t>
  </si>
  <si>
    <t>الاسم والنسبة</t>
  </si>
  <si>
    <t>الأب</t>
  </si>
  <si>
    <t>الام</t>
  </si>
  <si>
    <t>عام الميلاد</t>
  </si>
  <si>
    <t>نوع الثانوية</t>
  </si>
  <si>
    <t>عام الثانوية</t>
  </si>
  <si>
    <t>رقمه</t>
  </si>
  <si>
    <t>المبلغ المدور</t>
  </si>
  <si>
    <t>رسم فصل الانقطاع</t>
  </si>
  <si>
    <t>رسم تسجيل سنوي</t>
  </si>
  <si>
    <t>تقيسط</t>
  </si>
  <si>
    <t>عدد المواد الجديدة</t>
  </si>
  <si>
    <t>عدد المواد الراسبة للمرة الأولى</t>
  </si>
  <si>
    <t>عدد المواد الراسبة للمرة الثانية</t>
  </si>
  <si>
    <t>عدد الإجمالي للمواد</t>
  </si>
  <si>
    <t>لغة الطالب</t>
  </si>
  <si>
    <t/>
  </si>
  <si>
    <t>A</t>
  </si>
  <si>
    <t>استنفذ في الفصل الأول 21-22</t>
  </si>
  <si>
    <t>استنفذ في الفصل الثاني 20-21</t>
  </si>
  <si>
    <t>فصل أول 2018-2019</t>
  </si>
  <si>
    <t>فصل ثاني 2018-2019</t>
  </si>
  <si>
    <t>فصل أول 2019-2020</t>
  </si>
  <si>
    <t>فصل أول 2020-2021</t>
  </si>
  <si>
    <t>فصل ثاني 2020-2021</t>
  </si>
  <si>
    <t>فصل أول 2021-2022</t>
  </si>
  <si>
    <t>الاستنفاذ</t>
  </si>
  <si>
    <t>خالد</t>
  </si>
  <si>
    <t>سميره</t>
  </si>
  <si>
    <t xml:space="preserve">دمشق </t>
  </si>
  <si>
    <t>منقطع</t>
  </si>
  <si>
    <t>احمد</t>
  </si>
  <si>
    <t>باسمه</t>
  </si>
  <si>
    <t>حنان</t>
  </si>
  <si>
    <t>مخيم اليرموك</t>
  </si>
  <si>
    <t>نذير</t>
  </si>
  <si>
    <t>مياده</t>
  </si>
  <si>
    <t>طلال</t>
  </si>
  <si>
    <t>يوسف</t>
  </si>
  <si>
    <t>وفاء</t>
  </si>
  <si>
    <t>هناء</t>
  </si>
  <si>
    <t>زهير</t>
  </si>
  <si>
    <t>سميه</t>
  </si>
  <si>
    <t>انثى</t>
  </si>
  <si>
    <t>النبك</t>
  </si>
  <si>
    <t>محمد</t>
  </si>
  <si>
    <t>فاديا</t>
  </si>
  <si>
    <t>سلمان</t>
  </si>
  <si>
    <t>فاطمه</t>
  </si>
  <si>
    <t>فادي</t>
  </si>
  <si>
    <t>فؤاد</t>
  </si>
  <si>
    <t>سمر</t>
  </si>
  <si>
    <t>حسام الدين</t>
  </si>
  <si>
    <t>محمد خلدون</t>
  </si>
  <si>
    <t>فاتن</t>
  </si>
  <si>
    <t>عبد الوهاب</t>
  </si>
  <si>
    <t>روضه</t>
  </si>
  <si>
    <t>ابتسام</t>
  </si>
  <si>
    <t>سحر</t>
  </si>
  <si>
    <t>داعل</t>
  </si>
  <si>
    <t>حامد</t>
  </si>
  <si>
    <t>تغريد</t>
  </si>
  <si>
    <t>دوما</t>
  </si>
  <si>
    <t>علي</t>
  </si>
  <si>
    <t>انيسه</t>
  </si>
  <si>
    <t>موفق</t>
  </si>
  <si>
    <t>سماح</t>
  </si>
  <si>
    <t>محمود</t>
  </si>
  <si>
    <t>باسم</t>
  </si>
  <si>
    <t>بسام</t>
  </si>
  <si>
    <t>عبدالمنعم</t>
  </si>
  <si>
    <t>احسان</t>
  </si>
  <si>
    <t>منيره</t>
  </si>
  <si>
    <t>مفيد</t>
  </si>
  <si>
    <t>ماهر</t>
  </si>
  <si>
    <t>نبيل</t>
  </si>
  <si>
    <t>صحنايا</t>
  </si>
  <si>
    <t>محمد نبيل</t>
  </si>
  <si>
    <t>جمال</t>
  </si>
  <si>
    <t>هيام</t>
  </si>
  <si>
    <t>جديدة عرطوز</t>
  </si>
  <si>
    <t>ناجي</t>
  </si>
  <si>
    <t>عائشه</t>
  </si>
  <si>
    <t>ناديا</t>
  </si>
  <si>
    <t>مها</t>
  </si>
  <si>
    <t xml:space="preserve">ادبي </t>
  </si>
  <si>
    <t>غسان</t>
  </si>
  <si>
    <t>سناء حمود</t>
  </si>
  <si>
    <t>زياد</t>
  </si>
  <si>
    <t>ايمان</t>
  </si>
  <si>
    <t>منى</t>
  </si>
  <si>
    <t>محمد هيثم</t>
  </si>
  <si>
    <t>عبد الحكيم</t>
  </si>
  <si>
    <t>عدنان</t>
  </si>
  <si>
    <t>فريال</t>
  </si>
  <si>
    <t>هامه</t>
  </si>
  <si>
    <t>فطمه</t>
  </si>
  <si>
    <t>نزيهه</t>
  </si>
  <si>
    <t>مريم</t>
  </si>
  <si>
    <t>التل</t>
  </si>
  <si>
    <t>سيف الدين</t>
  </si>
  <si>
    <t>عواطف</t>
  </si>
  <si>
    <t>عبد القادر</t>
  </si>
  <si>
    <t>مديحه</t>
  </si>
  <si>
    <t>شكري</t>
  </si>
  <si>
    <t>موسى</t>
  </si>
  <si>
    <t>عماد</t>
  </si>
  <si>
    <t>نوال</t>
  </si>
  <si>
    <t>عمر</t>
  </si>
  <si>
    <t>زهريه</t>
  </si>
  <si>
    <t>صباح</t>
  </si>
  <si>
    <t>فوزي</t>
  </si>
  <si>
    <t>محمد ايمن</t>
  </si>
  <si>
    <t>رويده</t>
  </si>
  <si>
    <t>جودت</t>
  </si>
  <si>
    <t>احلام</t>
  </si>
  <si>
    <t>غازي</t>
  </si>
  <si>
    <t>هاله</t>
  </si>
  <si>
    <t>سماهر</t>
  </si>
  <si>
    <t>فريزه</t>
  </si>
  <si>
    <t>ندى</t>
  </si>
  <si>
    <t>اسامة</t>
  </si>
  <si>
    <t>معتز</t>
  </si>
  <si>
    <t>سعاد</t>
  </si>
  <si>
    <t>رنا</t>
  </si>
  <si>
    <t>جمانه</t>
  </si>
  <si>
    <t>فتحي</t>
  </si>
  <si>
    <t>عائده</t>
  </si>
  <si>
    <t>سقبا</t>
  </si>
  <si>
    <t>محمد ياسر</t>
  </si>
  <si>
    <t>هدى</t>
  </si>
  <si>
    <t>رجاء</t>
  </si>
  <si>
    <t>فهد</t>
  </si>
  <si>
    <t>صفاء</t>
  </si>
  <si>
    <t>حسين</t>
  </si>
  <si>
    <t xml:space="preserve">ريف دمشق </t>
  </si>
  <si>
    <t>رضوان</t>
  </si>
  <si>
    <t>ليلى</t>
  </si>
  <si>
    <t>هيثم</t>
  </si>
  <si>
    <t>خديجه</t>
  </si>
  <si>
    <t>عسال الورد</t>
  </si>
  <si>
    <t>حسن</t>
  </si>
  <si>
    <t>جيرود</t>
  </si>
  <si>
    <t>صفوان</t>
  </si>
  <si>
    <t>هبه</t>
  </si>
  <si>
    <t>وليد</t>
  </si>
  <si>
    <t>عكوبر</t>
  </si>
  <si>
    <t>ميسون</t>
  </si>
  <si>
    <t>عوض</t>
  </si>
  <si>
    <t>ناريمان</t>
  </si>
  <si>
    <t>ابراهيم</t>
  </si>
  <si>
    <t>اسعد</t>
  </si>
  <si>
    <t>اميه</t>
  </si>
  <si>
    <t>فلك</t>
  </si>
  <si>
    <t>جهاد</t>
  </si>
  <si>
    <t>القبو</t>
  </si>
  <si>
    <t>رياض</t>
  </si>
  <si>
    <t>شهيره</t>
  </si>
  <si>
    <t>شهبا</t>
  </si>
  <si>
    <t>أحمد</t>
  </si>
  <si>
    <t>توفيق</t>
  </si>
  <si>
    <t>نضال</t>
  </si>
  <si>
    <t>اعتدال</t>
  </si>
  <si>
    <t>جبله</t>
  </si>
  <si>
    <t>غاده</t>
  </si>
  <si>
    <t>فواز</t>
  </si>
  <si>
    <t>عبد الله</t>
  </si>
  <si>
    <t>لينا</t>
  </si>
  <si>
    <t>سعيد</t>
  </si>
  <si>
    <t>حرستا</t>
  </si>
  <si>
    <t>سمير</t>
  </si>
  <si>
    <t>محمد جمال</t>
  </si>
  <si>
    <t>عبد اللطيف</t>
  </si>
  <si>
    <t>منور</t>
  </si>
  <si>
    <t>فايز</t>
  </si>
  <si>
    <t>امل</t>
  </si>
  <si>
    <t>شهناز</t>
  </si>
  <si>
    <t>قدسيا</t>
  </si>
  <si>
    <t>كمال</t>
  </si>
  <si>
    <t>رشا</t>
  </si>
  <si>
    <t>هديل</t>
  </si>
  <si>
    <t>نجاح</t>
  </si>
  <si>
    <t>عليا</t>
  </si>
  <si>
    <t>رأس المعره</t>
  </si>
  <si>
    <t>فريز</t>
  </si>
  <si>
    <t>مصطفى</t>
  </si>
  <si>
    <t>اميره</t>
  </si>
  <si>
    <t>بشار</t>
  </si>
  <si>
    <t>فراس</t>
  </si>
  <si>
    <t>عبير</t>
  </si>
  <si>
    <t>نبيله</t>
  </si>
  <si>
    <t>عيسى</t>
  </si>
  <si>
    <t>صبحه</t>
  </si>
  <si>
    <t>منير</t>
  </si>
  <si>
    <t>أمل</t>
  </si>
  <si>
    <t>غالب</t>
  </si>
  <si>
    <t>محمد بسام</t>
  </si>
  <si>
    <t>فاتنه</t>
  </si>
  <si>
    <t>سميا</t>
  </si>
  <si>
    <t>معضمية</t>
  </si>
  <si>
    <t>ياسين</t>
  </si>
  <si>
    <t>أنور</t>
  </si>
  <si>
    <t>نصوح</t>
  </si>
  <si>
    <t>رفاعيه</t>
  </si>
  <si>
    <t>اليرموك</t>
  </si>
  <si>
    <t>نور</t>
  </si>
  <si>
    <t>محمد يونس</t>
  </si>
  <si>
    <t>غصون</t>
  </si>
  <si>
    <t>عربين</t>
  </si>
  <si>
    <t>محمد بشار</t>
  </si>
  <si>
    <t>ناديه</t>
  </si>
  <si>
    <t>2017</t>
  </si>
  <si>
    <t>دلال</t>
  </si>
  <si>
    <t>معضميه</t>
  </si>
  <si>
    <t>سناء</t>
  </si>
  <si>
    <t>عبد الكريم</t>
  </si>
  <si>
    <t>امينه</t>
  </si>
  <si>
    <t>حسنه</t>
  </si>
  <si>
    <t>محمد عدنان</t>
  </si>
  <si>
    <t>محمد ماهر</t>
  </si>
  <si>
    <t>ثناء</t>
  </si>
  <si>
    <t>داريا</t>
  </si>
  <si>
    <t>ناصر</t>
  </si>
  <si>
    <t>اشرفية صحنايا</t>
  </si>
  <si>
    <t>محمد سمير</t>
  </si>
  <si>
    <t>زينب</t>
  </si>
  <si>
    <t>عفاف</t>
  </si>
  <si>
    <t>شام</t>
  </si>
  <si>
    <t>نجود</t>
  </si>
  <si>
    <t>رسميه</t>
  </si>
  <si>
    <t>شمسيه</t>
  </si>
  <si>
    <t>جرمانا</t>
  </si>
  <si>
    <t>القطيفة</t>
  </si>
  <si>
    <t>نرجس</t>
  </si>
  <si>
    <t>عرطوز</t>
  </si>
  <si>
    <t>أماني</t>
  </si>
  <si>
    <t>نقولا</t>
  </si>
  <si>
    <t>معرة صيدنايا</t>
  </si>
  <si>
    <t>بديعه</t>
  </si>
  <si>
    <t>منال</t>
  </si>
  <si>
    <t>امنه</t>
  </si>
  <si>
    <t>ياسر</t>
  </si>
  <si>
    <t>عصام</t>
  </si>
  <si>
    <t>السيدة زينب</t>
  </si>
  <si>
    <t>رامز</t>
  </si>
  <si>
    <t>وجيها</t>
  </si>
  <si>
    <t>ميساء</t>
  </si>
  <si>
    <t>فاطمة</t>
  </si>
  <si>
    <t>عبد الحميد</t>
  </si>
  <si>
    <t>الهام</t>
  </si>
  <si>
    <t>كوثر</t>
  </si>
  <si>
    <t>سوسن</t>
  </si>
  <si>
    <t>اكرم</t>
  </si>
  <si>
    <t>صالحه</t>
  </si>
  <si>
    <t>محمد غياث</t>
  </si>
  <si>
    <t>جورج</t>
  </si>
  <si>
    <t>اسامه</t>
  </si>
  <si>
    <t>محمدرضوان</t>
  </si>
  <si>
    <t>محمد عماد</t>
  </si>
  <si>
    <t>زكريا</t>
  </si>
  <si>
    <t>سرغايا</t>
  </si>
  <si>
    <t>مزيد</t>
  </si>
  <si>
    <t>قطنا</t>
  </si>
  <si>
    <t>عبد المجيد</t>
  </si>
  <si>
    <t>هنادي</t>
  </si>
  <si>
    <t>استنفذت في الفصل الأول للعام الدراسي 2021-2022</t>
  </si>
  <si>
    <t>ناهد</t>
  </si>
  <si>
    <t>شاكر</t>
  </si>
  <si>
    <t>بثينه</t>
  </si>
  <si>
    <t>رنده</t>
  </si>
  <si>
    <t>انور</t>
  </si>
  <si>
    <t>امتثال</t>
  </si>
  <si>
    <t>نصره</t>
  </si>
  <si>
    <t>نوى</t>
  </si>
  <si>
    <t>فوزيه</t>
  </si>
  <si>
    <t>حسام</t>
  </si>
  <si>
    <t>محمد سالم</t>
  </si>
  <si>
    <t>غسوله</t>
  </si>
  <si>
    <t>هيفاء</t>
  </si>
  <si>
    <t>ثائر</t>
  </si>
  <si>
    <t>سلوى</t>
  </si>
  <si>
    <t>لميس</t>
  </si>
  <si>
    <t>محمد خير</t>
  </si>
  <si>
    <t>ميرفت</t>
  </si>
  <si>
    <t>ماجده</t>
  </si>
  <si>
    <t>يبرود</t>
  </si>
  <si>
    <t>وداد</t>
  </si>
  <si>
    <t>أميره</t>
  </si>
  <si>
    <t>عادل</t>
  </si>
  <si>
    <t>محمد فهد</t>
  </si>
  <si>
    <t>القنيطره</t>
  </si>
  <si>
    <t>عمار</t>
  </si>
  <si>
    <t>ملك</t>
  </si>
  <si>
    <t>خوله</t>
  </si>
  <si>
    <t>محمد كمال</t>
  </si>
  <si>
    <t>عبد الهادي</t>
  </si>
  <si>
    <t>زهره</t>
  </si>
  <si>
    <t>مأمون</t>
  </si>
  <si>
    <t>مشفى دوما</t>
  </si>
  <si>
    <t>ليندا</t>
  </si>
  <si>
    <t>سامر</t>
  </si>
  <si>
    <t>بارعه</t>
  </si>
  <si>
    <t>حمده</t>
  </si>
  <si>
    <t>صدد</t>
  </si>
  <si>
    <t>نزار</t>
  </si>
  <si>
    <t>لمياء</t>
  </si>
  <si>
    <t>امين</t>
  </si>
  <si>
    <t>مروان</t>
  </si>
  <si>
    <t>محمد فؤاد</t>
  </si>
  <si>
    <t>سهام</t>
  </si>
  <si>
    <t>كامل</t>
  </si>
  <si>
    <t>نور الدين</t>
  </si>
  <si>
    <t>نهى</t>
  </si>
  <si>
    <t>محمد غسان</t>
  </si>
  <si>
    <t>ريم</t>
  </si>
  <si>
    <t>مهند</t>
  </si>
  <si>
    <t>نسرين</t>
  </si>
  <si>
    <t>ميسر</t>
  </si>
  <si>
    <t>نديم</t>
  </si>
  <si>
    <t>عبدالله</t>
  </si>
  <si>
    <t>اميرة</t>
  </si>
  <si>
    <t>صبحيه</t>
  </si>
  <si>
    <t>قاسم</t>
  </si>
  <si>
    <t>محمد فايز</t>
  </si>
  <si>
    <t>حليمه</t>
  </si>
  <si>
    <t>هند</t>
  </si>
  <si>
    <t>حسان</t>
  </si>
  <si>
    <t>مصياف</t>
  </si>
  <si>
    <t>خلود</t>
  </si>
  <si>
    <t>سهيل</t>
  </si>
  <si>
    <t>خضر</t>
  </si>
  <si>
    <t>الضمير</t>
  </si>
  <si>
    <t>يحيى</t>
  </si>
  <si>
    <t>يرموك</t>
  </si>
  <si>
    <t>هشام</t>
  </si>
  <si>
    <t>ناهده</t>
  </si>
  <si>
    <t>باسل</t>
  </si>
  <si>
    <t>محمد موفق</t>
  </si>
  <si>
    <t>نجوى</t>
  </si>
  <si>
    <t>حياه</t>
  </si>
  <si>
    <t>عين ترما</t>
  </si>
  <si>
    <t>قارة</t>
  </si>
  <si>
    <t>حوريه</t>
  </si>
  <si>
    <t>فارس</t>
  </si>
  <si>
    <t>منين</t>
  </si>
  <si>
    <t>سلما</t>
  </si>
  <si>
    <t>فريد</t>
  </si>
  <si>
    <t>عبد الناصر</t>
  </si>
  <si>
    <t>انصاف</t>
  </si>
  <si>
    <t>سليمان</t>
  </si>
  <si>
    <t>مشفى درعا</t>
  </si>
  <si>
    <t>جلال</t>
  </si>
  <si>
    <t>نهيله</t>
  </si>
  <si>
    <t>محمد الرفاعي</t>
  </si>
  <si>
    <t>تهاني</t>
  </si>
  <si>
    <t>فدوى</t>
  </si>
  <si>
    <t>سامي</t>
  </si>
  <si>
    <t>كسوه</t>
  </si>
  <si>
    <t>مالك</t>
  </si>
  <si>
    <t>صلخد</t>
  </si>
  <si>
    <t>محمد زياد</t>
  </si>
  <si>
    <t>جميله</t>
  </si>
  <si>
    <t>زبداني</t>
  </si>
  <si>
    <t>محمد قاسم</t>
  </si>
  <si>
    <t>فضه</t>
  </si>
  <si>
    <t>صما</t>
  </si>
  <si>
    <t>احمد احمد</t>
  </si>
  <si>
    <t>فيصل</t>
  </si>
  <si>
    <t>معين</t>
  </si>
  <si>
    <t>جباب</t>
  </si>
  <si>
    <t>أيمن</t>
  </si>
  <si>
    <t>نعيمه</t>
  </si>
  <si>
    <t>تيسير</t>
  </si>
  <si>
    <t>ميادة</t>
  </si>
  <si>
    <t>قباسين</t>
  </si>
  <si>
    <t>اماني</t>
  </si>
  <si>
    <t>رغده</t>
  </si>
  <si>
    <t>ايمن</t>
  </si>
  <si>
    <t>اخلاص</t>
  </si>
  <si>
    <t>نهاد</t>
  </si>
  <si>
    <t>ريما</t>
  </si>
  <si>
    <t>نايف</t>
  </si>
  <si>
    <t>عماد الدين</t>
  </si>
  <si>
    <t>روعه</t>
  </si>
  <si>
    <t>فاديه</t>
  </si>
  <si>
    <t>ناجيه</t>
  </si>
  <si>
    <t>غفران</t>
  </si>
  <si>
    <t>القريا</t>
  </si>
  <si>
    <t>محمد سعيد</t>
  </si>
  <si>
    <t>سلام الخطيب</t>
  </si>
  <si>
    <t>رابعه</t>
  </si>
  <si>
    <t>صلاح</t>
  </si>
  <si>
    <t>محمد راتب</t>
  </si>
  <si>
    <t>عبد العزيز</t>
  </si>
  <si>
    <t>ببيلا</t>
  </si>
  <si>
    <t>محي الدين</t>
  </si>
  <si>
    <t>نجاة</t>
  </si>
  <si>
    <t>سويداء</t>
  </si>
  <si>
    <t>خالديه</t>
  </si>
  <si>
    <t>سميرة</t>
  </si>
  <si>
    <t>نواف</t>
  </si>
  <si>
    <t>مارلين</t>
  </si>
  <si>
    <t>بدر الدين</t>
  </si>
  <si>
    <t>نادر</t>
  </si>
  <si>
    <t>سميحه</t>
  </si>
  <si>
    <t xml:space="preserve">محمد </t>
  </si>
  <si>
    <t>محمد باسم</t>
  </si>
  <si>
    <t>حمود</t>
  </si>
  <si>
    <t>رزان</t>
  </si>
  <si>
    <t>جمعه</t>
  </si>
  <si>
    <t>حرستا البصل</t>
  </si>
  <si>
    <t>الحراك</t>
  </si>
  <si>
    <t>محمد هشام</t>
  </si>
  <si>
    <t>محمد اسامه</t>
  </si>
  <si>
    <t>رحيبه</t>
  </si>
  <si>
    <t>نصر</t>
  </si>
  <si>
    <t>زبيده</t>
  </si>
  <si>
    <t>عبدالرحمن</t>
  </si>
  <si>
    <t>دعد</t>
  </si>
  <si>
    <t>سهير</t>
  </si>
  <si>
    <t xml:space="preserve">مشفى دوما </t>
  </si>
  <si>
    <t>الكويت</t>
  </si>
  <si>
    <t>عبد الرحمن</t>
  </si>
  <si>
    <t>بديع</t>
  </si>
  <si>
    <t>محمد صالح</t>
  </si>
  <si>
    <t>نور الهدى كيفو</t>
  </si>
  <si>
    <t>اسماعيل</t>
  </si>
  <si>
    <t>جميل</t>
  </si>
  <si>
    <t>كمال الدين</t>
  </si>
  <si>
    <t>حماه</t>
  </si>
  <si>
    <t>كميليا</t>
  </si>
  <si>
    <t>خيريه</t>
  </si>
  <si>
    <t>جمال الدين</t>
  </si>
  <si>
    <t>عيده</t>
  </si>
  <si>
    <t>منار</t>
  </si>
  <si>
    <t>غزاله</t>
  </si>
  <si>
    <t>علاء الدين</t>
  </si>
  <si>
    <t>محمد علي</t>
  </si>
  <si>
    <t>خليل</t>
  </si>
  <si>
    <t>رجب</t>
  </si>
  <si>
    <t>عبدو</t>
  </si>
  <si>
    <t>استنفذت في الفصل الثاني للعام الدراسي 2020-2021</t>
  </si>
  <si>
    <t>رنكوس</t>
  </si>
  <si>
    <t>غيداء</t>
  </si>
  <si>
    <t>محمد مروان</t>
  </si>
  <si>
    <t>جاسم</t>
  </si>
  <si>
    <t>رحيبة</t>
  </si>
  <si>
    <t>نمر</t>
  </si>
  <si>
    <t>رغداء</t>
  </si>
  <si>
    <t>زكيه</t>
  </si>
  <si>
    <t>آمال</t>
  </si>
  <si>
    <t>محمد عيد</t>
  </si>
  <si>
    <t>فتحيه</t>
  </si>
  <si>
    <t>بهاء الدين</t>
  </si>
  <si>
    <t>قمر</t>
  </si>
  <si>
    <t>اميمه</t>
  </si>
  <si>
    <t>فائز</t>
  </si>
  <si>
    <t>رمزيه</t>
  </si>
  <si>
    <t>الصنمين</t>
  </si>
  <si>
    <t xml:space="preserve">القنيطرة </t>
  </si>
  <si>
    <t>ريمه</t>
  </si>
  <si>
    <t>عبده</t>
  </si>
  <si>
    <t>الفوعة</t>
  </si>
  <si>
    <t>عقربا</t>
  </si>
  <si>
    <t>زهيه</t>
  </si>
  <si>
    <t>جورجيت</t>
  </si>
  <si>
    <t>جانيت</t>
  </si>
  <si>
    <t xml:space="preserve">حمص </t>
  </si>
  <si>
    <t>رئيفه</t>
  </si>
  <si>
    <t>ماجد</t>
  </si>
  <si>
    <t>شهاب</t>
  </si>
  <si>
    <t>سلمى</t>
  </si>
  <si>
    <t>محمد بشير</t>
  </si>
  <si>
    <t>منصور</t>
  </si>
  <si>
    <t>مازن</t>
  </si>
  <si>
    <t>محمدنذير</t>
  </si>
  <si>
    <t>هديه</t>
  </si>
  <si>
    <t>ميادين</t>
  </si>
  <si>
    <t>سعسع</t>
  </si>
  <si>
    <t>سليمه</t>
  </si>
  <si>
    <t>المعرة</t>
  </si>
  <si>
    <t>اسمهان</t>
  </si>
  <si>
    <t>محمد وليد</t>
  </si>
  <si>
    <t>قاره</t>
  </si>
  <si>
    <t>انعام</t>
  </si>
  <si>
    <t>خاتون</t>
  </si>
  <si>
    <t>مسلم</t>
  </si>
  <si>
    <t>بقعسم</t>
  </si>
  <si>
    <t>سلام</t>
  </si>
  <si>
    <t>عطاف</t>
  </si>
  <si>
    <t>عزيزه</t>
  </si>
  <si>
    <t>ازدهار</t>
  </si>
  <si>
    <t>ميشيل</t>
  </si>
  <si>
    <t>رحاب</t>
  </si>
  <si>
    <t>رفاه</t>
  </si>
  <si>
    <t>قامشلي</t>
  </si>
  <si>
    <t>كرفس</t>
  </si>
  <si>
    <t>الشيخ مسكين</t>
  </si>
  <si>
    <t xml:space="preserve">درعا </t>
  </si>
  <si>
    <t>غزلانية</t>
  </si>
  <si>
    <t>انتصار</t>
  </si>
  <si>
    <t>معروف</t>
  </si>
  <si>
    <t>محمد جميل</t>
  </si>
  <si>
    <t>عبد الرزاق</t>
  </si>
  <si>
    <t>حسني</t>
  </si>
  <si>
    <t>كسوة</t>
  </si>
  <si>
    <t>محمد فريز</t>
  </si>
  <si>
    <t>تسيل</t>
  </si>
  <si>
    <t>طفس</t>
  </si>
  <si>
    <t>عيد</t>
  </si>
  <si>
    <t>عامر</t>
  </si>
  <si>
    <t>ابطع</t>
  </si>
  <si>
    <t>مرفت</t>
  </si>
  <si>
    <t>ربيعه</t>
  </si>
  <si>
    <t>محمدغسان</t>
  </si>
  <si>
    <t>عبد الفتاح</t>
  </si>
  <si>
    <t>رين</t>
  </si>
  <si>
    <t>صبحي</t>
  </si>
  <si>
    <t>محمد امين</t>
  </si>
  <si>
    <t>محمدحسن</t>
  </si>
  <si>
    <t>جسرين</t>
  </si>
  <si>
    <t>رتيبه</t>
  </si>
  <si>
    <t>منا</t>
  </si>
  <si>
    <t>غاريه</t>
  </si>
  <si>
    <t>سوزان</t>
  </si>
  <si>
    <t>دير علي</t>
  </si>
  <si>
    <t>بلودان</t>
  </si>
  <si>
    <t>صالح</t>
  </si>
  <si>
    <t>منذر</t>
  </si>
  <si>
    <t>محمد حسن</t>
  </si>
  <si>
    <t>هويده</t>
  </si>
  <si>
    <t>نزيه</t>
  </si>
  <si>
    <t>خليفه</t>
  </si>
  <si>
    <t>يونس</t>
  </si>
  <si>
    <t>تل شهاب</t>
  </si>
  <si>
    <t>وفيقه</t>
  </si>
  <si>
    <t>حمد</t>
  </si>
  <si>
    <t>حياة</t>
  </si>
  <si>
    <t>قيطه</t>
  </si>
  <si>
    <t>نورس</t>
  </si>
  <si>
    <t>بلال</t>
  </si>
  <si>
    <t>وهيبه</t>
  </si>
  <si>
    <t>هيجانه</t>
  </si>
  <si>
    <t>عبد الغني</t>
  </si>
  <si>
    <t>كوكب</t>
  </si>
  <si>
    <t>هاجر</t>
  </si>
  <si>
    <t>مي</t>
  </si>
  <si>
    <t>محمدبشار</t>
  </si>
  <si>
    <t>فيحاء</t>
  </si>
  <si>
    <t>اسماء</t>
  </si>
  <si>
    <t>رقيه</t>
  </si>
  <si>
    <t>عبد الرحمن عبد الغني</t>
  </si>
  <si>
    <t>دبي</t>
  </si>
  <si>
    <t>فايزه</t>
  </si>
  <si>
    <t>جوبر</t>
  </si>
  <si>
    <t>سونيا</t>
  </si>
  <si>
    <t>نادره</t>
  </si>
  <si>
    <t>سوريا</t>
  </si>
  <si>
    <t>رانيا</t>
  </si>
  <si>
    <t>سبينة</t>
  </si>
  <si>
    <t>شيخه</t>
  </si>
  <si>
    <t>رفيق</t>
  </si>
  <si>
    <t>حميده</t>
  </si>
  <si>
    <t>عروبه</t>
  </si>
  <si>
    <t>محمد حسين</t>
  </si>
  <si>
    <t>بهجت</t>
  </si>
  <si>
    <t>محمد زهير</t>
  </si>
  <si>
    <t>الرياض</t>
  </si>
  <si>
    <t>محمد خالد</t>
  </si>
  <si>
    <t>شاهين</t>
  </si>
  <si>
    <t>اكرام</t>
  </si>
  <si>
    <t>صلاح الدين</t>
  </si>
  <si>
    <t>لطفيه</t>
  </si>
  <si>
    <t>فاروق</t>
  </si>
  <si>
    <t>وردة</t>
  </si>
  <si>
    <t>نبال</t>
  </si>
  <si>
    <t>بصرى الشام</t>
  </si>
  <si>
    <t>امال</t>
  </si>
  <si>
    <t>تمام</t>
  </si>
  <si>
    <t>عبد المنعم</t>
  </si>
  <si>
    <t>الحسينية</t>
  </si>
  <si>
    <t>ملكه</t>
  </si>
  <si>
    <t>كناكر</t>
  </si>
  <si>
    <t>شبيب</t>
  </si>
  <si>
    <t>جهينه</t>
  </si>
  <si>
    <t>رائده</t>
  </si>
  <si>
    <t>بدا</t>
  </si>
  <si>
    <t>جان</t>
  </si>
  <si>
    <t>راغده</t>
  </si>
  <si>
    <t>ادمون</t>
  </si>
  <si>
    <t>يسرى</t>
  </si>
  <si>
    <t>محمد تيسير</t>
  </si>
  <si>
    <t>فائزه</t>
  </si>
  <si>
    <t>مشفى السويداء</t>
  </si>
  <si>
    <t>غادا</t>
  </si>
  <si>
    <t>ضمير</t>
  </si>
  <si>
    <t>مرعي</t>
  </si>
  <si>
    <t>محمد ديب</t>
  </si>
  <si>
    <t>محمد مازن</t>
  </si>
  <si>
    <t>محمدخير</t>
  </si>
  <si>
    <t>هايل</t>
  </si>
  <si>
    <t>محمد مصطفى</t>
  </si>
  <si>
    <t>هاني</t>
  </si>
  <si>
    <t>تامر</t>
  </si>
  <si>
    <t>لطيفه</t>
  </si>
  <si>
    <t>خديجة</t>
  </si>
  <si>
    <t>هنا</t>
  </si>
  <si>
    <t>الهويا</t>
  </si>
  <si>
    <t>افتكار</t>
  </si>
  <si>
    <t>ربيع</t>
  </si>
  <si>
    <t>الدانا</t>
  </si>
  <si>
    <t>غادة</t>
  </si>
  <si>
    <t>محمدايمن</t>
  </si>
  <si>
    <t>بسمة</t>
  </si>
  <si>
    <t>سلام اللحام</t>
  </si>
  <si>
    <t>اشرفيه صحنايا</t>
  </si>
  <si>
    <t>ملحم</t>
  </si>
  <si>
    <t>مفيده</t>
  </si>
  <si>
    <t>محمد نزار</t>
  </si>
  <si>
    <t>الدمام</t>
  </si>
  <si>
    <t>2015</t>
  </si>
  <si>
    <t>عدله</t>
  </si>
  <si>
    <t>الكفر</t>
  </si>
  <si>
    <t>محمد سامر</t>
  </si>
  <si>
    <t>عبدالكريم</t>
  </si>
  <si>
    <t>2014</t>
  </si>
  <si>
    <t>رهف</t>
  </si>
  <si>
    <t>راس المعرة</t>
  </si>
  <si>
    <t>وفيق</t>
  </si>
  <si>
    <t>لواحظ</t>
  </si>
  <si>
    <t>نسيب</t>
  </si>
  <si>
    <t>عمادالدين</t>
  </si>
  <si>
    <t>محمد كمال الدين</t>
  </si>
  <si>
    <t>ماري</t>
  </si>
  <si>
    <t>امنة</t>
  </si>
  <si>
    <t>نايفه</t>
  </si>
  <si>
    <t>محمد نذير</t>
  </si>
  <si>
    <t>مهيب</t>
  </si>
  <si>
    <t>عبد الرؤوف</t>
  </si>
  <si>
    <t>محمد عمر</t>
  </si>
  <si>
    <t>مالكه</t>
  </si>
  <si>
    <t>شكريه</t>
  </si>
  <si>
    <t>محمدعلي</t>
  </si>
  <si>
    <t>خلدون</t>
  </si>
  <si>
    <t>بيت جن</t>
  </si>
  <si>
    <t>ورده</t>
  </si>
  <si>
    <t>نوره</t>
  </si>
  <si>
    <t>وصال</t>
  </si>
  <si>
    <t>اربد</t>
  </si>
  <si>
    <t>ديب</t>
  </si>
  <si>
    <t>صفيه</t>
  </si>
  <si>
    <t>إيمان</t>
  </si>
  <si>
    <t>محمدسمير</t>
  </si>
  <si>
    <t>بهيره</t>
  </si>
  <si>
    <t>عبدالرزاق</t>
  </si>
  <si>
    <t>عبد الغفور</t>
  </si>
  <si>
    <t>خضره</t>
  </si>
  <si>
    <t>اياد</t>
  </si>
  <si>
    <t>اسما صادق</t>
  </si>
  <si>
    <t>محمد باسل</t>
  </si>
  <si>
    <t>جبا</t>
  </si>
  <si>
    <t>اريج كريم</t>
  </si>
  <si>
    <t>لمعات</t>
  </si>
  <si>
    <t>اسيمه</t>
  </si>
  <si>
    <t>درويش</t>
  </si>
  <si>
    <t>محمد سميح</t>
  </si>
  <si>
    <t>الكسوة</t>
  </si>
  <si>
    <t>ربى</t>
  </si>
  <si>
    <t>حمدي</t>
  </si>
  <si>
    <t>هيسم</t>
  </si>
  <si>
    <t>حمدو</t>
  </si>
  <si>
    <t>رشيد</t>
  </si>
  <si>
    <t>ثريا</t>
  </si>
  <si>
    <t>واصل</t>
  </si>
  <si>
    <t>المزة</t>
  </si>
  <si>
    <t>صبريه</t>
  </si>
  <si>
    <t>نوفه</t>
  </si>
  <si>
    <t>زيد</t>
  </si>
  <si>
    <t>ذيبين</t>
  </si>
  <si>
    <t>راتب</t>
  </si>
  <si>
    <t>سميحة</t>
  </si>
  <si>
    <t>بشير</t>
  </si>
  <si>
    <t>احمد ناصر</t>
  </si>
  <si>
    <t xml:space="preserve">التل </t>
  </si>
  <si>
    <t>ديماس</t>
  </si>
  <si>
    <t>عهد</t>
  </si>
  <si>
    <t>عبد السلام</t>
  </si>
  <si>
    <t>محمد عصام</t>
  </si>
  <si>
    <t>محمد عمار</t>
  </si>
  <si>
    <t>أديب</t>
  </si>
  <si>
    <t>نهلة</t>
  </si>
  <si>
    <t>لطفي</t>
  </si>
  <si>
    <t>الياس</t>
  </si>
  <si>
    <t>محمد اكرم</t>
  </si>
  <si>
    <t>الحجر الأسود</t>
  </si>
  <si>
    <t>رولا</t>
  </si>
  <si>
    <t>محمد جهاد</t>
  </si>
  <si>
    <t>نور الهدى</t>
  </si>
  <si>
    <t>مؤيد</t>
  </si>
  <si>
    <t>وجيه</t>
  </si>
  <si>
    <t>فيروز</t>
  </si>
  <si>
    <t>أسماء</t>
  </si>
  <si>
    <t>عرى</t>
  </si>
  <si>
    <t>السهوه</t>
  </si>
  <si>
    <t>عين الفيجة</t>
  </si>
  <si>
    <t>محمدفايز</t>
  </si>
  <si>
    <t>غاليه</t>
  </si>
  <si>
    <t>رفيف</t>
  </si>
  <si>
    <t>حموره</t>
  </si>
  <si>
    <t>وهيب</t>
  </si>
  <si>
    <t>الحمراء</t>
  </si>
  <si>
    <t>فداء</t>
  </si>
  <si>
    <t>رانيه</t>
  </si>
  <si>
    <t>نها</t>
  </si>
  <si>
    <t>الزبداني</t>
  </si>
  <si>
    <t>الهامة</t>
  </si>
  <si>
    <t>عتاب</t>
  </si>
  <si>
    <t>الثورة</t>
  </si>
  <si>
    <t>2001</t>
  </si>
  <si>
    <t>كاسم</t>
  </si>
  <si>
    <t xml:space="preserve">حسن </t>
  </si>
  <si>
    <t>محمدياسر</t>
  </si>
  <si>
    <t>فوزه</t>
  </si>
  <si>
    <t>حسنا</t>
  </si>
  <si>
    <t>فايزة</t>
  </si>
  <si>
    <t>فوزية</t>
  </si>
  <si>
    <t>محمد توفيق</t>
  </si>
  <si>
    <t>شتوه خلف</t>
  </si>
  <si>
    <t>لميا</t>
  </si>
  <si>
    <t>اسيا</t>
  </si>
  <si>
    <t>سميح</t>
  </si>
  <si>
    <t>طروب</t>
  </si>
  <si>
    <t>محسن</t>
  </si>
  <si>
    <t>حران العواميد</t>
  </si>
  <si>
    <t>2016</t>
  </si>
  <si>
    <t>عقاب</t>
  </si>
  <si>
    <t>امامة</t>
  </si>
  <si>
    <t xml:space="preserve">محمد خير </t>
  </si>
  <si>
    <t>محمد دياب</t>
  </si>
  <si>
    <t>عبد المولى</t>
  </si>
  <si>
    <t xml:space="preserve">ايمان </t>
  </si>
  <si>
    <t>محمد يوسف</t>
  </si>
  <si>
    <t>إياد</t>
  </si>
  <si>
    <t>راغب</t>
  </si>
  <si>
    <t>نجاه</t>
  </si>
  <si>
    <t>علي عيسى</t>
  </si>
  <si>
    <t>قنيطرة</t>
  </si>
  <si>
    <t>مائده</t>
  </si>
  <si>
    <t xml:space="preserve">منين </t>
  </si>
  <si>
    <t>مامون</t>
  </si>
  <si>
    <t>هالة</t>
  </si>
  <si>
    <t>جريس</t>
  </si>
  <si>
    <t>2010</t>
  </si>
  <si>
    <t>انيس</t>
  </si>
  <si>
    <t>امل احمد</t>
  </si>
  <si>
    <t>سكينه</t>
  </si>
  <si>
    <t xml:space="preserve">عبد الكريم </t>
  </si>
  <si>
    <t xml:space="preserve">دوما </t>
  </si>
  <si>
    <t>حسيبه</t>
  </si>
  <si>
    <t>عمره</t>
  </si>
  <si>
    <t>محمد عبد الله</t>
  </si>
  <si>
    <t>نيفين</t>
  </si>
  <si>
    <t xml:space="preserve">ايمن </t>
  </si>
  <si>
    <t>احمد الشيخ</t>
  </si>
  <si>
    <t>صبحية</t>
  </si>
  <si>
    <t>حماده</t>
  </si>
  <si>
    <t>بدريه</t>
  </si>
  <si>
    <t>بركات</t>
  </si>
  <si>
    <t>نديمه</t>
  </si>
  <si>
    <t>لمى</t>
  </si>
  <si>
    <t>فرحان</t>
  </si>
  <si>
    <t>جعفر علي</t>
  </si>
  <si>
    <t>ربا</t>
  </si>
  <si>
    <t>علي النصار</t>
  </si>
  <si>
    <t xml:space="preserve">السويداء </t>
  </si>
  <si>
    <t>عزالدين</t>
  </si>
  <si>
    <t>فخريه</t>
  </si>
  <si>
    <t>مطيع</t>
  </si>
  <si>
    <t>قطيفه</t>
  </si>
  <si>
    <t>غارية غربية</t>
  </si>
  <si>
    <t>نشابية</t>
  </si>
  <si>
    <t>محمدعصام</t>
  </si>
  <si>
    <t>ماريه</t>
  </si>
  <si>
    <t xml:space="preserve">طرطوس </t>
  </si>
  <si>
    <t xml:space="preserve">السيدة زينب </t>
  </si>
  <si>
    <t xml:space="preserve">حضر </t>
  </si>
  <si>
    <t>عطا</t>
  </si>
  <si>
    <t>أميمة</t>
  </si>
  <si>
    <t>28/5/1997</t>
  </si>
  <si>
    <t>سهيلة</t>
  </si>
  <si>
    <t xml:space="preserve">سهام </t>
  </si>
  <si>
    <t>الطيبة</t>
  </si>
  <si>
    <t>محمد عزت</t>
  </si>
  <si>
    <t>ليلا</t>
  </si>
  <si>
    <t>محمدغياث</t>
  </si>
  <si>
    <t>شنيره</t>
  </si>
  <si>
    <t>تركية</t>
  </si>
  <si>
    <t>علي محمود</t>
  </si>
  <si>
    <t>harasta</t>
  </si>
  <si>
    <t>DAMASCUS</t>
  </si>
  <si>
    <t>جورين</t>
  </si>
  <si>
    <t>محمدكمال</t>
  </si>
  <si>
    <t>لميه</t>
  </si>
  <si>
    <t>جادالله</t>
  </si>
  <si>
    <t xml:space="preserve">كفر بطنا </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</si>
  <si>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</si>
  <si>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ali</t>
  </si>
  <si>
    <t>huda</t>
  </si>
  <si>
    <t>FADIA</t>
  </si>
  <si>
    <t>lina</t>
  </si>
  <si>
    <t>damas</t>
  </si>
  <si>
    <t>mohamaad</t>
  </si>
  <si>
    <t>reem</t>
  </si>
  <si>
    <t>damascous</t>
  </si>
  <si>
    <t>mouhamed</t>
  </si>
  <si>
    <t>syria</t>
  </si>
  <si>
    <t>wafaa</t>
  </si>
  <si>
    <t>ahmad</t>
  </si>
  <si>
    <t>majeda</t>
  </si>
  <si>
    <t>mahmoud</t>
  </si>
  <si>
    <t>maha</t>
  </si>
  <si>
    <t>waleed</t>
  </si>
  <si>
    <t>dmascus</t>
  </si>
  <si>
    <t>MOHAMMAD</t>
  </si>
  <si>
    <t>amen</t>
  </si>
  <si>
    <t>amera</t>
  </si>
  <si>
    <t>khaled</t>
  </si>
  <si>
    <t>aeman</t>
  </si>
  <si>
    <t>amal</t>
  </si>
  <si>
    <t>AHMAD</t>
  </si>
  <si>
    <t>samera</t>
  </si>
  <si>
    <t>Damascus</t>
  </si>
  <si>
    <t>dmascos</t>
  </si>
  <si>
    <t>damascus</t>
  </si>
  <si>
    <t>hanade</t>
  </si>
  <si>
    <t>AMAL</t>
  </si>
  <si>
    <t>mohamad</t>
  </si>
  <si>
    <t>basema</t>
  </si>
  <si>
    <t>mouna</t>
  </si>
  <si>
    <t>hama</t>
  </si>
  <si>
    <t>bassam</t>
  </si>
  <si>
    <t>mona</t>
  </si>
  <si>
    <t>nour aldeen</t>
  </si>
  <si>
    <t>mazen</t>
  </si>
  <si>
    <t>BASSAM</t>
  </si>
  <si>
    <t>mohammed</t>
  </si>
  <si>
    <t>sanaa</t>
  </si>
  <si>
    <t>houda</t>
  </si>
  <si>
    <t>KHALED</t>
  </si>
  <si>
    <t>fatima</t>
  </si>
  <si>
    <t>mustafa</t>
  </si>
  <si>
    <t>Samar</t>
  </si>
  <si>
    <t>jamal</t>
  </si>
  <si>
    <t>HANAA</t>
  </si>
  <si>
    <t>faten</t>
  </si>
  <si>
    <t>thanaa</t>
  </si>
  <si>
    <t>mariam</t>
  </si>
  <si>
    <t>MOHAMAD</t>
  </si>
  <si>
    <t>Laila</t>
  </si>
  <si>
    <t>NAWAL</t>
  </si>
  <si>
    <t>DARAA</t>
  </si>
  <si>
    <t>fouza</t>
  </si>
  <si>
    <t>samer</t>
  </si>
  <si>
    <t>NEDAL</t>
  </si>
  <si>
    <t>REEM</t>
  </si>
  <si>
    <t>mohamed</t>
  </si>
  <si>
    <t>sahar</t>
  </si>
  <si>
    <t>SAHAR</t>
  </si>
  <si>
    <t>mhd waled</t>
  </si>
  <si>
    <t>rehab</t>
  </si>
  <si>
    <t>nariman</t>
  </si>
  <si>
    <t>MHD ADNAN</t>
  </si>
  <si>
    <t>abeer</t>
  </si>
  <si>
    <t>fatema</t>
  </si>
  <si>
    <t>asad</t>
  </si>
  <si>
    <t>hanaa</t>
  </si>
  <si>
    <t>swaida</t>
  </si>
  <si>
    <t>NADIA</t>
  </si>
  <si>
    <t>DMASCUS</t>
  </si>
  <si>
    <t>ZOHER</t>
  </si>
  <si>
    <t>yaseen</t>
  </si>
  <si>
    <t>MANAL</t>
  </si>
  <si>
    <t>MOHAMMED</t>
  </si>
  <si>
    <t>abd alkarem</t>
  </si>
  <si>
    <t>DAMAS</t>
  </si>
  <si>
    <t>ALI</t>
  </si>
  <si>
    <t>MARIAM</t>
  </si>
  <si>
    <t>rana</t>
  </si>
  <si>
    <t>IBRAHIM</t>
  </si>
  <si>
    <t>souad</t>
  </si>
  <si>
    <t>ziad</t>
  </si>
  <si>
    <t>manal</t>
  </si>
  <si>
    <t>najah</t>
  </si>
  <si>
    <t>eman</t>
  </si>
  <si>
    <t>hala</t>
  </si>
  <si>
    <t>mahmod</t>
  </si>
  <si>
    <t>MAHMOD</t>
  </si>
  <si>
    <t>FATEMA</t>
  </si>
  <si>
    <t>nadia</t>
  </si>
  <si>
    <t>sawsan</t>
  </si>
  <si>
    <t>rajaa</t>
  </si>
  <si>
    <t>yaser</t>
  </si>
  <si>
    <t>samar</t>
  </si>
  <si>
    <t>samir</t>
  </si>
  <si>
    <t>Ahmad Hamdash</t>
  </si>
  <si>
    <t>Ghazi</t>
  </si>
  <si>
    <t>ezdihar</t>
  </si>
  <si>
    <t>idlib</t>
  </si>
  <si>
    <t>iman</t>
  </si>
  <si>
    <t>aisha</t>
  </si>
  <si>
    <t>mousa</t>
  </si>
  <si>
    <t>MAHA</t>
  </si>
  <si>
    <t>rania</t>
  </si>
  <si>
    <t>anwar</t>
  </si>
  <si>
    <t>entesar</t>
  </si>
  <si>
    <t>sabah</t>
  </si>
  <si>
    <t>DOMA</t>
  </si>
  <si>
    <t>saleh</t>
  </si>
  <si>
    <t>maysaa</t>
  </si>
  <si>
    <t>hasan</t>
  </si>
  <si>
    <t>REMA</t>
  </si>
  <si>
    <t>DAMAS SUBURB</t>
  </si>
  <si>
    <t>ADNAN</t>
  </si>
  <si>
    <t>yousef</t>
  </si>
  <si>
    <t>MAJED</t>
  </si>
  <si>
    <t>BASEMA</t>
  </si>
  <si>
    <t>MAHMOUD</t>
  </si>
  <si>
    <t>khadija</t>
  </si>
  <si>
    <t>eatedal</t>
  </si>
  <si>
    <t>omema</t>
  </si>
  <si>
    <t>abd alrahman</t>
  </si>
  <si>
    <t>latifa</t>
  </si>
  <si>
    <t>randa</t>
  </si>
  <si>
    <t>SAMER</t>
  </si>
  <si>
    <t>mahmood</t>
  </si>
  <si>
    <t>GHOSON</t>
  </si>
  <si>
    <t>FATIMA</t>
  </si>
  <si>
    <t>waled</t>
  </si>
  <si>
    <t>HISHAM</t>
  </si>
  <si>
    <t xml:space="preserve">DAMASCUS </t>
  </si>
  <si>
    <t>GHOFRAN</t>
  </si>
  <si>
    <t>SYRIA</t>
  </si>
  <si>
    <t>WAFAA</t>
  </si>
  <si>
    <t>zead</t>
  </si>
  <si>
    <t>NAJWA</t>
  </si>
  <si>
    <t>mohammad</t>
  </si>
  <si>
    <t>maher</t>
  </si>
  <si>
    <t>doma</t>
  </si>
  <si>
    <t>latakia</t>
  </si>
  <si>
    <t>SAFAA</t>
  </si>
  <si>
    <t>naser</t>
  </si>
  <si>
    <t>aber</t>
  </si>
  <si>
    <t>douma</t>
  </si>
  <si>
    <t>homs</t>
  </si>
  <si>
    <t>tawfek</t>
  </si>
  <si>
    <t>hassan</t>
  </si>
  <si>
    <t>osama</t>
  </si>
  <si>
    <t>Ahmad</t>
  </si>
  <si>
    <t>Jamila</t>
  </si>
  <si>
    <t>nofa</t>
  </si>
  <si>
    <t>fareza</t>
  </si>
  <si>
    <t xml:space="preserve">damas </t>
  </si>
  <si>
    <t>HAMAH</t>
  </si>
  <si>
    <t>omar</t>
  </si>
  <si>
    <t>ghasan</t>
  </si>
  <si>
    <t>EMAN</t>
  </si>
  <si>
    <t>FARES</t>
  </si>
  <si>
    <t>emad</t>
  </si>
  <si>
    <t>ZIAD</t>
  </si>
  <si>
    <t>NADA</t>
  </si>
  <si>
    <t>kholod</t>
  </si>
  <si>
    <t>IMAD</t>
  </si>
  <si>
    <t>HANAN</t>
  </si>
  <si>
    <t>hana</t>
  </si>
  <si>
    <t>warda</t>
  </si>
  <si>
    <t>zakrya</t>
  </si>
  <si>
    <t>REF DAMASCUS</t>
  </si>
  <si>
    <t>rateb</t>
  </si>
  <si>
    <t>khalel</t>
  </si>
  <si>
    <t>salwa</t>
  </si>
  <si>
    <t>lamaat</t>
  </si>
  <si>
    <t>seham</t>
  </si>
  <si>
    <t>fayz</t>
  </si>
  <si>
    <t>Amira</t>
  </si>
  <si>
    <t>haitham</t>
  </si>
  <si>
    <t>mohamad ali</t>
  </si>
  <si>
    <t>adnan</t>
  </si>
  <si>
    <t>abd alkareem</t>
  </si>
  <si>
    <t>HAMA</t>
  </si>
  <si>
    <t>bashar</t>
  </si>
  <si>
    <t>rabeaa</t>
  </si>
  <si>
    <t>dmascous</t>
  </si>
  <si>
    <t>hasna</t>
  </si>
  <si>
    <t>moustafa</t>
  </si>
  <si>
    <t>dalal</t>
  </si>
  <si>
    <t>Mona</t>
  </si>
  <si>
    <t>yabroud</t>
  </si>
  <si>
    <t>ghassan</t>
  </si>
  <si>
    <t>HALA</t>
  </si>
  <si>
    <t>kamal</t>
  </si>
  <si>
    <t>ibrahem</t>
  </si>
  <si>
    <t>Mahmoud</t>
  </si>
  <si>
    <t>MOHAMAD BASHAR</t>
  </si>
  <si>
    <t>MONA</t>
  </si>
  <si>
    <t>ALHAM</t>
  </si>
  <si>
    <t>DAMASCOUS</t>
  </si>
  <si>
    <t>BASHAR</t>
  </si>
  <si>
    <t>MUSTAFA</t>
  </si>
  <si>
    <t>ADEEB</t>
  </si>
  <si>
    <t>wsam</t>
  </si>
  <si>
    <t>abd alhamed</t>
  </si>
  <si>
    <t>Homs</t>
  </si>
  <si>
    <t>amer</t>
  </si>
  <si>
    <t>ZOBEDA</t>
  </si>
  <si>
    <t>FUAAD</t>
  </si>
  <si>
    <t>belal</t>
  </si>
  <si>
    <t>daraa</t>
  </si>
  <si>
    <t>abdo</t>
  </si>
  <si>
    <t>ASMAA</t>
  </si>
  <si>
    <t>KASEM</t>
  </si>
  <si>
    <t>taghred</t>
  </si>
  <si>
    <t>ibrahim</t>
  </si>
  <si>
    <t>nedal</t>
  </si>
  <si>
    <t>KHALID</t>
  </si>
  <si>
    <t>SAMAH</t>
  </si>
  <si>
    <t>damascos</t>
  </si>
  <si>
    <t>ROUBA</t>
  </si>
  <si>
    <t>saeed</t>
  </si>
  <si>
    <t>mostafa</t>
  </si>
  <si>
    <t>OMAR</t>
  </si>
  <si>
    <t>aldmer</t>
  </si>
  <si>
    <t>lamis</t>
  </si>
  <si>
    <t>HAMEDA</t>
  </si>
  <si>
    <t>samira</t>
  </si>
  <si>
    <t>hosam</t>
  </si>
  <si>
    <t>Kamal</t>
  </si>
  <si>
    <t>ayman</t>
  </si>
  <si>
    <t>hiba</t>
  </si>
  <si>
    <t>fadwa</t>
  </si>
  <si>
    <t>ZOUHER</t>
  </si>
  <si>
    <t>nadea</t>
  </si>
  <si>
    <t>haeat</t>
  </si>
  <si>
    <t>abd alkader</t>
  </si>
  <si>
    <t>damacus</t>
  </si>
  <si>
    <t>shahenaz</t>
  </si>
  <si>
    <t>NABELA</t>
  </si>
  <si>
    <t>JEHAD</t>
  </si>
  <si>
    <t>fouad</t>
  </si>
  <si>
    <t>jamel</t>
  </si>
  <si>
    <t>mansour</t>
  </si>
  <si>
    <t>fathia</t>
  </si>
  <si>
    <t>Ali</t>
  </si>
  <si>
    <t>faesal</t>
  </si>
  <si>
    <t>AKRAM</t>
  </si>
  <si>
    <t>salha</t>
  </si>
  <si>
    <t>LAMA</t>
  </si>
  <si>
    <t>NAREMAN</t>
  </si>
  <si>
    <t>adel</t>
  </si>
  <si>
    <t>mokhaeam alyarmok</t>
  </si>
  <si>
    <t>MAZEN</t>
  </si>
  <si>
    <t>maeson</t>
  </si>
  <si>
    <t>OMIMA</t>
  </si>
  <si>
    <t>fayez</t>
  </si>
  <si>
    <t>abdullah</t>
  </si>
  <si>
    <t>ahlam</t>
  </si>
  <si>
    <t>salman</t>
  </si>
  <si>
    <t>HANADI</t>
  </si>
  <si>
    <t>farhan</t>
  </si>
  <si>
    <t>faez</t>
  </si>
  <si>
    <t>hafeza</t>
  </si>
  <si>
    <t>Eman</t>
  </si>
  <si>
    <t>Afaf</t>
  </si>
  <si>
    <t>FAWAZ</t>
  </si>
  <si>
    <t>SUZAN</t>
  </si>
  <si>
    <t>adaa</t>
  </si>
  <si>
    <t>alread</t>
  </si>
  <si>
    <t>fatom</t>
  </si>
  <si>
    <t>roedah</t>
  </si>
  <si>
    <t>mwafak</t>
  </si>
  <si>
    <t>في حال وجود أي خطأ يمكنك التعديل من هنا</t>
  </si>
  <si>
    <t>جورج تفاحه</t>
  </si>
  <si>
    <t>جميله ديب</t>
  </si>
  <si>
    <t>جوليا السليمان</t>
  </si>
  <si>
    <t>ممدوح</t>
  </si>
  <si>
    <t>حسن اليوسف</t>
  </si>
  <si>
    <t>دارين شتيوي</t>
  </si>
  <si>
    <t>ورده سلوم</t>
  </si>
  <si>
    <t>رامي عباس</t>
  </si>
  <si>
    <t>مديحه اسمندر</t>
  </si>
  <si>
    <t>رزان عجلوني</t>
  </si>
  <si>
    <t>رحاب مخللاتي</t>
  </si>
  <si>
    <t>رهام المحمد الطعمه</t>
  </si>
  <si>
    <t>صباح عابدين</t>
  </si>
  <si>
    <t>ادبي</t>
  </si>
  <si>
    <t>ساره السمان</t>
  </si>
  <si>
    <t>طلال رفاعي</t>
  </si>
  <si>
    <t>لؤي قرقوط</t>
  </si>
  <si>
    <t>ماري الحداد</t>
  </si>
  <si>
    <t>ضعف الرسوم</t>
  </si>
  <si>
    <t>مازن حمزه</t>
  </si>
  <si>
    <t>فايده حمزه</t>
  </si>
  <si>
    <t>محمد باسم الانكليزي</t>
  </si>
  <si>
    <t>باسمه حبي</t>
  </si>
  <si>
    <t>30/4/1985</t>
  </si>
  <si>
    <t>محمد خلدون عدي</t>
  </si>
  <si>
    <t>احمد ابو الخير</t>
  </si>
  <si>
    <t>محمد فراس البجاج</t>
  </si>
  <si>
    <t>فاديا حاووط</t>
  </si>
  <si>
    <t>هالا الصباغ</t>
  </si>
  <si>
    <t>فلك بايزيد</t>
  </si>
  <si>
    <t>ابراهيم عبد الحق</t>
  </si>
  <si>
    <t>ربيعه عبد الحق</t>
  </si>
  <si>
    <t>عين التينة</t>
  </si>
  <si>
    <t>ابراهيم محمد</t>
  </si>
  <si>
    <t>بسيمه صالح</t>
  </si>
  <si>
    <t>احمد الحريري</t>
  </si>
  <si>
    <t>عيوش الحريري</t>
  </si>
  <si>
    <t>الحريك</t>
  </si>
  <si>
    <t>احمد الزعبي</t>
  </si>
  <si>
    <t>يسرى السالم</t>
  </si>
  <si>
    <t>احمد مجبل</t>
  </si>
  <si>
    <t>فلك سكريه</t>
  </si>
  <si>
    <t>اسماعيل يونس</t>
  </si>
  <si>
    <t>بيان</t>
  </si>
  <si>
    <t>وفاء مكارم</t>
  </si>
  <si>
    <t>الشارقه</t>
  </si>
  <si>
    <t>امين المحاميد</t>
  </si>
  <si>
    <t>خزنه</t>
  </si>
  <si>
    <t>عتمان</t>
  </si>
  <si>
    <t>انور كرامه</t>
  </si>
  <si>
    <t>اوان العوده الله</t>
  </si>
  <si>
    <t>ضحيه الطياسنه</t>
  </si>
  <si>
    <t>ايمن الحلبي</t>
  </si>
  <si>
    <t>تماضر بقدليه</t>
  </si>
  <si>
    <t>زاهده بعرشخو</t>
  </si>
  <si>
    <t>جرير شحود</t>
  </si>
  <si>
    <t>رسميه جبر</t>
  </si>
  <si>
    <t>حسام الدين الكردي</t>
  </si>
  <si>
    <t>صبرية مزاوي</t>
  </si>
  <si>
    <t>حسام العابد</t>
  </si>
  <si>
    <t>امنه عطايا</t>
  </si>
  <si>
    <t>حسام جديد</t>
  </si>
  <si>
    <t>حسان شله</t>
  </si>
  <si>
    <t>هنا شله</t>
  </si>
  <si>
    <t>حسن الروماني</t>
  </si>
  <si>
    <t>حنان سليمان</t>
  </si>
  <si>
    <t>خالد شيخ الشباب</t>
  </si>
  <si>
    <t>خديجه حسن</t>
  </si>
  <si>
    <t>دانه الموالدي</t>
  </si>
  <si>
    <t>محمد رفيق</t>
  </si>
  <si>
    <t>28/7/1983</t>
  </si>
  <si>
    <t>رؤيه النجدي</t>
  </si>
  <si>
    <t>رامي العاسمي</t>
  </si>
  <si>
    <t>منى الناصير</t>
  </si>
  <si>
    <t>رامي نبهان</t>
  </si>
  <si>
    <t xml:space="preserve">عبد الله </t>
  </si>
  <si>
    <t>رامي نوفل</t>
  </si>
  <si>
    <t>نوال نوفل</t>
  </si>
  <si>
    <t>الهيات</t>
  </si>
  <si>
    <t>رانيا حباب</t>
  </si>
  <si>
    <t>رشا المعاني</t>
  </si>
  <si>
    <t>فتحيه الراعي</t>
  </si>
  <si>
    <t>رضوان المنسي</t>
  </si>
  <si>
    <t>رفيقه العكره</t>
  </si>
  <si>
    <t>رنا السيد علي</t>
  </si>
  <si>
    <t>دلال خنصر</t>
  </si>
  <si>
    <t>رهف قصيباتي</t>
  </si>
  <si>
    <t>روزبا داود</t>
  </si>
  <si>
    <t>سميحه عزام</t>
  </si>
  <si>
    <t>ريم عجميه</t>
  </si>
  <si>
    <t>فيروز عدره</t>
  </si>
  <si>
    <t>سامر ابو عراج</t>
  </si>
  <si>
    <t>ناديه هيلانه</t>
  </si>
  <si>
    <t>سعد الدين سكر</t>
  </si>
  <si>
    <t>نجاح زيتون</t>
  </si>
  <si>
    <t>شادي عمار</t>
  </si>
  <si>
    <t>حياه الجباوي</t>
  </si>
  <si>
    <t>شادي غزال</t>
  </si>
  <si>
    <t>هبفاء كلثوم</t>
  </si>
  <si>
    <t>شفان رشيد</t>
  </si>
  <si>
    <t>سبع حفار</t>
  </si>
  <si>
    <t>صفاء الشمص</t>
  </si>
  <si>
    <t>صفاء المعلم</t>
  </si>
  <si>
    <t>زينب المعلم</t>
  </si>
  <si>
    <t>ضياء الدين شموط</t>
  </si>
  <si>
    <t>منهل</t>
  </si>
  <si>
    <t>طلال العوض</t>
  </si>
  <si>
    <t>نبيله بربور</t>
  </si>
  <si>
    <t>عارف مكارم</t>
  </si>
  <si>
    <t>نها سعيد</t>
  </si>
  <si>
    <t>عبد الله المبارك</t>
  </si>
  <si>
    <t>جواهر العلي المبارك</t>
  </si>
  <si>
    <t>السيده زينب</t>
  </si>
  <si>
    <t>عبدو طه</t>
  </si>
  <si>
    <t>وجيها طه</t>
  </si>
  <si>
    <t>عبدو محي الدين</t>
  </si>
  <si>
    <t>علا الصفدي</t>
  </si>
  <si>
    <t>علا سليمان</t>
  </si>
  <si>
    <t>ايسار العش</t>
  </si>
  <si>
    <t>علا صندوق</t>
  </si>
  <si>
    <t>محمد رشيد</t>
  </si>
  <si>
    <t>رواز</t>
  </si>
  <si>
    <t>المزه</t>
  </si>
  <si>
    <t>علاء شيخ عرابي</t>
  </si>
  <si>
    <t>نعمان</t>
  </si>
  <si>
    <t>رحاب النعال</t>
  </si>
  <si>
    <t>غاردينيا خرما</t>
  </si>
  <si>
    <t>عوني</t>
  </si>
  <si>
    <t>غاده جربوع</t>
  </si>
  <si>
    <t>غاليه الجبان</t>
  </si>
  <si>
    <t>محمد بهاء الدين</t>
  </si>
  <si>
    <t>غياث كنعان</t>
  </si>
  <si>
    <t>فاطمه بنيان</t>
  </si>
  <si>
    <t>فؤاد قلعه جي</t>
  </si>
  <si>
    <t>فراس محو</t>
  </si>
  <si>
    <t>فهد الحمد</t>
  </si>
  <si>
    <t>ابها سراة عبده</t>
  </si>
  <si>
    <t>لؤي الدقاق</t>
  </si>
  <si>
    <t>لميس العسلي</t>
  </si>
  <si>
    <t>محمد الامعري</t>
  </si>
  <si>
    <t>مظهر</t>
  </si>
  <si>
    <t>محمد الداهوك</t>
  </si>
  <si>
    <t>صباح الداهوك</t>
  </si>
  <si>
    <t>محمد السعيد</t>
  </si>
  <si>
    <t>محمد العاقل</t>
  </si>
  <si>
    <t>منى عبد ربه</t>
  </si>
  <si>
    <t>محمد خربوطلي</t>
  </si>
  <si>
    <t>محمد رامي سودان</t>
  </si>
  <si>
    <t>ماجده الحلبي</t>
  </si>
  <si>
    <t>محمد عمار قتوت</t>
  </si>
  <si>
    <t>اسماء القطيفاني</t>
  </si>
  <si>
    <t>محمد غازي</t>
  </si>
  <si>
    <t>فاطمه حلبي</t>
  </si>
  <si>
    <t>النشابيه</t>
  </si>
  <si>
    <t>محمد غياث الحلبي</t>
  </si>
  <si>
    <t>رغداء حواصلي</t>
  </si>
  <si>
    <t>محمد كمال الحسن</t>
  </si>
  <si>
    <t>محجه</t>
  </si>
  <si>
    <t>امينه العبد</t>
  </si>
  <si>
    <t>محمد موفق المزور</t>
  </si>
  <si>
    <t>امل اللوجي</t>
  </si>
  <si>
    <t>محمد نبيل نداف</t>
  </si>
  <si>
    <t>منى محملجي</t>
  </si>
  <si>
    <t>محمد هلال العظمه</t>
  </si>
  <si>
    <t>سلمه تكريتي</t>
  </si>
  <si>
    <t>محمد هيثم العجلاني</t>
  </si>
  <si>
    <t>ظليل</t>
  </si>
  <si>
    <t>محمد وائل الحسن</t>
  </si>
  <si>
    <t>محمود الملك</t>
  </si>
  <si>
    <t>منور العلاوي</t>
  </si>
  <si>
    <t>محمود عزو رحيباني</t>
  </si>
  <si>
    <t>لمياء طالب</t>
  </si>
  <si>
    <t>مرهف ونوس</t>
  </si>
  <si>
    <t>ربيحه ونوس</t>
  </si>
  <si>
    <t>مزنه صالح</t>
  </si>
  <si>
    <t>مها جلبي</t>
  </si>
  <si>
    <t>مهند الدخل الله</t>
  </si>
  <si>
    <t>ميسر يونس</t>
  </si>
  <si>
    <t>نزار دبس وزيت</t>
  </si>
  <si>
    <t>نهال شاليش</t>
  </si>
  <si>
    <t>نجاح شاليش</t>
  </si>
  <si>
    <t>نهى بغدادي</t>
  </si>
  <si>
    <t>نوار العلي</t>
  </si>
  <si>
    <t>نجيب</t>
  </si>
  <si>
    <t>حياه الحسن</t>
  </si>
  <si>
    <t>نور الدين خاناتي</t>
  </si>
  <si>
    <t>هبا السماح</t>
  </si>
  <si>
    <t>مريم الرمحين</t>
  </si>
  <si>
    <t>هبة الحوران</t>
  </si>
  <si>
    <t>هبه والي</t>
  </si>
  <si>
    <t>عائشه والي</t>
  </si>
  <si>
    <t>22/5/1986</t>
  </si>
  <si>
    <t>هديل صباغ</t>
  </si>
  <si>
    <t>فاتنه المغربي</t>
  </si>
  <si>
    <t>هناء الاسطه الحسيني</t>
  </si>
  <si>
    <t>ملهم</t>
  </si>
  <si>
    <t>هيا الحوران</t>
  </si>
  <si>
    <t>مسيون شوقي</t>
  </si>
  <si>
    <t>وئام الوف</t>
  </si>
  <si>
    <t>وديعه السيد</t>
  </si>
  <si>
    <t>حوش نصري</t>
  </si>
  <si>
    <t>وسام برمو</t>
  </si>
  <si>
    <t>هناء عابده</t>
  </si>
  <si>
    <t>29/1/1986</t>
  </si>
  <si>
    <t>وسيم مسعود</t>
  </si>
  <si>
    <t>مرهج</t>
  </si>
  <si>
    <t>امال سويد</t>
  </si>
  <si>
    <t>وفاء زيتوني</t>
  </si>
  <si>
    <t>نوال الاباظه</t>
  </si>
  <si>
    <t>ياسر الريس</t>
  </si>
  <si>
    <t>فطمه الخطيب</t>
  </si>
  <si>
    <t>يوسف ابراهيم</t>
  </si>
  <si>
    <t>نشير</t>
  </si>
  <si>
    <t>غنى نعمه</t>
  </si>
  <si>
    <t>هيام نجار</t>
  </si>
  <si>
    <t>عفاف حجازي</t>
  </si>
  <si>
    <t>مريم حجازي</t>
  </si>
  <si>
    <t>احمد عموره</t>
  </si>
  <si>
    <t>هدى الفار</t>
  </si>
  <si>
    <t>تمارا دغوظ</t>
  </si>
  <si>
    <t>كفايه كلمت</t>
  </si>
  <si>
    <t>ابتسام شنوان</t>
  </si>
  <si>
    <t>نوفه الطحان</t>
  </si>
  <si>
    <t>بويضة</t>
  </si>
  <si>
    <t>احمد الجمعات</t>
  </si>
  <si>
    <t>عامر الدندشي</t>
  </si>
  <si>
    <t>واثق</t>
  </si>
  <si>
    <t>منور علما</t>
  </si>
  <si>
    <t>ناريمان قضباشي</t>
  </si>
  <si>
    <t>احمد سعد الدين</t>
  </si>
  <si>
    <t>روضه الكوري</t>
  </si>
  <si>
    <t>اريج شاميه</t>
  </si>
  <si>
    <t>محاسن شاميه</t>
  </si>
  <si>
    <t>اسعد خضير</t>
  </si>
  <si>
    <t>زين الكمال</t>
  </si>
  <si>
    <t>امل القديمي</t>
  </si>
  <si>
    <t>نعيمه حوش</t>
  </si>
  <si>
    <t>ايناس برمو</t>
  </si>
  <si>
    <t>بردوان حاجو</t>
  </si>
  <si>
    <t>حزينه</t>
  </si>
  <si>
    <t>تغريد اشريفه</t>
  </si>
  <si>
    <t>عزه</t>
  </si>
  <si>
    <t>تماضر الخيرات</t>
  </si>
  <si>
    <t>يسرى الخيرات</t>
  </si>
  <si>
    <t>ديما السبيتي</t>
  </si>
  <si>
    <t>منى شومان</t>
  </si>
  <si>
    <t>رشا الشعار</t>
  </si>
  <si>
    <t>هنده</t>
  </si>
  <si>
    <t>رشا القصيباتي</t>
  </si>
  <si>
    <t>صالح العاني</t>
  </si>
  <si>
    <t>عبد الغني نشاوي</t>
  </si>
  <si>
    <t>ميسون المصري</t>
  </si>
  <si>
    <t>علي القادري</t>
  </si>
  <si>
    <t>هدى القادري</t>
  </si>
  <si>
    <t>مقيلبيه</t>
  </si>
  <si>
    <t>فاطمه مقدم</t>
  </si>
  <si>
    <t>ثريا الشيخ</t>
  </si>
  <si>
    <t>كنانه شحرور</t>
  </si>
  <si>
    <t>دعاس</t>
  </si>
  <si>
    <t>لؤي الحجه</t>
  </si>
  <si>
    <t>قمر عجلوني</t>
  </si>
  <si>
    <t>محمد باسل طربين</t>
  </si>
  <si>
    <t>منى شمس الدين</t>
  </si>
  <si>
    <t>محمد صباح</t>
  </si>
  <si>
    <t>محمد كركوش</t>
  </si>
  <si>
    <t>سهام باضت</t>
  </si>
  <si>
    <t>مهند الزعبي</t>
  </si>
  <si>
    <t>مهند الصمادي</t>
  </si>
  <si>
    <t>منى الاعرج</t>
  </si>
  <si>
    <t>ميرنا مللي</t>
  </si>
  <si>
    <t>نازك عامر</t>
  </si>
  <si>
    <t>ضامن</t>
  </si>
  <si>
    <t>ام الزيتون</t>
  </si>
  <si>
    <t>نجود خضره</t>
  </si>
  <si>
    <t>سعاد المنزلجي</t>
  </si>
  <si>
    <t>ندى الغز</t>
  </si>
  <si>
    <t>نور الحسيني</t>
  </si>
  <si>
    <t>وسيم شدود</t>
  </si>
  <si>
    <t>مياسه حمود</t>
  </si>
  <si>
    <t>ولاء عتمه</t>
  </si>
  <si>
    <t>ياسر المحمد</t>
  </si>
  <si>
    <t>ابتهاج صبري</t>
  </si>
  <si>
    <t>محمد حيدر</t>
  </si>
  <si>
    <t>خوله الشيخ عطيه</t>
  </si>
  <si>
    <t>احلام حمود</t>
  </si>
  <si>
    <t>احمد عطايا</t>
  </si>
  <si>
    <t>جمانا قويدر</t>
  </si>
  <si>
    <t>اسامه شحاده</t>
  </si>
  <si>
    <t>دلال حمزه</t>
  </si>
  <si>
    <t>البدر الدالي</t>
  </si>
  <si>
    <t>مريم صالح</t>
  </si>
  <si>
    <t>امنه غزال</t>
  </si>
  <si>
    <t>امينه العقاد</t>
  </si>
  <si>
    <t>عبيده</t>
  </si>
  <si>
    <t>ايه حجازي</t>
  </si>
  <si>
    <t>يسرى المصري</t>
  </si>
  <si>
    <t>ايمن الخطيب</t>
  </si>
  <si>
    <t>ديبو</t>
  </si>
  <si>
    <t>عائشه سمور</t>
  </si>
  <si>
    <t>الاء قزاح</t>
  </si>
  <si>
    <t>مريم حمزه</t>
  </si>
  <si>
    <t>بشار زين العابدين</t>
  </si>
  <si>
    <t>انخل</t>
  </si>
  <si>
    <t>تسنيم علاوي</t>
  </si>
  <si>
    <t>امل كشور</t>
  </si>
  <si>
    <t>ثائر دبس</t>
  </si>
  <si>
    <t>مريفة</t>
  </si>
  <si>
    <t>حاتم حسن</t>
  </si>
  <si>
    <t>خالد البكر</t>
  </si>
  <si>
    <t>غنام</t>
  </si>
  <si>
    <t>مريم الخلف</t>
  </si>
  <si>
    <t>مسكنه</t>
  </si>
  <si>
    <t>دانا حلاوه</t>
  </si>
  <si>
    <t>بنان دبا</t>
  </si>
  <si>
    <t>دعاء حمدان</t>
  </si>
  <si>
    <t>عزيه عثمان</t>
  </si>
  <si>
    <t>رايه البقاعي</t>
  </si>
  <si>
    <t>محمد مامون</t>
  </si>
  <si>
    <t>ريم كوسى</t>
  </si>
  <si>
    <t>ازدهار حسيك</t>
  </si>
  <si>
    <t>عين الحلاقيم</t>
  </si>
  <si>
    <t>ريمي جربوع</t>
  </si>
  <si>
    <t>بشاره</t>
  </si>
  <si>
    <t>ناديا اليوسف</t>
  </si>
  <si>
    <t>محرده</t>
  </si>
  <si>
    <t>سامر الشيخ النجار</t>
  </si>
  <si>
    <t>نعمه الحنش</t>
  </si>
  <si>
    <t>سامر بلاقسي</t>
  </si>
  <si>
    <t>نهاد بلاقسي</t>
  </si>
  <si>
    <t>سراب جاجان</t>
  </si>
  <si>
    <t>ابرونيه الهفل</t>
  </si>
  <si>
    <t>صبيخان</t>
  </si>
  <si>
    <t>عزيزه سلوم</t>
  </si>
  <si>
    <t>سلمان جوريه</t>
  </si>
  <si>
    <t>جهيده</t>
  </si>
  <si>
    <t>صبحي الدردري</t>
  </si>
  <si>
    <t>ملك هواري</t>
  </si>
  <si>
    <t>ضياء خيتي</t>
  </si>
  <si>
    <t>نبيها سلام</t>
  </si>
  <si>
    <t>مشفى حمدان</t>
  </si>
  <si>
    <t>ظريفه عبد الغني</t>
  </si>
  <si>
    <t>نعيمه رمضان</t>
  </si>
  <si>
    <t>عبير حيو</t>
  </si>
  <si>
    <t>عدنان الحجه</t>
  </si>
  <si>
    <t>جليله</t>
  </si>
  <si>
    <t>علاء عيون</t>
  </si>
  <si>
    <t>احمد راتب</t>
  </si>
  <si>
    <t>علي موسى</t>
  </si>
  <si>
    <t>فداء ابراهيم</t>
  </si>
  <si>
    <t>فاطمه ابراهيم</t>
  </si>
  <si>
    <t>فهد القاضي</t>
  </si>
  <si>
    <t>أمل رباح</t>
  </si>
  <si>
    <t>لبنى العيسى</t>
  </si>
  <si>
    <t>لينين نجيب</t>
  </si>
  <si>
    <t>كلود</t>
  </si>
  <si>
    <t>مؤمنات اوتاني سعده</t>
  </si>
  <si>
    <t>مجد مصطفى</t>
  </si>
  <si>
    <t>ندى سمره</t>
  </si>
  <si>
    <t>محمد الزعيم</t>
  </si>
  <si>
    <t>محمد الشحاده</t>
  </si>
  <si>
    <t>محمد المذيب</t>
  </si>
  <si>
    <t>محجة</t>
  </si>
  <si>
    <t>محمد امين الفروح</t>
  </si>
  <si>
    <t>محمد جهاد الاسد</t>
  </si>
  <si>
    <t>سوسن المؤذن</t>
  </si>
  <si>
    <t>ايمان القمش</t>
  </si>
  <si>
    <t>محمد رامح سليم</t>
  </si>
  <si>
    <t>سليم</t>
  </si>
  <si>
    <t>قلعة المضيق</t>
  </si>
  <si>
    <t>حسنه يونس</t>
  </si>
  <si>
    <t>مروى عثمان</t>
  </si>
  <si>
    <t>فاطمه ابو عساف</t>
  </si>
  <si>
    <t>مهند باكير</t>
  </si>
  <si>
    <t>نوال تمرخان</t>
  </si>
  <si>
    <t>ميس شعبان</t>
  </si>
  <si>
    <t>وفاء مارديني</t>
  </si>
  <si>
    <t>ناريمان دغوظ</t>
  </si>
  <si>
    <t>ليزا سطاس</t>
  </si>
  <si>
    <t>نازك الزيتون</t>
  </si>
  <si>
    <t>نغم القطريب</t>
  </si>
  <si>
    <t>صباح الماغوط</t>
  </si>
  <si>
    <t>نور الصباغ</t>
  </si>
  <si>
    <t>اميره الشعار</t>
  </si>
  <si>
    <t>وداد رزق</t>
  </si>
  <si>
    <t>جمانه الخوري</t>
  </si>
  <si>
    <t>وعد الديري</t>
  </si>
  <si>
    <t>ولاء التاجي</t>
  </si>
  <si>
    <t>سلام ابو قاسم</t>
  </si>
  <si>
    <t>صبحيه قاسم</t>
  </si>
  <si>
    <t>سنابل السحلي</t>
  </si>
  <si>
    <t>منور حماده</t>
  </si>
  <si>
    <t>عبد السلام درويش</t>
  </si>
  <si>
    <t>محمد القاضي</t>
  </si>
  <si>
    <t>عبد الرحمن رجب</t>
  </si>
  <si>
    <t>ندا طعمه</t>
  </si>
  <si>
    <t>محمد حاج درويش</t>
  </si>
  <si>
    <t>سرجة</t>
  </si>
  <si>
    <t>ابراهيم نقشبندي</t>
  </si>
  <si>
    <t>هيفاء الحلبي</t>
  </si>
  <si>
    <t>احمد الحمد</t>
  </si>
  <si>
    <t>ردن الحمد</t>
  </si>
  <si>
    <t>قندفليه</t>
  </si>
  <si>
    <t>احمد حمزه حتاحت</t>
  </si>
  <si>
    <t>محمد ربيع</t>
  </si>
  <si>
    <t>اشرف غيبور</t>
  </si>
  <si>
    <t>رئيسه</t>
  </si>
  <si>
    <t>المقداد محمود</t>
  </si>
  <si>
    <t>حميده صقور</t>
  </si>
  <si>
    <t>امين سعد الله</t>
  </si>
  <si>
    <t>باسل غره</t>
  </si>
  <si>
    <t>توفيق العويدات</t>
  </si>
  <si>
    <t>جهاد مخلوطه</t>
  </si>
  <si>
    <t>مايه المصري</t>
  </si>
  <si>
    <t>حسان رزمه</t>
  </si>
  <si>
    <t>عائده اختيار</t>
  </si>
  <si>
    <t>دريد ناصر</t>
  </si>
  <si>
    <t>دعاء درويش بابللي</t>
  </si>
  <si>
    <t>ديمه الدخل الله</t>
  </si>
  <si>
    <t>رؤى غيبور</t>
  </si>
  <si>
    <t>رئيسه شاطر</t>
  </si>
  <si>
    <t>عدرا</t>
  </si>
  <si>
    <t>رائد الدرويش</t>
  </si>
  <si>
    <t>أبو ظبي</t>
  </si>
  <si>
    <t>راما دحدل</t>
  </si>
  <si>
    <t>ربيع شلغين</t>
  </si>
  <si>
    <t>رسلان</t>
  </si>
  <si>
    <t>نهاد باكير</t>
  </si>
  <si>
    <t>رياض كوجان</t>
  </si>
  <si>
    <t>ريهام حميدان</t>
  </si>
  <si>
    <t>ساندره كوسا</t>
  </si>
  <si>
    <t>عبد الرحمن الحجاج</t>
  </si>
  <si>
    <t>سوزانا زركلي</t>
  </si>
  <si>
    <t>القضيم</t>
  </si>
  <si>
    <t>علاء الشوم</t>
  </si>
  <si>
    <t>غدير عابده</t>
  </si>
  <si>
    <t>فراس ديب</t>
  </si>
  <si>
    <t>فاديا مخول</t>
  </si>
  <si>
    <t>مازن جمال الدين</t>
  </si>
  <si>
    <t>محمد رشاد</t>
  </si>
  <si>
    <t>محمد الاحمد</t>
  </si>
  <si>
    <t>22/8/1988</t>
  </si>
  <si>
    <t>محمد سمكري</t>
  </si>
  <si>
    <t>محمد فيوم</t>
  </si>
  <si>
    <t>مرام حداد</t>
  </si>
  <si>
    <t>معتصم ضاهر</t>
  </si>
  <si>
    <t>طهيره</t>
  </si>
  <si>
    <t>نور النفوري</t>
  </si>
  <si>
    <t>نور سليمان</t>
  </si>
  <si>
    <t>سميا سليمان</t>
  </si>
  <si>
    <t>هاني بكار</t>
  </si>
  <si>
    <t>صباح لاذقاني</t>
  </si>
  <si>
    <t>هبه الحفار</t>
  </si>
  <si>
    <t>هشام المصري</t>
  </si>
  <si>
    <t>هيفاء القسيم</t>
  </si>
  <si>
    <t>وعد الشوفي</t>
  </si>
  <si>
    <t>ادما</t>
  </si>
  <si>
    <t>ولاء ياغي</t>
  </si>
  <si>
    <t>ربيعه نوفل</t>
  </si>
  <si>
    <t>عرمان</t>
  </si>
  <si>
    <t>وليد الخولاني</t>
  </si>
  <si>
    <t>سوزان البقاعي</t>
  </si>
  <si>
    <t>سهام اليونس</t>
  </si>
  <si>
    <t>رنا شريف</t>
  </si>
  <si>
    <t>رفيقه</t>
  </si>
  <si>
    <t>اسامه عليان</t>
  </si>
  <si>
    <t>سعده السيد أحمد</t>
  </si>
  <si>
    <t>ايهاب الوهبه</t>
  </si>
  <si>
    <t>حنان الوهبه</t>
  </si>
  <si>
    <t>بيان جواد</t>
  </si>
  <si>
    <t>عبد الاله</t>
  </si>
  <si>
    <t>حسن الدبيسي</t>
  </si>
  <si>
    <t>يحيا</t>
  </si>
  <si>
    <t>سيليا</t>
  </si>
  <si>
    <t>خالد المحيميد</t>
  </si>
  <si>
    <t>فريدة</t>
  </si>
  <si>
    <t>رغداء الاحمر</t>
  </si>
  <si>
    <t>محمد ابراهيم</t>
  </si>
  <si>
    <t>نذيره الطحان</t>
  </si>
  <si>
    <t>رهف علي</t>
  </si>
  <si>
    <t>رواد عويضة</t>
  </si>
  <si>
    <t>شروق شمس</t>
  </si>
  <si>
    <t>سهام عماشه</t>
  </si>
  <si>
    <t>ليبيا اجدابيا</t>
  </si>
  <si>
    <t>شيرمان مللي</t>
  </si>
  <si>
    <t>عدوله</t>
  </si>
  <si>
    <t>شيندا حسن</t>
  </si>
  <si>
    <t>طيب</t>
  </si>
  <si>
    <t>خنساء عباس</t>
  </si>
  <si>
    <t>عبد السلام قويدر معلم</t>
  </si>
  <si>
    <t>وجيهه عباس</t>
  </si>
  <si>
    <t>عبد الله نجار</t>
  </si>
  <si>
    <t>هدى الزين</t>
  </si>
  <si>
    <t>عزت حلواني</t>
  </si>
  <si>
    <t>عفراء ميوس</t>
  </si>
  <si>
    <t>لين دبور</t>
  </si>
  <si>
    <t>سميحه ابو مغضب</t>
  </si>
  <si>
    <t>محمد باسل الاعرج</t>
  </si>
  <si>
    <t>مياده اله رشي</t>
  </si>
  <si>
    <t>محمد سلام</t>
  </si>
  <si>
    <t>محمد ماهر التنبكجي</t>
  </si>
  <si>
    <t>محمد ملاذ سعيد</t>
  </si>
  <si>
    <t>محمد رامي قطنا</t>
  </si>
  <si>
    <t>وفاء الترجمان</t>
  </si>
  <si>
    <t>نصوح السحار</t>
  </si>
  <si>
    <t>نعمه الباشا</t>
  </si>
  <si>
    <t>نغم البابا</t>
  </si>
  <si>
    <t xml:space="preserve">الدمام </t>
  </si>
  <si>
    <t>نور زيتون</t>
  </si>
  <si>
    <t>هبه دبوسي</t>
  </si>
  <si>
    <t>هديل الخليف</t>
  </si>
  <si>
    <t>وئام حديفه</t>
  </si>
  <si>
    <t>وفاء عتيق</t>
  </si>
  <si>
    <t>باسم حجه</t>
  </si>
  <si>
    <t>الاصنام</t>
  </si>
  <si>
    <t>الاء الدغلي</t>
  </si>
  <si>
    <t>لامه</t>
  </si>
  <si>
    <t>رانيا السليمان</t>
  </si>
  <si>
    <t>علاء الدالي</t>
  </si>
  <si>
    <t>علاء اللحام</t>
  </si>
  <si>
    <t>طلعت</t>
  </si>
  <si>
    <t>محمد فضه</t>
  </si>
  <si>
    <t>عزيز</t>
  </si>
  <si>
    <t>احمد كزعور</t>
  </si>
  <si>
    <t>الكسوه</t>
  </si>
  <si>
    <t>اماني التجار</t>
  </si>
  <si>
    <t>فاديه الحرفي</t>
  </si>
  <si>
    <t>انس قيسي</t>
  </si>
  <si>
    <t>محمد عصام الدين</t>
  </si>
  <si>
    <t>بهاء الدين مرزوق</t>
  </si>
  <si>
    <t>زكي</t>
  </si>
  <si>
    <t>جبلة السليمان</t>
  </si>
  <si>
    <t>ايهم</t>
  </si>
  <si>
    <t>خالدية</t>
  </si>
  <si>
    <t>جباتا الخشب</t>
  </si>
  <si>
    <t>حسام ابو شومر</t>
  </si>
  <si>
    <t>زهر الهيل</t>
  </si>
  <si>
    <t>المليحة الغربية</t>
  </si>
  <si>
    <t>خديجه تركماني</t>
  </si>
  <si>
    <t>خليل سلام</t>
  </si>
  <si>
    <t>دعاء شعلان</t>
  </si>
  <si>
    <t>ديما درويش</t>
  </si>
  <si>
    <t>رؤى مكي</t>
  </si>
  <si>
    <t>رزان ايبو</t>
  </si>
  <si>
    <t>محمد عبد السلام</t>
  </si>
  <si>
    <t>رنا عجروش</t>
  </si>
  <si>
    <t>امينه نعمه</t>
  </si>
  <si>
    <t>رهف ليلا</t>
  </si>
  <si>
    <t>فاطمه مرعي</t>
  </si>
  <si>
    <t>رواد الضاهر عزام</t>
  </si>
  <si>
    <t>زاهر الحلبي العطار</t>
  </si>
  <si>
    <t>ياسين موفق</t>
  </si>
  <si>
    <t>ساره عمار</t>
  </si>
  <si>
    <t>العامة</t>
  </si>
  <si>
    <t>سامر الحاج علي</t>
  </si>
  <si>
    <t>سليم العبد الله</t>
  </si>
  <si>
    <t>الفت عدس</t>
  </si>
  <si>
    <t>طارق بريغله</t>
  </si>
  <si>
    <t>فاتن البحش</t>
  </si>
  <si>
    <t>طارق زاعور</t>
  </si>
  <si>
    <t>علي نصير</t>
  </si>
  <si>
    <t>نجوى ميهوب</t>
  </si>
  <si>
    <t>التون المرقب</t>
  </si>
  <si>
    <t>عمار ابيل</t>
  </si>
  <si>
    <t>لؤي يغمور</t>
  </si>
  <si>
    <t>ماريا الهزاع</t>
  </si>
  <si>
    <t>محمد ايمن قدور</t>
  </si>
  <si>
    <t>محمد حيدر معتوق</t>
  </si>
  <si>
    <t>محمد زاهر المطلق</t>
  </si>
  <si>
    <t>محمد ساري المصري</t>
  </si>
  <si>
    <t>محمد ماهر شرابي</t>
  </si>
  <si>
    <t>محمد مرتضى</t>
  </si>
  <si>
    <t>منتهى</t>
  </si>
  <si>
    <t>عباده</t>
  </si>
  <si>
    <t>محمد منير قاهريه</t>
  </si>
  <si>
    <t>منال معتوق</t>
  </si>
  <si>
    <t>نرمين قواص</t>
  </si>
  <si>
    <t>نعمت خيتي</t>
  </si>
  <si>
    <t>نور الدين سعد</t>
  </si>
  <si>
    <t>ربيده</t>
  </si>
  <si>
    <t>نور حرم اغاسي</t>
  </si>
  <si>
    <t>هديل سويد</t>
  </si>
  <si>
    <t>وسام الدين الاحلس</t>
  </si>
  <si>
    <t>منور المفشي</t>
  </si>
  <si>
    <t>مها عبيد</t>
  </si>
  <si>
    <t>اميره المصري</t>
  </si>
  <si>
    <t>نور المصطفى</t>
  </si>
  <si>
    <t>عائشه محسن</t>
  </si>
  <si>
    <t>غاريه غربيه</t>
  </si>
  <si>
    <t>فاروق الخطيب</t>
  </si>
  <si>
    <t>احمد حاج علي</t>
  </si>
  <si>
    <t>وداد الحاج علي</t>
  </si>
  <si>
    <t>احمد حموي</t>
  </si>
  <si>
    <t>اليسار الاطرش</t>
  </si>
  <si>
    <t>حمزه</t>
  </si>
  <si>
    <t>رساس</t>
  </si>
  <si>
    <t>امجد السقعان</t>
  </si>
  <si>
    <t>جاكلين السقعان</t>
  </si>
  <si>
    <t>المتونه</t>
  </si>
  <si>
    <t>باسل عموش</t>
  </si>
  <si>
    <t>لطيفه اسعد</t>
  </si>
  <si>
    <t>باسل محمود</t>
  </si>
  <si>
    <t>رنده عصفور</t>
  </si>
  <si>
    <t>ثناء العلي</t>
  </si>
  <si>
    <t>سعده خضور</t>
  </si>
  <si>
    <t>حسين السليمان</t>
  </si>
  <si>
    <t>حنين ابو خروب</t>
  </si>
  <si>
    <t>خالد الحسن</t>
  </si>
  <si>
    <t>عماش</t>
  </si>
  <si>
    <t>نوره الغذيوي</t>
  </si>
  <si>
    <t>درنج</t>
  </si>
  <si>
    <t>خالد جاموكيكي</t>
  </si>
  <si>
    <t>سحر غانم</t>
  </si>
  <si>
    <t>خلود صالح</t>
  </si>
  <si>
    <t>ماجده الخطيب</t>
  </si>
  <si>
    <t>زياد طه</t>
  </si>
  <si>
    <t>عثمانه مضاويه</t>
  </si>
  <si>
    <t>سميح الزعبي</t>
  </si>
  <si>
    <t>منى سبع الليل</t>
  </si>
  <si>
    <t>عبير سوقيه</t>
  </si>
  <si>
    <t>علاء الحصري</t>
  </si>
  <si>
    <t>نزير</t>
  </si>
  <si>
    <t>نعمت</t>
  </si>
  <si>
    <t>قصي عباس</t>
  </si>
  <si>
    <t>لارا التكريتي</t>
  </si>
  <si>
    <t>مازن صقر</t>
  </si>
  <si>
    <t>وجيده</t>
  </si>
  <si>
    <t>قلوريه</t>
  </si>
  <si>
    <t>محمد ايمن مشمش</t>
  </si>
  <si>
    <t>محمد صلاح الدين</t>
  </si>
  <si>
    <t>محمد خالد صافي</t>
  </si>
  <si>
    <t>محمد سامر بحري</t>
  </si>
  <si>
    <t>حسنيه</t>
  </si>
  <si>
    <t>محمد صقر</t>
  </si>
  <si>
    <t>محمد عمار الخطيب</t>
  </si>
  <si>
    <t>عواطف دلا</t>
  </si>
  <si>
    <t>بلاط</t>
  </si>
  <si>
    <t>محمد مهنا</t>
  </si>
  <si>
    <t>نسرين الشلبي</t>
  </si>
  <si>
    <t>ساميه فطيمه</t>
  </si>
  <si>
    <t>هبه الحموي</t>
  </si>
  <si>
    <t>ابراهيم حمدان</t>
  </si>
  <si>
    <t>صبحه محمد</t>
  </si>
  <si>
    <t>احمد طباع</t>
  </si>
  <si>
    <t>محمد امير</t>
  </si>
  <si>
    <t>احمد نور الدين الافندي</t>
  </si>
  <si>
    <t>رافت</t>
  </si>
  <si>
    <t>انسام سفر</t>
  </si>
  <si>
    <t>نانسي</t>
  </si>
  <si>
    <t>الاء الطحان</t>
  </si>
  <si>
    <t>هدايه</t>
  </si>
  <si>
    <t>حلا عبدو</t>
  </si>
  <si>
    <t>حيان المهنا</t>
  </si>
  <si>
    <t>وافي</t>
  </si>
  <si>
    <t>ربيعه الحمصي</t>
  </si>
  <si>
    <t>رهف جلو</t>
  </si>
  <si>
    <t>رهف دادا</t>
  </si>
  <si>
    <t>محمد محي الدين</t>
  </si>
  <si>
    <t>رهف عيسى</t>
  </si>
  <si>
    <t>سامر العامر</t>
  </si>
  <si>
    <t>الياسر</t>
  </si>
  <si>
    <t>سعد ديب</t>
  </si>
  <si>
    <t>سلمى رنكوسي</t>
  </si>
  <si>
    <t>شادي بدره</t>
  </si>
  <si>
    <t>حكمات</t>
  </si>
  <si>
    <t>شيرين طيب</t>
  </si>
  <si>
    <t>ضحى شرف</t>
  </si>
  <si>
    <t>طارق كركور</t>
  </si>
  <si>
    <t>عادل المصفي</t>
  </si>
  <si>
    <t>عزيز العجمي</t>
  </si>
  <si>
    <t>علي درويش</t>
  </si>
  <si>
    <t>رفعه</t>
  </si>
  <si>
    <t>غدير علي</t>
  </si>
  <si>
    <t>غروب الدبيسي</t>
  </si>
  <si>
    <t>غياث صفدي</t>
  </si>
  <si>
    <t>فاطمه النوري</t>
  </si>
  <si>
    <t>فطمه الكناني</t>
  </si>
  <si>
    <t>فيروز احمد</t>
  </si>
  <si>
    <t>طارق</t>
  </si>
  <si>
    <t>كنان العيسى</t>
  </si>
  <si>
    <t>زملكا</t>
  </si>
  <si>
    <t>ليث نصار</t>
  </si>
  <si>
    <t>محمد انس حلواني</t>
  </si>
  <si>
    <t>محمد سعديه</t>
  </si>
  <si>
    <t>عبد المالك</t>
  </si>
  <si>
    <t>محمد شفيق الجبان</t>
  </si>
  <si>
    <t>محمد وزان</t>
  </si>
  <si>
    <t>محمد سعد الدين</t>
  </si>
  <si>
    <t>محمد ياسين طهماز</t>
  </si>
  <si>
    <t>محمد يزن الشمعه</t>
  </si>
  <si>
    <t>مروه جباصيني</t>
  </si>
  <si>
    <t>خوله المولى</t>
  </si>
  <si>
    <t>مريم الشيخ</t>
  </si>
  <si>
    <t>مريم شام</t>
  </si>
  <si>
    <t>مكرم ماضي</t>
  </si>
  <si>
    <t>ملاذ البوشي الدباغ</t>
  </si>
  <si>
    <t>هبه الله سمور</t>
  </si>
  <si>
    <t>هبه شعبان</t>
  </si>
  <si>
    <t>زهاد</t>
  </si>
  <si>
    <t>ليلى أزروني</t>
  </si>
  <si>
    <t>هلا الحمصي</t>
  </si>
  <si>
    <t>محمد نذار</t>
  </si>
  <si>
    <t>هيام الدهنه</t>
  </si>
  <si>
    <t>وائل سعد</t>
  </si>
  <si>
    <t>وسيم شبابيبي</t>
  </si>
  <si>
    <t>امير درويش</t>
  </si>
  <si>
    <t>ابراهيم حماده</t>
  </si>
  <si>
    <t>ابراهيم عبد الرزاق</t>
  </si>
  <si>
    <t>احمد زهره</t>
  </si>
  <si>
    <t>السحل</t>
  </si>
  <si>
    <t>اكرم شياح</t>
  </si>
  <si>
    <t>الاء شيخ الشباب</t>
  </si>
  <si>
    <t>ايهم الهابط</t>
  </si>
  <si>
    <t>احمد المعلم</t>
  </si>
  <si>
    <t>اديب درغام</t>
  </si>
  <si>
    <t>امنه سلامه المحمد</t>
  </si>
  <si>
    <t>انس عاجي</t>
  </si>
  <si>
    <t>عبد الرحيم</t>
  </si>
  <si>
    <t>براءه المليح</t>
  </si>
  <si>
    <t>براءه المذبوح</t>
  </si>
  <si>
    <t>علاء</t>
  </si>
  <si>
    <t>خان شيخون</t>
  </si>
  <si>
    <t>بهاء فراج الشوفي</t>
  </si>
  <si>
    <t>جهاد الكرم</t>
  </si>
  <si>
    <t>يعرب</t>
  </si>
  <si>
    <t>حامد الزهر</t>
  </si>
  <si>
    <t>حسام الحجار</t>
  </si>
  <si>
    <t>منجد</t>
  </si>
  <si>
    <t>رويده حامد</t>
  </si>
  <si>
    <t>حسام حمد عزام</t>
  </si>
  <si>
    <t>صوريا</t>
  </si>
  <si>
    <t>دعاء الهرايسي</t>
  </si>
  <si>
    <t>دنيا ارناؤط</t>
  </si>
  <si>
    <t>دنيا الايوبي</t>
  </si>
  <si>
    <t>مجدي</t>
  </si>
  <si>
    <t>دانا</t>
  </si>
  <si>
    <t>ذوالفقار عثمان</t>
  </si>
  <si>
    <t>شحاده</t>
  </si>
  <si>
    <t>رامي طنوس</t>
  </si>
  <si>
    <t>طوني</t>
  </si>
  <si>
    <t>رنيم شرابي</t>
  </si>
  <si>
    <t>رهف عسكر</t>
  </si>
  <si>
    <t>ريم مشعل</t>
  </si>
  <si>
    <t>ساره عبد الواحد</t>
  </si>
  <si>
    <t>سوزان العسراوي</t>
  </si>
  <si>
    <t>سامر طويله</t>
  </si>
  <si>
    <t>سحر عربي</t>
  </si>
  <si>
    <t>نهال النبواني</t>
  </si>
  <si>
    <t>سعيد حاجي جاسم</t>
  </si>
  <si>
    <t>سليمان حسن</t>
  </si>
  <si>
    <t>سلامه</t>
  </si>
  <si>
    <t>الاء ابو النادي</t>
  </si>
  <si>
    <t>شفاء ايبو</t>
  </si>
  <si>
    <t>شمس الدين السيد حسن</t>
  </si>
  <si>
    <t>صبا المهنا</t>
  </si>
  <si>
    <t>قبلان</t>
  </si>
  <si>
    <t>اليس</t>
  </si>
  <si>
    <t>صلاح الدين مظلوم</t>
  </si>
  <si>
    <t>ضحى عبيد</t>
  </si>
  <si>
    <t>عامر سنبل</t>
  </si>
  <si>
    <t>عبد الحميد الرفاعي</t>
  </si>
  <si>
    <t>عبد الرحمن الشويكي</t>
  </si>
  <si>
    <t>ناصر الدين</t>
  </si>
  <si>
    <t>عبد الرحمن البرشه</t>
  </si>
  <si>
    <t>محمد أكرم</t>
  </si>
  <si>
    <t>عبد الوهاب الفوال</t>
  </si>
  <si>
    <t>غنى</t>
  </si>
  <si>
    <t>عبد المالك الدسوقي</t>
  </si>
  <si>
    <t>محمدرضا</t>
  </si>
  <si>
    <t>علاء العجان</t>
  </si>
  <si>
    <t>علي الشيخ سليمان</t>
  </si>
  <si>
    <t>دير عطية</t>
  </si>
  <si>
    <t>ديبه</t>
  </si>
  <si>
    <t>عمر ابو شامه</t>
  </si>
  <si>
    <t>عمر البني</t>
  </si>
  <si>
    <t>مياده الحداد</t>
  </si>
  <si>
    <t>عمر العلبي</t>
  </si>
  <si>
    <t>محمد شاكر</t>
  </si>
  <si>
    <t>فاطمه النجار</t>
  </si>
  <si>
    <t>قاسم حسين</t>
  </si>
  <si>
    <t>كفاح الصفدي</t>
  </si>
  <si>
    <t>لؤي حاجو</t>
  </si>
  <si>
    <t>بيروت</t>
  </si>
  <si>
    <t>لبنى حمدان</t>
  </si>
  <si>
    <t>دميث</t>
  </si>
  <si>
    <t>مجد الحرش</t>
  </si>
  <si>
    <t>محمد ابو زلفه</t>
  </si>
  <si>
    <t>جواهر</t>
  </si>
  <si>
    <t>معريه</t>
  </si>
  <si>
    <t>محمد سعسعاني</t>
  </si>
  <si>
    <t>محمد رمضان قراميط</t>
  </si>
  <si>
    <t>محمد باسل برشرو</t>
  </si>
  <si>
    <t>محمد فراس الحمصي</t>
  </si>
  <si>
    <t>محمد العبد الحميد الرفاعي</t>
  </si>
  <si>
    <t>غارية</t>
  </si>
  <si>
    <t>محمد النعسان</t>
  </si>
  <si>
    <t>عبدالرؤوف</t>
  </si>
  <si>
    <t>محمد بقدونس</t>
  </si>
  <si>
    <t>هاله الصيداوي</t>
  </si>
  <si>
    <t>محمد تيسير سعد الدين جباوي</t>
  </si>
  <si>
    <t>محمد طاهر</t>
  </si>
  <si>
    <t>محمد حسام فاكهاني</t>
  </si>
  <si>
    <t>محمد غياث سوقيه</t>
  </si>
  <si>
    <t>محمد خير السائق</t>
  </si>
  <si>
    <t>محمد زيدان</t>
  </si>
  <si>
    <t>محمد ساهر غيلان</t>
  </si>
  <si>
    <t>حلبون</t>
  </si>
  <si>
    <t>محمد سيد</t>
  </si>
  <si>
    <t>امال شريفه</t>
  </si>
  <si>
    <t>بيت سحم</t>
  </si>
  <si>
    <t>محمد طلع</t>
  </si>
  <si>
    <t>عربي</t>
  </si>
  <si>
    <t>محمد لؤي كامل</t>
  </si>
  <si>
    <t>طاهر</t>
  </si>
  <si>
    <t>محمد تامر حجازي</t>
  </si>
  <si>
    <t>محمد جلال الموات</t>
  </si>
  <si>
    <t>محمد حسام الرتا</t>
  </si>
  <si>
    <t>محمد زياد عليجيه</t>
  </si>
  <si>
    <t>محمد غياث قره بلا</t>
  </si>
  <si>
    <t>نهيلا</t>
  </si>
  <si>
    <t>محمود الجبان</t>
  </si>
  <si>
    <t>محمود سليمان</t>
  </si>
  <si>
    <t>صبحه عيسى</t>
  </si>
  <si>
    <t>محي الدين نصر الله</t>
  </si>
  <si>
    <t>مروه كيلاني</t>
  </si>
  <si>
    <t>معاذ قره طحان</t>
  </si>
  <si>
    <t>عوه</t>
  </si>
  <si>
    <t>معاذ الشعال</t>
  </si>
  <si>
    <t>منذر الحمويه</t>
  </si>
  <si>
    <t>سوسن كلاس</t>
  </si>
  <si>
    <t>منيار الحمود</t>
  </si>
  <si>
    <t>منيرفا محفوض</t>
  </si>
  <si>
    <t>مهند مقصوصه</t>
  </si>
  <si>
    <t>ناهد رسلان</t>
  </si>
  <si>
    <t>غتوان</t>
  </si>
  <si>
    <t>نداء منفيخي</t>
  </si>
  <si>
    <t>نسرين المصري</t>
  </si>
  <si>
    <t>نور المهدي</t>
  </si>
  <si>
    <t>هشام حسين</t>
  </si>
  <si>
    <t>كفرناسج</t>
  </si>
  <si>
    <t>هلا تسابحجي</t>
  </si>
  <si>
    <t>يارا شبيب</t>
  </si>
  <si>
    <t>ياسين شجاع</t>
  </si>
  <si>
    <t>يزن العريضي</t>
  </si>
  <si>
    <t>يوحنا الحداد</t>
  </si>
  <si>
    <t>نور الدين غفري</t>
  </si>
  <si>
    <t>رامز دعدوش</t>
  </si>
  <si>
    <t>حسيب</t>
  </si>
  <si>
    <t>ياسين الكردي</t>
  </si>
  <si>
    <t>احمد الاغبر</t>
  </si>
  <si>
    <t>معربا</t>
  </si>
  <si>
    <t>احمد الحسين</t>
  </si>
  <si>
    <t>عيشه</t>
  </si>
  <si>
    <t>احمد المصطفى</t>
  </si>
  <si>
    <t>احمد زكريا</t>
  </si>
  <si>
    <t>ازدهار علي</t>
  </si>
  <si>
    <t>ازهار الشافعي</t>
  </si>
  <si>
    <t>اسامه وهبي</t>
  </si>
  <si>
    <t>اياد القباني</t>
  </si>
  <si>
    <t>ايمان الجماد الصليبي</t>
  </si>
  <si>
    <t>ايمان ايزولي</t>
  </si>
  <si>
    <t>الاء ابو البرغل</t>
  </si>
  <si>
    <t>الاء المصري</t>
  </si>
  <si>
    <t>21/4/1995</t>
  </si>
  <si>
    <t>امنه شرف</t>
  </si>
  <si>
    <t>حامدمدحت</t>
  </si>
  <si>
    <t>ايه الزركي</t>
  </si>
  <si>
    <t>احمد المبيض</t>
  </si>
  <si>
    <t>احمد حوار</t>
  </si>
  <si>
    <t>الاء غباش</t>
  </si>
  <si>
    <t>اماني الحميدي</t>
  </si>
  <si>
    <t>عبدالرحمان</t>
  </si>
  <si>
    <t>امل بدوي</t>
  </si>
  <si>
    <t>عائشه مرعي</t>
  </si>
  <si>
    <t>انس نجمه</t>
  </si>
  <si>
    <t>صفاء جاويش</t>
  </si>
  <si>
    <t>انعام يوزباشي</t>
  </si>
  <si>
    <t>بتول صبح</t>
  </si>
  <si>
    <t>براءه السخني</t>
  </si>
  <si>
    <t>بيان البسطاطي</t>
  </si>
  <si>
    <t>بيان عياش</t>
  </si>
  <si>
    <t>تسنيم عرقسوسي</t>
  </si>
  <si>
    <t>جولي قزما</t>
  </si>
  <si>
    <t>حسام الصالحاني</t>
  </si>
  <si>
    <t>حسن احمد</t>
  </si>
  <si>
    <t>حسن عباس</t>
  </si>
  <si>
    <t xml:space="preserve">الحسنية </t>
  </si>
  <si>
    <t>حيدر دره</t>
  </si>
  <si>
    <t>دانيا زرزور</t>
  </si>
  <si>
    <t>محمدمازن</t>
  </si>
  <si>
    <t>داود العساف</t>
  </si>
  <si>
    <t>دعاء شمس الدين</t>
  </si>
  <si>
    <t>محمدأديب</t>
  </si>
  <si>
    <t>ديانا حسن</t>
  </si>
  <si>
    <t>راما حب الرمان</t>
  </si>
  <si>
    <t>ربيع النحاس</t>
  </si>
  <si>
    <t>رشا المهايني</t>
  </si>
  <si>
    <t>رغد داود</t>
  </si>
  <si>
    <t>رنى</t>
  </si>
  <si>
    <t>رنيم اللحام</t>
  </si>
  <si>
    <t>محمدوليد</t>
  </si>
  <si>
    <t>رنيم شرشار</t>
  </si>
  <si>
    <t>حسناء قيطاز</t>
  </si>
  <si>
    <t>رنيم نعيسي</t>
  </si>
  <si>
    <t>نبيهه</t>
  </si>
  <si>
    <t>روان السلق</t>
  </si>
  <si>
    <t>محمدنجاتي</t>
  </si>
  <si>
    <t>روان ايزولي</t>
  </si>
  <si>
    <t>رويده المصري</t>
  </si>
  <si>
    <t>زينا الكفيري</t>
  </si>
  <si>
    <t xml:space="preserve">ام وراق </t>
  </si>
  <si>
    <t>شعيب اليونس</t>
  </si>
  <si>
    <t>طارق تقي</t>
  </si>
  <si>
    <t>طارق الصافي</t>
  </si>
  <si>
    <t>سمر الحديفه</t>
  </si>
  <si>
    <t>عبد الرحمن رفاعيه</t>
  </si>
  <si>
    <t>نورهان</t>
  </si>
  <si>
    <t>عبد الكريم دواره</t>
  </si>
  <si>
    <t>اميرا</t>
  </si>
  <si>
    <t>عصام الصالحاني</t>
  </si>
  <si>
    <t>عفيفه الحسن</t>
  </si>
  <si>
    <t>علاء الدين نور الدين</t>
  </si>
  <si>
    <t>عيسى صارم</t>
  </si>
  <si>
    <t>ضاحي</t>
  </si>
  <si>
    <t>غازي قبلان</t>
  </si>
  <si>
    <t>غاليه غنام</t>
  </si>
  <si>
    <t>غزل السبيناتي</t>
  </si>
  <si>
    <t>محمدموفق</t>
  </si>
  <si>
    <t>فادي الرفاعي</t>
  </si>
  <si>
    <t>فاطمه الحبشي</t>
  </si>
  <si>
    <t>ديبه شيحه</t>
  </si>
  <si>
    <t>فرح الشطه</t>
  </si>
  <si>
    <t>محمد نهيل</t>
  </si>
  <si>
    <t>ميساء البيطار</t>
  </si>
  <si>
    <t>قاسم مرتضى</t>
  </si>
  <si>
    <t>كرم سره</t>
  </si>
  <si>
    <t>كرم شنان</t>
  </si>
  <si>
    <t>فوزات</t>
  </si>
  <si>
    <t>اقبال</t>
  </si>
  <si>
    <t>كنانه بغدادي</t>
  </si>
  <si>
    <t>لؤي بوشي</t>
  </si>
  <si>
    <t>لجين ضبعان</t>
  </si>
  <si>
    <t>تحسين</t>
  </si>
  <si>
    <t>نهيده</t>
  </si>
  <si>
    <t>لمى زريع</t>
  </si>
  <si>
    <t>لميس سلوم</t>
  </si>
  <si>
    <t>كفر دبيل</t>
  </si>
  <si>
    <t>ليث نصر</t>
  </si>
  <si>
    <t>ليلى قيسر</t>
  </si>
  <si>
    <t>محمد شريف</t>
  </si>
  <si>
    <t>لين السلطي</t>
  </si>
  <si>
    <t>ماجد الحلبي</t>
  </si>
  <si>
    <t>محمدديب</t>
  </si>
  <si>
    <t>ماهر علي</t>
  </si>
  <si>
    <t>بيت الوادي</t>
  </si>
  <si>
    <t>مبارك الموصللي</t>
  </si>
  <si>
    <t>محمداديب</t>
  </si>
  <si>
    <t>محمد ابراهيم النحلاوي</t>
  </si>
  <si>
    <t>محمد السقباني</t>
  </si>
  <si>
    <t>محمد رضوان</t>
  </si>
  <si>
    <t>محمد المرعي</t>
  </si>
  <si>
    <t>مخيم جرمانا</t>
  </si>
  <si>
    <t>محمد انس كامل</t>
  </si>
  <si>
    <t>محمد بلال</t>
  </si>
  <si>
    <t>رويدا علي</t>
  </si>
  <si>
    <t>محمد خير الكردي</t>
  </si>
  <si>
    <t>محمد دلبانه</t>
  </si>
  <si>
    <t>محمد شموط</t>
  </si>
  <si>
    <t>محمد ياسين</t>
  </si>
  <si>
    <t>محمد علاء العسلي</t>
  </si>
  <si>
    <t>سروت</t>
  </si>
  <si>
    <t>محمد ماهر الزبدي</t>
  </si>
  <si>
    <t>محمد الأحمد محمد</t>
  </si>
  <si>
    <t>يحيى الاحمد</t>
  </si>
  <si>
    <t>محمد مسبحه</t>
  </si>
  <si>
    <t>احمد نعيم</t>
  </si>
  <si>
    <t>مرام</t>
  </si>
  <si>
    <t>محمد وهبي</t>
  </si>
  <si>
    <t>محمد امين زردلي</t>
  </si>
  <si>
    <t>محمدخالد</t>
  </si>
  <si>
    <t>محمد بشر محمد</t>
  </si>
  <si>
    <t>محمد بلال حواج</t>
  </si>
  <si>
    <t>محمد بلال نادر</t>
  </si>
  <si>
    <t>لميس الصباغ</t>
  </si>
  <si>
    <t>محمد حسان قاروط</t>
  </si>
  <si>
    <t>انعام حسين محمود</t>
  </si>
  <si>
    <t>محمد حسن سكاف</t>
  </si>
  <si>
    <t>محمد عادل</t>
  </si>
  <si>
    <t>محمد خير دللول</t>
  </si>
  <si>
    <t>محمد شفيق المعلم</t>
  </si>
  <si>
    <t>محمد عماد اشيتي</t>
  </si>
  <si>
    <t>محمد وائل النشواتي</t>
  </si>
  <si>
    <t>محمد وائل ضيان</t>
  </si>
  <si>
    <t>محمد ياسر قنوت</t>
  </si>
  <si>
    <t>محمد يوسف عتمه</t>
  </si>
  <si>
    <t>مرح النسمه</t>
  </si>
  <si>
    <t>مرح مهنا</t>
  </si>
  <si>
    <t>شفيع</t>
  </si>
  <si>
    <t>مرعي خليل</t>
  </si>
  <si>
    <t>معاذ الراعي</t>
  </si>
  <si>
    <t>محمدعماد</t>
  </si>
  <si>
    <t>معضاد صقر</t>
  </si>
  <si>
    <t>غزاله صقر</t>
  </si>
  <si>
    <t>منور عوده</t>
  </si>
  <si>
    <t>مهند شيخ عوض</t>
  </si>
  <si>
    <t>نادين السوادي</t>
  </si>
  <si>
    <t>صفاء السوادي</t>
  </si>
  <si>
    <t>نجاه بوشي</t>
  </si>
  <si>
    <t>نور عبد الحي</t>
  </si>
  <si>
    <t>نور الله رزوق</t>
  </si>
  <si>
    <t>نيرمين البدوي</t>
  </si>
  <si>
    <t>هبه الله الشطه</t>
  </si>
  <si>
    <t>ولاء شغري</t>
  </si>
  <si>
    <t>يزن المهايني</t>
  </si>
  <si>
    <t>يزن حسن</t>
  </si>
  <si>
    <t>يمان الخاير</t>
  </si>
  <si>
    <t>قحطان</t>
  </si>
  <si>
    <t>طعان برو</t>
  </si>
  <si>
    <t>المشرفه</t>
  </si>
  <si>
    <t>ابرار برغله</t>
  </si>
  <si>
    <t>عبداللطيف</t>
  </si>
  <si>
    <t>فاطمه سمور</t>
  </si>
  <si>
    <t>مشفى دبي</t>
  </si>
  <si>
    <t>ابراهيم الجمال</t>
  </si>
  <si>
    <t>فتحيه البني</t>
  </si>
  <si>
    <t>ابراهيم اليوسف</t>
  </si>
  <si>
    <t>دير ماكر</t>
  </si>
  <si>
    <t>احمد السبسبي</t>
  </si>
  <si>
    <t>احمد الناعمه</t>
  </si>
  <si>
    <t>رباب</t>
  </si>
  <si>
    <t>احمد امين نقاوه</t>
  </si>
  <si>
    <t>احمد بصمه جي</t>
  </si>
  <si>
    <t>بكري</t>
  </si>
  <si>
    <t>ذكرى</t>
  </si>
  <si>
    <t>احمد حلاسه السباعي</t>
  </si>
  <si>
    <t>لبيبه</t>
  </si>
  <si>
    <t>احمد عبد الحق</t>
  </si>
  <si>
    <t>احمد عرنوس</t>
  </si>
  <si>
    <t>احمد علاء الدين</t>
  </si>
  <si>
    <t>اسراء عاتكه</t>
  </si>
  <si>
    <t>الاء ابو زرقه</t>
  </si>
  <si>
    <t>خالد حسين</t>
  </si>
  <si>
    <t>الاء الخطيب</t>
  </si>
  <si>
    <t>الاء الدباس</t>
  </si>
  <si>
    <t>الاء سيروان</t>
  </si>
  <si>
    <t>الاء كلش</t>
  </si>
  <si>
    <t>امان الحنبرجي</t>
  </si>
  <si>
    <t>نهيد</t>
  </si>
  <si>
    <t>امجد عساف</t>
  </si>
  <si>
    <t>محمد عبد الرزاق</t>
  </si>
  <si>
    <t>امل الاحمد العطيش</t>
  </si>
  <si>
    <t>موحسن</t>
  </si>
  <si>
    <t>امل جزماتي</t>
  </si>
  <si>
    <t>امنه الطعمه</t>
  </si>
  <si>
    <t>ايات المصري</t>
  </si>
  <si>
    <t>ايات ناجي</t>
  </si>
  <si>
    <t>اياد ذياب</t>
  </si>
  <si>
    <t>ايمان اليوسف</t>
  </si>
  <si>
    <t>ايمان ضاهر</t>
  </si>
  <si>
    <t>ايه الططري</t>
  </si>
  <si>
    <t>ايه كنفاني</t>
  </si>
  <si>
    <t>ايه ناصيف</t>
  </si>
  <si>
    <t>بتول الناطور</t>
  </si>
  <si>
    <t>محمدراتب</t>
  </si>
  <si>
    <t>بتول بهلوان</t>
  </si>
  <si>
    <t>بتول مرهج</t>
  </si>
  <si>
    <t>الهام حربا</t>
  </si>
  <si>
    <t>بتول موسى</t>
  </si>
  <si>
    <t>براءه الزراعي</t>
  </si>
  <si>
    <t>حنان الاديب</t>
  </si>
  <si>
    <t>بروج جوخدار</t>
  </si>
  <si>
    <t>مدثر</t>
  </si>
  <si>
    <t>بسام عقيد</t>
  </si>
  <si>
    <t>نازك</t>
  </si>
  <si>
    <t>بشار جبيل</t>
  </si>
  <si>
    <t>بلال حلاق</t>
  </si>
  <si>
    <t>بلال عليا</t>
  </si>
  <si>
    <t>معتز بالله</t>
  </si>
  <si>
    <t>أسماء السعدي</t>
  </si>
  <si>
    <t>بيان سحلول</t>
  </si>
  <si>
    <t>تقى التشه</t>
  </si>
  <si>
    <t>تيريز محمد</t>
  </si>
  <si>
    <t>نزهه</t>
  </si>
  <si>
    <t>جريس حداد</t>
  </si>
  <si>
    <t>لينا الشحاذه</t>
  </si>
  <si>
    <t>جعفر سقر</t>
  </si>
  <si>
    <t>جعفر محمد</t>
  </si>
  <si>
    <t>جودي القطان</t>
  </si>
  <si>
    <t>حسام توتونجي</t>
  </si>
  <si>
    <t>حسام قوجقار</t>
  </si>
  <si>
    <t>حسن لبيس</t>
  </si>
  <si>
    <t>ساره زانه</t>
  </si>
  <si>
    <t>حلا فتال</t>
  </si>
  <si>
    <t>حنان الحموري</t>
  </si>
  <si>
    <t>منى زهره</t>
  </si>
  <si>
    <t>خالد حيدر</t>
  </si>
  <si>
    <t>خضر علي</t>
  </si>
  <si>
    <t>نذار</t>
  </si>
  <si>
    <t>خلود سره</t>
  </si>
  <si>
    <t>دانيا شغل</t>
  </si>
  <si>
    <t>دعاء المهايني</t>
  </si>
  <si>
    <t>محمدواصف</t>
  </si>
  <si>
    <t>راما بني المرجه</t>
  </si>
  <si>
    <t>رامي الطباع</t>
  </si>
  <si>
    <t>رامي تكريتي</t>
  </si>
  <si>
    <t>رشا عامود</t>
  </si>
  <si>
    <t>افراح الخطيب</t>
  </si>
  <si>
    <t>رنيت عليوي</t>
  </si>
  <si>
    <t>مرشد</t>
  </si>
  <si>
    <t>رهام الحو</t>
  </si>
  <si>
    <t>ضياء الدين</t>
  </si>
  <si>
    <t>رهام غزال</t>
  </si>
  <si>
    <t>رهف الشلبي</t>
  </si>
  <si>
    <t>محمدعربي</t>
  </si>
  <si>
    <t>رولا الصباغ</t>
  </si>
  <si>
    <t>رياض شلغين</t>
  </si>
  <si>
    <t>فاتن وهبه</t>
  </si>
  <si>
    <t>ريتا عبود</t>
  </si>
  <si>
    <t>حويجه</t>
  </si>
  <si>
    <t>ريم الحمود</t>
  </si>
  <si>
    <t>ظهر المغر</t>
  </si>
  <si>
    <t>ريم بللوق</t>
  </si>
  <si>
    <t>ريما غزال</t>
  </si>
  <si>
    <t>خوله عبد الهادي</t>
  </si>
  <si>
    <t>زهير السادات</t>
  </si>
  <si>
    <t>زيد الهلال</t>
  </si>
  <si>
    <t>ام ولد</t>
  </si>
  <si>
    <t>زينب الهادي</t>
  </si>
  <si>
    <t>سعيد كشيك</t>
  </si>
  <si>
    <t>سليمان عبد الله</t>
  </si>
  <si>
    <t>سماح الجعفري</t>
  </si>
  <si>
    <t>سميره نويلاتي</t>
  </si>
  <si>
    <t>سماهر محمد</t>
  </si>
  <si>
    <t>سميره ديركي</t>
  </si>
  <si>
    <t>سوار جلول</t>
  </si>
  <si>
    <t>رباب خطيب</t>
  </si>
  <si>
    <t>سوزان سليمان</t>
  </si>
  <si>
    <t>يعقوب</t>
  </si>
  <si>
    <t>الخميله</t>
  </si>
  <si>
    <t>سوسن الرفاعي</t>
  </si>
  <si>
    <t>شفيق المنيهي</t>
  </si>
  <si>
    <t>عبيده عبد الحق</t>
  </si>
  <si>
    <t>طارق خضرو</t>
  </si>
  <si>
    <t>مها حروب</t>
  </si>
  <si>
    <t>طالب مراد</t>
  </si>
  <si>
    <t>طلال النجاد</t>
  </si>
  <si>
    <t>جيهان</t>
  </si>
  <si>
    <t>عبد الرحمن الحلبي</t>
  </si>
  <si>
    <t>عبد القادر شيخ حبيب</t>
  </si>
  <si>
    <t>زوزان</t>
  </si>
  <si>
    <t>عبد الهادي العميري</t>
  </si>
  <si>
    <t>زينب طه</t>
  </si>
  <si>
    <t>عبدو المنلا</t>
  </si>
  <si>
    <t>عريفه</t>
  </si>
  <si>
    <t>عبير دكاك</t>
  </si>
  <si>
    <t>عتاب سلوم</t>
  </si>
  <si>
    <t>مالا</t>
  </si>
  <si>
    <t>علا فتوح</t>
  </si>
  <si>
    <t>علاء الصبره</t>
  </si>
  <si>
    <t>غصن</t>
  </si>
  <si>
    <t>العمرات</t>
  </si>
  <si>
    <t>علاء المزين</t>
  </si>
  <si>
    <t>علاء محمد</t>
  </si>
  <si>
    <t>علي حسيان</t>
  </si>
  <si>
    <t>علي شقيره</t>
  </si>
  <si>
    <t>غنوه</t>
  </si>
  <si>
    <t>عماد الشلبي</t>
  </si>
  <si>
    <t>عمار راعي البلها</t>
  </si>
  <si>
    <t>الميدان</t>
  </si>
  <si>
    <t>عمار محو</t>
  </si>
  <si>
    <t>عمر الصفدي</t>
  </si>
  <si>
    <t>عمر عبد العال</t>
  </si>
  <si>
    <t>غنوه عرنوس</t>
  </si>
  <si>
    <t>غياث حسين اغا</t>
  </si>
  <si>
    <t>مرسله</t>
  </si>
  <si>
    <t>غيث العسلي</t>
  </si>
  <si>
    <t>فادي شطه</t>
  </si>
  <si>
    <t>فاطمه الطحان</t>
  </si>
  <si>
    <t>صباح حموده</t>
  </si>
  <si>
    <t>فاطمه الحلبي</t>
  </si>
  <si>
    <t>لمى جزائرلي</t>
  </si>
  <si>
    <t>لمى حداد</t>
  </si>
  <si>
    <t>ليلاس عنقا</t>
  </si>
  <si>
    <t>مادلين المصري</t>
  </si>
  <si>
    <t>زبيده عباس</t>
  </si>
  <si>
    <t>ماهر الهندي</t>
  </si>
  <si>
    <t>مجد شقير</t>
  </si>
  <si>
    <t>نايل</t>
  </si>
  <si>
    <t>شغف</t>
  </si>
  <si>
    <t>مجد عرعوري</t>
  </si>
  <si>
    <t>جزرما</t>
  </si>
  <si>
    <t>محمد ابراهيم الجبان</t>
  </si>
  <si>
    <t>محمد اديب</t>
  </si>
  <si>
    <t>محمد ابو شنب</t>
  </si>
  <si>
    <t>محمد ابو الشعر</t>
  </si>
  <si>
    <t>محمد اكرم نحاس</t>
  </si>
  <si>
    <t>محمد الحسن السيداللحام</t>
  </si>
  <si>
    <t>محمد الحمزه</t>
  </si>
  <si>
    <t>محمد الربيع</t>
  </si>
  <si>
    <t>منى سعد</t>
  </si>
  <si>
    <t>محمد العبد الله</t>
  </si>
  <si>
    <t>الفت</t>
  </si>
  <si>
    <t>محمد الفضلي</t>
  </si>
  <si>
    <t>محمد المخللاتي</t>
  </si>
  <si>
    <t>محمدامير</t>
  </si>
  <si>
    <t>محمد النبكي</t>
  </si>
  <si>
    <t>محمد انس الخطيب</t>
  </si>
  <si>
    <t>محمد بسام المعاني</t>
  </si>
  <si>
    <t>نورالهدى</t>
  </si>
  <si>
    <t>محمد بهزات شلهوب</t>
  </si>
  <si>
    <t>هلا</t>
  </si>
  <si>
    <t>محمد تميم الميداني</t>
  </si>
  <si>
    <t>إحسان</t>
  </si>
  <si>
    <t>غاندا</t>
  </si>
  <si>
    <t>محمد حامد</t>
  </si>
  <si>
    <t>محمد حموي</t>
  </si>
  <si>
    <t>مدحات</t>
  </si>
  <si>
    <t>تلكلخ</t>
  </si>
  <si>
    <t>محمد رامي سكيف</t>
  </si>
  <si>
    <t>محمد رفيق شرف</t>
  </si>
  <si>
    <t>محمد زاهر لاذقاني</t>
  </si>
  <si>
    <t>محمد زين زيدان</t>
  </si>
  <si>
    <t>محمد سعيد حباب</t>
  </si>
  <si>
    <t>محمد شاهين</t>
  </si>
  <si>
    <t>محمد شمعه</t>
  </si>
  <si>
    <t>محمد شوكت البوشي</t>
  </si>
  <si>
    <t>محمد صبحي زيدان</t>
  </si>
  <si>
    <t>محمد عاجي</t>
  </si>
  <si>
    <t>محمد عصام نطفجي</t>
  </si>
  <si>
    <t>سوزان سراج الدين</t>
  </si>
  <si>
    <t>محمد عقله</t>
  </si>
  <si>
    <t>محمد عمار فزع</t>
  </si>
  <si>
    <t>محمد عمر السمان الصباغ</t>
  </si>
  <si>
    <t>محمد غالب</t>
  </si>
  <si>
    <t>محمد كبير</t>
  </si>
  <si>
    <t>محمد ماهر امانو</t>
  </si>
  <si>
    <t>منى عطيه</t>
  </si>
  <si>
    <t>محمد ماهر دلال</t>
  </si>
  <si>
    <t>محمد معاذ الحلبي</t>
  </si>
  <si>
    <t>محمد معاذ السقر</t>
  </si>
  <si>
    <t>محمد مهند الامعري</t>
  </si>
  <si>
    <t>محمد مهند عواد</t>
  </si>
  <si>
    <t>محمدبدرالدين</t>
  </si>
  <si>
    <t>محمد موسى باشا</t>
  </si>
  <si>
    <t>محمد نبيل عراط</t>
  </si>
  <si>
    <t>محمدسيف الدين</t>
  </si>
  <si>
    <t>محمد نور الزعبي</t>
  </si>
  <si>
    <t>منصوره</t>
  </si>
  <si>
    <t>محمد ياسر كزبر</t>
  </si>
  <si>
    <t>مؤمن</t>
  </si>
  <si>
    <t>محمد ياسين اسنان</t>
  </si>
  <si>
    <t>محمود عبار</t>
  </si>
  <si>
    <t>محمدعزت</t>
  </si>
  <si>
    <t>محمود عيوير</t>
  </si>
  <si>
    <t>مرام طبنجه</t>
  </si>
  <si>
    <t>مروه شموط</t>
  </si>
  <si>
    <t>مريم كوسايه</t>
  </si>
  <si>
    <t>محمدصياح</t>
  </si>
  <si>
    <t>مصطفى الحلاق</t>
  </si>
  <si>
    <t>مصطفى اللحام</t>
  </si>
  <si>
    <t>ملاك حمدان</t>
  </si>
  <si>
    <t>ملكه عامر</t>
  </si>
  <si>
    <t>منتجب سلوم</t>
  </si>
  <si>
    <t>الزينة</t>
  </si>
  <si>
    <t>مهند سره</t>
  </si>
  <si>
    <t>مهند اكريم</t>
  </si>
  <si>
    <t>رانيه محايري</t>
  </si>
  <si>
    <t>مهند دللول</t>
  </si>
  <si>
    <t>أمل الترك</t>
  </si>
  <si>
    <t>ميرفت وهبه</t>
  </si>
  <si>
    <t>نابغه ادريس</t>
  </si>
  <si>
    <t>نايف الجرمقاني</t>
  </si>
  <si>
    <t>محمودي الصالح</t>
  </si>
  <si>
    <t xml:space="preserve">عرمان </t>
  </si>
  <si>
    <t>نور الباشا</t>
  </si>
  <si>
    <t>محمد مطيع</t>
  </si>
  <si>
    <t>شعاع طالب</t>
  </si>
  <si>
    <t>نور فروج</t>
  </si>
  <si>
    <t>اناس</t>
  </si>
  <si>
    <t>نورهان الشعار</t>
  </si>
  <si>
    <t>محمدزياد</t>
  </si>
  <si>
    <t>هبه عبد السلام</t>
  </si>
  <si>
    <t>حزرما</t>
  </si>
  <si>
    <t>هلا حليمه</t>
  </si>
  <si>
    <t>هيثم قاسم</t>
  </si>
  <si>
    <t>هيف ايوبي</t>
  </si>
  <si>
    <t>ولاء المبيض</t>
  </si>
  <si>
    <t>محمد رياض</t>
  </si>
  <si>
    <t>ولاء المهدي</t>
  </si>
  <si>
    <t>احمدعمران</t>
  </si>
  <si>
    <t>ياسمين الحمصي</t>
  </si>
  <si>
    <t>يزن بربور</t>
  </si>
  <si>
    <t>يزن داوود</t>
  </si>
  <si>
    <t>يزن زوده</t>
  </si>
  <si>
    <t>يزن زينيه</t>
  </si>
  <si>
    <t>يوسف الحاج سعيد</t>
  </si>
  <si>
    <t>يوسف كنعوص</t>
  </si>
  <si>
    <t>فاطمه مطر</t>
  </si>
  <si>
    <t>عبد العليم رفاعي</t>
  </si>
  <si>
    <t>احمد ابو رميح</t>
  </si>
  <si>
    <t>احمد الحلاق</t>
  </si>
  <si>
    <t>احمد الشياح</t>
  </si>
  <si>
    <t>احمد الصياد</t>
  </si>
  <si>
    <t>احمد العوض</t>
  </si>
  <si>
    <t>احمد القزاز</t>
  </si>
  <si>
    <t>احمد انزوع</t>
  </si>
  <si>
    <t>احمد دردر</t>
  </si>
  <si>
    <t>احمد دقدوقه</t>
  </si>
  <si>
    <t>احمد زيني</t>
  </si>
  <si>
    <t>احمد شالاتي</t>
  </si>
  <si>
    <t>ادهم ابو جيش</t>
  </si>
  <si>
    <t>اسامه شمس الدين</t>
  </si>
  <si>
    <t>اسراء الاغواني</t>
  </si>
  <si>
    <t>افنان النعانسه</t>
  </si>
  <si>
    <t>براءه حماده</t>
  </si>
  <si>
    <t>الاء سلوم</t>
  </si>
  <si>
    <t>الاء محمد</t>
  </si>
  <si>
    <t>اماني زيدان</t>
  </si>
  <si>
    <t>كفر بهم</t>
  </si>
  <si>
    <t>امجد عبد الله</t>
  </si>
  <si>
    <t>اميره الاحمد</t>
  </si>
  <si>
    <t>انس طراف</t>
  </si>
  <si>
    <t>ايات وهبه</t>
  </si>
  <si>
    <t>وفيقه الابرش</t>
  </si>
  <si>
    <t>اياد الشيخ فضلي</t>
  </si>
  <si>
    <t>ايثار ونوس</t>
  </si>
  <si>
    <t>ايمان القيدى</t>
  </si>
  <si>
    <t>ايمان حسين السعد</t>
  </si>
  <si>
    <t>مخيم الوافدين</t>
  </si>
  <si>
    <t>ايمان نعمه</t>
  </si>
  <si>
    <t>ايه الحمصي</t>
  </si>
  <si>
    <t>مرفت الحمصي</t>
  </si>
  <si>
    <t>ايه قصيباتي</t>
  </si>
  <si>
    <t>ايهاب ابو حسن</t>
  </si>
  <si>
    <t>ايهم السبيعي</t>
  </si>
  <si>
    <t>باسل حمد</t>
  </si>
  <si>
    <t>باسل سوار</t>
  </si>
  <si>
    <t>لبنى</t>
  </si>
  <si>
    <t>بتول خانكان</t>
  </si>
  <si>
    <t>بدر الدين دباح الجمل</t>
  </si>
  <si>
    <t>شاهر</t>
  </si>
  <si>
    <t>براءه الخطيب</t>
  </si>
  <si>
    <t>بشر القادري</t>
  </si>
  <si>
    <t>بشرى الملك</t>
  </si>
  <si>
    <t>بشرى قدور الصباغ</t>
  </si>
  <si>
    <t>بشيره مروه</t>
  </si>
  <si>
    <t>بيان الغربي</t>
  </si>
  <si>
    <t>بيان شياح</t>
  </si>
  <si>
    <t>بيان علاوي</t>
  </si>
  <si>
    <t>بيان محمد</t>
  </si>
  <si>
    <t>تسنيم الحوراني</t>
  </si>
  <si>
    <t>تسنيم كردي</t>
  </si>
  <si>
    <t>تيماء شيخ خالد</t>
  </si>
  <si>
    <t>سراقب</t>
  </si>
  <si>
    <t>جلال العامر</t>
  </si>
  <si>
    <t>جمال العقرب</t>
  </si>
  <si>
    <t>جنان العبد الله</t>
  </si>
  <si>
    <t>نوفل</t>
  </si>
  <si>
    <t>المشرف</t>
  </si>
  <si>
    <t>جهاد شما</t>
  </si>
  <si>
    <t>جوزيف ابو عسلي</t>
  </si>
  <si>
    <t>ساميا</t>
  </si>
  <si>
    <t>حمزه طحان</t>
  </si>
  <si>
    <t>حنان عمار</t>
  </si>
  <si>
    <t>حيدر الحسين</t>
  </si>
  <si>
    <t>خالد الشالاتي</t>
  </si>
  <si>
    <t>خالد عنتر</t>
  </si>
  <si>
    <t>فاطمه شاكر</t>
  </si>
  <si>
    <t>داليا غزال</t>
  </si>
  <si>
    <t>داني ابو زيدان</t>
  </si>
  <si>
    <t>داني زهر</t>
  </si>
  <si>
    <t>عفيفه</t>
  </si>
  <si>
    <t>دانيال ابو فرح</t>
  </si>
  <si>
    <t>دانيه الدمري</t>
  </si>
  <si>
    <t>دعاء عمر</t>
  </si>
  <si>
    <t>دعاء قاسم</t>
  </si>
  <si>
    <t>ذكاء درويش</t>
  </si>
  <si>
    <t>خديحه خطيب</t>
  </si>
  <si>
    <t>ذو الفقار الرستم</t>
  </si>
  <si>
    <t>اللقبة</t>
  </si>
  <si>
    <t>ذو الفقار المنجد</t>
  </si>
  <si>
    <t>رضا</t>
  </si>
  <si>
    <t>ذو الفقار سليمان</t>
  </si>
  <si>
    <t>نهاد شبلي كرمنشاهي</t>
  </si>
  <si>
    <t>راما الخليل</t>
  </si>
  <si>
    <t>عربيه</t>
  </si>
  <si>
    <t>راما سحلول</t>
  </si>
  <si>
    <t>راما وانلي</t>
  </si>
  <si>
    <t>رامي تمراز</t>
  </si>
  <si>
    <t>رانيا العقاد</t>
  </si>
  <si>
    <t>ربا شحرور</t>
  </si>
  <si>
    <t>رزان كسيبه</t>
  </si>
  <si>
    <t>رغدى البقاعي</t>
  </si>
  <si>
    <t>رغد ايوب</t>
  </si>
  <si>
    <t>رنيم الاعرج</t>
  </si>
  <si>
    <t>رهام شبيب</t>
  </si>
  <si>
    <t>رهف سريول</t>
  </si>
  <si>
    <t>يسرا</t>
  </si>
  <si>
    <t>رهف كمال الدين</t>
  </si>
  <si>
    <t>روان الحموي</t>
  </si>
  <si>
    <t>روان عزام</t>
  </si>
  <si>
    <t>كرم</t>
  </si>
  <si>
    <t>اسعاف</t>
  </si>
  <si>
    <t>روان غنطوس</t>
  </si>
  <si>
    <t>روعه عرابي</t>
  </si>
  <si>
    <t>رؤى اصلان</t>
  </si>
  <si>
    <t>قليدين</t>
  </si>
  <si>
    <t>رؤى الخطيب البعيني</t>
  </si>
  <si>
    <t>ريتا حوشان</t>
  </si>
  <si>
    <t>ريم الهزيم</t>
  </si>
  <si>
    <t>ريم عبود</t>
  </si>
  <si>
    <t>زاهر خطيب</t>
  </si>
  <si>
    <t>زهير العباس</t>
  </si>
  <si>
    <t>ربيعه عفوف</t>
  </si>
  <si>
    <t>زياد البيطار</t>
  </si>
  <si>
    <t>زياد طيان</t>
  </si>
  <si>
    <t>قطر</t>
  </si>
  <si>
    <t>ساره صافي العسلي</t>
  </si>
  <si>
    <t>سامي سلامه</t>
  </si>
  <si>
    <t>ساندي داود</t>
  </si>
  <si>
    <t>كراسيا</t>
  </si>
  <si>
    <t>سلام الرهونجي</t>
  </si>
  <si>
    <t>ناديه الحناوي</t>
  </si>
  <si>
    <t>سلام عليوي</t>
  </si>
  <si>
    <t>سنا طربين</t>
  </si>
  <si>
    <t>سوزان سعيد</t>
  </si>
  <si>
    <t>سيماف داود</t>
  </si>
  <si>
    <t>حمديه</t>
  </si>
  <si>
    <t>شذا الخوري</t>
  </si>
  <si>
    <t>شذا شمس الدين</t>
  </si>
  <si>
    <t>شهد الاسدي</t>
  </si>
  <si>
    <t>شيرين</t>
  </si>
  <si>
    <t>صفا ملص</t>
  </si>
  <si>
    <t>ضحى السوقي</t>
  </si>
  <si>
    <t>نظيره</t>
  </si>
  <si>
    <t>ضياء الدين عبد الهادي</t>
  </si>
  <si>
    <t>طارق المصري</t>
  </si>
  <si>
    <t>طارق حجار</t>
  </si>
  <si>
    <t>عين منين</t>
  </si>
  <si>
    <t>عباده برمو</t>
  </si>
  <si>
    <t>عبد الرحمن الدقر</t>
  </si>
  <si>
    <t>محمد ابو الخير</t>
  </si>
  <si>
    <t>عبد الرحمن فرهوده</t>
  </si>
  <si>
    <t>عبد القادر الشمري</t>
  </si>
  <si>
    <t>عبد الله الابراهيم</t>
  </si>
  <si>
    <t>عبد الماجود</t>
  </si>
  <si>
    <t>عبد الله المايري</t>
  </si>
  <si>
    <t>عبد الله النص</t>
  </si>
  <si>
    <t>عبد الله حمصي</t>
  </si>
  <si>
    <t>محمد فراس</t>
  </si>
  <si>
    <t>عبد المجيد كحيل</t>
  </si>
  <si>
    <t>عبير الشيخ</t>
  </si>
  <si>
    <t>تمره</t>
  </si>
  <si>
    <t>عبير شنانه</t>
  </si>
  <si>
    <t>عدنان محايري</t>
  </si>
  <si>
    <t>عصام الحمصي</t>
  </si>
  <si>
    <t>علاء بلدي</t>
  </si>
  <si>
    <t>علاء شيخ البساتنه</t>
  </si>
  <si>
    <t>سعد الدين</t>
  </si>
  <si>
    <t>علي الحلقي</t>
  </si>
  <si>
    <t>عماد واكيم</t>
  </si>
  <si>
    <t>فاديه رزوق</t>
  </si>
  <si>
    <t>عمار الصعيدي</t>
  </si>
  <si>
    <t>نعمت سكر</t>
  </si>
  <si>
    <t>عمار النرش</t>
  </si>
  <si>
    <t>عمار بربور</t>
  </si>
  <si>
    <t>فاطمه عرنوس</t>
  </si>
  <si>
    <t>غالب السمان</t>
  </si>
  <si>
    <t>غاليه الزرلي</t>
  </si>
  <si>
    <t>غدير خالد</t>
  </si>
  <si>
    <t>غزل زين</t>
  </si>
  <si>
    <t>غزل صبان</t>
  </si>
  <si>
    <t>محمد خير الدين</t>
  </si>
  <si>
    <t>غصون عبد الحليم</t>
  </si>
  <si>
    <t>بطيحه نازحين</t>
  </si>
  <si>
    <t>غفران صليبي</t>
  </si>
  <si>
    <t>غنوه العرايشي</t>
  </si>
  <si>
    <t>غنوه نكد</t>
  </si>
  <si>
    <t>غيث حيدور</t>
  </si>
  <si>
    <t>فاتنه عجاج</t>
  </si>
  <si>
    <t>فادي عطا الله</t>
  </si>
  <si>
    <t>فاديا الحلبي</t>
  </si>
  <si>
    <t>فاديا ناصر الدين</t>
  </si>
  <si>
    <t>فرح طعمه</t>
  </si>
  <si>
    <t>لميس عبد الواحد</t>
  </si>
  <si>
    <t>قاسم دوبا</t>
  </si>
  <si>
    <t>وسام</t>
  </si>
  <si>
    <t>قمر عجاج</t>
  </si>
  <si>
    <t>كمال الرفاعي</t>
  </si>
  <si>
    <t>كنان ابو شديد</t>
  </si>
  <si>
    <t>كنان ديب</t>
  </si>
  <si>
    <t>مرلان</t>
  </si>
  <si>
    <t>كنده محمد</t>
  </si>
  <si>
    <t>الدريكيش</t>
  </si>
  <si>
    <t>كوثر البلخي</t>
  </si>
  <si>
    <t>كوثر العلاوي</t>
  </si>
  <si>
    <t>لارا الحلبي</t>
  </si>
  <si>
    <t>لبنى الشتيوي</t>
  </si>
  <si>
    <t>لبابه</t>
  </si>
  <si>
    <t>لجين الحمصي</t>
  </si>
  <si>
    <t>نيفين الزركلي</t>
  </si>
  <si>
    <t>لجين قولي</t>
  </si>
  <si>
    <t>لمى السايق</t>
  </si>
  <si>
    <t>لمى محمود</t>
  </si>
  <si>
    <t>لمى مراد</t>
  </si>
  <si>
    <t>ليانا فياض</t>
  </si>
  <si>
    <t>ليليان يوسف</t>
  </si>
  <si>
    <t>لين الشلبي</t>
  </si>
  <si>
    <t>هدى مكاوي</t>
  </si>
  <si>
    <t>لين كامل</t>
  </si>
  <si>
    <t>حنان القوصي</t>
  </si>
  <si>
    <t>ماجده طيبه</t>
  </si>
  <si>
    <t>خضير</t>
  </si>
  <si>
    <t>لمعه</t>
  </si>
  <si>
    <t>مثنى باسط</t>
  </si>
  <si>
    <t>مجد الدين سمكري</t>
  </si>
  <si>
    <t>محمد احسان</t>
  </si>
  <si>
    <t>مجد الطيان</t>
  </si>
  <si>
    <t>محمد احمد</t>
  </si>
  <si>
    <t>محمد اديب السيدا</t>
  </si>
  <si>
    <t>محمد الخباز</t>
  </si>
  <si>
    <t>غيث</t>
  </si>
  <si>
    <t>محمد الزايد</t>
  </si>
  <si>
    <t>اريج</t>
  </si>
  <si>
    <t>محمد الساعور</t>
  </si>
  <si>
    <t>عبد الحليم</t>
  </si>
  <si>
    <t>محمد السموري</t>
  </si>
  <si>
    <t>جمله</t>
  </si>
  <si>
    <t>محمد العزاوي</t>
  </si>
  <si>
    <t>غاده أشقر</t>
  </si>
  <si>
    <t>محمد المسلماني</t>
  </si>
  <si>
    <t>محمد امجد حميده</t>
  </si>
  <si>
    <t>مخيم فلسطين</t>
  </si>
  <si>
    <t>محمد اياد قره واعظ</t>
  </si>
  <si>
    <t>محمد بدره</t>
  </si>
  <si>
    <t>عرفان</t>
  </si>
  <si>
    <t>محمد برغود</t>
  </si>
  <si>
    <t>محمد بشير النمر</t>
  </si>
  <si>
    <t>كفر بطنا</t>
  </si>
  <si>
    <t>محمد خير مشعل</t>
  </si>
  <si>
    <t>علياء</t>
  </si>
  <si>
    <t>محمد زقزق</t>
  </si>
  <si>
    <t>محمد شادي شيخ رجب</t>
  </si>
  <si>
    <t>فاتن مراد</t>
  </si>
  <si>
    <t>محمد علاء ابو كرش</t>
  </si>
  <si>
    <t>محمد علي دربل</t>
  </si>
  <si>
    <t>محمد عماد ابو سمره</t>
  </si>
  <si>
    <t>محمد عمرو الكوسى</t>
  </si>
  <si>
    <t>محمد قصي مشمش</t>
  </si>
  <si>
    <t>محمد ميرخان</t>
  </si>
  <si>
    <t>محمد وهبه</t>
  </si>
  <si>
    <t>محمد يوسف شيخو</t>
  </si>
  <si>
    <t>محمود خلوف</t>
  </si>
  <si>
    <t>محمود عباس</t>
  </si>
  <si>
    <t>مرح القباني الرفاعي</t>
  </si>
  <si>
    <t>منى عجور</t>
  </si>
  <si>
    <t>مرح تميم</t>
  </si>
  <si>
    <t>مرح درويش</t>
  </si>
  <si>
    <t>مرشد دياب</t>
  </si>
  <si>
    <t>مروه البيطار</t>
  </si>
  <si>
    <t>هيفاء السمان</t>
  </si>
  <si>
    <t>مروه الشايب</t>
  </si>
  <si>
    <t>ممتاز</t>
  </si>
  <si>
    <t>مروه مشمش</t>
  </si>
  <si>
    <t>لمياء شيخ البلد</t>
  </si>
  <si>
    <t>مضر كريزان</t>
  </si>
  <si>
    <t>معاذ الجوبراني</t>
  </si>
  <si>
    <t>معاذ الرز</t>
  </si>
  <si>
    <t>معاذ هنديه</t>
  </si>
  <si>
    <t>معتز بدير</t>
  </si>
  <si>
    <t>كرديه</t>
  </si>
  <si>
    <t>معن صلاح</t>
  </si>
  <si>
    <t>منار عبد الله</t>
  </si>
  <si>
    <t>مهند سجاع</t>
  </si>
  <si>
    <t>سعود</t>
  </si>
  <si>
    <t>نهال</t>
  </si>
  <si>
    <t>ميساء سته</t>
  </si>
  <si>
    <t>مريم سته</t>
  </si>
  <si>
    <t>ميناء ابراهيم</t>
  </si>
  <si>
    <t>عمران</t>
  </si>
  <si>
    <t>ناديا الشاغوري</t>
  </si>
  <si>
    <t>صيدنايا</t>
  </si>
  <si>
    <t>نبراس الحلاق</t>
  </si>
  <si>
    <t>نهله الاحمد</t>
  </si>
  <si>
    <t>نبيل يونس</t>
  </si>
  <si>
    <t>نديره النخال</t>
  </si>
  <si>
    <t>ايمان صادقه</t>
  </si>
  <si>
    <t>نرجس هنا</t>
  </si>
  <si>
    <t>نعمت الدعاس</t>
  </si>
  <si>
    <t>نهاد ارنبه</t>
  </si>
  <si>
    <t>محمد فتحي</t>
  </si>
  <si>
    <t>نهله العقاد</t>
  </si>
  <si>
    <t>هيفين لطيف</t>
  </si>
  <si>
    <t>نور ابراهيم</t>
  </si>
  <si>
    <t>لوسه ابراهيم</t>
  </si>
  <si>
    <t>نور الدين طبيخ</t>
  </si>
  <si>
    <t>دارين</t>
  </si>
  <si>
    <t>نور الهدى محنايه</t>
  </si>
  <si>
    <t>هنادي الحكيم</t>
  </si>
  <si>
    <t>نور حداد</t>
  </si>
  <si>
    <t>دجله</t>
  </si>
  <si>
    <t>نور خير الانام</t>
  </si>
  <si>
    <t>نيرمين جمعه</t>
  </si>
  <si>
    <t>هبه الاسد</t>
  </si>
  <si>
    <t>سهام كنعان</t>
  </si>
  <si>
    <t>هبه القصاب</t>
  </si>
  <si>
    <t>هبه دعيبس</t>
  </si>
  <si>
    <t>هبه زبداني</t>
  </si>
  <si>
    <t>منال يوسف</t>
  </si>
  <si>
    <t>هديل الططري</t>
  </si>
  <si>
    <t>هديل صافي</t>
  </si>
  <si>
    <t>هديل عياش</t>
  </si>
  <si>
    <t>هنادي قاسم</t>
  </si>
  <si>
    <t>وسام ابو عبد الله</t>
  </si>
  <si>
    <t>مجد</t>
  </si>
  <si>
    <t>وسام عيدو</t>
  </si>
  <si>
    <t>هناء الحسن</t>
  </si>
  <si>
    <t>وسام قباني</t>
  </si>
  <si>
    <t>وسيم مللي</t>
  </si>
  <si>
    <t>وعد بشير</t>
  </si>
  <si>
    <t>وعد فراج</t>
  </si>
  <si>
    <t>سمره حمزه</t>
  </si>
  <si>
    <t>وفاء الحسين</t>
  </si>
  <si>
    <t>ولاء شحري</t>
  </si>
  <si>
    <t>يارا عزي</t>
  </si>
  <si>
    <t>وصال صلاح الدين</t>
  </si>
  <si>
    <t>ياسر الشريفي</t>
  </si>
  <si>
    <t>ياسر الطيلوني</t>
  </si>
  <si>
    <t>يامن المصري</t>
  </si>
  <si>
    <t>حسنى</t>
  </si>
  <si>
    <t>يحيى السيد عبيد</t>
  </si>
  <si>
    <t>يزن انديوي</t>
  </si>
  <si>
    <t>يوسف الحمد</t>
  </si>
  <si>
    <t>يونس نافيس</t>
  </si>
  <si>
    <t>المثنى البادي</t>
  </si>
  <si>
    <t>عمارات تحتاني</t>
  </si>
  <si>
    <t>حنان العيسى</t>
  </si>
  <si>
    <t>اسامه العقيلي</t>
  </si>
  <si>
    <t>عطوه</t>
  </si>
  <si>
    <t>سوزان الشوفي</t>
  </si>
  <si>
    <t>غيث ابو حاكمه</t>
  </si>
  <si>
    <t>هبا الوقه</t>
  </si>
  <si>
    <t>رشا حماميه</t>
  </si>
  <si>
    <t>انس خباز</t>
  </si>
  <si>
    <t>ابراهيم الشعبي</t>
  </si>
  <si>
    <t>احمد الخطيب</t>
  </si>
  <si>
    <t>احمد الواوي</t>
  </si>
  <si>
    <t>احمد امونه</t>
  </si>
  <si>
    <t>احمد صالح</t>
  </si>
  <si>
    <t>اسراء الطحان</t>
  </si>
  <si>
    <t>اسماعيل دلال</t>
  </si>
  <si>
    <t>الاء القزه</t>
  </si>
  <si>
    <t>لطيفة</t>
  </si>
  <si>
    <t>الاء الكردي</t>
  </si>
  <si>
    <t>محمد رسلان</t>
  </si>
  <si>
    <t>امامه عبيد</t>
  </si>
  <si>
    <t>عاطفه</t>
  </si>
  <si>
    <t>امينه شافعي</t>
  </si>
  <si>
    <t>انس العبلي</t>
  </si>
  <si>
    <t>مكيه</t>
  </si>
  <si>
    <t>انوار الحمد</t>
  </si>
  <si>
    <t>ايات زهرا</t>
  </si>
  <si>
    <t>ايمن النرش</t>
  </si>
  <si>
    <t>ايه رواس</t>
  </si>
  <si>
    <t>بتول كيوان</t>
  </si>
  <si>
    <t>بتول هديها</t>
  </si>
  <si>
    <t>براءه القاضي</t>
  </si>
  <si>
    <t>براءه شيخ الارض</t>
  </si>
  <si>
    <t>بشار العباس</t>
  </si>
  <si>
    <t>بيان الرفاعي</t>
  </si>
  <si>
    <t>بيان الصباغ</t>
  </si>
  <si>
    <t>بيان خليفه</t>
  </si>
  <si>
    <t>بيان داوود</t>
  </si>
  <si>
    <t>بيان عاجي</t>
  </si>
  <si>
    <t>تسنيم بصير</t>
  </si>
  <si>
    <t>نورية</t>
  </si>
  <si>
    <t>تغريد العلي</t>
  </si>
  <si>
    <t>تقى طيبه</t>
  </si>
  <si>
    <t>تهاني الخولاني</t>
  </si>
  <si>
    <t>توفيق شربا</t>
  </si>
  <si>
    <t>تيماء علي الدين</t>
  </si>
  <si>
    <t>جابر الاحمد</t>
  </si>
  <si>
    <t>جميله بوزغه</t>
  </si>
  <si>
    <t>حافظ الشيخ</t>
  </si>
  <si>
    <t>حسان الطحاوي</t>
  </si>
  <si>
    <t>حسن عبد الخالق</t>
  </si>
  <si>
    <t>ظريفه</t>
  </si>
  <si>
    <t>رحى</t>
  </si>
  <si>
    <t>حنان حمدان</t>
  </si>
  <si>
    <t>حوراء مظلوم</t>
  </si>
  <si>
    <t>خلود احمد</t>
  </si>
  <si>
    <t>داني مخول</t>
  </si>
  <si>
    <t>ذكاء</t>
  </si>
  <si>
    <t>دانيه حجازي كيلاني</t>
  </si>
  <si>
    <t>دعاء الحاج محمد</t>
  </si>
  <si>
    <t>دعاء طحيشان</t>
  </si>
  <si>
    <t>ديانا عاصي</t>
  </si>
  <si>
    <t>راغده الحاج سرحان</t>
  </si>
  <si>
    <t>سعديه</t>
  </si>
  <si>
    <t>راما حسون</t>
  </si>
  <si>
    <t>رامي العوض</t>
  </si>
  <si>
    <t>رانيا حاجي حسن</t>
  </si>
  <si>
    <t>ابو ظبي</t>
  </si>
  <si>
    <t>راويه العاجي</t>
  </si>
  <si>
    <t>كفاء</t>
  </si>
  <si>
    <t>ردينه السماك</t>
  </si>
  <si>
    <t>رشا الليل</t>
  </si>
  <si>
    <t>بدريه الحاج يوسف</t>
  </si>
  <si>
    <t>رغد الحموي</t>
  </si>
  <si>
    <t>رقيه التكروري</t>
  </si>
  <si>
    <t>رنا سويد</t>
  </si>
  <si>
    <t>حورية</t>
  </si>
  <si>
    <t>رنده العودات</t>
  </si>
  <si>
    <t>رنيم سلام</t>
  </si>
  <si>
    <t>عبدالسلام</t>
  </si>
  <si>
    <t>هيام سلام</t>
  </si>
  <si>
    <t>رنيم عواطه</t>
  </si>
  <si>
    <t>رهف الدهيم</t>
  </si>
  <si>
    <t>رهف الشيخ</t>
  </si>
  <si>
    <t>رهف شلغين</t>
  </si>
  <si>
    <t>فكتوريا</t>
  </si>
  <si>
    <t>اشرفية</t>
  </si>
  <si>
    <t>رهف فليحان</t>
  </si>
  <si>
    <t>ركان</t>
  </si>
  <si>
    <t>سنيه</t>
  </si>
  <si>
    <t>رهف مريش</t>
  </si>
  <si>
    <t>فائده</t>
  </si>
  <si>
    <t>رولا محفوظ</t>
  </si>
  <si>
    <t>رويده المقداد</t>
  </si>
  <si>
    <t>فتحية</t>
  </si>
  <si>
    <t>ريم الخضر</t>
  </si>
  <si>
    <t>محمدرامز</t>
  </si>
  <si>
    <t>ريم الشوفي</t>
  </si>
  <si>
    <t>معضاد</t>
  </si>
  <si>
    <t>ريم سقال</t>
  </si>
  <si>
    <t>محمدوحيد</t>
  </si>
  <si>
    <t>زاهر بلله</t>
  </si>
  <si>
    <t>زهره عزيزه</t>
  </si>
  <si>
    <t>نبيلا</t>
  </si>
  <si>
    <t>زهور العلي</t>
  </si>
  <si>
    <t>زين العابدين ابو الخير</t>
  </si>
  <si>
    <t>محمداحسان</t>
  </si>
  <si>
    <t>زينب زيتي</t>
  </si>
  <si>
    <t>ساره ادلبي</t>
  </si>
  <si>
    <t>ساره المغربي</t>
  </si>
  <si>
    <t>ساره الياس</t>
  </si>
  <si>
    <t>اكتمال</t>
  </si>
  <si>
    <t>ساره عوض</t>
  </si>
  <si>
    <t>سامر عيون</t>
  </si>
  <si>
    <t>سعد حبيب</t>
  </si>
  <si>
    <t>سرور</t>
  </si>
  <si>
    <t>سلاف خيو</t>
  </si>
  <si>
    <t>رضيمة اللواء</t>
  </si>
  <si>
    <t>سلمى كيوان</t>
  </si>
  <si>
    <t>سها الدوماني</t>
  </si>
  <si>
    <t>امون</t>
  </si>
  <si>
    <t>سهير زيدان</t>
  </si>
  <si>
    <t>تل اللوز</t>
  </si>
  <si>
    <t>طارق الاوس</t>
  </si>
  <si>
    <t>طارق السيد احمد</t>
  </si>
  <si>
    <t>طارق القيسي</t>
  </si>
  <si>
    <t>عبد الرحمن ابو حوش</t>
  </si>
  <si>
    <t>بسينه</t>
  </si>
  <si>
    <t>عبد الرحمن دباس</t>
  </si>
  <si>
    <t>عبد الرحمن طباخه</t>
  </si>
  <si>
    <t>عبد القادر داود</t>
  </si>
  <si>
    <t>عبد الله البارودي</t>
  </si>
  <si>
    <t>عبد الله قريش</t>
  </si>
  <si>
    <t>عبير الذياب</t>
  </si>
  <si>
    <t>مقلبيه</t>
  </si>
  <si>
    <t>عبير مقيد</t>
  </si>
  <si>
    <t>محمد عبد الناصر</t>
  </si>
  <si>
    <t>عدي البدين</t>
  </si>
  <si>
    <t>عزه ابو هلال</t>
  </si>
  <si>
    <t>علا الاغبر</t>
  </si>
  <si>
    <t>علا الضعضي</t>
  </si>
  <si>
    <t>علا حسن</t>
  </si>
  <si>
    <t>نسب</t>
  </si>
  <si>
    <t>علا مغربي</t>
  </si>
  <si>
    <t>علي فارس</t>
  </si>
  <si>
    <t>عماد الدين بلهوان</t>
  </si>
  <si>
    <t>عهد ازريق</t>
  </si>
  <si>
    <t>معربليت</t>
  </si>
  <si>
    <t>عيد الابرص</t>
  </si>
  <si>
    <t>محمدعدنان</t>
  </si>
  <si>
    <t>عيسى مارينا</t>
  </si>
  <si>
    <t>شارل</t>
  </si>
  <si>
    <t>انجيل</t>
  </si>
  <si>
    <t>غدير زبيده</t>
  </si>
  <si>
    <t>غزل الحلبي</t>
  </si>
  <si>
    <t>غنوه الجردي</t>
  </si>
  <si>
    <t>غيناء زين الدين</t>
  </si>
  <si>
    <t>فاطمه ابو راشد</t>
  </si>
  <si>
    <t>اسيمة</t>
  </si>
  <si>
    <t>فلك جمعه</t>
  </si>
  <si>
    <t>بدرية</t>
  </si>
  <si>
    <t>25/1/1994</t>
  </si>
  <si>
    <t>فياض غنام</t>
  </si>
  <si>
    <t>لجين القادري</t>
  </si>
  <si>
    <t>لؤي بلله</t>
  </si>
  <si>
    <t>احمدعيد</t>
  </si>
  <si>
    <t>ليا عكه</t>
  </si>
  <si>
    <t>ليليان الخوري</t>
  </si>
  <si>
    <t>طنوس</t>
  </si>
  <si>
    <t>كلوديا</t>
  </si>
  <si>
    <t>مازن غضبان</t>
  </si>
  <si>
    <t>مامون سريول</t>
  </si>
  <si>
    <t>ماهر دركشلي</t>
  </si>
  <si>
    <t>هبا</t>
  </si>
  <si>
    <t>ماويه حسن</t>
  </si>
  <si>
    <t>طرنجه</t>
  </si>
  <si>
    <t>مجد اسعد</t>
  </si>
  <si>
    <t>محمد ابو حامد</t>
  </si>
  <si>
    <t>محمد الاشكي</t>
  </si>
  <si>
    <t>حسيبة</t>
  </si>
  <si>
    <t>محمد الخضار البغدادي</t>
  </si>
  <si>
    <t>محمد الشيخ</t>
  </si>
  <si>
    <t>محمد المغربل</t>
  </si>
  <si>
    <t>حسناء ظاظا</t>
  </si>
  <si>
    <t>محمد امين علي</t>
  </si>
  <si>
    <t>محمد برت حاج اسماعيل</t>
  </si>
  <si>
    <t>لونا</t>
  </si>
  <si>
    <t>محمد برغله</t>
  </si>
  <si>
    <t>محمد بوبس</t>
  </si>
  <si>
    <t>محمد جهاد تقي</t>
  </si>
  <si>
    <t>محمد حمد</t>
  </si>
  <si>
    <t>محمد روان عوده</t>
  </si>
  <si>
    <t>محمد زوزو</t>
  </si>
  <si>
    <t>محمد زياد عرنوس</t>
  </si>
  <si>
    <t>محمد عاشور مصريه</t>
  </si>
  <si>
    <t>شفيعه</t>
  </si>
  <si>
    <t>محمد عبد الواحد</t>
  </si>
  <si>
    <t>محمد عزت الشيخ علي</t>
  </si>
  <si>
    <t>محمد كيوان</t>
  </si>
  <si>
    <t>محمد ماهر تميم</t>
  </si>
  <si>
    <t>الزعبي</t>
  </si>
  <si>
    <t>خربة غزالة</t>
  </si>
  <si>
    <t>محمد وسام الخطيب</t>
  </si>
  <si>
    <t>حفيرفوقا</t>
  </si>
  <si>
    <t>محمد يمان الخطيب</t>
  </si>
  <si>
    <t>محمود رجب</t>
  </si>
  <si>
    <t>مرح اكتع</t>
  </si>
  <si>
    <t>مرح الخطيب</t>
  </si>
  <si>
    <t>مرح بخش</t>
  </si>
  <si>
    <t>مريم الشقحبي</t>
  </si>
  <si>
    <t>مريم تقي</t>
  </si>
  <si>
    <t>مصطفى حماده</t>
  </si>
  <si>
    <t>معاذ اجليقين</t>
  </si>
  <si>
    <t>محمد رشدي</t>
  </si>
  <si>
    <t>منار درموش</t>
  </si>
  <si>
    <t>منال خضر</t>
  </si>
  <si>
    <t>نائلة</t>
  </si>
  <si>
    <t>منيه دنون</t>
  </si>
  <si>
    <t>مها حسين</t>
  </si>
  <si>
    <t>رمزية</t>
  </si>
  <si>
    <t>مهند ايلو</t>
  </si>
  <si>
    <t>نغم</t>
  </si>
  <si>
    <t>الحسكه</t>
  </si>
  <si>
    <t>مؤمنه اندوره</t>
  </si>
  <si>
    <t>عثمان</t>
  </si>
  <si>
    <t>ميري السهوي</t>
  </si>
  <si>
    <t>ميناس خضور</t>
  </si>
  <si>
    <t>نادره عقيله</t>
  </si>
  <si>
    <t>ناديا حداد</t>
  </si>
  <si>
    <t>نبيل الحلبوني</t>
  </si>
  <si>
    <t>نسرين بيبرس</t>
  </si>
  <si>
    <t>وسيلة</t>
  </si>
  <si>
    <t>نظيره سمعان</t>
  </si>
  <si>
    <t>نغم الصالح</t>
  </si>
  <si>
    <t>نهى مرزوقه</t>
  </si>
  <si>
    <t>نور الهدى عمير</t>
  </si>
  <si>
    <t>نور بكراوي</t>
  </si>
  <si>
    <t>نورشان ايوبي</t>
  </si>
  <si>
    <t>هبه الصباغ الصمادي</t>
  </si>
  <si>
    <t>هلا الشيخ فضلي</t>
  </si>
  <si>
    <t>هيا جربوع</t>
  </si>
  <si>
    <t>هيفاء عقله</t>
  </si>
  <si>
    <t>عقله</t>
  </si>
  <si>
    <t>ولاء الجباعي</t>
  </si>
  <si>
    <t>شريفه</t>
  </si>
  <si>
    <t>ولاء قويدر</t>
  </si>
  <si>
    <t>وئام الجباعي</t>
  </si>
  <si>
    <t>اسمى</t>
  </si>
  <si>
    <t>يارا الشومري</t>
  </si>
  <si>
    <t>ياسمين ابو الوفا</t>
  </si>
  <si>
    <t>يمان شموط</t>
  </si>
  <si>
    <t>سكرى</t>
  </si>
  <si>
    <t>الطيبه</t>
  </si>
  <si>
    <t>هدايات حمشو</t>
  </si>
  <si>
    <t>استيليا</t>
  </si>
  <si>
    <t>كفتين</t>
  </si>
  <si>
    <t>دانا توتنجي</t>
  </si>
  <si>
    <t>لطيفه عطايا</t>
  </si>
  <si>
    <t>العانات</t>
  </si>
  <si>
    <t>ابرار الحماده</t>
  </si>
  <si>
    <t>احلام الاديب</t>
  </si>
  <si>
    <t>فرزات</t>
  </si>
  <si>
    <t>احمد منصور</t>
  </si>
  <si>
    <t>احمد نمر</t>
  </si>
  <si>
    <t>اسامه مامو</t>
  </si>
  <si>
    <t>اسماء تيناوي</t>
  </si>
  <si>
    <t>مرزوق</t>
  </si>
  <si>
    <t>الاء غياض</t>
  </si>
  <si>
    <t>29/1/1995</t>
  </si>
  <si>
    <t>الزهراء المشنوق</t>
  </si>
  <si>
    <t xml:space="preserve">حماة </t>
  </si>
  <si>
    <t>الهام الديواني</t>
  </si>
  <si>
    <t xml:space="preserve">ديواني </t>
  </si>
  <si>
    <t xml:space="preserve">رمزيه </t>
  </si>
  <si>
    <t>اليسار السعدي</t>
  </si>
  <si>
    <t>اليسار الشيخ علي</t>
  </si>
  <si>
    <t>كافات</t>
  </si>
  <si>
    <t>اليسار العيد</t>
  </si>
  <si>
    <t>امل اسماعيل</t>
  </si>
  <si>
    <t>مجيد</t>
  </si>
  <si>
    <t>امل حوشية</t>
  </si>
  <si>
    <t>امين القلا</t>
  </si>
  <si>
    <t>ايمان جابر</t>
  </si>
  <si>
    <t>ايمان عيد</t>
  </si>
  <si>
    <t>حفيظه</t>
  </si>
  <si>
    <t>ايناس زيتون</t>
  </si>
  <si>
    <t>محمد بدر</t>
  </si>
  <si>
    <t>أحلام معتوق</t>
  </si>
  <si>
    <t>عنود</t>
  </si>
  <si>
    <t>مقيلبية</t>
  </si>
  <si>
    <t>أحمد صفدي</t>
  </si>
  <si>
    <t>رنا عنبره</t>
  </si>
  <si>
    <t>21/3/1996</t>
  </si>
  <si>
    <t>أرجوان عويضة</t>
  </si>
  <si>
    <t>22/7/1992</t>
  </si>
  <si>
    <t>أسيمه الدرساني</t>
  </si>
  <si>
    <t>25/2/1997</t>
  </si>
  <si>
    <t>أنس العماطوري</t>
  </si>
  <si>
    <t>لوريس العماطوري</t>
  </si>
  <si>
    <t>أيه خليفه</t>
  </si>
  <si>
    <t>آية سعود</t>
  </si>
  <si>
    <t>باسل القراط</t>
  </si>
  <si>
    <t>27/4/1994</t>
  </si>
  <si>
    <t>باولا السحوم</t>
  </si>
  <si>
    <t>منتهى حوشان</t>
  </si>
  <si>
    <t>بتول البيش</t>
  </si>
  <si>
    <t xml:space="preserve">هدى </t>
  </si>
  <si>
    <t>بتول خضور</t>
  </si>
  <si>
    <t>راقي</t>
  </si>
  <si>
    <t>بتول نصر</t>
  </si>
  <si>
    <t>بدور البحري</t>
  </si>
  <si>
    <t>بسام الحموية</t>
  </si>
  <si>
    <t>منى خاسكية</t>
  </si>
  <si>
    <t>بشرى الكشتو</t>
  </si>
  <si>
    <t>نواهي</t>
  </si>
  <si>
    <t>بلال زيتوني</t>
  </si>
  <si>
    <t>بوران سوقيه</t>
  </si>
  <si>
    <t>محمد وسام</t>
  </si>
  <si>
    <t>بيسان</t>
  </si>
  <si>
    <t>بيان القادري</t>
  </si>
  <si>
    <t>24/5/1999</t>
  </si>
  <si>
    <t xml:space="preserve">قطنا </t>
  </si>
  <si>
    <t>بيان  محفوظ</t>
  </si>
  <si>
    <t>تامر بركات</t>
  </si>
  <si>
    <t>اميره غزال</t>
  </si>
  <si>
    <t>تقى مهدي</t>
  </si>
  <si>
    <t>فرزت</t>
  </si>
  <si>
    <t>تماره درويش</t>
  </si>
  <si>
    <t>2011</t>
  </si>
  <si>
    <t>تمام العباس</t>
  </si>
  <si>
    <t>تهامه عزام</t>
  </si>
  <si>
    <t>جعفر الفروي</t>
  </si>
  <si>
    <t>جمانة الغضبان</t>
  </si>
  <si>
    <t xml:space="preserve">الت </t>
  </si>
  <si>
    <t>2007</t>
  </si>
  <si>
    <t>حازم عامر</t>
  </si>
  <si>
    <t>حسام الدين الصيرفي</t>
  </si>
  <si>
    <t>حنين الشعيري</t>
  </si>
  <si>
    <t>خالد احمد</t>
  </si>
  <si>
    <t>2003</t>
  </si>
  <si>
    <t>خيريه منصور قويدر</t>
  </si>
  <si>
    <t>داود الحنيدي</t>
  </si>
  <si>
    <t>دعاء ادلبي</t>
  </si>
  <si>
    <t>دعاء البشاش</t>
  </si>
  <si>
    <t>دعاء كبول</t>
  </si>
  <si>
    <t>رانجي الشوفي</t>
  </si>
  <si>
    <t>ربا أبورضا</t>
  </si>
  <si>
    <t>ربى حبوباتي</t>
  </si>
  <si>
    <t>ردينه داود</t>
  </si>
  <si>
    <t>رزان الطرح</t>
  </si>
  <si>
    <t>رشا الحامد</t>
  </si>
  <si>
    <t>رغد خطاب</t>
  </si>
  <si>
    <t>رقيه الشربجي</t>
  </si>
  <si>
    <t>رنيم الصواف</t>
  </si>
  <si>
    <t>محمد مالك</t>
  </si>
  <si>
    <t>رنيم كلكوش</t>
  </si>
  <si>
    <t xml:space="preserve">انتصار </t>
  </si>
  <si>
    <t>رهام أبوفخر</t>
  </si>
  <si>
    <t>عزات</t>
  </si>
  <si>
    <t>رهف حمود</t>
  </si>
  <si>
    <t>روان ابو الهيجاء</t>
  </si>
  <si>
    <t>21/7/1994</t>
  </si>
  <si>
    <t>روان تللوالنشواتي</t>
  </si>
  <si>
    <t>روان شحيبر</t>
  </si>
  <si>
    <t>23/5/1998</t>
  </si>
  <si>
    <t>رولا النحاس</t>
  </si>
  <si>
    <t>محمدجميل</t>
  </si>
  <si>
    <t>ريتاج شلحه</t>
  </si>
  <si>
    <t>شادية</t>
  </si>
  <si>
    <t>ريم ابو زيد</t>
  </si>
  <si>
    <t>ريم الجوبر</t>
  </si>
  <si>
    <t>بقرص تحتاني</t>
  </si>
  <si>
    <t>ريم جنن</t>
  </si>
  <si>
    <t>زين العابدين ابو كلام</t>
  </si>
  <si>
    <t>زين العابدين الحراكي</t>
  </si>
  <si>
    <t>ساره الحفني</t>
  </si>
  <si>
    <t>ساره محمد العجلوني</t>
  </si>
  <si>
    <t>ساهير ديوب</t>
  </si>
  <si>
    <t>بلقسه</t>
  </si>
  <si>
    <t>سعد شلغين</t>
  </si>
  <si>
    <t>ادهم</t>
  </si>
  <si>
    <t>٤/٦/١٩٩٧</t>
  </si>
  <si>
    <t>ثادق</t>
  </si>
  <si>
    <t>سعيد برجاس</t>
  </si>
  <si>
    <t>سحر مراد</t>
  </si>
  <si>
    <t>سلام طوموق</t>
  </si>
  <si>
    <t>27/11/1986</t>
  </si>
  <si>
    <t>سماح الخوام</t>
  </si>
  <si>
    <t>22/11/1990</t>
  </si>
  <si>
    <t>سيماء جوهره</t>
  </si>
  <si>
    <t>تلدرة</t>
  </si>
  <si>
    <t>شادي حامد</t>
  </si>
  <si>
    <t>26/4/1988</t>
  </si>
  <si>
    <t>شمس كنعان</t>
  </si>
  <si>
    <t>29/4/1999</t>
  </si>
  <si>
    <t>صفا الحسين السليمان</t>
  </si>
  <si>
    <t>وضاح</t>
  </si>
  <si>
    <t>صفا دبوره</t>
  </si>
  <si>
    <t>طارق طربوش</t>
  </si>
  <si>
    <t>عبد الرحمن اللحام</t>
  </si>
  <si>
    <t>منى السابق</t>
  </si>
  <si>
    <t>عبد الرحمن المؤذن</t>
  </si>
  <si>
    <t>عدي شعبان</t>
  </si>
  <si>
    <t>سهام النجار</t>
  </si>
  <si>
    <t>عدي عبد العال</t>
  </si>
  <si>
    <t>عصماء السلطي</t>
  </si>
  <si>
    <t>زاهده</t>
  </si>
  <si>
    <t xml:space="preserve">مخيم اليرموك </t>
  </si>
  <si>
    <t>علي ابو جربوع</t>
  </si>
  <si>
    <t xml:space="preserve">مقيلبية </t>
  </si>
  <si>
    <t>علي الضاهر</t>
  </si>
  <si>
    <t>علي محمد</t>
  </si>
  <si>
    <t>كليم</t>
  </si>
  <si>
    <t>غاده ياسمينه</t>
  </si>
  <si>
    <t>27/12/1983</t>
  </si>
  <si>
    <t>هريره</t>
  </si>
  <si>
    <t>غالية سيوفي</t>
  </si>
  <si>
    <t>غدير حمد</t>
  </si>
  <si>
    <t>غدير عامر</t>
  </si>
  <si>
    <t>السويداء الهيت</t>
  </si>
  <si>
    <t>غزوان يوسف</t>
  </si>
  <si>
    <t>اسكندر</t>
  </si>
  <si>
    <t>غفران الكحال</t>
  </si>
  <si>
    <t>غنى الحمصي</t>
  </si>
  <si>
    <t>غنى الشمعه</t>
  </si>
  <si>
    <t>غيداء حبيب</t>
  </si>
  <si>
    <t>27/9/1986</t>
  </si>
  <si>
    <t>فاطمة عبد العظيم</t>
  </si>
  <si>
    <t>مريم قبلان</t>
  </si>
  <si>
    <t>فاطمه السيد</t>
  </si>
  <si>
    <t>فرح العتيلي</t>
  </si>
  <si>
    <t>جمانا</t>
  </si>
  <si>
    <t>لارا علي</t>
  </si>
  <si>
    <t>لارا مرشد</t>
  </si>
  <si>
    <t>لانا طلس</t>
  </si>
  <si>
    <t>احمد ناظم</t>
  </si>
  <si>
    <t>لانا عيون السود</t>
  </si>
  <si>
    <t>لما المساح</t>
  </si>
  <si>
    <t>لما بدر</t>
  </si>
  <si>
    <t>الضمير المساكن</t>
  </si>
  <si>
    <t>ليث سلامه</t>
  </si>
  <si>
    <t>لين نابلسي</t>
  </si>
  <si>
    <t>ماجدة كيطون</t>
  </si>
  <si>
    <t>مادونا علي</t>
  </si>
  <si>
    <t>ماريا ابوالنصر</t>
  </si>
  <si>
    <t>حنينة إبراهيم</t>
  </si>
  <si>
    <t>مجد سلمان</t>
  </si>
  <si>
    <t>محمد الجاسم</t>
  </si>
  <si>
    <t>آسية المغربي</t>
  </si>
  <si>
    <t>حلب - جنديرس</t>
  </si>
  <si>
    <t>محمد أنس شرف</t>
  </si>
  <si>
    <t>محمد رضوان البيطار</t>
  </si>
  <si>
    <t>محمد سلطان ادريس</t>
  </si>
  <si>
    <t>محمد عثمان جحا</t>
  </si>
  <si>
    <t>محمد عمر القادري</t>
  </si>
  <si>
    <t>محمد منصور</t>
  </si>
  <si>
    <t>محمد غسان النحلاوى</t>
  </si>
  <si>
    <t>حسين مروان</t>
  </si>
  <si>
    <t>29/4/1981</t>
  </si>
  <si>
    <t>محمد مظفر</t>
  </si>
  <si>
    <t>محمد منى</t>
  </si>
  <si>
    <t>مرام الباشا</t>
  </si>
  <si>
    <t>مرام رستم</t>
  </si>
  <si>
    <t>مرام عطايا</t>
  </si>
  <si>
    <t>رفيدة</t>
  </si>
  <si>
    <t>مرام كرادو</t>
  </si>
  <si>
    <t>مرح زهرا</t>
  </si>
  <si>
    <t>مرح ضاهر</t>
  </si>
  <si>
    <t>22/2/1999</t>
  </si>
  <si>
    <t>مرح مشارقة</t>
  </si>
  <si>
    <t>محمدطلال</t>
  </si>
  <si>
    <t>مروان حروق</t>
  </si>
  <si>
    <t>نداء</t>
  </si>
  <si>
    <t>مروه علاء الدين</t>
  </si>
  <si>
    <t>مروه كركر</t>
  </si>
  <si>
    <t>مريم زين الدين</t>
  </si>
  <si>
    <t>شلبيه</t>
  </si>
  <si>
    <t>مريم موسى</t>
  </si>
  <si>
    <t>معتز بالله خلف</t>
  </si>
  <si>
    <t xml:space="preserve">جدل </t>
  </si>
  <si>
    <t>منال علي</t>
  </si>
  <si>
    <t xml:space="preserve">رمضان </t>
  </si>
  <si>
    <t xml:space="preserve">فاصيحة </t>
  </si>
  <si>
    <t>منى الدكاك</t>
  </si>
  <si>
    <t>28/3/1994</t>
  </si>
  <si>
    <t>منى عصفور</t>
  </si>
  <si>
    <t>محممد</t>
  </si>
  <si>
    <t>منى عمايري</t>
  </si>
  <si>
    <t>منى نصار</t>
  </si>
  <si>
    <t>ميار العلبي</t>
  </si>
  <si>
    <t xml:space="preserve">شق </t>
  </si>
  <si>
    <t>ميساء سلام</t>
  </si>
  <si>
    <t>نانسي مكا</t>
  </si>
  <si>
    <t>جوزيف</t>
  </si>
  <si>
    <t>ناهد عمر</t>
  </si>
  <si>
    <t>ناهيه موسى</t>
  </si>
  <si>
    <t>حربه محمود آغا</t>
  </si>
  <si>
    <t>نزار عجوز</t>
  </si>
  <si>
    <t>نور الريابي</t>
  </si>
  <si>
    <t>نور شهدا</t>
  </si>
  <si>
    <t>نور محيميد دبيس</t>
  </si>
  <si>
    <t>ضياء الدبيك</t>
  </si>
  <si>
    <t>نور ياسين</t>
  </si>
  <si>
    <t>هاله الزعبي</t>
  </si>
  <si>
    <t>شيراز</t>
  </si>
  <si>
    <t>هبا احمد الشيخ</t>
  </si>
  <si>
    <t>هبا ناصر</t>
  </si>
  <si>
    <t>الكسوة/ريف دمشق</t>
  </si>
  <si>
    <t>هبة عباس</t>
  </si>
  <si>
    <t>هبه الاغواني</t>
  </si>
  <si>
    <t>هبه الكردي</t>
  </si>
  <si>
    <t>هبه جربوع</t>
  </si>
  <si>
    <t>منهال</t>
  </si>
  <si>
    <t>هبه زين الدين</t>
  </si>
  <si>
    <t>هدى الأشكي</t>
  </si>
  <si>
    <t>هديان البكور</t>
  </si>
  <si>
    <t>23/10/1984</t>
  </si>
  <si>
    <t>هديل حاج حمود</t>
  </si>
  <si>
    <t>هلا العوض</t>
  </si>
  <si>
    <t>هنادي تادفي</t>
  </si>
  <si>
    <t>ولاء السليمان المنصور</t>
  </si>
  <si>
    <t>يارا الجبر</t>
  </si>
  <si>
    <t>ياسمين الدندن</t>
  </si>
  <si>
    <t>حلوم</t>
  </si>
  <si>
    <t>مبنج</t>
  </si>
  <si>
    <t>ياسمين الصحناوي</t>
  </si>
  <si>
    <t>يزن المصري</t>
  </si>
  <si>
    <t>بصرالحرير</t>
  </si>
  <si>
    <t>يوسف اباظه</t>
  </si>
  <si>
    <t>فريزة</t>
  </si>
  <si>
    <t>احمد الاتيم</t>
  </si>
  <si>
    <t>احمد الجنيدي</t>
  </si>
  <si>
    <t>اكثم الشوفي</t>
  </si>
  <si>
    <t>آيه عجاج الكردي</t>
  </si>
  <si>
    <t xml:space="preserve">رامز ابو زبد  </t>
  </si>
  <si>
    <t>غدير ظريفه</t>
  </si>
  <si>
    <t>نوران</t>
  </si>
  <si>
    <t>31/7/2000</t>
  </si>
  <si>
    <t>لين صالح</t>
  </si>
  <si>
    <t>كاشف</t>
  </si>
  <si>
    <t>ليندا ساني</t>
  </si>
  <si>
    <t>مرام اللحام</t>
  </si>
  <si>
    <t>ملاك حامد</t>
  </si>
  <si>
    <t xml:space="preserve">يرموك </t>
  </si>
  <si>
    <t>نسرين إبراهيم</t>
  </si>
  <si>
    <t>هلا المخللاتي</t>
  </si>
  <si>
    <t>ولاء ضيان</t>
  </si>
  <si>
    <t>الكساندرا العسافين</t>
  </si>
  <si>
    <t>الثالثة حديث</t>
  </si>
  <si>
    <t>اناس بعلبكي</t>
  </si>
  <si>
    <t>هاني عبدو</t>
  </si>
  <si>
    <t>تغريد النشواتي</t>
  </si>
  <si>
    <t>فاطمه الون</t>
  </si>
  <si>
    <t>لانا معروف</t>
  </si>
  <si>
    <t>لودي</t>
  </si>
  <si>
    <t>رنا حبوباتي</t>
  </si>
  <si>
    <t>توفيق المعراوي</t>
  </si>
  <si>
    <t>جرجي</t>
  </si>
  <si>
    <t>دعاء الزعبي</t>
  </si>
  <si>
    <t>سلام نموره</t>
  </si>
  <si>
    <t>ياسمين العريضي</t>
  </si>
  <si>
    <t>دياب عوده</t>
  </si>
  <si>
    <t>راما زرزر</t>
  </si>
  <si>
    <t>ساوغل غايرلي</t>
  </si>
  <si>
    <t>علي البواب</t>
  </si>
  <si>
    <t>عمران الرفاعي</t>
  </si>
  <si>
    <t>لافا قاسم</t>
  </si>
  <si>
    <t>أشرفية صحنايا</t>
  </si>
  <si>
    <t>محمد ضياء حروب</t>
  </si>
  <si>
    <t>يامن بربور</t>
  </si>
  <si>
    <t>يزن كاتبه جربوع</t>
  </si>
  <si>
    <t>ابراهيم حمصي</t>
  </si>
  <si>
    <t>ناهيه</t>
  </si>
  <si>
    <t>دوير الملوعة</t>
  </si>
  <si>
    <t>احمد مصطفى</t>
  </si>
  <si>
    <t>اسماعيل جعرش</t>
  </si>
  <si>
    <t>امجد النسب</t>
  </si>
  <si>
    <t>ايمان المبارك</t>
  </si>
  <si>
    <t>ايه قاضي امين</t>
  </si>
  <si>
    <t>بنان محفوض</t>
  </si>
  <si>
    <t>جويل انطون</t>
  </si>
  <si>
    <t>حنان المصري</t>
  </si>
  <si>
    <t>رامي بعيون</t>
  </si>
  <si>
    <t>رجاء بطحه</t>
  </si>
  <si>
    <t>روان عيون</t>
  </si>
  <si>
    <t>ساره سعد</t>
  </si>
  <si>
    <t>سالي الصعيدي</t>
  </si>
  <si>
    <t>سومر الحداد</t>
  </si>
  <si>
    <t>دمشق الدحاديل</t>
  </si>
  <si>
    <t>شام طعمه</t>
  </si>
  <si>
    <t>ضحى عامر</t>
  </si>
  <si>
    <t>ريمان</t>
  </si>
  <si>
    <t>الهيت</t>
  </si>
  <si>
    <t>طارق خادم الاربعين</t>
  </si>
  <si>
    <t>علا عارفه</t>
  </si>
  <si>
    <t>علاء الكنج</t>
  </si>
  <si>
    <t>التمانعة</t>
  </si>
  <si>
    <t>عمار الهبره</t>
  </si>
  <si>
    <t>مريم يحيى</t>
  </si>
  <si>
    <t>فاطمه الحمصي</t>
  </si>
  <si>
    <t>الغاوي</t>
  </si>
  <si>
    <t>فاطمه المدني</t>
  </si>
  <si>
    <t>مايا الحجلي</t>
  </si>
  <si>
    <t>رحاب الحجله</t>
  </si>
  <si>
    <t>محمد اديب السيد احمد</t>
  </si>
  <si>
    <t>منذر البري</t>
  </si>
  <si>
    <t>فاطمه سلام</t>
  </si>
  <si>
    <t>منى الشلبي</t>
  </si>
  <si>
    <t>مؤيد الحلاق</t>
  </si>
  <si>
    <t>اركان</t>
  </si>
  <si>
    <t>ميساء عامر</t>
  </si>
  <si>
    <t>نسرين الترك</t>
  </si>
  <si>
    <t>نعمه عوده</t>
  </si>
  <si>
    <t>نيرمين طبيخ</t>
  </si>
  <si>
    <t>رضوه</t>
  </si>
  <si>
    <t>هديل عتمه</t>
  </si>
  <si>
    <t>هنادي الشطه</t>
  </si>
  <si>
    <t>ورد البدين</t>
  </si>
  <si>
    <t>وعد حمزه</t>
  </si>
  <si>
    <t>بشرى سلوم</t>
  </si>
  <si>
    <t>سلحب</t>
  </si>
  <si>
    <t>اسراء كحلوس</t>
  </si>
  <si>
    <t>عزو</t>
  </si>
  <si>
    <t>اسماء عوده</t>
  </si>
  <si>
    <t>اغيد البري</t>
  </si>
  <si>
    <t>الاء الشبلي</t>
  </si>
  <si>
    <t>البتول طرابلسي</t>
  </si>
  <si>
    <t>امانه مشيلح</t>
  </si>
  <si>
    <t>امنه رمضان</t>
  </si>
  <si>
    <t>ايات ابو راس</t>
  </si>
  <si>
    <t>ايمان المسلخ</t>
  </si>
  <si>
    <t>ايه الرحمن الصباغ</t>
  </si>
  <si>
    <t>جعفر عاصي</t>
  </si>
  <si>
    <t>جلال سعد الدين</t>
  </si>
  <si>
    <t>عبدالمجيد</t>
  </si>
  <si>
    <t>فدوه</t>
  </si>
  <si>
    <t>حلا جواد</t>
  </si>
  <si>
    <t>حمزه الوني</t>
  </si>
  <si>
    <t>راما اللبون</t>
  </si>
  <si>
    <t>رزان السيد</t>
  </si>
  <si>
    <t>رند الحداد</t>
  </si>
  <si>
    <t>رنيم فلاحه</t>
  </si>
  <si>
    <t>روان مارديني</t>
  </si>
  <si>
    <t>رويده مبروكه</t>
  </si>
  <si>
    <t>عبد الله شدود</t>
  </si>
  <si>
    <t>محرز</t>
  </si>
  <si>
    <t>زاهيه</t>
  </si>
  <si>
    <t>عيده مفلح</t>
  </si>
  <si>
    <t>فيان محمد</t>
  </si>
  <si>
    <t>مرح السمان</t>
  </si>
  <si>
    <t>مطيعه سعد الدين</t>
  </si>
  <si>
    <t>موسى عبد الهادي</t>
  </si>
  <si>
    <t>نمره</t>
  </si>
  <si>
    <t>نجلاء جنيد</t>
  </si>
  <si>
    <t>نجوى نضر</t>
  </si>
  <si>
    <t>نرمين الدرعاوي</t>
  </si>
  <si>
    <t>نسرين نوح</t>
  </si>
  <si>
    <t>نورس كحل</t>
  </si>
  <si>
    <t>سليمة</t>
  </si>
  <si>
    <t>هيا الصالح</t>
  </si>
  <si>
    <t>يارا تاج الدين</t>
  </si>
  <si>
    <t>يزن ملص</t>
  </si>
  <si>
    <t>محمد عامر</t>
  </si>
  <si>
    <t>هناء الشعار</t>
  </si>
  <si>
    <t>يمان الخطيب</t>
  </si>
  <si>
    <t>احمد ادريس</t>
  </si>
  <si>
    <t>صفية</t>
  </si>
  <si>
    <t>احمد تنبكجي</t>
  </si>
  <si>
    <t>هدى الحسيني</t>
  </si>
  <si>
    <t>27/4/1999</t>
  </si>
  <si>
    <t>احمد شوقي</t>
  </si>
  <si>
    <t xml:space="preserve">المقيلبية </t>
  </si>
  <si>
    <t>احمد كاملة</t>
  </si>
  <si>
    <t>ادهم العبد الله</t>
  </si>
  <si>
    <t>اسامه ميكائيل</t>
  </si>
  <si>
    <t>اسراء الفتال</t>
  </si>
  <si>
    <t>هند الكافي</t>
  </si>
  <si>
    <t>اصاله بريك</t>
  </si>
  <si>
    <t>الاء محمود</t>
  </si>
  <si>
    <t>هنايه شبلخ</t>
  </si>
  <si>
    <t>اليان عجور</t>
  </si>
  <si>
    <t>منولي</t>
  </si>
  <si>
    <t>اماني جيرون</t>
  </si>
  <si>
    <t>امجد الحلبي</t>
  </si>
  <si>
    <t>امنه الهلال</t>
  </si>
  <si>
    <t>انس البصار</t>
  </si>
  <si>
    <t>شوقي</t>
  </si>
  <si>
    <t>ايات ذياب</t>
  </si>
  <si>
    <t>ميسر ابو جاموس</t>
  </si>
  <si>
    <t>ايهم جمول</t>
  </si>
  <si>
    <t>لينا المحيثاوي</t>
  </si>
  <si>
    <t>ريمة حازم</t>
  </si>
  <si>
    <t>إسراء شموط</t>
  </si>
  <si>
    <t>إيناس ابراهيم</t>
  </si>
  <si>
    <t>إيهاب سلامه</t>
  </si>
  <si>
    <t>28/10/1997</t>
  </si>
  <si>
    <t>أسامه عبد الهادي</t>
  </si>
  <si>
    <t xml:space="preserve">ميساء </t>
  </si>
  <si>
    <t>أنس الكسيح</t>
  </si>
  <si>
    <t>ميساء درويش</t>
  </si>
  <si>
    <t>آلاء الديك</t>
  </si>
  <si>
    <t>زيدان</t>
  </si>
  <si>
    <t>لطفية</t>
  </si>
  <si>
    <t>السويداء / مفعلة</t>
  </si>
  <si>
    <t>آيات شاهين</t>
  </si>
  <si>
    <t>بشرى الأعور</t>
  </si>
  <si>
    <t>فضل الله</t>
  </si>
  <si>
    <t>رسمية</t>
  </si>
  <si>
    <t>ثراء الشرع</t>
  </si>
  <si>
    <t>حنان زرده</t>
  </si>
  <si>
    <t>حيدر الديب</t>
  </si>
  <si>
    <t xml:space="preserve">ربيعة </t>
  </si>
  <si>
    <t>داتيف المجيان</t>
  </si>
  <si>
    <t>ميسروب</t>
  </si>
  <si>
    <t>لوسينه</t>
  </si>
  <si>
    <t>دارين حمايل</t>
  </si>
  <si>
    <t>دعاء فرح</t>
  </si>
  <si>
    <t>دعاء موسى</t>
  </si>
  <si>
    <t>هلاله الموسى</t>
  </si>
  <si>
    <t>رانيا مقبل</t>
  </si>
  <si>
    <t>رائف ابودقه</t>
  </si>
  <si>
    <t>21/3/1997</t>
  </si>
  <si>
    <t>رحاب احمد</t>
  </si>
  <si>
    <t>حماد</t>
  </si>
  <si>
    <t>روضة</t>
  </si>
  <si>
    <t>رحمه الورع</t>
  </si>
  <si>
    <t>رزان ديب</t>
  </si>
  <si>
    <t>غزوه</t>
  </si>
  <si>
    <t>24/7/1992</t>
  </si>
  <si>
    <t>رشا ابوديوب سعيد</t>
  </si>
  <si>
    <t>رغد الامام</t>
  </si>
  <si>
    <t>رغد توتنجي</t>
  </si>
  <si>
    <t>2012</t>
  </si>
  <si>
    <t>روان حمزه</t>
  </si>
  <si>
    <t>ندا</t>
  </si>
  <si>
    <t>روان محسن</t>
  </si>
  <si>
    <t xml:space="preserve">عقيربة </t>
  </si>
  <si>
    <t>رويدة سالمة</t>
  </si>
  <si>
    <t>رؤى شحم</t>
  </si>
  <si>
    <t>فريدريك</t>
  </si>
  <si>
    <t>سوزان حباب</t>
  </si>
  <si>
    <t>احمد زهير</t>
  </si>
  <si>
    <t>شروق سراي الدين</t>
  </si>
  <si>
    <t>ضحى الصالح</t>
  </si>
  <si>
    <t>عكاب</t>
  </si>
  <si>
    <t>شرجيه</t>
  </si>
  <si>
    <t>طارق الخوله</t>
  </si>
  <si>
    <t>عبادة صافي العسلي</t>
  </si>
  <si>
    <t>عبد الرحمن عزيزيه</t>
  </si>
  <si>
    <t>25/2/1999</t>
  </si>
  <si>
    <t>عبد الرحيم سرور</t>
  </si>
  <si>
    <t>عروة زنكلو</t>
  </si>
  <si>
    <t>فطوم شحادة</t>
  </si>
  <si>
    <t>اورم الجوز</t>
  </si>
  <si>
    <t>عفاف الحجار</t>
  </si>
  <si>
    <t>علا الافغاني</t>
  </si>
  <si>
    <t>26/1/1983</t>
  </si>
  <si>
    <t>علا العبد الله</t>
  </si>
  <si>
    <t>علي ديب</t>
  </si>
  <si>
    <t>علي محرز</t>
  </si>
  <si>
    <t>غاده وهبه</t>
  </si>
  <si>
    <t>روله</t>
  </si>
  <si>
    <t>غيداء البقاعي</t>
  </si>
  <si>
    <t>فاطمه الحراكي</t>
  </si>
  <si>
    <t>فاطمه الغالي</t>
  </si>
  <si>
    <t>فاطمه بنور</t>
  </si>
  <si>
    <t>فاطمه غصوب</t>
  </si>
  <si>
    <t>محمد طارق</t>
  </si>
  <si>
    <t>1999</t>
  </si>
  <si>
    <t>كارول خوري</t>
  </si>
  <si>
    <t xml:space="preserve">رباح </t>
  </si>
  <si>
    <t>كنان اسماعيل</t>
  </si>
  <si>
    <t>ايليان</t>
  </si>
  <si>
    <t>31/1/2000</t>
  </si>
  <si>
    <t>ليليان الدبش</t>
  </si>
  <si>
    <t>31/1/1998</t>
  </si>
  <si>
    <t>مجد ابويحيى</t>
  </si>
  <si>
    <t>سمر ابويحيى</t>
  </si>
  <si>
    <t xml:space="preserve">عربين </t>
  </si>
  <si>
    <t>مجد المنير</t>
  </si>
  <si>
    <t>محمد خير بغدادي</t>
  </si>
  <si>
    <t>سمرة</t>
  </si>
  <si>
    <t>محمد سعيد الشيخ</t>
  </si>
  <si>
    <t>محمد عاصم الساعور</t>
  </si>
  <si>
    <t>هدى الساعور</t>
  </si>
  <si>
    <t>محمد فراس أبوزيد</t>
  </si>
  <si>
    <t>محمد نور منصور</t>
  </si>
  <si>
    <t>28/8/2000</t>
  </si>
  <si>
    <t>محمد ياسر طعمه</t>
  </si>
  <si>
    <t>محمد يزن جحا</t>
  </si>
  <si>
    <t>اماني اورفه لي</t>
  </si>
  <si>
    <t>محمود دياب</t>
  </si>
  <si>
    <t>مرح جربوع</t>
  </si>
  <si>
    <t>مرح محمد</t>
  </si>
  <si>
    <t>بديعه عيسى</t>
  </si>
  <si>
    <t>مروة شلح</t>
  </si>
  <si>
    <t>مريم العمر</t>
  </si>
  <si>
    <t>تغريد عبد الوهاب</t>
  </si>
  <si>
    <t>مهند قصيده</t>
  </si>
  <si>
    <t>مؤمنه الشيخ</t>
  </si>
  <si>
    <t>ميرا ابو فخر</t>
  </si>
  <si>
    <t xml:space="preserve">سعيد </t>
  </si>
  <si>
    <t xml:space="preserve">منيفة </t>
  </si>
  <si>
    <t>نادين نمور</t>
  </si>
  <si>
    <t xml:space="preserve">عز الدين </t>
  </si>
  <si>
    <t>نور الزهراء شكر</t>
  </si>
  <si>
    <t>عباس</t>
  </si>
  <si>
    <t>نور عبيد</t>
  </si>
  <si>
    <t>نيرمين جوهر</t>
  </si>
  <si>
    <t>هبا جابر</t>
  </si>
  <si>
    <t>هبا سرور</t>
  </si>
  <si>
    <t>هديل محمود</t>
  </si>
  <si>
    <t>25/3/1999</t>
  </si>
  <si>
    <t>هناء الأزروني</t>
  </si>
  <si>
    <t>نوف</t>
  </si>
  <si>
    <t>هنادي درويش</t>
  </si>
  <si>
    <t>سمر ريمه</t>
  </si>
  <si>
    <t>ولاء خراطه</t>
  </si>
  <si>
    <t>ولاء خيتي</t>
  </si>
  <si>
    <t>ولاء فندي</t>
  </si>
  <si>
    <t>يارا نصر</t>
  </si>
  <si>
    <t>السويداء / قيصما</t>
  </si>
  <si>
    <t>يوسف حوشان</t>
  </si>
  <si>
    <t>حيدر القاسمي</t>
  </si>
  <si>
    <t>سعاد التل</t>
  </si>
  <si>
    <t>ضاهر</t>
  </si>
  <si>
    <t>الاء زياده</t>
  </si>
  <si>
    <t>امنه بعق</t>
  </si>
  <si>
    <t>أسماء خاروف</t>
  </si>
  <si>
    <t>25/8/1998</t>
  </si>
  <si>
    <t>آلاء الخباز</t>
  </si>
  <si>
    <t>آمال القابوني</t>
  </si>
  <si>
    <t>آيات العلوان</t>
  </si>
  <si>
    <t>آيات شطو</t>
  </si>
  <si>
    <t>تامر السواح</t>
  </si>
  <si>
    <t>تسنيم شعبان</t>
  </si>
  <si>
    <t>محمد خضر</t>
  </si>
  <si>
    <t>رأس الخيمة</t>
  </si>
  <si>
    <t>جعفر أحمد</t>
  </si>
  <si>
    <t>دانه الاشقر الحموي</t>
  </si>
  <si>
    <t xml:space="preserve">جمال </t>
  </si>
  <si>
    <t xml:space="preserve">صفاء </t>
  </si>
  <si>
    <t>راما العطار</t>
  </si>
  <si>
    <t>ربا الضبع</t>
  </si>
  <si>
    <t>محمد رجب</t>
  </si>
  <si>
    <t>قمر جمعه</t>
  </si>
  <si>
    <t>31/7/1993</t>
  </si>
  <si>
    <t>لينا عرفات</t>
  </si>
  <si>
    <t>مايا حمدان</t>
  </si>
  <si>
    <t>محمد علاء الدين الفرا</t>
  </si>
  <si>
    <t>مرام العوده الله</t>
  </si>
  <si>
    <t>ملك الشوفي</t>
  </si>
  <si>
    <t>نور الاسماعيل</t>
  </si>
  <si>
    <t>نوران البغدادي</t>
  </si>
  <si>
    <t>هالة قصقص</t>
  </si>
  <si>
    <t>يامن رمضان</t>
  </si>
  <si>
    <t>سهى الشوفي</t>
  </si>
  <si>
    <t>مشاري</t>
  </si>
  <si>
    <t>Anas AlRihawi</t>
  </si>
  <si>
    <t>MHD Izzat</t>
  </si>
  <si>
    <t>Nour Elhuda</t>
  </si>
  <si>
    <t>George Tuffaha</t>
  </si>
  <si>
    <t>Fayez</t>
  </si>
  <si>
    <t>hassan alyoussef</t>
  </si>
  <si>
    <t>moufid</t>
  </si>
  <si>
    <t>khdiga</t>
  </si>
  <si>
    <t>razan ajlouni</t>
  </si>
  <si>
    <t>mhd aeman</t>
  </si>
  <si>
    <t>mohammad basem alnklizy</t>
  </si>
  <si>
    <t>basemah</t>
  </si>
  <si>
    <t>moleha</t>
  </si>
  <si>
    <t>ibrahem mahmad</t>
  </si>
  <si>
    <t>bsema</t>
  </si>
  <si>
    <t>ismaeel younes</t>
  </si>
  <si>
    <t>bayan</t>
  </si>
  <si>
    <t>sharjah</t>
  </si>
  <si>
    <t>Jareer Shahoud</t>
  </si>
  <si>
    <t>Housin</t>
  </si>
  <si>
    <t>Rasmieh</t>
  </si>
  <si>
    <t>Hanan Suleiman</t>
  </si>
  <si>
    <t>Ibrahim</t>
  </si>
  <si>
    <t>Rouieda</t>
  </si>
  <si>
    <t>khadeja hasan</t>
  </si>
  <si>
    <t>khazna</t>
  </si>
  <si>
    <t>rami alasmi</t>
  </si>
  <si>
    <t>muna</t>
  </si>
  <si>
    <t>rami nabhan</t>
  </si>
  <si>
    <t>souhier</t>
  </si>
  <si>
    <t>saad alden skar</t>
  </si>
  <si>
    <t>mhd adnan</t>
  </si>
  <si>
    <t>safaa alshamss</t>
  </si>
  <si>
    <t>hisham</t>
  </si>
  <si>
    <t>ALAA SHIKH ORABI</t>
  </si>
  <si>
    <t>NAUMAN</t>
  </si>
  <si>
    <t>REHAB</t>
  </si>
  <si>
    <t>ghalea aljaban</t>
  </si>
  <si>
    <t>mohamad bahaa aldeen</t>
  </si>
  <si>
    <t>hanan</t>
  </si>
  <si>
    <t>fouad kalaji</t>
  </si>
  <si>
    <t>mohammed walid</t>
  </si>
  <si>
    <t>aleppo</t>
  </si>
  <si>
    <t>feras meho</t>
  </si>
  <si>
    <t>nissren</t>
  </si>
  <si>
    <t>alriyadh</t>
  </si>
  <si>
    <t>fahed alhamad</t>
  </si>
  <si>
    <t>abd almajed</t>
  </si>
  <si>
    <t>khadeja</t>
  </si>
  <si>
    <t xml:space="preserve">LWAI  AL DAKAK </t>
  </si>
  <si>
    <t xml:space="preserve">AMMAD </t>
  </si>
  <si>
    <t xml:space="preserve">SAKINA </t>
  </si>
  <si>
    <t>MOHAMAD KAMAL  ALHASAN</t>
  </si>
  <si>
    <t>NAJI</t>
  </si>
  <si>
    <t>AISHA</t>
  </si>
  <si>
    <t>DARA'A</t>
  </si>
  <si>
    <t>MHD.Haitham Al-ajlani</t>
  </si>
  <si>
    <t>Zalil</t>
  </si>
  <si>
    <t>MHD Wael Al Hasan</t>
  </si>
  <si>
    <t>Fawzeiah</t>
  </si>
  <si>
    <t>NIZAR DIBSWAZIT</t>
  </si>
  <si>
    <t>ETAAL</t>
  </si>
  <si>
    <t>hanaa alasta alhousainy</t>
  </si>
  <si>
    <t>molham</t>
  </si>
  <si>
    <t>afaf hijazy</t>
  </si>
  <si>
    <t>maryam</t>
  </si>
  <si>
    <t>tamara dagut</t>
  </si>
  <si>
    <t>haetham</t>
  </si>
  <si>
    <t>kefaia</t>
  </si>
  <si>
    <t>AHMAD SAADALDEEN</t>
  </si>
  <si>
    <t>TESER</t>
  </si>
  <si>
    <t>ROUDA</t>
  </si>
  <si>
    <t>taghreed Ashreefah</t>
  </si>
  <si>
    <t>azat</t>
  </si>
  <si>
    <t>sheikha</t>
  </si>
  <si>
    <t>Daraa</t>
  </si>
  <si>
    <t>Mohamed basl tarabain</t>
  </si>
  <si>
    <t>Mohamed fouad tarabain</t>
  </si>
  <si>
    <t>Mona Shams El Din</t>
  </si>
  <si>
    <t>Syria - Damascus</t>
  </si>
  <si>
    <t>ahlam hamoud</t>
  </si>
  <si>
    <t>anesa</t>
  </si>
  <si>
    <t>ALAA KAZAH</t>
  </si>
  <si>
    <t>DAMAS SUBRUB</t>
  </si>
  <si>
    <t>Hatem  hasan</t>
  </si>
  <si>
    <t>horea</t>
  </si>
  <si>
    <t>khaled albakr</t>
  </si>
  <si>
    <t>ghanam</t>
  </si>
  <si>
    <t>reem kousa</t>
  </si>
  <si>
    <t>majed</t>
  </si>
  <si>
    <t>azdehar</t>
  </si>
  <si>
    <t>salman jourea</t>
  </si>
  <si>
    <t>nadem</t>
  </si>
  <si>
    <t>jaheda</t>
  </si>
  <si>
    <t>fahd alkade</t>
  </si>
  <si>
    <t>mohamad  alshahadh</t>
  </si>
  <si>
    <t>monhal</t>
  </si>
  <si>
    <t>nadira</t>
  </si>
  <si>
    <t>mouhamed younes</t>
  </si>
  <si>
    <t>hasnaa</t>
  </si>
  <si>
    <t>MHAND BAKER</t>
  </si>
  <si>
    <t>HETHAM</t>
  </si>
  <si>
    <t>nour alsabgh</t>
  </si>
  <si>
    <t>mhd samer</t>
  </si>
  <si>
    <t>wedad rizek</t>
  </si>
  <si>
    <t>jomana</t>
  </si>
  <si>
    <t>walaa altage</t>
  </si>
  <si>
    <t>mhd bashar</t>
  </si>
  <si>
    <t>fatma</t>
  </si>
  <si>
    <t xml:space="preserve">salam abu qasem </t>
  </si>
  <si>
    <t xml:space="preserve">Hisham </t>
  </si>
  <si>
    <t>subhia</t>
  </si>
  <si>
    <t xml:space="preserve">Damascus </t>
  </si>
  <si>
    <t>MOHAMAD HAJ DARWISH</t>
  </si>
  <si>
    <t>GHALEB</t>
  </si>
  <si>
    <t>KHALDIA</t>
  </si>
  <si>
    <t>SARJA</t>
  </si>
  <si>
    <t>ibrahim nakash bandi</t>
  </si>
  <si>
    <t>haefaa</t>
  </si>
  <si>
    <t>JEHAD MAKHLWATA</t>
  </si>
  <si>
    <t>MAYA</t>
  </si>
  <si>
    <t>rama dahdal</t>
  </si>
  <si>
    <t>shekri</t>
  </si>
  <si>
    <t>kawther</t>
  </si>
  <si>
    <t>abd arhaman al hajaj</t>
  </si>
  <si>
    <t>dib</t>
  </si>
  <si>
    <t>souzana</t>
  </si>
  <si>
    <t>ak kaseem</t>
  </si>
  <si>
    <t xml:space="preserve">ghadeer abdeh </t>
  </si>
  <si>
    <t>nasouh</t>
  </si>
  <si>
    <t>elham</t>
  </si>
  <si>
    <t xml:space="preserve">aldmam </t>
  </si>
  <si>
    <t>MOHAMAD AL AHMAD</t>
  </si>
  <si>
    <t>HOUSEN</t>
  </si>
  <si>
    <t>JAMELA</t>
  </si>
  <si>
    <t>motasem daher</t>
  </si>
  <si>
    <t>zahera</t>
  </si>
  <si>
    <t>hisham almasri</t>
  </si>
  <si>
    <t>maissaaa</t>
  </si>
  <si>
    <t>swzan albokaee</t>
  </si>
  <si>
    <t>raghdaa alahmar</t>
  </si>
  <si>
    <t>mhd ibrahim</t>
  </si>
  <si>
    <t>nazera</t>
  </si>
  <si>
    <t>shourok shames</t>
  </si>
  <si>
    <t>houssin</t>
  </si>
  <si>
    <t>libya</t>
  </si>
  <si>
    <t>sherman mellei</t>
  </si>
  <si>
    <t>adoula</t>
  </si>
  <si>
    <t>Shinda Hassan</t>
  </si>
  <si>
    <t>tyb</t>
  </si>
  <si>
    <t>khansa</t>
  </si>
  <si>
    <t>LEEN DABOR</t>
  </si>
  <si>
    <t>SAEED</t>
  </si>
  <si>
    <t>SAMEHA</t>
  </si>
  <si>
    <t>SAHNAYA</t>
  </si>
  <si>
    <t>MHD RAMI KATANA</t>
  </si>
  <si>
    <t>AYMAN</t>
  </si>
  <si>
    <t>BASEM HAJAH</t>
  </si>
  <si>
    <t>RAGHEDA</t>
  </si>
  <si>
    <t>rania alsouleman</t>
  </si>
  <si>
    <t>Anas Qaisi</t>
  </si>
  <si>
    <t>mohammad isam aldin</t>
  </si>
  <si>
    <t>Rasmia</t>
  </si>
  <si>
    <t>hamish</t>
  </si>
  <si>
    <t>BAHAA ALDEEN MARZOK</t>
  </si>
  <si>
    <t>ZAKI</t>
  </si>
  <si>
    <t>FALAK</t>
  </si>
  <si>
    <t>rahaf laela</t>
  </si>
  <si>
    <t>samer alhajale</t>
  </si>
  <si>
    <t>afaf</t>
  </si>
  <si>
    <t>ashrafea sehnaya</t>
  </si>
  <si>
    <t>tarek breghla</t>
  </si>
  <si>
    <t>fatin</t>
  </si>
  <si>
    <t>tarek zaour</t>
  </si>
  <si>
    <t>narjs</t>
  </si>
  <si>
    <t>Mohamad Ayman Kadour</t>
  </si>
  <si>
    <t>Mohamad Ali</t>
  </si>
  <si>
    <t>mohammad sari almasre</t>
  </si>
  <si>
    <t>gowfran</t>
  </si>
  <si>
    <t>ahmad alhamwi</t>
  </si>
  <si>
    <t>maotaz</t>
  </si>
  <si>
    <t>alisar alatrash</t>
  </si>
  <si>
    <t>hamza</t>
  </si>
  <si>
    <t>gazala</t>
  </si>
  <si>
    <t>BASSEL AMMOUSH</t>
  </si>
  <si>
    <t>LATIFEH</t>
  </si>
  <si>
    <t>Bassel Mahmoud</t>
  </si>
  <si>
    <t>Randah</t>
  </si>
  <si>
    <t>Deir Ali</t>
  </si>
  <si>
    <t>KHOLOUD SALEH</t>
  </si>
  <si>
    <t>MAJEDA</t>
  </si>
  <si>
    <t>zead taha</t>
  </si>
  <si>
    <t>abd almola</t>
  </si>
  <si>
    <t>othmanah</t>
  </si>
  <si>
    <t>alrawda</t>
  </si>
  <si>
    <t>ABIR SOQIA</t>
  </si>
  <si>
    <t>MOHMMAD AMIN</t>
  </si>
  <si>
    <t>ETEDALL</t>
  </si>
  <si>
    <t>AL-QUTAIFA</t>
  </si>
  <si>
    <t>mhd ayman mshmosh</t>
  </si>
  <si>
    <t>slah</t>
  </si>
  <si>
    <t>gada</t>
  </si>
  <si>
    <t>mohammad saker</t>
  </si>
  <si>
    <t>aldomer</t>
  </si>
  <si>
    <t>NSREEN AL SHALBI</t>
  </si>
  <si>
    <t>MOHMAD BASHIER</t>
  </si>
  <si>
    <t>SAMYA</t>
  </si>
  <si>
    <t>hala abdo</t>
  </si>
  <si>
    <t>SALMA RANKOUSE</t>
  </si>
  <si>
    <t>HUDA</t>
  </si>
  <si>
    <t>Ghdeer Ali</t>
  </si>
  <si>
    <t>Salih</t>
  </si>
  <si>
    <t>Koukab</t>
  </si>
  <si>
    <t>ftma alkinani</t>
  </si>
  <si>
    <t>Anas Helwani</t>
  </si>
  <si>
    <t>mhd Bashar</t>
  </si>
  <si>
    <t>Nadia</t>
  </si>
  <si>
    <t>mariam  al shikh</t>
  </si>
  <si>
    <t xml:space="preserve">ibrahim </t>
  </si>
  <si>
    <t>souzan</t>
  </si>
  <si>
    <t>al foaa</t>
  </si>
  <si>
    <t>hiba allah samour</t>
  </si>
  <si>
    <t>mhd saeed</t>
  </si>
  <si>
    <t>maysoun</t>
  </si>
  <si>
    <t>HEBA SHAABAN</t>
  </si>
  <si>
    <t>ZHAD</t>
  </si>
  <si>
    <t>LAILA</t>
  </si>
  <si>
    <t>Hala Al-Homsi</t>
  </si>
  <si>
    <t>Mhd Nezar</t>
  </si>
  <si>
    <t>Fayzeh</t>
  </si>
  <si>
    <t>ALAA SHAIKH AL SHABAB</t>
  </si>
  <si>
    <t>MOHAMMAD AYMAN</t>
  </si>
  <si>
    <t>baraa almleh</t>
  </si>
  <si>
    <t>hythm</t>
  </si>
  <si>
    <t>jehad   alkaram</t>
  </si>
  <si>
    <t>yaroop</t>
  </si>
  <si>
    <t>ghada</t>
  </si>
  <si>
    <t>DANEA ALAYOUBE</t>
  </si>
  <si>
    <t>MAJDE</t>
  </si>
  <si>
    <t>DANA</t>
  </si>
  <si>
    <t>zoulfekar othman</t>
  </si>
  <si>
    <t>shhadeah</t>
  </si>
  <si>
    <t>samerah</t>
  </si>
  <si>
    <t>jaramana</t>
  </si>
  <si>
    <t>rami tnous</t>
  </si>
  <si>
    <t>tony</t>
  </si>
  <si>
    <t>SARA ABDLWAED</t>
  </si>
  <si>
    <t>SUZAN AL-ESRAWI</t>
  </si>
  <si>
    <t>AMERA</t>
  </si>
  <si>
    <t>saeed haji jasem</t>
  </si>
  <si>
    <t>amena</t>
  </si>
  <si>
    <t>SOLIMAN HASAN</t>
  </si>
  <si>
    <t>SALAMEH</t>
  </si>
  <si>
    <t>SHEFAA EIBOU</t>
  </si>
  <si>
    <t>FATEN</t>
  </si>
  <si>
    <t>Siba Almuhanna</t>
  </si>
  <si>
    <t>kabalan</t>
  </si>
  <si>
    <t>Alice</t>
  </si>
  <si>
    <t>abd alhamed alrefae</t>
  </si>
  <si>
    <t>mohamad adnan</t>
  </si>
  <si>
    <t>malak</t>
  </si>
  <si>
    <t>ABDULRAHMAN AL-SHWAIKI</t>
  </si>
  <si>
    <t>NASER EDDIN</t>
  </si>
  <si>
    <t>alaa alajan</t>
  </si>
  <si>
    <t>nabela</t>
  </si>
  <si>
    <t>fatema alnajar</t>
  </si>
  <si>
    <t xml:space="preserve">seham </t>
  </si>
  <si>
    <t>KASSEM HUSEEN</t>
  </si>
  <si>
    <t>MOHAMED</t>
  </si>
  <si>
    <t>KEFAH AL SAFADI</t>
  </si>
  <si>
    <t>JADALLAH</t>
  </si>
  <si>
    <t>RAMZIA</t>
  </si>
  <si>
    <t>basel barshro</t>
  </si>
  <si>
    <t>mohamed ghiath</t>
  </si>
  <si>
    <t>mhd taysser saad aldeen jebawi</t>
  </si>
  <si>
    <t>mhd taher</t>
  </si>
  <si>
    <t>maisson</t>
  </si>
  <si>
    <t>MOHAMAD HUSSAM FAKHANI</t>
  </si>
  <si>
    <t>YOSSRA</t>
  </si>
  <si>
    <t>MOHAMMED ZIDAN</t>
  </si>
  <si>
    <t>HISHA</t>
  </si>
  <si>
    <t>MEIBTSAM</t>
  </si>
  <si>
    <t>mohammad talaa</t>
  </si>
  <si>
    <t>arabi</t>
  </si>
  <si>
    <t>razan</t>
  </si>
  <si>
    <t>mohamad tamer hijazi</t>
  </si>
  <si>
    <t>radwan</t>
  </si>
  <si>
    <t>mhd jalal almawat</t>
  </si>
  <si>
    <t>mhd hussam alratta</t>
  </si>
  <si>
    <t>mhd khaloun</t>
  </si>
  <si>
    <t>Ghiath karabala</t>
  </si>
  <si>
    <t>Ghassan</t>
  </si>
  <si>
    <t>Nada</t>
  </si>
  <si>
    <t>mahmooad aljban</t>
  </si>
  <si>
    <t>MONERVA MAHFOUDH</t>
  </si>
  <si>
    <t>SOLAIMAN</t>
  </si>
  <si>
    <t>GHADA</t>
  </si>
  <si>
    <t>mohanad makswssa</t>
  </si>
  <si>
    <t>mohamad ghassan</t>
  </si>
  <si>
    <t>nsreen almasri</t>
  </si>
  <si>
    <t>jehad</t>
  </si>
  <si>
    <t>naheda</t>
  </si>
  <si>
    <t>nour almihdi</t>
  </si>
  <si>
    <t>mamoun</t>
  </si>
  <si>
    <t>aeshaa</t>
  </si>
  <si>
    <t>NOUR ALIEN GHOFRY</t>
  </si>
  <si>
    <t>ABDULLAH</t>
  </si>
  <si>
    <t>AMAAL</t>
  </si>
  <si>
    <t>ahmad almoustafa</t>
  </si>
  <si>
    <t>kjaled</t>
  </si>
  <si>
    <t>ezdehar ali</t>
  </si>
  <si>
    <t>kherea</t>
  </si>
  <si>
    <t>AZHAR ALSHAFEI</t>
  </si>
  <si>
    <t>RIMA</t>
  </si>
  <si>
    <t>Osama Wahbi</t>
  </si>
  <si>
    <t>Sameer</t>
  </si>
  <si>
    <t>Hanan</t>
  </si>
  <si>
    <t>Douma</t>
  </si>
  <si>
    <t>eman aljamad alsalebi</t>
  </si>
  <si>
    <t>nawwaf</t>
  </si>
  <si>
    <t>deiralzour</t>
  </si>
  <si>
    <t>alaa  abo burghul</t>
  </si>
  <si>
    <t>kasem</t>
  </si>
  <si>
    <t>alaa almasri</t>
  </si>
  <si>
    <t>Amina sharaf</t>
  </si>
  <si>
    <t>hamed madhat</t>
  </si>
  <si>
    <t>mnawer</t>
  </si>
  <si>
    <t>ALAA GHABASH</t>
  </si>
  <si>
    <t>EBTIESAM</t>
  </si>
  <si>
    <t>anas nagmeh</t>
  </si>
  <si>
    <t>safaa</t>
  </si>
  <si>
    <t>baraa alsakhne</t>
  </si>
  <si>
    <t>yehea</t>
  </si>
  <si>
    <t>Bayan Al bustati</t>
  </si>
  <si>
    <t>Muneer</t>
  </si>
  <si>
    <t>Wafikah</t>
  </si>
  <si>
    <t>dayana hasan</t>
  </si>
  <si>
    <t>zoubaida</t>
  </si>
  <si>
    <t>rama hbalroman</t>
  </si>
  <si>
    <t>amad</t>
  </si>
  <si>
    <t>thoraea</t>
  </si>
  <si>
    <t>rasha almahaeny</t>
  </si>
  <si>
    <t>mhd rashad</t>
  </si>
  <si>
    <t>raghad daoud</t>
  </si>
  <si>
    <t>raneem allaham</t>
  </si>
  <si>
    <t>mohammed waled</t>
  </si>
  <si>
    <t>raneem sharshar</t>
  </si>
  <si>
    <t>mohammad nabel</t>
  </si>
  <si>
    <t>hassna</t>
  </si>
  <si>
    <t>ranim naiessy</t>
  </si>
  <si>
    <t>nabiha</t>
  </si>
  <si>
    <t>rawan alsalk</t>
  </si>
  <si>
    <t>mhd najaty</t>
  </si>
  <si>
    <t>rawaan iezole</t>
  </si>
  <si>
    <t>mhd walied</t>
  </si>
  <si>
    <t>RWIDA AL MASRE</t>
  </si>
  <si>
    <t>MOUAFAK</t>
  </si>
  <si>
    <t>shouaeb alyones</t>
  </si>
  <si>
    <t>badeaa</t>
  </si>
  <si>
    <t>tarek safi</t>
  </si>
  <si>
    <t>Issa Sarem</t>
  </si>
  <si>
    <t>Dahi</t>
  </si>
  <si>
    <t>Samira</t>
  </si>
  <si>
    <t>Ghazal AlSbeinati</t>
  </si>
  <si>
    <t>MHD-Mouaffak</t>
  </si>
  <si>
    <t>Najat</t>
  </si>
  <si>
    <t>fadi alrfae</t>
  </si>
  <si>
    <t>souher</t>
  </si>
  <si>
    <t>fatemah alhabashi</t>
  </si>
  <si>
    <t>deebah</t>
  </si>
  <si>
    <t>altal</t>
  </si>
  <si>
    <t>KARAM SHANAN</t>
  </si>
  <si>
    <t>FAWZAT</t>
  </si>
  <si>
    <t>AQBAL</t>
  </si>
  <si>
    <t>lugaen dabaan</t>
  </si>
  <si>
    <t>tahsen</t>
  </si>
  <si>
    <t>LAMA ZREA</t>
  </si>
  <si>
    <t>FAYEA</t>
  </si>
  <si>
    <t>lila kessar</t>
  </si>
  <si>
    <t>mhd sharef</t>
  </si>
  <si>
    <t>MOUBAREK ALMOUSLIE</t>
  </si>
  <si>
    <t>MHD ADIEB</t>
  </si>
  <si>
    <t>HAYFIA</t>
  </si>
  <si>
    <t xml:space="preserve">mohammad alsakbami </t>
  </si>
  <si>
    <t xml:space="preserve">mohammad redwan </t>
  </si>
  <si>
    <t xml:space="preserve">fadia </t>
  </si>
  <si>
    <t>mohamad almaree</t>
  </si>
  <si>
    <t>soliman</t>
  </si>
  <si>
    <t>fryal</t>
  </si>
  <si>
    <t>mohammad  shamout</t>
  </si>
  <si>
    <t>mohammad yasin</t>
  </si>
  <si>
    <t>rgdaa</t>
  </si>
  <si>
    <t>MOHAMAD ALAA AL ASALY</t>
  </si>
  <si>
    <t>SARWAT</t>
  </si>
  <si>
    <t>mohamad alahmad mohamad</t>
  </si>
  <si>
    <t>ehea</t>
  </si>
  <si>
    <t>meada</t>
  </si>
  <si>
    <t>mohammad  masbaha</t>
  </si>
  <si>
    <t>ahmad naaem</t>
  </si>
  <si>
    <t>maram</t>
  </si>
  <si>
    <t>Mohammad Wahbe</t>
  </si>
  <si>
    <t>Samer</t>
  </si>
  <si>
    <t>Doma</t>
  </si>
  <si>
    <t>MOHAMMAD AMIN  ZARDALI</t>
  </si>
  <si>
    <t>MOHAMMAD KHALED</t>
  </si>
  <si>
    <t>RAZAN</t>
  </si>
  <si>
    <t>mohammad beshr mohammad</t>
  </si>
  <si>
    <t>ibrahem mohammad</t>
  </si>
  <si>
    <t>hiam assaf</t>
  </si>
  <si>
    <t>damac</t>
  </si>
  <si>
    <t>bilal hawaj</t>
  </si>
  <si>
    <t>hayam</t>
  </si>
  <si>
    <t>MOHAMAD HASAN SKAFI</t>
  </si>
  <si>
    <t>MHD ADEEL</t>
  </si>
  <si>
    <t>SAMERA</t>
  </si>
  <si>
    <t>M,OHAMADS KHER  DALOL</t>
  </si>
  <si>
    <t>YOSEEF</t>
  </si>
  <si>
    <t>KHLOUD</t>
  </si>
  <si>
    <t xml:space="preserve">DAMAS </t>
  </si>
  <si>
    <t>mhd shafek almoualem</t>
  </si>
  <si>
    <t>ahmed</t>
  </si>
  <si>
    <t>mhd waell alnashwati</t>
  </si>
  <si>
    <t>mhd ayman</t>
  </si>
  <si>
    <t>MOHAMMED WAEL DAYAN</t>
  </si>
  <si>
    <t>MOHAMMED GHASSAN</t>
  </si>
  <si>
    <t>MHD YASSER KANOUT</t>
  </si>
  <si>
    <t>AMAAR</t>
  </si>
  <si>
    <t>marah  mahna</t>
  </si>
  <si>
    <t>shafea</t>
  </si>
  <si>
    <t>fayrouz</t>
  </si>
  <si>
    <t>mehdad sakur</t>
  </si>
  <si>
    <t>majad</t>
  </si>
  <si>
    <t>ghazalla</t>
  </si>
  <si>
    <t>basem</t>
  </si>
  <si>
    <t>MOHANAD SHIEKH AWAD</t>
  </si>
  <si>
    <t>MOHAMMAD KHER</t>
  </si>
  <si>
    <t>nadeen alsowadi</t>
  </si>
  <si>
    <t>Nour abdulhay</t>
  </si>
  <si>
    <t>Mohamad</t>
  </si>
  <si>
    <t>Abeer</t>
  </si>
  <si>
    <t>nour allah razok</t>
  </si>
  <si>
    <t>marouaf</t>
  </si>
  <si>
    <t>nermen albadawi</t>
  </si>
  <si>
    <t>mohamad waleed</t>
  </si>
  <si>
    <t>nebal</t>
  </si>
  <si>
    <t>damascuse</t>
  </si>
  <si>
    <t>hiba al shatta</t>
  </si>
  <si>
    <t>WALAA SHGHRE</t>
  </si>
  <si>
    <t>MARIM</t>
  </si>
  <si>
    <t>REEF DAMASCUS</t>
  </si>
  <si>
    <t>yazan hassan</t>
  </si>
  <si>
    <t>yaman alkaher</t>
  </si>
  <si>
    <t>kahtan</t>
  </si>
  <si>
    <t>der</t>
  </si>
  <si>
    <t>abrar berghleh</t>
  </si>
  <si>
    <t>abd alatif</t>
  </si>
  <si>
    <t>fatimah</t>
  </si>
  <si>
    <t>dubai</t>
  </si>
  <si>
    <t>ibrahem al jamal</t>
  </si>
  <si>
    <t>nazer</t>
  </si>
  <si>
    <t>ibrahim alyousef</t>
  </si>
  <si>
    <t>zahia</t>
  </si>
  <si>
    <t>dermaker</t>
  </si>
  <si>
    <t>ahmed alsabsabe</t>
  </si>
  <si>
    <t>mohammad gamal</t>
  </si>
  <si>
    <t>ahmad alnaama</t>
  </si>
  <si>
    <t>rabab</t>
  </si>
  <si>
    <t>Ahmad Amin Nakawa</t>
  </si>
  <si>
    <t>Bassam</t>
  </si>
  <si>
    <t>Rania</t>
  </si>
  <si>
    <t>AHMAD BASMAHJY</t>
  </si>
  <si>
    <t>BAKRI</t>
  </si>
  <si>
    <t>ZIKRA</t>
  </si>
  <si>
    <t>DAMASCUA</t>
  </si>
  <si>
    <t>ahmad  halasa alsibaie</t>
  </si>
  <si>
    <t>abd alrahim</t>
  </si>
  <si>
    <t xml:space="preserve">Ahmad  Saadalden </t>
  </si>
  <si>
    <t>Omar</t>
  </si>
  <si>
    <t>Labeba</t>
  </si>
  <si>
    <t>ahmad arnous</t>
  </si>
  <si>
    <t>esmail</t>
  </si>
  <si>
    <t>Ahmad aladin</t>
  </si>
  <si>
    <t>Esmail</t>
  </si>
  <si>
    <t>Mayson</t>
  </si>
  <si>
    <t>Alkiswah</t>
  </si>
  <si>
    <t>ESRAA ATEKAH</t>
  </si>
  <si>
    <t>IBRAHEM</t>
  </si>
  <si>
    <t>ZHRIEH</t>
  </si>
  <si>
    <t>ALAA SAIRWAN</t>
  </si>
  <si>
    <t>ABDULKADER</t>
  </si>
  <si>
    <t>alaa kalas</t>
  </si>
  <si>
    <t>mohamad ziad</t>
  </si>
  <si>
    <t>myada</t>
  </si>
  <si>
    <t>amjad assaf</t>
  </si>
  <si>
    <t>mohammed abd alrazzak</t>
  </si>
  <si>
    <t>AMAL AL AHMAD AL ATESH</t>
  </si>
  <si>
    <t>NAJAH</t>
  </si>
  <si>
    <t>MUHASAN</t>
  </si>
  <si>
    <t xml:space="preserve">Amal  Jazmati </t>
  </si>
  <si>
    <t>Mohammad Ali</t>
  </si>
  <si>
    <t>Huda</t>
  </si>
  <si>
    <t>iyad ziab</t>
  </si>
  <si>
    <t>EMAN ALYOUSEF</t>
  </si>
  <si>
    <t>TALAL</t>
  </si>
  <si>
    <t>SABAH</t>
  </si>
  <si>
    <t>EYMAN DAHER</t>
  </si>
  <si>
    <t>DAMASSCUS</t>
  </si>
  <si>
    <t>aya nasef</t>
  </si>
  <si>
    <t>awatef</t>
  </si>
  <si>
    <t>BATOUL AL NATOUR</t>
  </si>
  <si>
    <t>MOHAMAD RATEB</t>
  </si>
  <si>
    <t>BATUL MORHEG</t>
  </si>
  <si>
    <t>NEHAD</t>
  </si>
  <si>
    <t>batoul mousa</t>
  </si>
  <si>
    <t xml:space="preserve">hasan </t>
  </si>
  <si>
    <t>Bashar jbeil</t>
  </si>
  <si>
    <t>nabil</t>
  </si>
  <si>
    <t>BELAL HALLAK</t>
  </si>
  <si>
    <t>bilal alia</t>
  </si>
  <si>
    <t>mutaz</t>
  </si>
  <si>
    <t>asmaa</t>
  </si>
  <si>
    <t>toka altsha</t>
  </si>
  <si>
    <t>fadia</t>
  </si>
  <si>
    <t>jreos haddad</t>
  </si>
  <si>
    <t>gehad</t>
  </si>
  <si>
    <t>Achrafieh Sahnaya</t>
  </si>
  <si>
    <t>gafar sakr</t>
  </si>
  <si>
    <t>jafar mohamad</t>
  </si>
  <si>
    <t>malk</t>
  </si>
  <si>
    <t>joudy kattan</t>
  </si>
  <si>
    <t>basher</t>
  </si>
  <si>
    <t>hussam kojkar</t>
  </si>
  <si>
    <t>monzer</t>
  </si>
  <si>
    <t>hasn labes</t>
  </si>
  <si>
    <t>abdalrahman</t>
  </si>
  <si>
    <t>sarah</t>
  </si>
  <si>
    <t>hala fatal</t>
  </si>
  <si>
    <t>heba</t>
  </si>
  <si>
    <t>hanan  alhamore</t>
  </si>
  <si>
    <t>nshabea</t>
  </si>
  <si>
    <t>KHALED HEIDER</t>
  </si>
  <si>
    <t>SAMIL</t>
  </si>
  <si>
    <t>THANAA</t>
  </si>
  <si>
    <t>KHDER ALI</t>
  </si>
  <si>
    <t>NIZAR</t>
  </si>
  <si>
    <t>SOMEA</t>
  </si>
  <si>
    <t>khoulod sarah</t>
  </si>
  <si>
    <t>dania shaghel</t>
  </si>
  <si>
    <t>rami takaiti</t>
  </si>
  <si>
    <t>mhammad ali</t>
  </si>
  <si>
    <t>etab</t>
  </si>
  <si>
    <t>RASHA AAMOD</t>
  </si>
  <si>
    <t>AFRAH</t>
  </si>
  <si>
    <t>ZAMALKA</t>
  </si>
  <si>
    <t>RIHAM ALHAU</t>
  </si>
  <si>
    <t>DEAIAA ALDEEN</t>
  </si>
  <si>
    <t>NASRIN</t>
  </si>
  <si>
    <t>RAHAF ALSHALABI</t>
  </si>
  <si>
    <t>MOHAMMAD ARABI</t>
  </si>
  <si>
    <t>ROLA ALSABBAGH</t>
  </si>
  <si>
    <t>ryiad shalgheen</t>
  </si>
  <si>
    <t xml:space="preserve">reem  alhamoud </t>
  </si>
  <si>
    <t>walied</t>
  </si>
  <si>
    <t>dahr al maghr</t>
  </si>
  <si>
    <t>REEM BALLOUK</t>
  </si>
  <si>
    <t>MHD.SAED</t>
  </si>
  <si>
    <t>rema ghazal</t>
  </si>
  <si>
    <t>khoula</t>
  </si>
  <si>
    <t>ZUHEIR ALSADAT</t>
  </si>
  <si>
    <t>WALID</t>
  </si>
  <si>
    <t>SAID KSHIK</t>
  </si>
  <si>
    <t>SAMI</t>
  </si>
  <si>
    <t>OSEMA</t>
  </si>
  <si>
    <t>SEHNAYA</t>
  </si>
  <si>
    <t>suleiman abdullah</t>
  </si>
  <si>
    <t>faisal</t>
  </si>
  <si>
    <t>samah aljafaree</t>
  </si>
  <si>
    <t>ehsan</t>
  </si>
  <si>
    <t>SAMIRA DIRKY</t>
  </si>
  <si>
    <t>HODA</t>
  </si>
  <si>
    <t>sewar jalwl</t>
  </si>
  <si>
    <t>sozan solaiman</t>
  </si>
  <si>
    <t>yaakob</t>
  </si>
  <si>
    <t>sawsan alrifaii</t>
  </si>
  <si>
    <t>damascues</t>
  </si>
  <si>
    <t>tarek khoudro</t>
  </si>
  <si>
    <t>faeez</t>
  </si>
  <si>
    <t>TALEB MRAD</t>
  </si>
  <si>
    <t>KAWSAR</t>
  </si>
  <si>
    <t>talal alnajad</t>
  </si>
  <si>
    <t>wageh</t>
  </si>
  <si>
    <t>gehan</t>
  </si>
  <si>
    <t>Abd alUlrahman Alhalaby</t>
  </si>
  <si>
    <t>Asmaa</t>
  </si>
  <si>
    <t>abdo almnla</t>
  </si>
  <si>
    <t>arefa</t>
  </si>
  <si>
    <t>يشةشسؤعس</t>
  </si>
  <si>
    <t>ABEER DAKAK</t>
  </si>
  <si>
    <t>FAIZHA</t>
  </si>
  <si>
    <t>alaa alsabra</t>
  </si>
  <si>
    <t>ghosen</t>
  </si>
  <si>
    <t>alomarat</t>
  </si>
  <si>
    <t>ali hseian</t>
  </si>
  <si>
    <t>muhammed</t>
  </si>
  <si>
    <t>ali shoukaera</t>
  </si>
  <si>
    <t>ghenoa</t>
  </si>
  <si>
    <t>EMAD ALSHALABI</t>
  </si>
  <si>
    <t>MOHAMAD DEEB</t>
  </si>
  <si>
    <t>AMMAR RAAE AL BLHA</t>
  </si>
  <si>
    <t>YASSER</t>
  </si>
  <si>
    <t>HOUDA</t>
  </si>
  <si>
    <t>omar abd alaal</t>
  </si>
  <si>
    <t>nidal</t>
  </si>
  <si>
    <t>wafa</t>
  </si>
  <si>
    <t>gheth alasli</t>
  </si>
  <si>
    <t>khaldwan</t>
  </si>
  <si>
    <t>FADI SHATAH</t>
  </si>
  <si>
    <t>SALIM</t>
  </si>
  <si>
    <t>fatima alhalbi</t>
  </si>
  <si>
    <t>alhalbi</t>
  </si>
  <si>
    <t>nouha</t>
  </si>
  <si>
    <t>lama jazarlee</t>
  </si>
  <si>
    <t>LAMA HADAD</t>
  </si>
  <si>
    <t>JAAN</t>
  </si>
  <si>
    <t>RABIEA</t>
  </si>
  <si>
    <t>lilas anka</t>
  </si>
  <si>
    <t>marwan</t>
  </si>
  <si>
    <t>monira</t>
  </si>
  <si>
    <t>maher alhendi</t>
  </si>
  <si>
    <t>mohammed samer</t>
  </si>
  <si>
    <t>faten ashour</t>
  </si>
  <si>
    <t>majd shkeer</t>
  </si>
  <si>
    <t>nayel</t>
  </si>
  <si>
    <t>waheeba</t>
  </si>
  <si>
    <t>Majd Arouri</t>
  </si>
  <si>
    <t>Jamal</t>
  </si>
  <si>
    <t>Hazrama</t>
  </si>
  <si>
    <t>mohamad aljaban</t>
  </si>
  <si>
    <t>mhd adeb</t>
  </si>
  <si>
    <t>gomana</t>
  </si>
  <si>
    <t>Mohammad Abo shanab</t>
  </si>
  <si>
    <t>MOHAMMAD ABO ALSHAAR</t>
  </si>
  <si>
    <t xml:space="preserve"> MAJAD</t>
  </si>
  <si>
    <t>MONIRA</t>
  </si>
  <si>
    <t>MHD ALHASAN ALSAID ALLHAM</t>
  </si>
  <si>
    <t>ABD ALRAHMAN</t>
  </si>
  <si>
    <t>RANIA</t>
  </si>
  <si>
    <t>mohammed alhamza</t>
  </si>
  <si>
    <t>mohamad alrefae</t>
  </si>
  <si>
    <t>ras almaraa</t>
  </si>
  <si>
    <t>Mohammed Alabdullah</t>
  </si>
  <si>
    <t>Khaled</t>
  </si>
  <si>
    <t>Olfat</t>
  </si>
  <si>
    <t>Jayrud</t>
  </si>
  <si>
    <t>mouhamed alfadle</t>
  </si>
  <si>
    <t>abdoulaah</t>
  </si>
  <si>
    <t>falak</t>
  </si>
  <si>
    <t>MOHAMAD AL NBKI</t>
  </si>
  <si>
    <t>HIFAA</t>
  </si>
  <si>
    <t>mhd anas alkhateb</t>
  </si>
  <si>
    <t>M.BASSAM AL MOUNI</t>
  </si>
  <si>
    <t>MHD YASSER</t>
  </si>
  <si>
    <t>NOUR AL HOUDA</t>
  </si>
  <si>
    <t>mhd bhzat shalhouf</t>
  </si>
  <si>
    <t>housam alden</t>
  </si>
  <si>
    <t>mhd tamim almeidani</t>
  </si>
  <si>
    <t>ghanda</t>
  </si>
  <si>
    <t>alkouwet</t>
  </si>
  <si>
    <t>MOHMD HAMED</t>
  </si>
  <si>
    <t>MOUFAK</t>
  </si>
  <si>
    <t>SAMR</t>
  </si>
  <si>
    <t>BAIT SAHM</t>
  </si>
  <si>
    <t>mohamad rami sakef</t>
  </si>
  <si>
    <t>khaldoun</t>
  </si>
  <si>
    <t>zaher ladkani</t>
  </si>
  <si>
    <t>MOHAMED ZAIN ZEDAN</t>
  </si>
  <si>
    <t>MOHAMAD YASEIN</t>
  </si>
  <si>
    <t>mhd saeed habab</t>
  </si>
  <si>
    <t>hadyel</t>
  </si>
  <si>
    <t>MOHAMAD SOUBHI ZEDAN</t>
  </si>
  <si>
    <t>mohammad ajji</t>
  </si>
  <si>
    <t>rahaf</t>
  </si>
  <si>
    <t>MOHAMAD ISSAM NOTFAJI</t>
  </si>
  <si>
    <t>Mohamad okla</t>
  </si>
  <si>
    <t>Eed</t>
  </si>
  <si>
    <t>Aysha</t>
  </si>
  <si>
    <t>Kan Dannon</t>
  </si>
  <si>
    <t>mhd ammar faza</t>
  </si>
  <si>
    <t>mhd yasser</t>
  </si>
  <si>
    <t>MOHAMEDOMAR ALSAMANALSABAGH</t>
  </si>
  <si>
    <t>MOHAMEDGHALEB</t>
  </si>
  <si>
    <t xml:space="preserve">mohamad maher  amano </t>
  </si>
  <si>
    <t xml:space="preserve">mahmoud </t>
  </si>
  <si>
    <t>mohamad maheer dalal</t>
  </si>
  <si>
    <t>malkee</t>
  </si>
  <si>
    <t>mohamad mous basha</t>
  </si>
  <si>
    <t>mohamad ghiath</t>
  </si>
  <si>
    <t>faeza</t>
  </si>
  <si>
    <t>mhd nabel arrat</t>
  </si>
  <si>
    <t>mhd sef alden</t>
  </si>
  <si>
    <t>laela</t>
  </si>
  <si>
    <t>mhd noor alzouby</t>
  </si>
  <si>
    <t>mansoura</t>
  </si>
  <si>
    <t>mhmmad yaser kazbar</t>
  </si>
  <si>
    <t>mouamen</t>
  </si>
  <si>
    <t>amerah</t>
  </si>
  <si>
    <t>MAHMOUD ABAAR</t>
  </si>
  <si>
    <t>MHD AZAT</t>
  </si>
  <si>
    <t>mahmoud oeouyr</t>
  </si>
  <si>
    <t>rafef</t>
  </si>
  <si>
    <t>moustafa alhalak</t>
  </si>
  <si>
    <t>mhd faeez</t>
  </si>
  <si>
    <t>MALAK HAMDAN</t>
  </si>
  <si>
    <t>EBRAHEM</t>
  </si>
  <si>
    <t>REEMA</t>
  </si>
  <si>
    <t>YABROD</t>
  </si>
  <si>
    <t>maleka amer</t>
  </si>
  <si>
    <t>abd alhakeem</t>
  </si>
  <si>
    <t>mouhanad kraeem</t>
  </si>
  <si>
    <t>ranea</t>
  </si>
  <si>
    <t>MOHANAD DALLOUL</t>
  </si>
  <si>
    <t>mervit wahbe</t>
  </si>
  <si>
    <t>nabigha idrees</t>
  </si>
  <si>
    <t>ismaeil</t>
  </si>
  <si>
    <t>Nayef Al Jarmakani</t>
  </si>
  <si>
    <t>Ebrahim</t>
  </si>
  <si>
    <t>Mahmoudi</t>
  </si>
  <si>
    <t>Orman</t>
  </si>
  <si>
    <t>noor albasha</t>
  </si>
  <si>
    <t>mohamad motea</t>
  </si>
  <si>
    <t>shoaa</t>
  </si>
  <si>
    <t>NOUR FAROUJ</t>
  </si>
  <si>
    <t>SAID</t>
  </si>
  <si>
    <t>ENAS</t>
  </si>
  <si>
    <t>norhan al shaar</t>
  </si>
  <si>
    <t>hiba abd alsalam</t>
  </si>
  <si>
    <t>amira</t>
  </si>
  <si>
    <t>hazrma</t>
  </si>
  <si>
    <t>Haitham Qaseem</t>
  </si>
  <si>
    <t>Marwan</t>
  </si>
  <si>
    <t>Ghada</t>
  </si>
  <si>
    <t>Damascus-yarmouk</t>
  </si>
  <si>
    <t>haiev alayoubi</t>
  </si>
  <si>
    <t>mamdouh</t>
  </si>
  <si>
    <t>fatina</t>
  </si>
  <si>
    <t>walaa  almbead</t>
  </si>
  <si>
    <t>mhd ryad</t>
  </si>
  <si>
    <t>fayzah</t>
  </si>
  <si>
    <t>walaa almehdi</t>
  </si>
  <si>
    <t xml:space="preserve">ahmad omran </t>
  </si>
  <si>
    <t>rowla</t>
  </si>
  <si>
    <t>Yazan Dawood</t>
  </si>
  <si>
    <t>Mhd Radwan</t>
  </si>
  <si>
    <t>Rana</t>
  </si>
  <si>
    <t>yazan zoudah</t>
  </si>
  <si>
    <t>yazan zeneh</t>
  </si>
  <si>
    <t>fade</t>
  </si>
  <si>
    <t>malla</t>
  </si>
  <si>
    <t>yousef alhaj saeed</t>
  </si>
  <si>
    <t>yousf kanoos</t>
  </si>
  <si>
    <t>abd alallem refaee</t>
  </si>
  <si>
    <t>hayat</t>
  </si>
  <si>
    <t>AHMAD ABO RMIH</t>
  </si>
  <si>
    <t>HOUSSNE</t>
  </si>
  <si>
    <t>SAMAR</t>
  </si>
  <si>
    <t>ahmad  alhallak</t>
  </si>
  <si>
    <t>nour</t>
  </si>
  <si>
    <t>Ahmad Alsaiad</t>
  </si>
  <si>
    <t>Abd almalek</t>
  </si>
  <si>
    <t>Mayssaa</t>
  </si>
  <si>
    <t>Kaswa</t>
  </si>
  <si>
    <t>ahmad alkazzaz</t>
  </si>
  <si>
    <t>ahmad anzoua</t>
  </si>
  <si>
    <t>maamoon</t>
  </si>
  <si>
    <t>ahmad dardar</t>
  </si>
  <si>
    <t>AHMAD DAKDOKA</t>
  </si>
  <si>
    <t>FAKHRIA</t>
  </si>
  <si>
    <t>ahmad ziene</t>
  </si>
  <si>
    <t>jihad</t>
  </si>
  <si>
    <t>rwaida</t>
  </si>
  <si>
    <t>ahmad shalaty</t>
  </si>
  <si>
    <t>akram</t>
  </si>
  <si>
    <t>enaam</t>
  </si>
  <si>
    <t>adham abu jesh</t>
  </si>
  <si>
    <t>osama shams aldeen</t>
  </si>
  <si>
    <t>rima</t>
  </si>
  <si>
    <t>alaa salloum</t>
  </si>
  <si>
    <t>mamon</t>
  </si>
  <si>
    <t>ienam</t>
  </si>
  <si>
    <t>alaa mohamad</t>
  </si>
  <si>
    <t>AMJAD ABD ALLAL</t>
  </si>
  <si>
    <t>amal ahmad</t>
  </si>
  <si>
    <t>AMERA AL AHMAD</t>
  </si>
  <si>
    <t>SHIHAB</t>
  </si>
  <si>
    <t>ELHAM</t>
  </si>
  <si>
    <t xml:space="preserve">anas  taraf </t>
  </si>
  <si>
    <t xml:space="preserve">jaba </t>
  </si>
  <si>
    <t>AYAT WAHBE</t>
  </si>
  <si>
    <t>MOHAMED SALAEM</t>
  </si>
  <si>
    <t>WAFIQAA</t>
  </si>
  <si>
    <t>EYAD ALSHIKH FADLI</t>
  </si>
  <si>
    <t>ABD ALMAJID</t>
  </si>
  <si>
    <t>RAWDA</t>
  </si>
  <si>
    <t>athar wanous</t>
  </si>
  <si>
    <t>mnajed</t>
  </si>
  <si>
    <t>eman alkaidi</t>
  </si>
  <si>
    <t>mhd emad</t>
  </si>
  <si>
    <t>EIMAN NEEMIEH</t>
  </si>
  <si>
    <t>NOUMAN</t>
  </si>
  <si>
    <t>SOUAD</t>
  </si>
  <si>
    <t>ayhab abo hassan</t>
  </si>
  <si>
    <t>ayham al sbiei</t>
  </si>
  <si>
    <t>riad</t>
  </si>
  <si>
    <t>nahed</t>
  </si>
  <si>
    <t>basil hamad</t>
  </si>
  <si>
    <t>raada</t>
  </si>
  <si>
    <t>basel sewar</t>
  </si>
  <si>
    <t>sameer</t>
  </si>
  <si>
    <t>lubna</t>
  </si>
  <si>
    <t>BATOUL KHANKAN</t>
  </si>
  <si>
    <t>MHD FAYEZ</t>
  </si>
  <si>
    <t>baraa alkhatib</t>
  </si>
  <si>
    <t>BSHR AL KADRE</t>
  </si>
  <si>
    <t>SHAHER</t>
  </si>
  <si>
    <t>BUSHRA AL MALEK</t>
  </si>
  <si>
    <t>NOUR</t>
  </si>
  <si>
    <t>bayan alawe</t>
  </si>
  <si>
    <t>mohamad yaser</t>
  </si>
  <si>
    <t>tasnem  alhorane</t>
  </si>
  <si>
    <t>tasnem krdee</t>
  </si>
  <si>
    <t>TAIMAA KHALED</t>
  </si>
  <si>
    <t>SHEKH</t>
  </si>
  <si>
    <t>SANAA</t>
  </si>
  <si>
    <t>EDLAB</t>
  </si>
  <si>
    <t>jalal alameer</t>
  </si>
  <si>
    <t>JAMAL AKRAB</t>
  </si>
  <si>
    <t>ABD ALKAREM</t>
  </si>
  <si>
    <t>NISSREN</t>
  </si>
  <si>
    <t>jinan alabdalaah</t>
  </si>
  <si>
    <t>nawfl</t>
  </si>
  <si>
    <t>almashrf</t>
  </si>
  <si>
    <t>jihad shama</t>
  </si>
  <si>
    <t>wafeka</t>
  </si>
  <si>
    <t>Joseph Abo Asale</t>
  </si>
  <si>
    <t>Georgeos</t>
  </si>
  <si>
    <t>Samia</t>
  </si>
  <si>
    <t>Qatana</t>
  </si>
  <si>
    <t>HAMZA TAHAN</t>
  </si>
  <si>
    <t>HANAN AMMAR</t>
  </si>
  <si>
    <t>NAJEB</t>
  </si>
  <si>
    <t>ETAB</t>
  </si>
  <si>
    <t>khaled alshalate</t>
  </si>
  <si>
    <t>khaled antar</t>
  </si>
  <si>
    <t>DALIA GHAZAL</t>
  </si>
  <si>
    <t>HOSSAM ALDEEN</t>
  </si>
  <si>
    <t>MYSAA</t>
  </si>
  <si>
    <t>DANI ABO ZIDAN</t>
  </si>
  <si>
    <t>MALEK</t>
  </si>
  <si>
    <t>DANI ZAHR</t>
  </si>
  <si>
    <t>SOHEL</t>
  </si>
  <si>
    <t>AFEFAH</t>
  </si>
  <si>
    <t>daneal abo farah</t>
  </si>
  <si>
    <t>omya</t>
  </si>
  <si>
    <t>DOUAA OMAAR</t>
  </si>
  <si>
    <t>RASMEEA</t>
  </si>
  <si>
    <t>BOSRA ALSHAAM</t>
  </si>
  <si>
    <t>doaa kasem</t>
  </si>
  <si>
    <t>oumar</t>
  </si>
  <si>
    <t xml:space="preserve">zuka'a  Darwish </t>
  </si>
  <si>
    <t>esmael</t>
  </si>
  <si>
    <t>zulfikar Rostum</t>
  </si>
  <si>
    <t>zo alfekar almounajed</t>
  </si>
  <si>
    <t>reda</t>
  </si>
  <si>
    <t>zoalfakar sleman</t>
  </si>
  <si>
    <t>sleman</t>
  </si>
  <si>
    <t>nihad</t>
  </si>
  <si>
    <t>RAMA ALKHALIL</t>
  </si>
  <si>
    <t>ARABEIA</t>
  </si>
  <si>
    <t>Rama Sahloul</t>
  </si>
  <si>
    <t>Mohammad Nizar</t>
  </si>
  <si>
    <t>ranea alakkad</t>
  </si>
  <si>
    <t>RAZAN KSIBA</t>
  </si>
  <si>
    <t>RGHDA</t>
  </si>
  <si>
    <t>raghad ayoub</t>
  </si>
  <si>
    <t>youeesf</t>
  </si>
  <si>
    <t>ranem alaaraj</t>
  </si>
  <si>
    <t>reham shbib</t>
  </si>
  <si>
    <t>mohammad hetham</t>
  </si>
  <si>
    <t>rahaf srewel</t>
  </si>
  <si>
    <t>mohammad radwan</t>
  </si>
  <si>
    <t>esra</t>
  </si>
  <si>
    <t>rahaf kmal alden</t>
  </si>
  <si>
    <t>zake</t>
  </si>
  <si>
    <t>RAWAN  ALHAMWI</t>
  </si>
  <si>
    <t>RASLAN</t>
  </si>
  <si>
    <t>MERFAT</t>
  </si>
  <si>
    <t>rawan azzam</t>
  </si>
  <si>
    <t>karam</t>
  </si>
  <si>
    <t>asaaf</t>
  </si>
  <si>
    <t>rawan ghantous</t>
  </si>
  <si>
    <t>razan matouk</t>
  </si>
  <si>
    <t>rawaa orabi</t>
  </si>
  <si>
    <t>ref damas</t>
  </si>
  <si>
    <t>ROAA ASLAN</t>
  </si>
  <si>
    <t>ZAINAB</t>
  </si>
  <si>
    <t>roaa alkhateb albaieni</t>
  </si>
  <si>
    <t>rita hoshan</t>
  </si>
  <si>
    <t>sonia</t>
  </si>
  <si>
    <t>REEM ABOUD</t>
  </si>
  <si>
    <t>ALIES</t>
  </si>
  <si>
    <t>ZIAD TAYAN</t>
  </si>
  <si>
    <t>GHASAN</t>
  </si>
  <si>
    <t>HIND</t>
  </si>
  <si>
    <t>sarah safe alasali</t>
  </si>
  <si>
    <t>mhd farez</t>
  </si>
  <si>
    <t>sandy daoud</t>
  </si>
  <si>
    <t>grasia</t>
  </si>
  <si>
    <t>zabadani</t>
  </si>
  <si>
    <t>sallam alrahjony</t>
  </si>
  <si>
    <t>salam elewi</t>
  </si>
  <si>
    <t>sana tarabin</t>
  </si>
  <si>
    <t>mhd khar</t>
  </si>
  <si>
    <t>Suzan Saeed</t>
  </si>
  <si>
    <t>Abdulmajed</t>
  </si>
  <si>
    <t>shaza shames alden</t>
  </si>
  <si>
    <t>shkrea</t>
  </si>
  <si>
    <t>SHAHED AL ASADI</t>
  </si>
  <si>
    <t>TAMAM</t>
  </si>
  <si>
    <t>SHIREN</t>
  </si>
  <si>
    <t>safa malas</t>
  </si>
  <si>
    <t>majda</t>
  </si>
  <si>
    <t>DIAUDIN ABDULHADI</t>
  </si>
  <si>
    <t>ABDOU</t>
  </si>
  <si>
    <t>tarek al masry</t>
  </si>
  <si>
    <t>fareiz</t>
  </si>
  <si>
    <t>ABD ALRAHMAN FARHOUDA</t>
  </si>
  <si>
    <t>AHED</t>
  </si>
  <si>
    <t>EMTETHAL</t>
  </si>
  <si>
    <t>DAMASCUS SUBURB</t>
  </si>
  <si>
    <t>ABDULKADER ALSHAMRI</t>
  </si>
  <si>
    <t>KHADIHA</t>
  </si>
  <si>
    <t>abdullah alibrahim</t>
  </si>
  <si>
    <t>abd almajoud</t>
  </si>
  <si>
    <t>alkwite</t>
  </si>
  <si>
    <t>abdoullah almayri</t>
  </si>
  <si>
    <t>ABD AL MAJEED KAHEL</t>
  </si>
  <si>
    <t>HUSSEN</t>
  </si>
  <si>
    <t>HANADE</t>
  </si>
  <si>
    <t>aber alshek</t>
  </si>
  <si>
    <t>tamra</t>
  </si>
  <si>
    <t>ABEER SHNANA</t>
  </si>
  <si>
    <t>SAMIR</t>
  </si>
  <si>
    <t>AIDA</t>
  </si>
  <si>
    <t>ADNAN MAHIRI</t>
  </si>
  <si>
    <t>RASHA</t>
  </si>
  <si>
    <t>emad wakeem</t>
  </si>
  <si>
    <t>salem</t>
  </si>
  <si>
    <t>fadae</t>
  </si>
  <si>
    <t>srria</t>
  </si>
  <si>
    <t>ammar alsaeidi</t>
  </si>
  <si>
    <t>namatdamascus</t>
  </si>
  <si>
    <t>amar alnarash</t>
  </si>
  <si>
    <t>hourea</t>
  </si>
  <si>
    <t>ammar babour</t>
  </si>
  <si>
    <t>ghaleb alsamman</t>
  </si>
  <si>
    <t>loheeb</t>
  </si>
  <si>
    <t>GHALIA ZARLI</t>
  </si>
  <si>
    <t>ghadeer khaled</t>
  </si>
  <si>
    <t>rankos</t>
  </si>
  <si>
    <t>Ghazal Zain</t>
  </si>
  <si>
    <t>Mohammad</t>
  </si>
  <si>
    <t>Amal Ballish</t>
  </si>
  <si>
    <t>ghazl saban</t>
  </si>
  <si>
    <t>mohammad kher alden</t>
  </si>
  <si>
    <t>fthia</t>
  </si>
  <si>
    <t>ghoson abd alhlem</t>
  </si>
  <si>
    <t>kaled</t>
  </si>
  <si>
    <t>ghoufran salebi</t>
  </si>
  <si>
    <t>hasn</t>
  </si>
  <si>
    <t>ghinwa alarayshi</t>
  </si>
  <si>
    <t>rabia</t>
  </si>
  <si>
    <t>ghinwa nakad</t>
  </si>
  <si>
    <t>yasser</t>
  </si>
  <si>
    <t>najwa</t>
  </si>
  <si>
    <t>ghith haedour</t>
  </si>
  <si>
    <t>esmaael</t>
  </si>
  <si>
    <t>badrea</t>
  </si>
  <si>
    <t>fatina ajaj</t>
  </si>
  <si>
    <t>mohammed adnan</t>
  </si>
  <si>
    <t>FADI ATALLAH</t>
  </si>
  <si>
    <t>GEORGE</t>
  </si>
  <si>
    <t>RANDA</t>
  </si>
  <si>
    <t>fadia alhalabi</t>
  </si>
  <si>
    <t>fadia nasser alden</t>
  </si>
  <si>
    <t>mhd jeha</t>
  </si>
  <si>
    <t>amane</t>
  </si>
  <si>
    <t>farah touma</t>
  </si>
  <si>
    <t>safwan</t>
  </si>
  <si>
    <t>KASSEM DOBA</t>
  </si>
  <si>
    <t>WESAM</t>
  </si>
  <si>
    <t>QAMAR AJAJ</t>
  </si>
  <si>
    <t>DAMASCUC</t>
  </si>
  <si>
    <t>KAMAL ALRIFAEE</t>
  </si>
  <si>
    <t>NAZER</t>
  </si>
  <si>
    <t>kenan aboushded</t>
  </si>
  <si>
    <t>husnnie</t>
  </si>
  <si>
    <t>lames</t>
  </si>
  <si>
    <t>suwayda</t>
  </si>
  <si>
    <t>kinda mohammed</t>
  </si>
  <si>
    <t>zouheir</t>
  </si>
  <si>
    <t>tartos</t>
  </si>
  <si>
    <t>Kother Al-Balkhi</t>
  </si>
  <si>
    <t>Mohmmad Khair</t>
  </si>
  <si>
    <t>Siham</t>
  </si>
  <si>
    <t>Bosra Al-Sham</t>
  </si>
  <si>
    <t>kawthar  alallawi</t>
  </si>
  <si>
    <t>lara  alhalabi</t>
  </si>
  <si>
    <t>lama mahmoud</t>
  </si>
  <si>
    <t>ibtesam</t>
  </si>
  <si>
    <t>LAMA MURRAD</t>
  </si>
  <si>
    <t>KHIREEI</t>
  </si>
  <si>
    <t>lilyan yousef</t>
  </si>
  <si>
    <t>thaaer</t>
  </si>
  <si>
    <t>leen alshbli</t>
  </si>
  <si>
    <t>LEEN KAMEL</t>
  </si>
  <si>
    <t>MOTHANA BASET</t>
  </si>
  <si>
    <t>LENDA</t>
  </si>
  <si>
    <t>MAJD ALDEEN SAMKARI</t>
  </si>
  <si>
    <t>MHD EHSAN</t>
  </si>
  <si>
    <t>ZAKIEH</t>
  </si>
  <si>
    <t>MAJD ALTAYAN</t>
  </si>
  <si>
    <t>MAYADAH</t>
  </si>
  <si>
    <t>mohmad adeeb syda</t>
  </si>
  <si>
    <t>mohmad nabeel</t>
  </si>
  <si>
    <t>bothina</t>
  </si>
  <si>
    <t>mouhamed alkhabaz</t>
  </si>
  <si>
    <t>mayada</t>
  </si>
  <si>
    <t>mohamed alzayed</t>
  </si>
  <si>
    <t>areej</t>
  </si>
  <si>
    <t>mohammad sammuori</t>
  </si>
  <si>
    <t>khawla</t>
  </si>
  <si>
    <t>mohammed alazzawe</t>
  </si>
  <si>
    <t>MOHAMAD  ALMESLMANY</t>
  </si>
  <si>
    <t>mohamad amjad hmida</t>
  </si>
  <si>
    <t>fras</t>
  </si>
  <si>
    <t>merfat</t>
  </si>
  <si>
    <t>Mhammadeyad karhwaez</t>
  </si>
  <si>
    <t>mhammadsamer</t>
  </si>
  <si>
    <t>MOHAMMAD BADRA</t>
  </si>
  <si>
    <t>ORFAN</t>
  </si>
  <si>
    <t>TAHANE</t>
  </si>
  <si>
    <t>MOHAMAD BASHER ALNEMER</t>
  </si>
  <si>
    <t>MOHAMAD HASAN</t>
  </si>
  <si>
    <t>SEHAM</t>
  </si>
  <si>
    <t>KAFAR BATNA</t>
  </si>
  <si>
    <t>mhd kher moshal</t>
  </si>
  <si>
    <t>alyaa</t>
  </si>
  <si>
    <t>mohammad dyab</t>
  </si>
  <si>
    <t>hiam</t>
  </si>
  <si>
    <t>MOHAMAD  ZIDAN</t>
  </si>
  <si>
    <t>NAHDA</t>
  </si>
  <si>
    <t>MHD SHADY SHIKH RAJAB</t>
  </si>
  <si>
    <t>KHALEL</t>
  </si>
  <si>
    <t>mohamad alaa abo karsh</t>
  </si>
  <si>
    <t>yasen</t>
  </si>
  <si>
    <t>mohammed ali darbel</t>
  </si>
  <si>
    <t>mohi al deen</t>
  </si>
  <si>
    <t>mohammad emad abo samra</t>
  </si>
  <si>
    <t>mahmouad</t>
  </si>
  <si>
    <t>joumana</t>
  </si>
  <si>
    <t>mohmad amro alkosa</t>
  </si>
  <si>
    <t>hadel</t>
  </si>
  <si>
    <t>MOHAMAD KOUSE MASHMSH</t>
  </si>
  <si>
    <t>SALAH ALDEEN</t>
  </si>
  <si>
    <t>mohamad wahbi</t>
  </si>
  <si>
    <t>housam</t>
  </si>
  <si>
    <t>YOUSSEF  SHIKHO</t>
  </si>
  <si>
    <t>ZAYNAB</t>
  </si>
  <si>
    <t>mahmoud khalof</t>
  </si>
  <si>
    <t xml:space="preserve">damascus </t>
  </si>
  <si>
    <t>mahmoud abbas</t>
  </si>
  <si>
    <t>mhd yaser</t>
  </si>
  <si>
    <t>babela</t>
  </si>
  <si>
    <t>marah darwish</t>
  </si>
  <si>
    <t>hamida</t>
  </si>
  <si>
    <t>qdsia</t>
  </si>
  <si>
    <t>marwa al betar</t>
  </si>
  <si>
    <t>emad aldeen</t>
  </si>
  <si>
    <t>hayfaa</t>
  </si>
  <si>
    <t>MARWA ALSHAEB</t>
  </si>
  <si>
    <t>MOMTAZ</t>
  </si>
  <si>
    <t>marwa mshmosh</t>
  </si>
  <si>
    <t>lamea</t>
  </si>
  <si>
    <t>MODAR KRIZAN</t>
  </si>
  <si>
    <t>JAIROOD</t>
  </si>
  <si>
    <t>MOUAZ ALJOPRANY</t>
  </si>
  <si>
    <t>GHASSAN</t>
  </si>
  <si>
    <t>maen salah</t>
  </si>
  <si>
    <t>motaz</t>
  </si>
  <si>
    <t>ghosson</t>
  </si>
  <si>
    <t>mohannad sjaa</t>
  </si>
  <si>
    <t>soud</t>
  </si>
  <si>
    <t>nohad</t>
  </si>
  <si>
    <t>minaa ibrahim</t>
  </si>
  <si>
    <t>omran</t>
  </si>
  <si>
    <t>amascusd</t>
  </si>
  <si>
    <t>NADIA ALSHAGHORI</t>
  </si>
  <si>
    <t>ELIOS</t>
  </si>
  <si>
    <t>MARLEN</t>
  </si>
  <si>
    <t>SIDNAYA</t>
  </si>
  <si>
    <t>nibras alhallak</t>
  </si>
  <si>
    <t>nahla</t>
  </si>
  <si>
    <t>nadera al nakhal</t>
  </si>
  <si>
    <t>mohammed samih</t>
  </si>
  <si>
    <t>narjs hana</t>
  </si>
  <si>
    <t>nqola</t>
  </si>
  <si>
    <t>namat al daas</t>
  </si>
  <si>
    <t>fares</t>
  </si>
  <si>
    <t>nehad arnabeh</t>
  </si>
  <si>
    <t>mhd fathe</t>
  </si>
  <si>
    <t>rema</t>
  </si>
  <si>
    <t>nour read</t>
  </si>
  <si>
    <t>losy</t>
  </si>
  <si>
    <t>nour aldeen tabekh</t>
  </si>
  <si>
    <t>NUOR AL HUODA MHANAYE</t>
  </si>
  <si>
    <t xml:space="preserve">nour khir al anam </t>
  </si>
  <si>
    <t xml:space="preserve">rdwan </t>
  </si>
  <si>
    <t xml:space="preserve">zobida </t>
  </si>
  <si>
    <t xml:space="preserve">arbin </t>
  </si>
  <si>
    <t>HIBA DAIBES</t>
  </si>
  <si>
    <t>RABEAA</t>
  </si>
  <si>
    <t>HARRAN ALAWAMID</t>
  </si>
  <si>
    <t>HIBA ZABADANI</t>
  </si>
  <si>
    <t>MOUHANAD</t>
  </si>
  <si>
    <t>HADEEL ALTATARE</t>
  </si>
  <si>
    <t>SBHE</t>
  </si>
  <si>
    <t>hadel safe</t>
  </si>
  <si>
    <t>fadea</t>
  </si>
  <si>
    <t>hadeel ayash</t>
  </si>
  <si>
    <t>samah</t>
  </si>
  <si>
    <t>hanadi kasiem</t>
  </si>
  <si>
    <t>WESAM ABO ABALLAH</t>
  </si>
  <si>
    <t>wesam aedow</t>
  </si>
  <si>
    <t>hsaen</t>
  </si>
  <si>
    <t>WASEEM MELLI</t>
  </si>
  <si>
    <t>MUAFFAK</t>
  </si>
  <si>
    <t>SHERIN</t>
  </si>
  <si>
    <t>waad basher</t>
  </si>
  <si>
    <t>sameha</t>
  </si>
  <si>
    <t>waed faraj</t>
  </si>
  <si>
    <t>samra</t>
  </si>
  <si>
    <t>wafaa alhssen</t>
  </si>
  <si>
    <t>fereal</t>
  </si>
  <si>
    <t xml:space="preserve">walaa shahre </t>
  </si>
  <si>
    <t xml:space="preserve">moafak </t>
  </si>
  <si>
    <t xml:space="preserve">hanadi </t>
  </si>
  <si>
    <t>yara ezzi</t>
  </si>
  <si>
    <t>wessal</t>
  </si>
  <si>
    <t>yasser alsharifi</t>
  </si>
  <si>
    <t>soumaea</t>
  </si>
  <si>
    <t>YASSER TAYLONY</t>
  </si>
  <si>
    <t>MOHAMMAD AMMAR</t>
  </si>
  <si>
    <t>NAGAH</t>
  </si>
  <si>
    <t>YAMEN AL MASRI</t>
  </si>
  <si>
    <t>WALED</t>
  </si>
  <si>
    <t>HOSNA</t>
  </si>
  <si>
    <t>yahaea alsed</t>
  </si>
  <si>
    <t>mhd fouad</t>
  </si>
  <si>
    <t>rawda</t>
  </si>
  <si>
    <t>Yazan Endewe</t>
  </si>
  <si>
    <t>Ramez</t>
  </si>
  <si>
    <t>Sawsan</t>
  </si>
  <si>
    <t>Dumsacus</t>
  </si>
  <si>
    <t>yousef alhamad</t>
  </si>
  <si>
    <t>bosra</t>
  </si>
  <si>
    <t>younus nafes</t>
  </si>
  <si>
    <t>hanan alesaa</t>
  </si>
  <si>
    <t>moustfa</t>
  </si>
  <si>
    <t>USAMA AIAQILI</t>
  </si>
  <si>
    <t>HADIYEH</t>
  </si>
  <si>
    <t>QABER ESSIT</t>
  </si>
  <si>
    <t>hasan ahmad</t>
  </si>
  <si>
    <t>atwah</t>
  </si>
  <si>
    <t>suzan alshofi</t>
  </si>
  <si>
    <t>barakat</t>
  </si>
  <si>
    <t>zaeda</t>
  </si>
  <si>
    <t>salkhad</t>
  </si>
  <si>
    <t>heba alwaka</t>
  </si>
  <si>
    <t>mhmoud</t>
  </si>
  <si>
    <t>anas khabaz</t>
  </si>
  <si>
    <t>yassin</t>
  </si>
  <si>
    <t>salma</t>
  </si>
  <si>
    <t>ahmad  alkhatib</t>
  </si>
  <si>
    <t>AHMAD AMMONA</t>
  </si>
  <si>
    <t>RAFEK</t>
  </si>
  <si>
    <t>NORA</t>
  </si>
  <si>
    <t>ahmad saleh</t>
  </si>
  <si>
    <t>latakkia</t>
  </si>
  <si>
    <t>esraa altahan</t>
  </si>
  <si>
    <t>abd al razzak</t>
  </si>
  <si>
    <t>asmail dlal</t>
  </si>
  <si>
    <t>mlakee</t>
  </si>
  <si>
    <t>alaa alhaza</t>
  </si>
  <si>
    <t>awad</t>
  </si>
  <si>
    <t>latefa</t>
  </si>
  <si>
    <t>ALAA ALKURDI</t>
  </si>
  <si>
    <t>MOHAMAD RESLAN</t>
  </si>
  <si>
    <t>amama abeid</t>
  </si>
  <si>
    <t>atefa</t>
  </si>
  <si>
    <t>amena shafee</t>
  </si>
  <si>
    <t>anas alabli</t>
  </si>
  <si>
    <t>jasem</t>
  </si>
  <si>
    <t>makia</t>
  </si>
  <si>
    <t>anwar alahmad</t>
  </si>
  <si>
    <t>AIAT ZAHRA</t>
  </si>
  <si>
    <t>AYA ROUAS</t>
  </si>
  <si>
    <t>BASAM</t>
  </si>
  <si>
    <t>BATOUL KEWAN</t>
  </si>
  <si>
    <t>Batoul  Hadiha</t>
  </si>
  <si>
    <t>Mohammad khaled</t>
  </si>
  <si>
    <t>Marvat Hamed</t>
  </si>
  <si>
    <t>BARAA ALQADE</t>
  </si>
  <si>
    <t>YHEA</t>
  </si>
  <si>
    <t>BARAA SHEKH ALARD</t>
  </si>
  <si>
    <t>MAZN</t>
  </si>
  <si>
    <t>SOHAELA</t>
  </si>
  <si>
    <t>bashar  alabas</t>
  </si>
  <si>
    <t>zainab</t>
  </si>
  <si>
    <t>BAYAN ALREFAIE</t>
  </si>
  <si>
    <t>MHD HAITHAM</t>
  </si>
  <si>
    <t>Bayan Alsabbagh</t>
  </si>
  <si>
    <t>Hisham</t>
  </si>
  <si>
    <t>Manal</t>
  </si>
  <si>
    <t>BAYAN KHALIFA</t>
  </si>
  <si>
    <t>Bayan Daoud</t>
  </si>
  <si>
    <t>Hosnyia</t>
  </si>
  <si>
    <t>bayan agi</t>
  </si>
  <si>
    <t>basel</t>
  </si>
  <si>
    <t>TAGREED ALALI</t>
  </si>
  <si>
    <t>BASMA</t>
  </si>
  <si>
    <t>TUKA TIBEA</t>
  </si>
  <si>
    <t>RABEE</t>
  </si>
  <si>
    <t>TAGHRED</t>
  </si>
  <si>
    <t>QARA</t>
  </si>
  <si>
    <t>TAHANI ALKHOLANI</t>
  </si>
  <si>
    <t>FOUAAD</t>
  </si>
  <si>
    <t>LATIFA</t>
  </si>
  <si>
    <t>Tawfeek Sharba</t>
  </si>
  <si>
    <t>Basem</t>
  </si>
  <si>
    <t>Aleppo</t>
  </si>
  <si>
    <t>taimaa alam aldeen</t>
  </si>
  <si>
    <t>kamilia</t>
  </si>
  <si>
    <t>GAVER AL AHMED</t>
  </si>
  <si>
    <t>MALIK</t>
  </si>
  <si>
    <t>KOLOUD</t>
  </si>
  <si>
    <t>MAJDALDEEN DARKOUSH</t>
  </si>
  <si>
    <t>HAFEZ AL SHEIKH</t>
  </si>
  <si>
    <t>ISMAEL</t>
  </si>
  <si>
    <t>ASMAHAN</t>
  </si>
  <si>
    <t>HANAN HAMDAN</t>
  </si>
  <si>
    <t>MOUNA</t>
  </si>
  <si>
    <t xml:space="preserve"> hawraa mazlum </t>
  </si>
  <si>
    <t>damscos</t>
  </si>
  <si>
    <t>kholoud ahmad</t>
  </si>
  <si>
    <t xml:space="preserve">ahmad </t>
  </si>
  <si>
    <t>dani makhul</t>
  </si>
  <si>
    <t>zakaa</t>
  </si>
  <si>
    <t>dania higqazi kilane</t>
  </si>
  <si>
    <t>ossama</t>
  </si>
  <si>
    <t>douaa alhaj mohammad</t>
  </si>
  <si>
    <t>douaa hamdan</t>
  </si>
  <si>
    <t>wesal</t>
  </si>
  <si>
    <t>DOAA THESHEN</t>
  </si>
  <si>
    <t>THNAA</t>
  </si>
  <si>
    <t>diana assi</t>
  </si>
  <si>
    <t>rankus</t>
  </si>
  <si>
    <t>rama hason</t>
  </si>
  <si>
    <t>rawia alajii</t>
  </si>
  <si>
    <t>mohammad yaser</t>
  </si>
  <si>
    <t>kefaa</t>
  </si>
  <si>
    <t>roudaina alsammak</t>
  </si>
  <si>
    <t>mohammed ied</t>
  </si>
  <si>
    <t>rasha alil</t>
  </si>
  <si>
    <t>mouner</t>
  </si>
  <si>
    <t>badria</t>
  </si>
  <si>
    <t>RAGHAD ALHAMWI</t>
  </si>
  <si>
    <t>rana soueed</t>
  </si>
  <si>
    <t>abd alkarim</t>
  </si>
  <si>
    <t>RANDA ALODAT</t>
  </si>
  <si>
    <t>ATTAF</t>
  </si>
  <si>
    <t>raneem salam</t>
  </si>
  <si>
    <t>abd alsalam</t>
  </si>
  <si>
    <t>rahaf aldheem</t>
  </si>
  <si>
    <t>tahssen</t>
  </si>
  <si>
    <t>taghreed</t>
  </si>
  <si>
    <t>Rahaf Alshekh</t>
  </si>
  <si>
    <t>Mohammed Kher</t>
  </si>
  <si>
    <t>Salha</t>
  </si>
  <si>
    <t>Moaddamea</t>
  </si>
  <si>
    <t>rahaf shlgen</t>
  </si>
  <si>
    <t>fekturea</t>
  </si>
  <si>
    <t>rahaf flehan</t>
  </si>
  <si>
    <t>rakan</t>
  </si>
  <si>
    <t>saniah</t>
  </si>
  <si>
    <t>rahaf mresh</t>
  </si>
  <si>
    <t>farouk</t>
  </si>
  <si>
    <t>faedaa</t>
  </si>
  <si>
    <t>roula mahfouz</t>
  </si>
  <si>
    <t>ied</t>
  </si>
  <si>
    <t>RWEDA ALMOKDAD</t>
  </si>
  <si>
    <t>MOUSTAFA</t>
  </si>
  <si>
    <t>FATHEA</t>
  </si>
  <si>
    <t>Reem Alkhoder</t>
  </si>
  <si>
    <t>Mohamad Ramez</t>
  </si>
  <si>
    <t>Rajaa</t>
  </si>
  <si>
    <t>reem alshufe</t>
  </si>
  <si>
    <t>moodad</t>
  </si>
  <si>
    <t>Reem sakkal</t>
  </si>
  <si>
    <t>Mohmmad Waheid</t>
  </si>
  <si>
    <t>Basima</t>
  </si>
  <si>
    <t>zaher ballah</t>
  </si>
  <si>
    <t>nadra</t>
  </si>
  <si>
    <t>ZAHRA KASEM</t>
  </si>
  <si>
    <t>MOHAMMD</t>
  </si>
  <si>
    <t>zainab zaity</t>
  </si>
  <si>
    <t>latakya</t>
  </si>
  <si>
    <t>sara edlbi</t>
  </si>
  <si>
    <t>fayza</t>
  </si>
  <si>
    <t>sara al magherbi</t>
  </si>
  <si>
    <t>SARAH ELIAS</t>
  </si>
  <si>
    <t>IKTEMAL</t>
  </si>
  <si>
    <t>SARAA AWAAD</t>
  </si>
  <si>
    <t>ABD AL KAREM</t>
  </si>
  <si>
    <t>FATENA</t>
  </si>
  <si>
    <t>SAMER OEOON</t>
  </si>
  <si>
    <t>BADIEE</t>
  </si>
  <si>
    <t>saad habeb</t>
  </si>
  <si>
    <t>sror</t>
  </si>
  <si>
    <t>solaf khaiou</t>
  </si>
  <si>
    <t>salma keoan</t>
  </si>
  <si>
    <t>mokhaeam al earmok</t>
  </si>
  <si>
    <t>suha aldoumani</t>
  </si>
  <si>
    <t>salaah</t>
  </si>
  <si>
    <t>amoun</t>
  </si>
  <si>
    <t>soher zaidan</t>
  </si>
  <si>
    <t>siham</t>
  </si>
  <si>
    <t>TAREK ALAOUS</t>
  </si>
  <si>
    <t>HOSAM ALDIN</t>
  </si>
  <si>
    <t>TAREK AL SSAID AHMED</t>
  </si>
  <si>
    <t>ZIYAD</t>
  </si>
  <si>
    <t>YABROUD</t>
  </si>
  <si>
    <t>tarek  al kaisee</t>
  </si>
  <si>
    <t>ekhlas</t>
  </si>
  <si>
    <t xml:space="preserve">syria </t>
  </si>
  <si>
    <t>abd arhman abo hosh</t>
  </si>
  <si>
    <t>mhd ali</t>
  </si>
  <si>
    <t>basina</t>
  </si>
  <si>
    <t>abd alkader dawood</t>
  </si>
  <si>
    <t>abd alaah albarwde</t>
  </si>
  <si>
    <t>ABDALLHE QURAISH</t>
  </si>
  <si>
    <t>K.S.A</t>
  </si>
  <si>
    <t>aber mokaeed</t>
  </si>
  <si>
    <t>abd alnasyer</t>
  </si>
  <si>
    <t>mayadah</t>
  </si>
  <si>
    <t>Oudai Albadeen</t>
  </si>
  <si>
    <t>Tamer</t>
  </si>
  <si>
    <t>Amani</t>
  </si>
  <si>
    <t>OLA ALAGHBAR</t>
  </si>
  <si>
    <t>OLA  ALDAADI</t>
  </si>
  <si>
    <t>KHOLOUD</t>
  </si>
  <si>
    <t>Ola Hasan</t>
  </si>
  <si>
    <t>Anies</t>
  </si>
  <si>
    <t>Nasab</t>
  </si>
  <si>
    <t>ola maghirbi</t>
  </si>
  <si>
    <t>ALI FARES</t>
  </si>
  <si>
    <t>SALEEM</t>
  </si>
  <si>
    <t>SIHAM</t>
  </si>
  <si>
    <t>emad alden blhawan</t>
  </si>
  <si>
    <t>rem</t>
  </si>
  <si>
    <t>AHED ZREAK</t>
  </si>
  <si>
    <t>MARBLET</t>
  </si>
  <si>
    <t>AED ALABRAS</t>
  </si>
  <si>
    <t>DALAL</t>
  </si>
  <si>
    <t>Ghadeer Zubaida</t>
  </si>
  <si>
    <t>Nawras</t>
  </si>
  <si>
    <t>Faten</t>
  </si>
  <si>
    <t>ghazall alhalabi</t>
  </si>
  <si>
    <t>nada</t>
  </si>
  <si>
    <t>ghinwa aljurdi</t>
  </si>
  <si>
    <t>fayad ghannam</t>
  </si>
  <si>
    <t>haseba</t>
  </si>
  <si>
    <t>al rahebi</t>
  </si>
  <si>
    <t>LUJAIN AL KADRI</t>
  </si>
  <si>
    <t>LEA EKKE</t>
  </si>
  <si>
    <t>FADI</t>
  </si>
  <si>
    <t>RANA</t>
  </si>
  <si>
    <t>lilianne alkhoury</t>
  </si>
  <si>
    <t>tanous</t>
  </si>
  <si>
    <t>klodia</t>
  </si>
  <si>
    <t>MAZEN GHADBAN</t>
  </si>
  <si>
    <t>mamoun saiul</t>
  </si>
  <si>
    <t>nasir</t>
  </si>
  <si>
    <t>maoya hasn</t>
  </si>
  <si>
    <t>inaam</t>
  </si>
  <si>
    <t>mouhamed alashke</t>
  </si>
  <si>
    <t>maged</t>
  </si>
  <si>
    <t>MOHAMMAD  ALKHADDAR AL BAGDADI</t>
  </si>
  <si>
    <t>JAMAL</t>
  </si>
  <si>
    <t>MOHAMAD ALMGHARBL</t>
  </si>
  <si>
    <t>MOHAMAD FAYZ</t>
  </si>
  <si>
    <t>HASSNAA</t>
  </si>
  <si>
    <t>mohamad amen ali</t>
  </si>
  <si>
    <t>mana</t>
  </si>
  <si>
    <t>MHD PARET HAJ ISMAEL</t>
  </si>
  <si>
    <t>LOUNA</t>
  </si>
  <si>
    <t>MOHAMMED BOUBBS</t>
  </si>
  <si>
    <t>MHD RATEB</t>
  </si>
  <si>
    <t>mohammad hamad</t>
  </si>
  <si>
    <t>hamed</t>
  </si>
  <si>
    <t>MOHAMMAD ZIAD ARNOUS</t>
  </si>
  <si>
    <t>NABIL</t>
  </si>
  <si>
    <t>IMAN</t>
  </si>
  <si>
    <t>mhd ashour masria</t>
  </si>
  <si>
    <t>mhd bassam</t>
  </si>
  <si>
    <t>mohammad abdullh</t>
  </si>
  <si>
    <t>marie</t>
  </si>
  <si>
    <t>shafeia</t>
  </si>
  <si>
    <t>mohamad kiwan</t>
  </si>
  <si>
    <t>majd</t>
  </si>
  <si>
    <t>norhan</t>
  </si>
  <si>
    <t>MUHAMAD MAHER TAMIM</t>
  </si>
  <si>
    <t>HAITHAM</t>
  </si>
  <si>
    <t>RAFAH</t>
  </si>
  <si>
    <t>YARMOUK CAMP</t>
  </si>
  <si>
    <t>MOHMMAD NOUR ALZOUBI</t>
  </si>
  <si>
    <t>NOUR ADEEN</t>
  </si>
  <si>
    <t>FATMA</t>
  </si>
  <si>
    <t>ELMAA</t>
  </si>
  <si>
    <t>MOHAMAD YAMAN AL KHATIB</t>
  </si>
  <si>
    <t>AHMAD RATEB</t>
  </si>
  <si>
    <t>Mhmood Rjb</t>
  </si>
  <si>
    <t>MARAH AKTAA</t>
  </si>
  <si>
    <t>marah alkhateb</t>
  </si>
  <si>
    <t>mhd hesham</t>
  </si>
  <si>
    <t>MOSTTAFA HAMADEH</t>
  </si>
  <si>
    <t>Manar Darmoush</t>
  </si>
  <si>
    <t>Naief</t>
  </si>
  <si>
    <t>Ragheda</t>
  </si>
  <si>
    <t>manea danoun</t>
  </si>
  <si>
    <t>feras</t>
  </si>
  <si>
    <t>shaba</t>
  </si>
  <si>
    <t>maha housen</t>
  </si>
  <si>
    <t>zeead</t>
  </si>
  <si>
    <t>ramzea</t>
  </si>
  <si>
    <t>MOMENA ANDORA</t>
  </si>
  <si>
    <t>OTHMAN</t>
  </si>
  <si>
    <t>minas khadour</t>
  </si>
  <si>
    <t>faiz</t>
  </si>
  <si>
    <t>ektmal</t>
  </si>
  <si>
    <t>naderah akilah</t>
  </si>
  <si>
    <t>nadia haddad</t>
  </si>
  <si>
    <t>noujod</t>
  </si>
  <si>
    <t>NABEL ALHALBONY</t>
  </si>
  <si>
    <t>HANA</t>
  </si>
  <si>
    <t>NISREEN BAIBARS</t>
  </si>
  <si>
    <t>MHD YOUSF</t>
  </si>
  <si>
    <t>WASILA</t>
  </si>
  <si>
    <t>JORDAN</t>
  </si>
  <si>
    <t>Nazira Samaan</t>
  </si>
  <si>
    <t>Salam</t>
  </si>
  <si>
    <t>Yabroud</t>
  </si>
  <si>
    <t>NOUR ALHOUDA OMAER</t>
  </si>
  <si>
    <t>YOUSSEF</t>
  </si>
  <si>
    <t>NORSHAN AYOBI</t>
  </si>
  <si>
    <t>HIBA AL SABAG AL SMADY</t>
  </si>
  <si>
    <t>TAROB</t>
  </si>
  <si>
    <t>Hala Alshikh fadli</t>
  </si>
  <si>
    <t>Tawfik</t>
  </si>
  <si>
    <t>Haya Jarbou</t>
  </si>
  <si>
    <t>Gidaa</t>
  </si>
  <si>
    <t>haefaa akla</t>
  </si>
  <si>
    <t>akla</t>
  </si>
  <si>
    <t>walaa aljebaee</t>
  </si>
  <si>
    <t>talal</t>
  </si>
  <si>
    <t>sharefa</t>
  </si>
  <si>
    <t>al swidaa</t>
  </si>
  <si>
    <t>dana tutunji</t>
  </si>
  <si>
    <t>latifa ataya</t>
  </si>
  <si>
    <t>abdulghani</t>
  </si>
  <si>
    <t>abrar al hamada</t>
  </si>
  <si>
    <t>khalid</t>
  </si>
  <si>
    <t>kuwait</t>
  </si>
  <si>
    <t>Ahlam Aladib</t>
  </si>
  <si>
    <t>Mhmad</t>
  </si>
  <si>
    <t>Farzat</t>
  </si>
  <si>
    <t>AHMAD MANSOR</t>
  </si>
  <si>
    <t>SAMIER</t>
  </si>
  <si>
    <t>FERAL</t>
  </si>
  <si>
    <t>Areej Krayeem</t>
  </si>
  <si>
    <t>Yeaser</t>
  </si>
  <si>
    <t>osama mamo</t>
  </si>
  <si>
    <t>asma sadek</t>
  </si>
  <si>
    <t>alaa ghayad</t>
  </si>
  <si>
    <t>hadiea</t>
  </si>
  <si>
    <t>ELHAM ALDEWANI</t>
  </si>
  <si>
    <t>DIWANI</t>
  </si>
  <si>
    <t>DER ALZOR</t>
  </si>
  <si>
    <t>alisar alsadi</t>
  </si>
  <si>
    <t>laila</t>
  </si>
  <si>
    <t>alesar alshek ali</t>
  </si>
  <si>
    <t>nawal</t>
  </si>
  <si>
    <t>ELISSAR ALWEID</t>
  </si>
  <si>
    <t>FESAL</t>
  </si>
  <si>
    <t>amal esmael</t>
  </si>
  <si>
    <t xml:space="preserve">ref damas </t>
  </si>
  <si>
    <t>AMEN ALQALLA</t>
  </si>
  <si>
    <t>ROULA</t>
  </si>
  <si>
    <t>DMASCOUA</t>
  </si>
  <si>
    <t>eman jaber</t>
  </si>
  <si>
    <t>EMAN  AED</t>
  </si>
  <si>
    <t>FRHAN</t>
  </si>
  <si>
    <t>HAFETHA</t>
  </si>
  <si>
    <t>DARA</t>
  </si>
  <si>
    <t>Enas Zaiton</t>
  </si>
  <si>
    <t>Mohamed Badr</t>
  </si>
  <si>
    <t>Zainab</t>
  </si>
  <si>
    <t>Hama</t>
  </si>
  <si>
    <t>ahmad alsafadi</t>
  </si>
  <si>
    <t>arjwan awedaa</t>
  </si>
  <si>
    <t>bassema</t>
  </si>
  <si>
    <t>osaima aldarsani</t>
  </si>
  <si>
    <t>ilham</t>
  </si>
  <si>
    <t>aya khalifa</t>
  </si>
  <si>
    <t>mofed</t>
  </si>
  <si>
    <t>madeha</t>
  </si>
  <si>
    <t>alsoedaa</t>
  </si>
  <si>
    <t>basel al karat</t>
  </si>
  <si>
    <t>abd al kareem</t>
  </si>
  <si>
    <t>terkia</t>
  </si>
  <si>
    <t>paula al sahoum</t>
  </si>
  <si>
    <t>montaha</t>
  </si>
  <si>
    <t>batoil al beish</t>
  </si>
  <si>
    <t>abd al monaim</t>
  </si>
  <si>
    <t>hoda</t>
  </si>
  <si>
    <t>batoul khadur</t>
  </si>
  <si>
    <t>raki</t>
  </si>
  <si>
    <t>BATOL NASR</t>
  </si>
  <si>
    <t>bdor albahre</t>
  </si>
  <si>
    <t xml:space="preserve">mohamad akram </t>
  </si>
  <si>
    <t>boushra alkashto</t>
  </si>
  <si>
    <t>nawahi</t>
  </si>
  <si>
    <t xml:space="preserve">bouran soukeh </t>
  </si>
  <si>
    <t>besan</t>
  </si>
  <si>
    <t>bayan alkadre</t>
  </si>
  <si>
    <t>BAYAN MAHFOZ</t>
  </si>
  <si>
    <t>MOHAMAD SALEM</t>
  </si>
  <si>
    <t>FRZAT</t>
  </si>
  <si>
    <t>tamer barakat</t>
  </si>
  <si>
    <t>toqa mehdi</t>
  </si>
  <si>
    <t>ferzat</t>
  </si>
  <si>
    <t>TAMARA DAROWESH</t>
  </si>
  <si>
    <t>AMINA</t>
  </si>
  <si>
    <t xml:space="preserve">Mohamad </t>
  </si>
  <si>
    <t xml:space="preserve">Rajaa </t>
  </si>
  <si>
    <t>tohama azzam</t>
  </si>
  <si>
    <t>melhim</t>
  </si>
  <si>
    <t>JAFAR ALI</t>
  </si>
  <si>
    <t>READ</t>
  </si>
  <si>
    <t>Hazem Amer</t>
  </si>
  <si>
    <t>Mageed</t>
  </si>
  <si>
    <t>Wafaa</t>
  </si>
  <si>
    <t>Shahba</t>
  </si>
  <si>
    <t>hosam aldeen alserafi</t>
  </si>
  <si>
    <t>hanin al shouairy</t>
  </si>
  <si>
    <t xml:space="preserve">Khaled Ahmad </t>
  </si>
  <si>
    <t xml:space="preserve">Ahmad </t>
  </si>
  <si>
    <t>Khadeja</t>
  </si>
  <si>
    <t>KHAIRIA MANSOUR KWIDER</t>
  </si>
  <si>
    <t>OSAMA</t>
  </si>
  <si>
    <t>NADIMAH</t>
  </si>
  <si>
    <t>daoud alhanedi</t>
  </si>
  <si>
    <t>doaa adlbi</t>
  </si>
  <si>
    <t>zakaria</t>
  </si>
  <si>
    <t>munaa</t>
  </si>
  <si>
    <t>douaa bashash</t>
  </si>
  <si>
    <t>mervat</t>
  </si>
  <si>
    <t>DOUAA KABBOUL</t>
  </si>
  <si>
    <t>ranje alshufi</t>
  </si>
  <si>
    <t>igbal</t>
  </si>
  <si>
    <t>RUBA ABOU REDAH</t>
  </si>
  <si>
    <t>ESMAIL</t>
  </si>
  <si>
    <t>NAJAT</t>
  </si>
  <si>
    <t>Ruba Hboubati</t>
  </si>
  <si>
    <t>Mahmod</t>
  </si>
  <si>
    <t>Faezah</t>
  </si>
  <si>
    <t>razan altareh</t>
  </si>
  <si>
    <t>RASHA ALHAMED</t>
  </si>
  <si>
    <t>NASSER</t>
  </si>
  <si>
    <t>MALAK</t>
  </si>
  <si>
    <t>raghad khattab</t>
  </si>
  <si>
    <t>suzan</t>
  </si>
  <si>
    <t>rokaya alsherbaje</t>
  </si>
  <si>
    <t>mohammad fhd</t>
  </si>
  <si>
    <t>nadya</t>
  </si>
  <si>
    <t>ranem alsawaf</t>
  </si>
  <si>
    <t>mhd malek</t>
  </si>
  <si>
    <t>RANEEM KALKOUSH</t>
  </si>
  <si>
    <t>ENTESAR</t>
  </si>
  <si>
    <t>raham abo faker</t>
  </si>
  <si>
    <t>ezat</t>
  </si>
  <si>
    <t>ebtesam</t>
  </si>
  <si>
    <t>RAHAF HAMOD</t>
  </si>
  <si>
    <t>RAWAN TELLO ALNASHWATE</t>
  </si>
  <si>
    <t>ROLA NAHAS</t>
  </si>
  <si>
    <t>MHD JAMIL</t>
  </si>
  <si>
    <t>AMIRA</t>
  </si>
  <si>
    <t>RETAJ SHLHA</t>
  </si>
  <si>
    <t>SHADIA</t>
  </si>
  <si>
    <t>reem abo zed</t>
  </si>
  <si>
    <t>abd almenam</t>
  </si>
  <si>
    <t>reem al joweir</t>
  </si>
  <si>
    <t>deir ezzour</t>
  </si>
  <si>
    <t>Reem Janan</t>
  </si>
  <si>
    <t>Haitham</t>
  </si>
  <si>
    <t>zen alabden abo kalam</t>
  </si>
  <si>
    <t>zain al abdeen  alharake</t>
  </si>
  <si>
    <t xml:space="preserve">sawssan </t>
  </si>
  <si>
    <t>edleb</t>
  </si>
  <si>
    <t>sara alhifni</t>
  </si>
  <si>
    <t>SARA AL AJLOUNI</t>
  </si>
  <si>
    <t>ABDELRAZAQ</t>
  </si>
  <si>
    <t>RAJA</t>
  </si>
  <si>
    <t>saheer dayoub</t>
  </si>
  <si>
    <t>malek</t>
  </si>
  <si>
    <t>saeed borjas</t>
  </si>
  <si>
    <t>salam taoumok</t>
  </si>
  <si>
    <t>read</t>
  </si>
  <si>
    <t>samah alkhwam</t>
  </si>
  <si>
    <t>SHADI HAMED</t>
  </si>
  <si>
    <t>GEHAD</t>
  </si>
  <si>
    <t>SOAD</t>
  </si>
  <si>
    <t>TARTOS</t>
  </si>
  <si>
    <t>shams kanaan</t>
  </si>
  <si>
    <t>rasha</t>
  </si>
  <si>
    <t>safaa lhosaen soulaeman</t>
  </si>
  <si>
    <t>abd alraak</t>
  </si>
  <si>
    <t>oadah</t>
  </si>
  <si>
    <t>safa daboura</t>
  </si>
  <si>
    <t>darwish</t>
  </si>
  <si>
    <t>manen</t>
  </si>
  <si>
    <t>tareek tarboush</t>
  </si>
  <si>
    <t>kokab</t>
  </si>
  <si>
    <t>abd alrhman alaham</t>
  </si>
  <si>
    <t>ABD AL RAHMAN AL MOUATHEN</t>
  </si>
  <si>
    <t>RYAD</t>
  </si>
  <si>
    <t>AMENAH</t>
  </si>
  <si>
    <t>abdulrahman abdulghani</t>
  </si>
  <si>
    <t>Oday Shaban</t>
  </si>
  <si>
    <t>Saleh</t>
  </si>
  <si>
    <t>Sahnaya</t>
  </si>
  <si>
    <t>oudae abd alaal</t>
  </si>
  <si>
    <t>mhd kher</t>
  </si>
  <si>
    <t>asmaa alsalti</t>
  </si>
  <si>
    <t>loutfi</t>
  </si>
  <si>
    <t>zaheda</t>
  </si>
  <si>
    <t>ALI ALDAHER</t>
  </si>
  <si>
    <t>ROIDA</t>
  </si>
  <si>
    <t>ali mohamad</t>
  </si>
  <si>
    <t>mohsen</t>
  </si>
  <si>
    <t>ALI MAHMOUD</t>
  </si>
  <si>
    <t>KALIM</t>
  </si>
  <si>
    <t>GHADA YASMENAH</t>
  </si>
  <si>
    <t>ATAA</t>
  </si>
  <si>
    <t>GHALIH SOIFI</t>
  </si>
  <si>
    <t>ABDALRAZK</t>
  </si>
  <si>
    <t>ghader hamad</t>
  </si>
  <si>
    <t xml:space="preserve">akram </t>
  </si>
  <si>
    <t>ghadeer amer</t>
  </si>
  <si>
    <t>zoher</t>
  </si>
  <si>
    <t>ghazowan yoseef</t>
  </si>
  <si>
    <t>eskander</t>
  </si>
  <si>
    <t>GHOFRAN AL KHAL</t>
  </si>
  <si>
    <t>HYAM</t>
  </si>
  <si>
    <t>ghena alhomsi</t>
  </si>
  <si>
    <t>mohe al din</t>
  </si>
  <si>
    <t>dmaascos</t>
  </si>
  <si>
    <t>GHINA ALSHMAA</t>
  </si>
  <si>
    <t>GHIATH</t>
  </si>
  <si>
    <t>fatima abd alzeem</t>
  </si>
  <si>
    <t>bet jan</t>
  </si>
  <si>
    <t>fatma alsayed</t>
  </si>
  <si>
    <t>qudsaya</t>
  </si>
  <si>
    <t>farah al-atule</t>
  </si>
  <si>
    <t>jumana</t>
  </si>
  <si>
    <t>Lara Ali</t>
  </si>
  <si>
    <t>Kawkab</t>
  </si>
  <si>
    <t>lara mershed</t>
  </si>
  <si>
    <t>lana talas</t>
  </si>
  <si>
    <t>ahmad nazem</t>
  </si>
  <si>
    <t>lama al massah</t>
  </si>
  <si>
    <t>lama badr</t>
  </si>
  <si>
    <t>domir</t>
  </si>
  <si>
    <t>laith salameh</t>
  </si>
  <si>
    <t>azaldeen</t>
  </si>
  <si>
    <t>ashrafieh</t>
  </si>
  <si>
    <t>MAJEDA KAYTOUN</t>
  </si>
  <si>
    <t>ADIB</t>
  </si>
  <si>
    <t>HASAKA</t>
  </si>
  <si>
    <t>madonna ali</t>
  </si>
  <si>
    <t>mmdouh</t>
  </si>
  <si>
    <t>maria abo al naser</t>
  </si>
  <si>
    <t>elais</t>
  </si>
  <si>
    <t>hanenh</t>
  </si>
  <si>
    <t>maged salman</t>
  </si>
  <si>
    <t>MOHAMMAD AL JASEM</t>
  </si>
  <si>
    <t>ABDEL KAREEM</t>
  </si>
  <si>
    <t>ASIAH</t>
  </si>
  <si>
    <t>JENDERES</t>
  </si>
  <si>
    <t>MAHAMAD ANAS SHARAF</t>
  </si>
  <si>
    <t>MHD ZOUHER</t>
  </si>
  <si>
    <t>GADA</t>
  </si>
  <si>
    <t>Mohammad Redwan Al Bitar</t>
  </si>
  <si>
    <t>Omamah</t>
  </si>
  <si>
    <t xml:space="preserve">Kuwait </t>
  </si>
  <si>
    <t>MAHAMAD SULTAN EDREES</t>
  </si>
  <si>
    <t>mhd othman juha</t>
  </si>
  <si>
    <t>mhd esaam</t>
  </si>
  <si>
    <t>mhd omar alkadri</t>
  </si>
  <si>
    <t>mhd mansur</t>
  </si>
  <si>
    <t>MHD GASSAN ALNEHLAWI</t>
  </si>
  <si>
    <t>HUSSEIN MARWAN</t>
  </si>
  <si>
    <t>FATHIEA</t>
  </si>
  <si>
    <t>mohammad mostafa</t>
  </si>
  <si>
    <t>MOHAMED MONA</t>
  </si>
  <si>
    <t>GHAIDAA</t>
  </si>
  <si>
    <t>JABLA</t>
  </si>
  <si>
    <t>maram albasha</t>
  </si>
  <si>
    <t>abd alkareim</t>
  </si>
  <si>
    <t>haifa</t>
  </si>
  <si>
    <t>Maram Rstom</t>
  </si>
  <si>
    <t>Fared</t>
  </si>
  <si>
    <t>Mariam</t>
  </si>
  <si>
    <t>jbeta</t>
  </si>
  <si>
    <t>maram  ataea</t>
  </si>
  <si>
    <t>rafedah</t>
  </si>
  <si>
    <t xml:space="preserve">Maram Krado </t>
  </si>
  <si>
    <t>marah zahra</t>
  </si>
  <si>
    <t>najat</t>
  </si>
  <si>
    <t>marah daher</t>
  </si>
  <si>
    <t>MARWAN HARROUQ</t>
  </si>
  <si>
    <t>ABDOULLAH</t>
  </si>
  <si>
    <t>NADAA</t>
  </si>
  <si>
    <t>marwa alaa aldeen</t>
  </si>
  <si>
    <t>ebtisam</t>
  </si>
  <si>
    <t>Marwa Karkar</t>
  </si>
  <si>
    <t>mariam zen aldeen</t>
  </si>
  <si>
    <t>shalabeh</t>
  </si>
  <si>
    <t>maryam mousa</t>
  </si>
  <si>
    <t>mutaz ballah khalaf</t>
  </si>
  <si>
    <t>manar</t>
  </si>
  <si>
    <t>mona aldakak</t>
  </si>
  <si>
    <t>mona  asfour</t>
  </si>
  <si>
    <t>mona amayri</t>
  </si>
  <si>
    <t>mona nasar</t>
  </si>
  <si>
    <t>ebrahim</t>
  </si>
  <si>
    <t>yosra</t>
  </si>
  <si>
    <t>MAYAR ALOLABIE</t>
  </si>
  <si>
    <t>nanse maka</t>
  </si>
  <si>
    <t>gozef</t>
  </si>
  <si>
    <t>nahed omar</t>
  </si>
  <si>
    <t xml:space="preserve">mostafa </t>
  </si>
  <si>
    <t xml:space="preserve">sabah </t>
  </si>
  <si>
    <t xml:space="preserve">sbenah </t>
  </si>
  <si>
    <t>nahia musa</t>
  </si>
  <si>
    <t>yahya</t>
  </si>
  <si>
    <t>harba</t>
  </si>
  <si>
    <t>nezar ajoz</t>
  </si>
  <si>
    <t>raslan</t>
  </si>
  <si>
    <t>smahr</t>
  </si>
  <si>
    <t>NOUR AL REABY</t>
  </si>
  <si>
    <t>FATHY</t>
  </si>
  <si>
    <t>MESON</t>
  </si>
  <si>
    <t>NOUR ALHODA KIFOU</t>
  </si>
  <si>
    <t>NOUR SHAHDA</t>
  </si>
  <si>
    <t>VIKTORIA</t>
  </si>
  <si>
    <t>KAFROON BASHOOR</t>
  </si>
  <si>
    <t>Noor Dbais</t>
  </si>
  <si>
    <t>mufak</t>
  </si>
  <si>
    <t>Deaa</t>
  </si>
  <si>
    <t>Nour Yasen</t>
  </si>
  <si>
    <t>Yosef</t>
  </si>
  <si>
    <t>Ehsan</t>
  </si>
  <si>
    <t>Hiba Nasser</t>
  </si>
  <si>
    <t>Taher</t>
  </si>
  <si>
    <t>Fedaa</t>
  </si>
  <si>
    <t>Al-Kiswa</t>
  </si>
  <si>
    <t>hiba abas</t>
  </si>
  <si>
    <t>insaf</t>
  </si>
  <si>
    <t>hiba alaghoane</t>
  </si>
  <si>
    <t>mhd zyad</t>
  </si>
  <si>
    <t>mna</t>
  </si>
  <si>
    <t>heba alkurdi</t>
  </si>
  <si>
    <t>mohammad saaed</t>
  </si>
  <si>
    <t>bahera</t>
  </si>
  <si>
    <t>heba jarbou</t>
  </si>
  <si>
    <t>menhal</t>
  </si>
  <si>
    <t>linda</t>
  </si>
  <si>
    <t>HEBA  ZAIN ALDEN</t>
  </si>
  <si>
    <t>hoda alashke</t>
  </si>
  <si>
    <t>hedean albacor</t>
  </si>
  <si>
    <t>saraceb</t>
  </si>
  <si>
    <t>hadeel haj hamoud</t>
  </si>
  <si>
    <t>hala alawad</t>
  </si>
  <si>
    <t>hanadi tadfi</t>
  </si>
  <si>
    <t>sytia</t>
  </si>
  <si>
    <t>YARAA ALJBR</t>
  </si>
  <si>
    <t>LAWAHZ</t>
  </si>
  <si>
    <t>MALH</t>
  </si>
  <si>
    <t>yasmin aldandan</t>
  </si>
  <si>
    <t>halowm</t>
  </si>
  <si>
    <t>minbig</t>
  </si>
  <si>
    <t>yasmeen alsehnawi</t>
  </si>
  <si>
    <t>mofeed</t>
  </si>
  <si>
    <t>yazan almasri</t>
  </si>
  <si>
    <t>yousef abaza</t>
  </si>
  <si>
    <t>ahmad alateem</t>
  </si>
  <si>
    <t>ahmad algenedi</t>
  </si>
  <si>
    <t>mofedah</t>
  </si>
  <si>
    <t>aktham alshoufi</t>
  </si>
  <si>
    <t>naif</t>
  </si>
  <si>
    <t>alswaidaa</t>
  </si>
  <si>
    <t>aya ajaj alkourdi</t>
  </si>
  <si>
    <t>RAMEZ ABU ZEED</t>
  </si>
  <si>
    <t>OSSAMA</t>
  </si>
  <si>
    <t>ghader dareafa</t>
  </si>
  <si>
    <t>mohammed bashar</t>
  </si>
  <si>
    <t>nouran</t>
  </si>
  <si>
    <t>linda al dinsany</t>
  </si>
  <si>
    <t>bader</t>
  </si>
  <si>
    <t>abbir</t>
  </si>
  <si>
    <t>malak hamed</t>
  </si>
  <si>
    <t xml:space="preserve">Hala Almokhalalati </t>
  </si>
  <si>
    <t>Emad Alden</t>
  </si>
  <si>
    <t>WALAA DAYAN</t>
  </si>
  <si>
    <t>alexandra assafine</t>
  </si>
  <si>
    <t>joseph</t>
  </si>
  <si>
    <t>taghreed al nashwati</t>
  </si>
  <si>
    <t>RANA HOUBATI</t>
  </si>
  <si>
    <t>tawffik al marawi</t>
  </si>
  <si>
    <t>jrji</t>
  </si>
  <si>
    <t>doaa alzoube</t>
  </si>
  <si>
    <t>mohamd</t>
  </si>
  <si>
    <t>salam  nammoura</t>
  </si>
  <si>
    <t>abd lghani</t>
  </si>
  <si>
    <t>yasmin alaredy</t>
  </si>
  <si>
    <t>houseen</t>
  </si>
  <si>
    <t>DIAB AWDEH</t>
  </si>
  <si>
    <t>HOUSSAM</t>
  </si>
  <si>
    <t>LINA</t>
  </si>
  <si>
    <t>RAMA ZARZAR</t>
  </si>
  <si>
    <t>SAWGHAL GHARLY</t>
  </si>
  <si>
    <t>oumran alrefaee</t>
  </si>
  <si>
    <t>LAFA KASEM</t>
  </si>
  <si>
    <t>HAMADA</t>
  </si>
  <si>
    <t>DAAD</t>
  </si>
  <si>
    <t>yamen barbor</t>
  </si>
  <si>
    <t>mhd aed</t>
  </si>
  <si>
    <t>neven</t>
  </si>
  <si>
    <t>Ibrahim Homsi</t>
  </si>
  <si>
    <t>Nahia Saod</t>
  </si>
  <si>
    <t>Doir Almaloaa</t>
  </si>
  <si>
    <t>ahmad mostafa</t>
  </si>
  <si>
    <t>basam</t>
  </si>
  <si>
    <t>ESMAEEL JARASH</t>
  </si>
  <si>
    <t>AFAF</t>
  </si>
  <si>
    <t xml:space="preserve">amjad  alnasb </t>
  </si>
  <si>
    <t>eman almobarak</t>
  </si>
  <si>
    <t>aya kadi amen</t>
  </si>
  <si>
    <t>yousra</t>
  </si>
  <si>
    <t>BANAN MAHFOOD</t>
  </si>
  <si>
    <t>AZIZA</t>
  </si>
  <si>
    <t>DAMSCUS</t>
  </si>
  <si>
    <t>juel antun</t>
  </si>
  <si>
    <t>hani</t>
  </si>
  <si>
    <t>mari</t>
  </si>
  <si>
    <t>Hanan almasri</t>
  </si>
  <si>
    <t>hussam</t>
  </si>
  <si>
    <t>rami baioun</t>
  </si>
  <si>
    <t>abd alelah</t>
  </si>
  <si>
    <t>ysra</t>
  </si>
  <si>
    <t>rajaa batha</t>
  </si>
  <si>
    <t>ghazalah</t>
  </si>
  <si>
    <t>sale  alsaeede</t>
  </si>
  <si>
    <t>SOMAR AL HADDAD</t>
  </si>
  <si>
    <t>KHALIL</t>
  </si>
  <si>
    <t>SALIMA</t>
  </si>
  <si>
    <t>SHAM TOUMHA</t>
  </si>
  <si>
    <t>MHD BADEB</t>
  </si>
  <si>
    <t>douha amer</t>
  </si>
  <si>
    <t>reman</t>
  </si>
  <si>
    <t>TAREK KHADEM AL ARBAEIN</t>
  </si>
  <si>
    <t>MHD BASIL</t>
  </si>
  <si>
    <t>MAISOUN</t>
  </si>
  <si>
    <t>olaa arefh</t>
  </si>
  <si>
    <t>khder</t>
  </si>
  <si>
    <t>ratebaa</t>
  </si>
  <si>
    <t>ALAA ALKENJ</t>
  </si>
  <si>
    <t>NADEMA</t>
  </si>
  <si>
    <t>IDLEB</t>
  </si>
  <si>
    <t>Ammar Alhabra</t>
  </si>
  <si>
    <t>dervish</t>
  </si>
  <si>
    <t>Fatima AlHomsi</t>
  </si>
  <si>
    <t>Mohsen</t>
  </si>
  <si>
    <t>Muna</t>
  </si>
  <si>
    <t>MAYA ALHAlY</t>
  </si>
  <si>
    <t>THAER</t>
  </si>
  <si>
    <t>JARAMANA</t>
  </si>
  <si>
    <t>mohamad adeb alsaeed ahmad</t>
  </si>
  <si>
    <t>MONZER `ALBARI</t>
  </si>
  <si>
    <t>MAHAMOD</t>
  </si>
  <si>
    <t>FATMIA</t>
  </si>
  <si>
    <t>moead alhalak</t>
  </si>
  <si>
    <t>arkan</t>
  </si>
  <si>
    <t>maysaa amer</t>
  </si>
  <si>
    <t>zahiya</t>
  </si>
  <si>
    <t>NESRIN ALTREK</t>
  </si>
  <si>
    <t xml:space="preserve">OTHMAN </t>
  </si>
  <si>
    <t>NEMAH</t>
  </si>
  <si>
    <t>DMASCOUS</t>
  </si>
  <si>
    <t>NERMIN TABEKH</t>
  </si>
  <si>
    <t>RADOAH</t>
  </si>
  <si>
    <t>hadyel atmah</t>
  </si>
  <si>
    <t>hanady</t>
  </si>
  <si>
    <t>ward albadin</t>
  </si>
  <si>
    <t>tamer</t>
  </si>
  <si>
    <t>amani</t>
  </si>
  <si>
    <t>waed  hamza</t>
  </si>
  <si>
    <t>somea</t>
  </si>
  <si>
    <t>alsweda</t>
  </si>
  <si>
    <t>boshra saloum</t>
  </si>
  <si>
    <t>lena</t>
  </si>
  <si>
    <t>asraa kahlos</t>
  </si>
  <si>
    <t>azou</t>
  </si>
  <si>
    <t>asmaa odeh</t>
  </si>
  <si>
    <t>fariza</t>
  </si>
  <si>
    <t>Aghiad Alberri</t>
  </si>
  <si>
    <t>Maysaa</t>
  </si>
  <si>
    <t>Damascuse</t>
  </si>
  <si>
    <t>alaa alshable</t>
  </si>
  <si>
    <t>esaa</t>
  </si>
  <si>
    <t>khaoula</t>
  </si>
  <si>
    <t>albatoul trabelse</t>
  </si>
  <si>
    <t>mhd mazen</t>
  </si>
  <si>
    <t>amana msheleh</t>
  </si>
  <si>
    <t>abd alfatah</t>
  </si>
  <si>
    <t>amina ramadan</t>
  </si>
  <si>
    <t>abadaa</t>
  </si>
  <si>
    <t>ayat abo ras</t>
  </si>
  <si>
    <t>Eman Almosalakh</t>
  </si>
  <si>
    <t>Amar</t>
  </si>
  <si>
    <t>Daad</t>
  </si>
  <si>
    <t>aya alrahman al sabbagh</t>
  </si>
  <si>
    <t>jaafar asi</t>
  </si>
  <si>
    <t>hanet</t>
  </si>
  <si>
    <t>hala jawad jawad</t>
  </si>
  <si>
    <t>hamah aloni</t>
  </si>
  <si>
    <t>abdalhadi</t>
  </si>
  <si>
    <t>dama</t>
  </si>
  <si>
    <t>rama alaboun</t>
  </si>
  <si>
    <t>razan alsaeed</t>
  </si>
  <si>
    <t>nasseb</t>
  </si>
  <si>
    <t>nagah</t>
  </si>
  <si>
    <t>Raneem fallaha</t>
  </si>
  <si>
    <t>mokhem yarmok</t>
  </si>
  <si>
    <t>RAWAN MARDINI</t>
  </si>
  <si>
    <t>NOUR ALHOODA</t>
  </si>
  <si>
    <t>rowida mabrokh</t>
  </si>
  <si>
    <t>abd alwahab</t>
  </si>
  <si>
    <t>shahira</t>
  </si>
  <si>
    <t>FAIAN MOHAMMAD</t>
  </si>
  <si>
    <t>RIFAIA</t>
  </si>
  <si>
    <t>motia saad eddin</t>
  </si>
  <si>
    <t>Mousa Abdalhade</t>
  </si>
  <si>
    <t>khalil</t>
  </si>
  <si>
    <t>nmrh</t>
  </si>
  <si>
    <t>alsida zynab</t>
  </si>
  <si>
    <t>najwa nadar</t>
  </si>
  <si>
    <t xml:space="preserve">hala
</t>
  </si>
  <si>
    <t>nermen aldaraawe</t>
  </si>
  <si>
    <t>nisreen nouh</t>
  </si>
  <si>
    <t>nawras  kahel</t>
  </si>
  <si>
    <t>salima</t>
  </si>
  <si>
    <t>haya alsaleh</t>
  </si>
  <si>
    <t>haythem</t>
  </si>
  <si>
    <t>yaa taj aldeen</t>
  </si>
  <si>
    <t>maisoun</t>
  </si>
  <si>
    <t>Yazan Balas</t>
  </si>
  <si>
    <t>Mohmad Amer</t>
  </si>
  <si>
    <t>Hnaa</t>
  </si>
  <si>
    <t>Damscous</t>
  </si>
  <si>
    <t>AHMED EDRIS</t>
  </si>
  <si>
    <t>SAFFAYA</t>
  </si>
  <si>
    <t>ahmad alshek</t>
  </si>
  <si>
    <t>qamar</t>
  </si>
  <si>
    <t>arben</t>
  </si>
  <si>
    <t>ahmad tenbakje</t>
  </si>
  <si>
    <t>ahmed  shawky</t>
  </si>
  <si>
    <t>eiad</t>
  </si>
  <si>
    <t>ahmed kamlah</t>
  </si>
  <si>
    <t>ADHAM  ALAABDALAH</t>
  </si>
  <si>
    <t>RAFEKA</t>
  </si>
  <si>
    <t>JEROUD</t>
  </si>
  <si>
    <t>Ossama Mekael</t>
  </si>
  <si>
    <t>Moutee</t>
  </si>
  <si>
    <t>Asma</t>
  </si>
  <si>
    <t>asraa alfatal</t>
  </si>
  <si>
    <t>hend</t>
  </si>
  <si>
    <t>asala braik</t>
  </si>
  <si>
    <t>ebraheim</t>
  </si>
  <si>
    <t>raida</t>
  </si>
  <si>
    <t>alaa mahmood</t>
  </si>
  <si>
    <t>hanaea</t>
  </si>
  <si>
    <t>ELYAN AJOUR</t>
  </si>
  <si>
    <t>MOUTOLY</t>
  </si>
  <si>
    <t>amani jearon</t>
  </si>
  <si>
    <t>amna</t>
  </si>
  <si>
    <t>amjad alhalabe</t>
  </si>
  <si>
    <t>mohamad emad</t>
  </si>
  <si>
    <t>amna alhlal</t>
  </si>
  <si>
    <t>khadra</t>
  </si>
  <si>
    <t>anas albasar</t>
  </si>
  <si>
    <t>shouki</t>
  </si>
  <si>
    <t>AYAT DIAB</t>
  </si>
  <si>
    <t>MISAR ABO GAMOUS</t>
  </si>
  <si>
    <t>asraa shamot</t>
  </si>
  <si>
    <t>enas ebrahim</t>
  </si>
  <si>
    <t>EHAB SALAMH</t>
  </si>
  <si>
    <t>ossama abd alhade</t>
  </si>
  <si>
    <t>natheer</t>
  </si>
  <si>
    <t>mayssaa</t>
  </si>
  <si>
    <t>anas alkaseh</t>
  </si>
  <si>
    <t>maysa</t>
  </si>
  <si>
    <t>alaa aldeek</t>
  </si>
  <si>
    <t>zedan</t>
  </si>
  <si>
    <t>ayaat shahen</t>
  </si>
  <si>
    <t>abdulsalam</t>
  </si>
  <si>
    <t>drej</t>
  </si>
  <si>
    <t>boushra alaoar</t>
  </si>
  <si>
    <t>fadlallah</t>
  </si>
  <si>
    <t>rasmeha</t>
  </si>
  <si>
    <t>ora</t>
  </si>
  <si>
    <t>THARAA AL SHAROU</t>
  </si>
  <si>
    <t>GIZY</t>
  </si>
  <si>
    <t>EDAH</t>
  </si>
  <si>
    <t>HANAN  ZARDA</t>
  </si>
  <si>
    <t>GSAN</t>
  </si>
  <si>
    <t>DAREA</t>
  </si>
  <si>
    <t>Haidar Aldeeb</t>
  </si>
  <si>
    <t>eatdal</t>
  </si>
  <si>
    <t>dareen hamayel</t>
  </si>
  <si>
    <t>ekab</t>
  </si>
  <si>
    <t>doaa mosa</t>
  </si>
  <si>
    <t>halala</t>
  </si>
  <si>
    <t>RANYA MAKBL</t>
  </si>
  <si>
    <t>raef abo daka</t>
  </si>
  <si>
    <t>talall</t>
  </si>
  <si>
    <t>ebtessam</t>
  </si>
  <si>
    <t>rehab ahmad</t>
  </si>
  <si>
    <t>hammad</t>
  </si>
  <si>
    <t>RAHMA ALWARI</t>
  </si>
  <si>
    <t>MOUHAMMAD YASSER</t>
  </si>
  <si>
    <t>rashan Abou Diop Said</t>
  </si>
  <si>
    <t>Yousuf</t>
  </si>
  <si>
    <t>Adoration</t>
  </si>
  <si>
    <t>raghad alemam</t>
  </si>
  <si>
    <t>raghda</t>
  </si>
  <si>
    <t>raghad toutanje</t>
  </si>
  <si>
    <t>mouhamad ali</t>
  </si>
  <si>
    <t>rawan hamza</t>
  </si>
  <si>
    <t>rawan mohsen</t>
  </si>
  <si>
    <t>rowayda  salmeh</t>
  </si>
  <si>
    <t>mohamed khair</t>
  </si>
  <si>
    <t>aizdihar</t>
  </si>
  <si>
    <t>rouaa shahm</t>
  </si>
  <si>
    <t>fredrik</t>
  </si>
  <si>
    <t>souzan habbab</t>
  </si>
  <si>
    <t>ahmed zouhair</t>
  </si>
  <si>
    <t>shorouk srai aldeen</t>
  </si>
  <si>
    <t>omayya</t>
  </si>
  <si>
    <t>duha alsaleh</t>
  </si>
  <si>
    <t>okab</t>
  </si>
  <si>
    <t>sharjia</t>
  </si>
  <si>
    <t>hajen</t>
  </si>
  <si>
    <t>tarek alkhawlla</t>
  </si>
  <si>
    <t>shaher</t>
  </si>
  <si>
    <t>obada safe alasali</t>
  </si>
  <si>
    <t>abdalrahman azezya</t>
  </si>
  <si>
    <t>mayson</t>
  </si>
  <si>
    <t>abd alrahem srour</t>
  </si>
  <si>
    <t>maysoon</t>
  </si>
  <si>
    <t>orwa zenklo</t>
  </si>
  <si>
    <t>orm aljoz</t>
  </si>
  <si>
    <t>ola alafgani</t>
  </si>
  <si>
    <t>ola al abdullah</t>
  </si>
  <si>
    <t>ali alnasar</t>
  </si>
  <si>
    <t>ali deeb</t>
  </si>
  <si>
    <t>sahr</t>
  </si>
  <si>
    <t>ALI MHREZ</t>
  </si>
  <si>
    <t>KMAL</t>
  </si>
  <si>
    <t>YESRA</t>
  </si>
  <si>
    <t>ghada wahbi</t>
  </si>
  <si>
    <t>rola</t>
  </si>
  <si>
    <t>gaidaa albokai</t>
  </si>
  <si>
    <t>fatima alharaki</t>
  </si>
  <si>
    <t>jihan</t>
  </si>
  <si>
    <t>karfa</t>
  </si>
  <si>
    <t>fatima alghali</t>
  </si>
  <si>
    <t>mohammed hasan</t>
  </si>
  <si>
    <t>fatemaa banour</t>
  </si>
  <si>
    <t>mohamad nazer</t>
  </si>
  <si>
    <t>carol khoury</t>
  </si>
  <si>
    <t>mouteh</t>
  </si>
  <si>
    <t>rabah</t>
  </si>
  <si>
    <t>kenan esmail</t>
  </si>
  <si>
    <t>ellean</t>
  </si>
  <si>
    <t>LILEAN DOBUSH</t>
  </si>
  <si>
    <t>majd abo yahya</t>
  </si>
  <si>
    <t>mounther</t>
  </si>
  <si>
    <t xml:space="preserve">samar </t>
  </si>
  <si>
    <t>erbeen</t>
  </si>
  <si>
    <t>MAJD ALMNAYER</t>
  </si>
  <si>
    <t>MHD NABEL</t>
  </si>
  <si>
    <t>Damascos</t>
  </si>
  <si>
    <t>MOHAMMAD KHER  BAGHDADY</t>
  </si>
  <si>
    <t>mohamad saaed alshik</t>
  </si>
  <si>
    <t>saef alden</t>
  </si>
  <si>
    <t>mohammed aseem alsaaour</t>
  </si>
  <si>
    <t>mhd feras abuzaed</t>
  </si>
  <si>
    <t>mhd nour mansoor</t>
  </si>
  <si>
    <t>rihab</t>
  </si>
  <si>
    <t>alsaeda zenab</t>
  </si>
  <si>
    <t>mohamad yaser tamaa</t>
  </si>
  <si>
    <t>khadegah</t>
  </si>
  <si>
    <t>mahmouad dyab</t>
  </si>
  <si>
    <t>wesam</t>
  </si>
  <si>
    <t>marah jarboua</t>
  </si>
  <si>
    <t>marah mohammed</t>
  </si>
  <si>
    <t>housein</t>
  </si>
  <si>
    <t>badeea</t>
  </si>
  <si>
    <t>biznaya</t>
  </si>
  <si>
    <t>MARWA SHELH</t>
  </si>
  <si>
    <t>EDLEB</t>
  </si>
  <si>
    <t>mariam alomar</t>
  </si>
  <si>
    <t>her abo fa</t>
  </si>
  <si>
    <t>saed</t>
  </si>
  <si>
    <t>monifa</t>
  </si>
  <si>
    <t>sweida</t>
  </si>
  <si>
    <t>naden namour</t>
  </si>
  <si>
    <t>ezalden</t>
  </si>
  <si>
    <t>nouaima</t>
  </si>
  <si>
    <t>noor alzhra shkr</t>
  </si>
  <si>
    <t>abas</t>
  </si>
  <si>
    <t>alnaby shet</t>
  </si>
  <si>
    <t>Nour obaid</t>
  </si>
  <si>
    <t>eyad</t>
  </si>
  <si>
    <t>Saqba</t>
  </si>
  <si>
    <t>nermin jawhar</t>
  </si>
  <si>
    <t>mhd khaer</t>
  </si>
  <si>
    <t>atedal</t>
  </si>
  <si>
    <t>hiba jaber</t>
  </si>
  <si>
    <t>abd l karem</t>
  </si>
  <si>
    <t>heba srour</t>
  </si>
  <si>
    <t>emtesar</t>
  </si>
  <si>
    <t>mnin</t>
  </si>
  <si>
    <t>hadil mahmod</t>
  </si>
  <si>
    <t>abd allah</t>
  </si>
  <si>
    <t>hanadi</t>
  </si>
  <si>
    <t>hanaa al.azroni</t>
  </si>
  <si>
    <t>shhadah</t>
  </si>
  <si>
    <t>noof</t>
  </si>
  <si>
    <t>sehnaya</t>
  </si>
  <si>
    <t>hanade darwish</t>
  </si>
  <si>
    <t>waail saad</t>
  </si>
  <si>
    <t>ashrafea sehnaea</t>
  </si>
  <si>
    <t>walaa kharrata</t>
  </si>
  <si>
    <t>lameaa</t>
  </si>
  <si>
    <t>walaa khete</t>
  </si>
  <si>
    <t>walaa fandy</t>
  </si>
  <si>
    <t>mufed</t>
  </si>
  <si>
    <t>marya</t>
  </si>
  <si>
    <t>Yara Nasr</t>
  </si>
  <si>
    <t>Hamoud</t>
  </si>
  <si>
    <t>Safaa</t>
  </si>
  <si>
    <t>Qaisama</t>
  </si>
  <si>
    <t>haedr alkasmi</t>
  </si>
  <si>
    <t>soaad al tll</t>
  </si>
  <si>
    <t>daher</t>
  </si>
  <si>
    <t>rokaia</t>
  </si>
  <si>
    <t>zabdane</t>
  </si>
  <si>
    <t>ALAA ZIADA</t>
  </si>
  <si>
    <t>ABD ALKADER</t>
  </si>
  <si>
    <t>amenaa boaak</t>
  </si>
  <si>
    <t>alaa alkhabaz</t>
  </si>
  <si>
    <t>AMAL ALQABONI</t>
  </si>
  <si>
    <t>MOHAMAD AYMAN</t>
  </si>
  <si>
    <t>AYAT ALALOAN</t>
  </si>
  <si>
    <t>YOUSEF</t>
  </si>
  <si>
    <t>AYAT SHATTO</t>
  </si>
  <si>
    <t>MOHAMAD TAWFEK</t>
  </si>
  <si>
    <t>MAESAA</t>
  </si>
  <si>
    <t>Tamer Alsawah</t>
  </si>
  <si>
    <t>Deia Aldeen</t>
  </si>
  <si>
    <t>tasnem shaban</t>
  </si>
  <si>
    <t>mohamad khedr</t>
  </si>
  <si>
    <t xml:space="preserve">nour alhoda </t>
  </si>
  <si>
    <t>ras alkhema</t>
  </si>
  <si>
    <t>jafar  ahmad</t>
  </si>
  <si>
    <t>dana alashkar alhmwe</t>
  </si>
  <si>
    <t>rama alaatar</t>
  </si>
  <si>
    <t>aen tarma</t>
  </si>
  <si>
    <t>ruba aldabee</t>
  </si>
  <si>
    <t>mhd rajab</t>
  </si>
  <si>
    <t>damascus suburb</t>
  </si>
  <si>
    <t>lena  arafat</t>
  </si>
  <si>
    <t xml:space="preserve">mohamad kmal </t>
  </si>
  <si>
    <t>maya hamdan</t>
  </si>
  <si>
    <t>noha</t>
  </si>
  <si>
    <t>maram aloudallah</t>
  </si>
  <si>
    <t>thouraya</t>
  </si>
  <si>
    <t>nawa</t>
  </si>
  <si>
    <t>malak alshoufi</t>
  </si>
  <si>
    <t>abo dbui</t>
  </si>
  <si>
    <t>nour esmail</t>
  </si>
  <si>
    <t>NOURAN ALBAGDADE</t>
  </si>
  <si>
    <t>MHD JAMAL</t>
  </si>
  <si>
    <t>YAMEN RAMADAN</t>
  </si>
  <si>
    <t>FADE</t>
  </si>
  <si>
    <t>SAWSAN</t>
  </si>
  <si>
    <t>souha alshofi</t>
  </si>
  <si>
    <t>mashari</t>
  </si>
  <si>
    <t>nazeha</t>
  </si>
  <si>
    <t xml:space="preserve"> انس الريحاوي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</si>
</sst>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83" x14ac:knownFonts="1">
    <font>
      <sz val="11"/>
      <color theme="1"/>
      <name val="Arial"/>
      <family val="2"/>
      <scheme val="minor"/>
    </font>
    <font>
      <sz val="11"/>
      <color theme="1"/>
      <name val="Arial"/>
      <family val="2"/>
      <charset val="178"/>
      <scheme val="minor"/>
    </font>
    <font>
      <b/>
      <sz val="12"/>
      <name val="Arial"/>
      <family val="2"/>
    </font>
    <font>
      <b/>
      <sz val="12"/>
      <name val="Sakkal Majalla"/>
    </font>
    <font>
      <b/>
      <sz val="11"/>
      <name val="Arial"/>
      <family val="2"/>
    </font>
    <font>
      <sz val="12"/>
      <name val="Arial"/>
      <family val="2"/>
    </font>
    <font>
      <sz val="14"/>
      <name val="Arial"/>
      <family val="2"/>
    </font>
    <font>
      <sz val="10"/>
      <name val="Arial"/>
      <family val="2"/>
    </font>
    <font>
      <sz val="10"/>
      <name val="Traditional Arabic"/>
      <family val="1"/>
    </font>
    <font>
      <sz val="11"/>
      <color theme="0"/>
      <name val="Arial"/>
      <family val="2"/>
      <scheme val="minor"/>
    </font>
    <font>
      <u/>
      <sz val="10"/>
      <color theme="10"/>
      <name val="Arial"/>
      <family val="2"/>
    </font>
    <font>
      <sz val="11"/>
      <color rgb="FFFF0000"/>
      <name val="Arial"/>
      <family val="2"/>
      <scheme val="minor"/>
    </font>
    <font>
      <b/>
      <sz val="16"/>
      <color rgb="FFFF0000"/>
      <name val="Arial"/>
      <family val="2"/>
    </font>
    <font>
      <b/>
      <sz val="12"/>
      <color rgb="FFFF0000"/>
      <name val="Arial"/>
      <family val="2"/>
    </font>
    <font>
      <sz val="12"/>
      <color theme="1"/>
      <name val="Arial"/>
      <family val="2"/>
      <scheme val="minor"/>
    </font>
    <font>
      <b/>
      <sz val="12"/>
      <color theme="1"/>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0"/>
      <name val="Arial"/>
      <family val="2"/>
      <scheme val="minor"/>
    </font>
    <font>
      <b/>
      <sz val="14"/>
      <color theme="8" tint="-0.249977111117893"/>
      <name val="Arial"/>
      <family val="2"/>
      <scheme val="minor"/>
    </font>
    <font>
      <b/>
      <sz val="14"/>
      <name val="Arial"/>
      <family val="2"/>
      <scheme val="minor"/>
    </font>
    <font>
      <b/>
      <sz val="12"/>
      <color theme="0"/>
      <name val="Arial"/>
      <family val="2"/>
    </font>
    <font>
      <b/>
      <sz val="16"/>
      <color theme="0"/>
      <name val="Arial"/>
      <family val="2"/>
      <scheme val="minor"/>
    </font>
    <font>
      <b/>
      <sz val="10"/>
      <color theme="0"/>
      <name val="Arial"/>
      <family val="2"/>
    </font>
    <font>
      <b/>
      <sz val="14"/>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b/>
      <u/>
      <sz val="12"/>
      <name val="Arial"/>
      <family val="2"/>
    </font>
    <font>
      <sz val="11"/>
      <color theme="1"/>
      <name val="Arial"/>
      <family val="2"/>
      <scheme val="minor"/>
    </font>
    <font>
      <sz val="8"/>
      <name val="Arial"/>
      <family val="2"/>
      <scheme val="minor"/>
    </font>
    <font>
      <b/>
      <u/>
      <sz val="12"/>
      <color theme="0"/>
      <name val="Arial"/>
      <family val="2"/>
    </font>
    <font>
      <sz val="14"/>
      <color theme="0"/>
      <name val="Arial"/>
      <family val="2"/>
    </font>
    <font>
      <sz val="12"/>
      <color theme="0"/>
      <name val="Arial"/>
      <family val="2"/>
    </font>
    <font>
      <b/>
      <sz val="12"/>
      <color theme="0"/>
      <name val="Arial"/>
      <family val="2"/>
      <scheme val="minor"/>
    </font>
    <font>
      <b/>
      <sz val="11"/>
      <color theme="0"/>
      <name val="Arial"/>
      <family val="2"/>
    </font>
    <font>
      <b/>
      <sz val="14"/>
      <color theme="0"/>
      <name val="Arial"/>
      <family val="2"/>
    </font>
    <font>
      <u/>
      <sz val="10"/>
      <color theme="0"/>
      <name val="Arial"/>
      <family val="2"/>
    </font>
    <font>
      <sz val="11"/>
      <color theme="0"/>
      <name val="Arial"/>
      <family val="2"/>
    </font>
    <font>
      <b/>
      <sz val="8"/>
      <color theme="0"/>
      <name val="Arial"/>
      <family val="2"/>
    </font>
    <font>
      <sz val="14"/>
      <color rgb="FF002060"/>
      <name val="Arial"/>
      <family val="2"/>
    </font>
    <font>
      <sz val="11"/>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sz val="12"/>
      <color rgb="FFFF0000"/>
      <name val="Arial"/>
      <family val="2"/>
    </font>
    <font>
      <sz val="11"/>
      <color rgb="FFFF0000"/>
      <name val="Arial"/>
      <family val="2"/>
    </font>
    <font>
      <b/>
      <sz val="11"/>
      <color rgb="FFFF0000"/>
      <name val="Arial"/>
      <family val="2"/>
    </font>
    <font>
      <b/>
      <sz val="18"/>
      <color theme="0"/>
      <name val="Arial"/>
      <family val="2"/>
    </font>
    <font>
      <b/>
      <sz val="14"/>
      <color rgb="FF002060"/>
      <name val="Arial"/>
      <family val="2"/>
    </font>
    <font>
      <sz val="11"/>
      <name val="Arial"/>
      <family val="2"/>
    </font>
    <font>
      <sz val="8"/>
      <color theme="0"/>
      <name val="Arial"/>
      <family val="2"/>
    </font>
    <font>
      <b/>
      <sz val="12"/>
      <color rgb="FF002060"/>
      <name val="Arial"/>
      <family val="2"/>
    </font>
    <font>
      <sz val="10"/>
      <color theme="0"/>
      <name val="Arial"/>
      <family val="2"/>
    </font>
    <font>
      <sz val="12"/>
      <color rgb="FF002060"/>
      <name val="Arial"/>
      <family val="2"/>
    </font>
    <font>
      <b/>
      <sz val="18"/>
      <color rgb="FFFF0000"/>
      <name val="Arial"/>
      <family val="2"/>
    </font>
    <font>
      <b/>
      <sz val="14"/>
      <color theme="7" tint="0.79998168889431442"/>
      <name val="Arial"/>
      <family val="2"/>
      <scheme val="minor"/>
    </font>
    <font>
      <b/>
      <sz val="16"/>
      <color theme="0"/>
      <name val="Sakkal Majalla"/>
    </font>
    <font>
      <sz val="14"/>
      <name val="Sakkal Majalla"/>
    </font>
    <font>
      <sz val="14"/>
      <color rgb="FFFF0000"/>
      <name val="Sakkal Majalla"/>
    </font>
    <font>
      <sz val="11"/>
      <color theme="1"/>
      <name val="Arial"/>
      <family val="2"/>
    </font>
    <font>
      <b/>
      <sz val="10"/>
      <color theme="1"/>
      <name val="Arial"/>
      <family val="2"/>
    </font>
    <font>
      <b/>
      <sz val="10"/>
      <name val="Arial"/>
      <family val="2"/>
    </font>
    <font>
      <b/>
      <sz val="10"/>
      <color rgb="FF0070C0"/>
      <name val="Arial"/>
      <family val="2"/>
    </font>
    <font>
      <sz val="10"/>
      <color theme="1"/>
      <name val="Arial"/>
      <family val="2"/>
    </font>
    <font>
      <sz val="10"/>
      <color rgb="FF002060"/>
      <name val="Arial"/>
      <family val="2"/>
    </font>
    <font>
      <b/>
      <sz val="16"/>
      <color theme="1"/>
      <name val="Arial"/>
      <family val="2"/>
    </font>
    <font>
      <sz val="20"/>
      <color theme="1"/>
      <name val="Arial"/>
      <family val="2"/>
    </font>
    <font>
      <b/>
      <sz val="12"/>
      <color theme="0"/>
      <name val="Sakkal Majalla"/>
    </font>
    <font>
      <sz val="16"/>
      <color theme="1"/>
      <name val="Sakkal Majalla"/>
    </font>
  </fonts>
  <fills count="22">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3855A6"/>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C00000"/>
        <bgColor indexed="64"/>
      </patternFill>
    </fill>
    <fill>
      <patternFill patternType="solid">
        <fgColor theme="8" tint="-0.499984740745262"/>
        <bgColor indexed="64"/>
      </patternFill>
    </fill>
    <fill>
      <patternFill patternType="solid">
        <fgColor theme="8"/>
        <bgColor indexed="64"/>
      </patternFill>
    </fill>
    <fill>
      <patternFill patternType="solid">
        <fgColor theme="3" tint="0.79998168889431442"/>
        <bgColor indexed="64"/>
      </patternFill>
    </fill>
  </fills>
  <borders count="145">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top/>
      <bottom style="medium">
        <color theme="0"/>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medium">
        <color indexed="64"/>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style="dashed">
        <color indexed="64"/>
      </left>
      <right style="medium">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theme="0"/>
      </left>
      <right/>
      <top/>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auto="1"/>
      </left>
      <right style="dashed">
        <color theme="0"/>
      </right>
      <top style="thin">
        <color theme="0"/>
      </top>
      <bottom style="thin">
        <color theme="0"/>
      </bottom>
      <diagonal/>
    </border>
    <border>
      <left style="dashed">
        <color theme="0"/>
      </left>
      <right style="dashed">
        <color theme="0"/>
      </right>
      <top style="thin">
        <color theme="0"/>
      </top>
      <bottom style="thin">
        <color theme="0"/>
      </bottom>
      <diagonal/>
    </border>
    <border>
      <left style="dashed">
        <color theme="0"/>
      </left>
      <right style="double">
        <color auto="1"/>
      </right>
      <top style="thin">
        <color theme="0"/>
      </top>
      <bottom style="thin">
        <color theme="0"/>
      </bottom>
      <diagonal/>
    </border>
    <border>
      <left style="thin">
        <color theme="0"/>
      </left>
      <right style="thin">
        <color theme="0"/>
      </right>
      <top style="thin">
        <color theme="0"/>
      </top>
      <bottom/>
      <diagonal/>
    </border>
    <border>
      <left/>
      <right style="medium">
        <color theme="0"/>
      </right>
      <top/>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ashed">
        <color theme="0"/>
      </right>
      <top style="double">
        <color auto="1"/>
      </top>
      <bottom style="thin">
        <color theme="0"/>
      </bottom>
      <diagonal/>
    </border>
    <border>
      <left style="dashed">
        <color theme="0"/>
      </left>
      <right/>
      <top style="double">
        <color auto="1"/>
      </top>
      <bottom style="thin">
        <color theme="0"/>
      </bottom>
      <diagonal/>
    </border>
    <border>
      <left/>
      <right style="double">
        <color auto="1"/>
      </right>
      <top style="double">
        <color auto="1"/>
      </top>
      <bottom style="thin">
        <color theme="0"/>
      </bottom>
      <diagonal/>
    </border>
    <border>
      <left style="thin">
        <color indexed="64"/>
      </left>
      <right/>
      <top style="thin">
        <color indexed="64"/>
      </top>
      <bottom style="thin">
        <color indexed="6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DashDot">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style="dashed">
        <color theme="0"/>
      </right>
      <top style="thin">
        <color theme="0"/>
      </top>
      <bottom style="double">
        <color indexed="64"/>
      </bottom>
      <diagonal/>
    </border>
    <border>
      <left style="dashed">
        <color theme="0"/>
      </left>
      <right style="dashed">
        <color theme="0"/>
      </right>
      <top style="thin">
        <color theme="0"/>
      </top>
      <bottom style="double">
        <color indexed="64"/>
      </bottom>
      <diagonal/>
    </border>
    <border>
      <left style="dashed">
        <color theme="0"/>
      </left>
      <right style="double">
        <color auto="1"/>
      </right>
      <top style="thin">
        <color theme="0"/>
      </top>
      <bottom style="double">
        <color indexed="64"/>
      </bottom>
      <diagonal/>
    </border>
    <border>
      <left/>
      <right/>
      <top/>
      <bottom style="double">
        <color indexed="64"/>
      </bottom>
      <diagonal/>
    </border>
    <border>
      <left style="thick">
        <color auto="1"/>
      </left>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style="thin">
        <color auto="1"/>
      </right>
      <top/>
      <bottom/>
      <diagonal/>
    </border>
    <border>
      <left style="thin">
        <color auto="1"/>
      </left>
      <right style="double">
        <color auto="1"/>
      </right>
      <top/>
      <bottom/>
      <diagonal/>
    </border>
    <border>
      <left style="double">
        <color indexed="64"/>
      </left>
      <right style="thin">
        <color indexed="64"/>
      </right>
      <top/>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double">
        <color indexed="64"/>
      </top>
      <bottom/>
      <diagonal/>
    </border>
  </borders>
  <cellStyleXfs count="7">
    <xf numFmtId="0" fontId="0" fillId="0" borderId="0"/>
    <xf numFmtId="0" fontId="10" fillId="0" borderId="0" applyNumberFormat="0" applyFill="0" applyBorder="0" applyAlignment="0" applyProtection="0"/>
    <xf numFmtId="0" fontId="7" fillId="0" borderId="0"/>
    <xf numFmtId="0" fontId="8" fillId="0" borderId="0"/>
    <xf numFmtId="0" fontId="7" fillId="0" borderId="0"/>
    <xf numFmtId="0" fontId="41" fillId="0" borderId="0"/>
    <xf numFmtId="0" fontId="1" fillId="0" borderId="0"/>
  </cellStyleXfs>
  <cellXfs count="490">
    <xf numFmtId="0" fontId="0" fillId="0" borderId="0" xfId="0"/>
    <xf numFmtId="0" fontId="0" fillId="0" borderId="0" xfId="0" applyProtection="1">
      <protection hidden="1"/>
    </xf>
    <xf numFmtId="0" fontId="12" fillId="0" borderId="0" xfId="0" applyFont="1" applyAlignment="1" applyProtection="1">
      <alignment vertical="center"/>
      <protection hidden="1"/>
    </xf>
    <xf numFmtId="0" fontId="0" fillId="0" borderId="0" xfId="0" applyAlignment="1" applyProtection="1">
      <alignment horizontal="center" vertical="center"/>
      <protection hidden="1"/>
    </xf>
    <xf numFmtId="0" fontId="17" fillId="7" borderId="13" xfId="0" applyFont="1" applyFill="1" applyBorder="1" applyAlignment="1">
      <alignment horizontal="center" vertical="center"/>
    </xf>
    <xf numFmtId="0" fontId="3" fillId="7" borderId="13" xfId="0" applyFont="1" applyFill="1" applyBorder="1" applyAlignment="1">
      <alignment horizontal="center" vertical="center"/>
    </xf>
    <xf numFmtId="0" fontId="17" fillId="7" borderId="14" xfId="0" applyFont="1" applyFill="1" applyBorder="1" applyAlignment="1">
      <alignment horizontal="center" vertical="center"/>
    </xf>
    <xf numFmtId="0" fontId="0" fillId="5" borderId="15" xfId="0" applyFill="1" applyBorder="1" applyAlignment="1" applyProtection="1">
      <alignment wrapText="1"/>
      <protection locked="0"/>
    </xf>
    <xf numFmtId="49" fontId="0" fillId="5" borderId="15" xfId="0" applyNumberFormat="1" applyFill="1" applyBorder="1" applyAlignment="1" applyProtection="1">
      <alignment wrapText="1"/>
      <protection locked="0"/>
    </xf>
    <xf numFmtId="0" fontId="9" fillId="0" borderId="0" xfId="0" applyFont="1"/>
    <xf numFmtId="49" fontId="17" fillId="7" borderId="14" xfId="0" applyNumberFormat="1" applyFont="1" applyFill="1" applyBorder="1" applyAlignment="1">
      <alignment horizontal="center" vertical="center"/>
    </xf>
    <xf numFmtId="49" fontId="0" fillId="0" borderId="0" xfId="0" applyNumberFormat="1"/>
    <xf numFmtId="0" fontId="19" fillId="0" borderId="0" xfId="0" applyFont="1" applyAlignment="1" applyProtection="1">
      <alignment vertical="center"/>
      <protection hidden="1"/>
    </xf>
    <xf numFmtId="0" fontId="19" fillId="0" borderId="0" xfId="0" applyFont="1" applyAlignment="1" applyProtection="1">
      <alignment vertical="center" shrinkToFit="1"/>
      <protection hidden="1"/>
    </xf>
    <xf numFmtId="0" fontId="19" fillId="0" borderId="0" xfId="0" applyFont="1" applyAlignment="1" applyProtection="1">
      <alignment horizontal="center" vertical="center" shrinkToFit="1"/>
      <protection hidden="1"/>
    </xf>
    <xf numFmtId="0" fontId="0" fillId="0" borderId="0" xfId="0" applyAlignment="1" applyProtection="1">
      <alignment vertical="center"/>
      <protection hidden="1"/>
    </xf>
    <xf numFmtId="0" fontId="24" fillId="0" borderId="0" xfId="0" applyFont="1" applyAlignment="1" applyProtection="1">
      <alignment horizontal="center" vertical="center"/>
      <protection hidden="1"/>
    </xf>
    <xf numFmtId="0" fontId="14" fillId="0" borderId="0" xfId="0" applyFont="1" applyProtection="1">
      <protection hidden="1"/>
    </xf>
    <xf numFmtId="0" fontId="21" fillId="9" borderId="24" xfId="0" applyFont="1" applyFill="1" applyBorder="1" applyAlignment="1" applyProtection="1">
      <alignment horizontal="center" vertical="center"/>
      <protection hidden="1"/>
    </xf>
    <xf numFmtId="0" fontId="21" fillId="9" borderId="25" xfId="0" applyFont="1" applyFill="1" applyBorder="1" applyAlignment="1" applyProtection="1">
      <alignment horizontal="center" vertical="center"/>
      <protection hidden="1"/>
    </xf>
    <xf numFmtId="14" fontId="21" fillId="9" borderId="25" xfId="0" applyNumberFormat="1" applyFont="1" applyFill="1" applyBorder="1" applyAlignment="1" applyProtection="1">
      <alignment horizontal="center" vertical="center"/>
      <protection hidden="1"/>
    </xf>
    <xf numFmtId="14" fontId="0" fillId="0" borderId="0" xfId="0" applyNumberFormat="1" applyProtection="1">
      <protection hidden="1"/>
    </xf>
    <xf numFmtId="0" fontId="0" fillId="0" borderId="0" xfId="0" applyAlignment="1">
      <alignment wrapText="1"/>
    </xf>
    <xf numFmtId="0" fontId="27" fillId="0" borderId="0" xfId="0" applyFont="1"/>
    <xf numFmtId="0" fontId="26" fillId="0" borderId="0" xfId="0" applyFont="1" applyAlignment="1">
      <alignment horizontal="center"/>
    </xf>
    <xf numFmtId="0" fontId="26" fillId="0" borderId="0" xfId="0" applyFont="1"/>
    <xf numFmtId="0" fontId="32" fillId="9" borderId="64" xfId="1" applyFont="1" applyFill="1" applyBorder="1"/>
    <xf numFmtId="0" fontId="35" fillId="0" borderId="0" xfId="0" applyFont="1"/>
    <xf numFmtId="0" fontId="35" fillId="0" borderId="0" xfId="0" applyFont="1" applyAlignment="1">
      <alignment horizontal="center"/>
    </xf>
    <xf numFmtId="0" fontId="38" fillId="0" borderId="0" xfId="1" applyFont="1" applyFill="1" applyBorder="1" applyAlignment="1">
      <alignment vertical="center" wrapText="1"/>
    </xf>
    <xf numFmtId="0" fontId="38" fillId="0" borderId="0" xfId="1" applyFont="1" applyFill="1" applyAlignment="1"/>
    <xf numFmtId="0" fontId="11" fillId="0" borderId="0" xfId="0" applyFont="1" applyProtection="1">
      <protection hidden="1"/>
    </xf>
    <xf numFmtId="0" fontId="18" fillId="0" borderId="0" xfId="0" applyFont="1" applyAlignment="1" applyProtection="1">
      <alignment vertical="center"/>
      <protection hidden="1"/>
    </xf>
    <xf numFmtId="0" fontId="23" fillId="0" borderId="0" xfId="0" applyFont="1" applyAlignment="1" applyProtection="1">
      <alignment vertical="center"/>
      <protection hidden="1"/>
    </xf>
    <xf numFmtId="0" fontId="25" fillId="0" borderId="0" xfId="0" applyFont="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3" fillId="0" borderId="0" xfId="0" applyFont="1" applyAlignment="1" applyProtection="1">
      <alignment vertical="center" shrinkToFit="1"/>
      <protection hidden="1"/>
    </xf>
    <xf numFmtId="0" fontId="23" fillId="0" borderId="0" xfId="0" applyFont="1" applyProtection="1">
      <protection hidden="1"/>
    </xf>
    <xf numFmtId="0" fontId="17" fillId="7" borderId="109" xfId="0" applyFont="1" applyFill="1" applyBorder="1" applyAlignment="1">
      <alignment horizontal="center" vertical="center"/>
    </xf>
    <xf numFmtId="0" fontId="0" fillId="5" borderId="110" xfId="0" applyFill="1" applyBorder="1" applyAlignment="1" applyProtection="1">
      <alignment wrapText="1"/>
      <protection locked="0"/>
    </xf>
    <xf numFmtId="0" fontId="47" fillId="0" borderId="0" xfId="0" applyFont="1" applyAlignment="1" applyProtection="1">
      <alignment vertical="center"/>
      <protection hidden="1"/>
    </xf>
    <xf numFmtId="0" fontId="45" fillId="0" borderId="0" xfId="0" applyFont="1" applyAlignment="1" applyProtection="1">
      <alignment vertical="center" shrinkToFit="1"/>
      <protection hidden="1"/>
    </xf>
    <xf numFmtId="0" fontId="23" fillId="0" borderId="0" xfId="0" applyFont="1" applyAlignment="1" applyProtection="1">
      <alignment horizontal="center" vertical="center" shrinkToFit="1"/>
      <protection hidden="1"/>
    </xf>
    <xf numFmtId="0" fontId="43" fillId="0" borderId="0" xfId="1" applyFont="1" applyFill="1" applyBorder="1" applyAlignment="1" applyProtection="1">
      <alignment vertical="center"/>
      <protection hidden="1"/>
    </xf>
    <xf numFmtId="0" fontId="43" fillId="0" borderId="0" xfId="1" applyFont="1" applyFill="1" applyBorder="1" applyAlignment="1" applyProtection="1">
      <alignment vertical="center" wrapText="1"/>
      <protection hidden="1"/>
    </xf>
    <xf numFmtId="0" fontId="44" fillId="0" borderId="0" xfId="1" applyFont="1" applyFill="1" applyBorder="1" applyAlignment="1" applyProtection="1">
      <alignment vertical="center" wrapText="1"/>
      <protection hidden="1"/>
    </xf>
    <xf numFmtId="0" fontId="25" fillId="0" borderId="0" xfId="0" applyFont="1" applyAlignment="1" applyProtection="1">
      <alignment horizontal="center" vertical="center"/>
      <protection hidden="1"/>
    </xf>
    <xf numFmtId="0" fontId="25" fillId="0" borderId="0" xfId="0" applyFont="1" applyProtection="1">
      <protection hidden="1"/>
    </xf>
    <xf numFmtId="0" fontId="23" fillId="0" borderId="0" xfId="0" applyFont="1" applyAlignment="1" applyProtection="1">
      <alignment vertical="center" textRotation="90"/>
      <protection hidden="1"/>
    </xf>
    <xf numFmtId="0" fontId="25" fillId="0" borderId="0" xfId="0" applyFont="1" applyAlignment="1" applyProtection="1">
      <alignment horizontal="center"/>
      <protection hidden="1"/>
    </xf>
    <xf numFmtId="0" fontId="25" fillId="0" borderId="0" xfId="0" applyFont="1" applyAlignment="1" applyProtection="1">
      <alignment vertical="center" wrapText="1"/>
      <protection hidden="1"/>
    </xf>
    <xf numFmtId="0" fontId="48" fillId="0" borderId="0" xfId="0" applyFont="1" applyAlignment="1" applyProtection="1">
      <alignment vertical="center"/>
      <protection hidden="1"/>
    </xf>
    <xf numFmtId="0" fontId="48" fillId="0" borderId="0" xfId="0" applyFont="1" applyAlignment="1" applyProtection="1">
      <alignment horizontal="right" vertical="center"/>
      <protection hidden="1"/>
    </xf>
    <xf numFmtId="0" fontId="49" fillId="0" borderId="0" xfId="1" applyFont="1" applyFill="1" applyBorder="1" applyProtection="1">
      <protection hidden="1"/>
    </xf>
    <xf numFmtId="0" fontId="25" fillId="0" borderId="0" xfId="0" applyFont="1" applyAlignment="1" applyProtection="1">
      <alignment horizontal="center" vertical="center" wrapText="1"/>
      <protection hidden="1"/>
    </xf>
    <xf numFmtId="0" fontId="45" fillId="0" borderId="0" xfId="0" applyFont="1" applyAlignment="1" applyProtection="1">
      <alignment shrinkToFit="1"/>
      <protection hidden="1"/>
    </xf>
    <xf numFmtId="0" fontId="50" fillId="0" borderId="0" xfId="0" applyFont="1" applyAlignment="1" applyProtection="1">
      <alignment vertical="center"/>
      <protection hidden="1"/>
    </xf>
    <xf numFmtId="0" fontId="18" fillId="0" borderId="0" xfId="0" applyFont="1" applyAlignment="1" applyProtection="1">
      <alignment vertical="center" shrinkToFit="1"/>
      <protection hidden="1"/>
    </xf>
    <xf numFmtId="0" fontId="18" fillId="0" borderId="0" xfId="0" applyFont="1" applyAlignment="1" applyProtection="1">
      <alignment horizontal="center" vertical="center"/>
      <protection hidden="1"/>
    </xf>
    <xf numFmtId="0" fontId="18" fillId="0" borderId="0" xfId="0" applyFont="1" applyProtection="1">
      <protection hidden="1"/>
    </xf>
    <xf numFmtId="0" fontId="18" fillId="0" borderId="0" xfId="0" applyFont="1" applyAlignment="1" applyProtection="1">
      <alignment horizontal="right"/>
      <protection hidden="1"/>
    </xf>
    <xf numFmtId="0" fontId="18" fillId="0" borderId="0" xfId="0" applyFont="1" applyAlignment="1" applyProtection="1">
      <alignment horizontal="center"/>
      <protection hidden="1"/>
    </xf>
    <xf numFmtId="0" fontId="51" fillId="0" borderId="0" xfId="0" applyFont="1" applyAlignment="1" applyProtection="1">
      <alignment horizontal="center"/>
      <protection hidden="1"/>
    </xf>
    <xf numFmtId="0" fontId="25" fillId="0" borderId="0" xfId="0" applyFont="1" applyAlignment="1" applyProtection="1">
      <alignment horizontal="right"/>
      <protection hidden="1"/>
    </xf>
    <xf numFmtId="0" fontId="52" fillId="0" borderId="0" xfId="1" applyFont="1" applyFill="1" applyBorder="1" applyAlignment="1" applyProtection="1">
      <alignment vertical="center" wrapText="1"/>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13" fillId="0" borderId="0" xfId="0" applyFont="1" applyProtection="1">
      <protection hidden="1"/>
    </xf>
    <xf numFmtId="0" fontId="54" fillId="0" borderId="0" xfId="0" applyFont="1" applyAlignment="1" applyProtection="1">
      <alignment horizontal="center" vertical="center"/>
      <protection hidden="1"/>
    </xf>
    <xf numFmtId="0" fontId="54" fillId="0" borderId="0" xfId="0" applyFont="1" applyProtection="1">
      <protection hidden="1"/>
    </xf>
    <xf numFmtId="0" fontId="55" fillId="0" borderId="0" xfId="0" applyFont="1" applyProtection="1">
      <protection hidden="1"/>
    </xf>
    <xf numFmtId="0" fontId="13" fillId="0" borderId="0" xfId="0" applyFont="1" applyAlignment="1" applyProtection="1">
      <alignment vertical="center"/>
      <protection hidden="1"/>
    </xf>
    <xf numFmtId="0" fontId="56" fillId="0" borderId="0" xfId="0" applyFont="1" applyAlignment="1" applyProtection="1">
      <alignment vertical="center"/>
      <protection hidden="1"/>
    </xf>
    <xf numFmtId="0" fontId="56" fillId="0" borderId="0" xfId="0" applyFont="1" applyAlignment="1" applyProtection="1">
      <alignment horizontal="right" vertical="center"/>
      <protection hidden="1"/>
    </xf>
    <xf numFmtId="0" fontId="57" fillId="0" borderId="0" xfId="0" applyFont="1" applyAlignment="1" applyProtection="1">
      <alignment vertical="center"/>
      <protection hidden="1"/>
    </xf>
    <xf numFmtId="0" fontId="58" fillId="0" borderId="0" xfId="0" applyFont="1" applyAlignment="1" applyProtection="1">
      <alignment shrinkToFit="1"/>
      <protection hidden="1"/>
    </xf>
    <xf numFmtId="0" fontId="59" fillId="0" borderId="0" xfId="0" applyFont="1" applyAlignment="1" applyProtection="1">
      <alignment vertical="center"/>
      <protection hidden="1"/>
    </xf>
    <xf numFmtId="0" fontId="60" fillId="0" borderId="0" xfId="0" applyFont="1" applyAlignment="1" applyProtection="1">
      <alignment vertical="center"/>
      <protection hidden="1"/>
    </xf>
    <xf numFmtId="0" fontId="23" fillId="0" borderId="22"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9" fillId="0" borderId="0" xfId="0" applyFont="1" applyProtection="1">
      <protection hidden="1"/>
    </xf>
    <xf numFmtId="0" fontId="50" fillId="0" borderId="0" xfId="0" applyFont="1" applyProtection="1">
      <protection hidden="1"/>
    </xf>
    <xf numFmtId="0" fontId="63" fillId="0" borderId="0" xfId="0" applyFont="1" applyProtection="1">
      <protection hidden="1"/>
    </xf>
    <xf numFmtId="0" fontId="5" fillId="4" borderId="44" xfId="0" applyFont="1" applyFill="1" applyBorder="1" applyAlignment="1" applyProtection="1">
      <alignment horizontal="center" vertical="center"/>
      <protection hidden="1"/>
    </xf>
    <xf numFmtId="0" fontId="5" fillId="4" borderId="50" xfId="0" applyFont="1" applyFill="1" applyBorder="1" applyAlignment="1" applyProtection="1">
      <alignment horizontal="center" vertical="center"/>
      <protection hidden="1"/>
    </xf>
    <xf numFmtId="0" fontId="65" fillId="0" borderId="0" xfId="0" applyFont="1" applyProtection="1">
      <protection hidden="1"/>
    </xf>
    <xf numFmtId="0" fontId="63" fillId="4" borderId="44" xfId="0" applyFont="1" applyFill="1" applyBorder="1" applyAlignment="1" applyProtection="1">
      <alignment horizontal="center" vertical="center"/>
      <protection hidden="1"/>
    </xf>
    <xf numFmtId="0" fontId="64" fillId="0" borderId="0" xfId="0" applyFont="1" applyProtection="1">
      <protection hidden="1"/>
    </xf>
    <xf numFmtId="0" fontId="63" fillId="4" borderId="50" xfId="0" applyFont="1" applyFill="1" applyBorder="1" applyAlignment="1" applyProtection="1">
      <alignment horizontal="center" vertical="center"/>
      <protection hidden="1"/>
    </xf>
    <xf numFmtId="0" fontId="63" fillId="4" borderId="75" xfId="0" applyFont="1" applyFill="1" applyBorder="1" applyAlignment="1" applyProtection="1">
      <alignment horizontal="center" vertical="center"/>
      <protection hidden="1"/>
    </xf>
    <xf numFmtId="0" fontId="64" fillId="0" borderId="0" xfId="0" applyFont="1" applyAlignment="1" applyProtection="1">
      <alignment shrinkToFit="1"/>
      <protection hidden="1"/>
    </xf>
    <xf numFmtId="0" fontId="63" fillId="4" borderId="2" xfId="0" applyFont="1" applyFill="1" applyBorder="1" applyAlignment="1" applyProtection="1">
      <alignment horizontal="center" vertical="center"/>
      <protection hidden="1"/>
    </xf>
    <xf numFmtId="0" fontId="18" fillId="0" borderId="76" xfId="0" applyFont="1" applyBorder="1" applyAlignment="1" applyProtection="1">
      <alignment horizontal="center" vertical="center"/>
      <protection hidden="1"/>
    </xf>
    <xf numFmtId="0" fontId="18" fillId="16" borderId="76" xfId="0" applyFont="1" applyFill="1" applyBorder="1" applyAlignment="1" applyProtection="1">
      <alignment horizontal="center" vertical="center"/>
      <protection hidden="1"/>
    </xf>
    <xf numFmtId="0" fontId="5" fillId="4" borderId="75" xfId="0" applyFont="1" applyFill="1" applyBorder="1" applyAlignment="1" applyProtection="1">
      <alignment horizontal="center" vertical="center"/>
      <protection hidden="1"/>
    </xf>
    <xf numFmtId="0" fontId="66" fillId="0" borderId="0" xfId="0" applyFont="1" applyProtection="1">
      <protection hidden="1"/>
    </xf>
    <xf numFmtId="0" fontId="48" fillId="19" borderId="0" xfId="0" applyFont="1" applyFill="1" applyAlignment="1" applyProtection="1">
      <alignment horizontal="center" vertical="center" wrapText="1"/>
      <protection hidden="1"/>
    </xf>
    <xf numFmtId="0" fontId="62" fillId="14" borderId="78" xfId="0" applyFont="1" applyFill="1" applyBorder="1" applyAlignment="1" applyProtection="1">
      <alignment horizontal="center" vertical="center"/>
      <protection hidden="1"/>
    </xf>
    <xf numFmtId="0" fontId="62" fillId="14" borderId="76" xfId="0" applyFont="1" applyFill="1" applyBorder="1" applyAlignment="1" applyProtection="1">
      <alignment horizontal="center" vertical="center"/>
      <protection hidden="1"/>
    </xf>
    <xf numFmtId="0" fontId="62" fillId="16" borderId="76" xfId="0" applyFont="1" applyFill="1" applyBorder="1" applyAlignment="1" applyProtection="1">
      <alignment horizontal="center" vertical="center"/>
      <protection hidden="1"/>
    </xf>
    <xf numFmtId="0" fontId="62" fillId="16" borderId="76" xfId="0" applyFont="1" applyFill="1" applyBorder="1" applyAlignment="1" applyProtection="1">
      <alignment horizontal="center" vertical="center"/>
      <protection locked="0" hidden="1"/>
    </xf>
    <xf numFmtId="0" fontId="48" fillId="14" borderId="78" xfId="0" applyFont="1" applyFill="1" applyBorder="1" applyAlignment="1" applyProtection="1">
      <alignment horizontal="center" vertical="center"/>
      <protection hidden="1"/>
    </xf>
    <xf numFmtId="0" fontId="48" fillId="14" borderId="76" xfId="0" applyFont="1" applyFill="1" applyBorder="1" applyAlignment="1" applyProtection="1">
      <alignment horizontal="center" vertical="center"/>
      <protection hidden="1"/>
    </xf>
    <xf numFmtId="0" fontId="44" fillId="0" borderId="0" xfId="0" applyFont="1" applyProtection="1">
      <protection hidden="1"/>
    </xf>
    <xf numFmtId="0" fontId="48" fillId="0" borderId="0" xfId="0" applyFont="1" applyProtection="1">
      <protection hidden="1"/>
    </xf>
    <xf numFmtId="0" fontId="48" fillId="0" borderId="23" xfId="0" applyFont="1" applyBorder="1" applyAlignment="1" applyProtection="1">
      <alignment vertical="center"/>
      <protection hidden="1"/>
    </xf>
    <xf numFmtId="0" fontId="48"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0" fillId="15" borderId="0" xfId="0" applyFill="1" applyProtection="1">
      <protection hidden="1"/>
    </xf>
    <xf numFmtId="0" fontId="0" fillId="15" borderId="0" xfId="0" applyFill="1" applyAlignment="1" applyProtection="1">
      <alignment horizontal="center" vertical="center"/>
      <protection hidden="1"/>
    </xf>
    <xf numFmtId="0" fontId="0" fillId="15" borderId="0" xfId="0" applyFill="1" applyAlignment="1" applyProtection="1">
      <alignment horizontal="center" vertical="center" wrapText="1"/>
      <protection hidden="1"/>
    </xf>
    <xf numFmtId="0" fontId="74" fillId="0" borderId="8" xfId="0" applyFont="1" applyBorder="1" applyAlignment="1" applyProtection="1">
      <alignment horizontal="right" vertical="center" shrinkToFit="1"/>
      <protection hidden="1"/>
    </xf>
    <xf numFmtId="0" fontId="77" fillId="0" borderId="0" xfId="0" applyFont="1" applyAlignment="1" applyProtection="1">
      <alignment horizontal="center" vertical="center" shrinkToFit="1"/>
      <protection hidden="1"/>
    </xf>
    <xf numFmtId="0" fontId="75" fillId="0" borderId="84" xfId="0" applyFont="1" applyBorder="1" applyAlignment="1" applyProtection="1">
      <alignment horizontal="center" vertical="center" shrinkToFit="1"/>
      <protection hidden="1"/>
    </xf>
    <xf numFmtId="0" fontId="75" fillId="2" borderId="0" xfId="0" applyFont="1" applyFill="1" applyAlignment="1" applyProtection="1">
      <alignment horizontal="center" vertical="center" shrinkToFit="1"/>
      <protection hidden="1"/>
    </xf>
    <xf numFmtId="0" fontId="66" fillId="0" borderId="0" xfId="0" applyFont="1" applyAlignment="1" applyProtection="1">
      <alignment horizontal="center" vertical="center" shrinkToFit="1"/>
      <protection hidden="1"/>
    </xf>
    <xf numFmtId="0" fontId="75" fillId="0" borderId="81" xfId="0" applyFont="1" applyBorder="1" applyAlignment="1" applyProtection="1">
      <alignment horizontal="center" vertical="center" shrinkToFit="1"/>
      <protection hidden="1"/>
    </xf>
    <xf numFmtId="0" fontId="77" fillId="0" borderId="16" xfId="0" applyFont="1" applyBorder="1" applyAlignment="1" applyProtection="1">
      <alignment horizontal="center" vertical="center" shrinkToFit="1"/>
      <protection hidden="1"/>
    </xf>
    <xf numFmtId="0" fontId="77" fillId="0" borderId="83" xfId="0" applyFont="1" applyBorder="1" applyAlignment="1" applyProtection="1">
      <alignment horizontal="center" vertical="center" shrinkToFit="1"/>
      <protection hidden="1"/>
    </xf>
    <xf numFmtId="0" fontId="77" fillId="0" borderId="82" xfId="0" applyFont="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7" fillId="0" borderId="7" xfId="0" applyFont="1" applyBorder="1" applyAlignment="1" applyProtection="1">
      <alignment vertical="center" shrinkToFit="1"/>
      <protection hidden="1"/>
    </xf>
    <xf numFmtId="0" fontId="77" fillId="0" borderId="0" xfId="0" applyFont="1" applyAlignment="1" applyProtection="1">
      <alignment shrinkToFit="1"/>
      <protection hidden="1"/>
    </xf>
    <xf numFmtId="0" fontId="77" fillId="3" borderId="7" xfId="0" applyFont="1" applyFill="1" applyBorder="1" applyAlignment="1" applyProtection="1">
      <alignment vertical="center" shrinkToFit="1"/>
      <protection hidden="1"/>
    </xf>
    <xf numFmtId="0" fontId="77" fillId="3" borderId="110" xfId="0" applyFont="1" applyFill="1" applyBorder="1" applyAlignment="1" applyProtection="1">
      <alignment vertical="center" shrinkToFit="1"/>
      <protection hidden="1"/>
    </xf>
    <xf numFmtId="0" fontId="74" fillId="16" borderId="0" xfId="0" applyFont="1" applyFill="1" applyAlignment="1" applyProtection="1">
      <alignment horizontal="center" vertical="center" shrinkToFit="1"/>
      <protection hidden="1"/>
    </xf>
    <xf numFmtId="165" fontId="74" fillId="16" borderId="0" xfId="0" applyNumberFormat="1" applyFont="1" applyFill="1" applyAlignment="1" applyProtection="1">
      <alignment horizontal="center" vertical="center" shrinkToFit="1"/>
      <protection hidden="1"/>
    </xf>
    <xf numFmtId="165" fontId="74" fillId="16" borderId="113" xfId="0" applyNumberFormat="1" applyFont="1" applyFill="1" applyBorder="1" applyAlignment="1" applyProtection="1">
      <alignment horizontal="center" vertical="center" shrinkToFit="1"/>
      <protection hidden="1"/>
    </xf>
    <xf numFmtId="0" fontId="78" fillId="6" borderId="114" xfId="0" applyFont="1" applyFill="1" applyBorder="1" applyAlignment="1" applyProtection="1">
      <alignment horizontal="center" vertical="center" shrinkToFit="1"/>
      <protection hidden="1"/>
    </xf>
    <xf numFmtId="0" fontId="75" fillId="0" borderId="45" xfId="0" applyFont="1" applyBorder="1" applyAlignment="1" applyProtection="1">
      <alignment vertical="center" textRotation="90" shrinkToFit="1"/>
      <protection hidden="1"/>
    </xf>
    <xf numFmtId="0" fontId="77" fillId="0" borderId="45" xfId="0" applyFont="1" applyBorder="1" applyAlignment="1" applyProtection="1">
      <alignment horizontal="center" vertical="center" shrinkToFit="1"/>
      <protection hidden="1"/>
    </xf>
    <xf numFmtId="0" fontId="75" fillId="0" borderId="46" xfId="0" applyFont="1" applyBorder="1" applyAlignment="1" applyProtection="1">
      <alignment vertical="center" textRotation="90" shrinkToFit="1"/>
      <protection hidden="1"/>
    </xf>
    <xf numFmtId="0" fontId="77" fillId="0" borderId="46" xfId="0" applyFont="1" applyBorder="1" applyAlignment="1" applyProtection="1">
      <alignment horizontal="center" vertical="center" shrinkToFit="1"/>
      <protection hidden="1"/>
    </xf>
    <xf numFmtId="0" fontId="77" fillId="0" borderId="0" xfId="0" applyFont="1" applyProtection="1">
      <protection hidden="1"/>
    </xf>
    <xf numFmtId="0" fontId="77" fillId="0" borderId="118" xfId="0" applyFont="1" applyBorder="1" applyProtection="1">
      <protection hidden="1"/>
    </xf>
    <xf numFmtId="0" fontId="80" fillId="0" borderId="49" xfId="0" applyFont="1" applyBorder="1" applyAlignment="1">
      <alignment horizontal="center" vertical="center"/>
    </xf>
    <xf numFmtId="0" fontId="78" fillId="6" borderId="6" xfId="0" applyFont="1" applyFill="1" applyBorder="1" applyAlignment="1" applyProtection="1">
      <alignment horizontal="center" vertical="center" shrinkToFit="1"/>
      <protection hidden="1"/>
    </xf>
    <xf numFmtId="0" fontId="7" fillId="3" borderId="7" xfId="0" applyFont="1" applyFill="1" applyBorder="1" applyAlignment="1" applyProtection="1">
      <alignment horizontal="center" vertical="center" shrinkToFit="1"/>
      <protection hidden="1"/>
    </xf>
    <xf numFmtId="0" fontId="77" fillId="0" borderId="7" xfId="0" applyFont="1" applyBorder="1" applyAlignment="1" applyProtection="1">
      <alignment horizontal="center" vertical="center" shrinkToFit="1"/>
      <protection hidden="1"/>
    </xf>
    <xf numFmtId="0" fontId="75" fillId="0" borderId="0" xfId="0" applyFont="1" applyAlignment="1" applyProtection="1">
      <alignment horizontal="center" vertical="center" shrinkToFit="1"/>
      <protection hidden="1"/>
    </xf>
    <xf numFmtId="0" fontId="75" fillId="0" borderId="45" xfId="0" applyFont="1" applyBorder="1" applyAlignment="1" applyProtection="1">
      <alignment horizontal="center" vertical="top" shrinkToFit="1"/>
      <protection hidden="1"/>
    </xf>
    <xf numFmtId="0" fontId="75" fillId="0" borderId="46" xfId="0" applyFont="1" applyBorder="1" applyAlignment="1" applyProtection="1">
      <alignment horizontal="center" vertical="top" shrinkToFit="1"/>
      <protection hidden="1"/>
    </xf>
    <xf numFmtId="0" fontId="74" fillId="0" borderId="7" xfId="0" applyFont="1" applyBorder="1" applyAlignment="1" applyProtection="1">
      <alignment horizontal="right" vertical="center" shrinkToFit="1"/>
      <protection hidden="1"/>
    </xf>
    <xf numFmtId="0" fontId="75" fillId="0" borderId="7" xfId="0" applyFont="1" applyBorder="1" applyAlignment="1" applyProtection="1">
      <alignment horizontal="right" vertical="center" shrinkToFit="1"/>
      <protection hidden="1"/>
    </xf>
    <xf numFmtId="0" fontId="75" fillId="0" borderId="9" xfId="0" applyFont="1" applyBorder="1" applyAlignment="1" applyProtection="1">
      <alignment horizontal="center" vertical="center" shrinkToFit="1"/>
      <protection hidden="1"/>
    </xf>
    <xf numFmtId="0" fontId="75" fillId="0" borderId="7" xfId="0" applyFont="1" applyBorder="1" applyAlignment="1" applyProtection="1">
      <alignment horizontal="left" vertical="center" shrinkToFit="1"/>
      <protection hidden="1"/>
    </xf>
    <xf numFmtId="0" fontId="80" fillId="5" borderId="15" xfId="0" applyFont="1" applyFill="1" applyBorder="1" applyAlignment="1" applyProtection="1">
      <alignment horizontal="center" vertical="center" wrapText="1"/>
      <protection locked="0"/>
    </xf>
    <xf numFmtId="0" fontId="73" fillId="0" borderId="0" xfId="0" applyFont="1" applyAlignment="1">
      <alignment shrinkToFit="1"/>
    </xf>
    <xf numFmtId="49" fontId="73" fillId="0" borderId="0" xfId="0" applyNumberFormat="1" applyFont="1" applyAlignment="1">
      <alignment shrinkToFit="1"/>
    </xf>
    <xf numFmtId="14" fontId="0" fillId="0" borderId="0" xfId="0" applyNumberFormat="1"/>
    <xf numFmtId="0" fontId="50" fillId="0" borderId="0" xfId="0" applyFont="1"/>
    <xf numFmtId="0" fontId="16" fillId="0" borderId="0" xfId="0" applyFont="1" applyAlignment="1" applyProtection="1">
      <alignment vertical="center"/>
      <protection hidden="1"/>
    </xf>
    <xf numFmtId="0" fontId="20" fillId="9" borderId="24" xfId="0" applyFont="1" applyFill="1" applyBorder="1" applyAlignment="1" applyProtection="1">
      <alignment horizontal="center" vertical="center"/>
      <protection hidden="1"/>
    </xf>
    <xf numFmtId="0" fontId="20" fillId="9" borderId="25" xfId="0" applyFont="1" applyFill="1" applyBorder="1" applyAlignment="1" applyProtection="1">
      <alignment horizontal="center" vertical="center"/>
      <protection hidden="1"/>
    </xf>
    <xf numFmtId="14" fontId="20" fillId="9" borderId="25" xfId="0" applyNumberFormat="1" applyFont="1" applyFill="1" applyBorder="1" applyAlignment="1" applyProtection="1">
      <alignment horizontal="center" vertical="center"/>
      <protection hidden="1"/>
    </xf>
    <xf numFmtId="49" fontId="20" fillId="9" borderId="25" xfId="0" applyNumberFormat="1" applyFont="1" applyFill="1" applyBorder="1" applyAlignment="1" applyProtection="1">
      <alignment horizontal="center" vertical="center"/>
      <protection hidden="1"/>
    </xf>
    <xf numFmtId="0" fontId="71" fillId="16" borderId="26" xfId="0" applyFont="1" applyFill="1" applyBorder="1" applyAlignment="1" applyProtection="1">
      <alignment horizontal="center"/>
      <protection hidden="1"/>
    </xf>
    <xf numFmtId="164" fontId="71" fillId="16" borderId="26" xfId="0" applyNumberFormat="1" applyFont="1" applyFill="1" applyBorder="1" applyAlignment="1" applyProtection="1">
      <alignment horizontal="center"/>
      <protection hidden="1"/>
    </xf>
    <xf numFmtId="49" fontId="71" fillId="16" borderId="26" xfId="0" applyNumberFormat="1" applyFont="1" applyFill="1" applyBorder="1" applyAlignment="1" applyProtection="1">
      <alignment horizontal="center"/>
      <protection hidden="1"/>
    </xf>
    <xf numFmtId="0" fontId="71" fillId="16" borderId="27" xfId="0" applyFont="1" applyFill="1" applyBorder="1" applyAlignment="1" applyProtection="1">
      <alignment horizontal="center"/>
      <protection hidden="1"/>
    </xf>
    <xf numFmtId="0" fontId="71" fillId="16" borderId="33" xfId="0" applyFont="1" applyFill="1" applyBorder="1" applyAlignment="1" applyProtection="1">
      <alignment horizontal="center"/>
      <protection hidden="1"/>
    </xf>
    <xf numFmtId="0" fontId="71" fillId="16" borderId="28" xfId="0" applyFont="1" applyFill="1" applyBorder="1" applyAlignment="1" applyProtection="1">
      <alignment horizontal="center"/>
      <protection hidden="1"/>
    </xf>
    <xf numFmtId="0" fontId="71" fillId="16" borderId="135" xfId="0" applyFont="1" applyFill="1" applyBorder="1" applyAlignment="1" applyProtection="1">
      <alignment horizontal="center"/>
      <protection hidden="1"/>
    </xf>
    <xf numFmtId="0" fontId="29" fillId="21" borderId="136" xfId="0" applyFont="1" applyFill="1" applyBorder="1" applyAlignment="1" applyProtection="1">
      <alignment horizontal="center" vertical="center"/>
      <protection hidden="1"/>
    </xf>
    <xf numFmtId="0" fontId="71" fillId="7" borderId="15" xfId="0" applyFont="1" applyFill="1" applyBorder="1" applyAlignment="1" applyProtection="1">
      <alignment horizontal="center" vertical="center"/>
      <protection hidden="1"/>
    </xf>
    <xf numFmtId="0" fontId="29" fillId="21" borderId="15" xfId="0" applyFont="1" applyFill="1" applyBorder="1" applyAlignment="1" applyProtection="1">
      <alignment horizontal="center" vertical="center"/>
      <protection hidden="1"/>
    </xf>
    <xf numFmtId="0" fontId="71" fillId="7" borderId="129" xfId="0" applyFont="1" applyFill="1" applyBorder="1" applyAlignment="1" applyProtection="1">
      <alignment horizontal="center" vertical="center"/>
      <protection hidden="1"/>
    </xf>
    <xf numFmtId="0" fontId="29" fillId="21" borderId="128" xfId="0" applyFont="1" applyFill="1" applyBorder="1" applyAlignment="1" applyProtection="1">
      <alignment horizontal="center" vertical="center"/>
      <protection hidden="1"/>
    </xf>
    <xf numFmtId="0" fontId="71" fillId="7" borderId="137" xfId="0" applyFont="1" applyFill="1" applyBorder="1" applyAlignment="1" applyProtection="1">
      <alignment horizontal="center" vertical="center"/>
      <protection hidden="1"/>
    </xf>
    <xf numFmtId="0" fontId="71" fillId="3" borderId="128" xfId="0" applyFont="1" applyFill="1" applyBorder="1" applyAlignment="1" applyProtection="1">
      <alignment horizontal="center" vertical="center"/>
      <protection hidden="1"/>
    </xf>
    <xf numFmtId="0" fontId="71" fillId="3" borderId="15" xfId="0" applyFont="1" applyFill="1" applyBorder="1" applyAlignment="1" applyProtection="1">
      <alignment horizontal="center" vertical="center"/>
      <protection hidden="1"/>
    </xf>
    <xf numFmtId="1" fontId="71" fillId="3" borderId="129" xfId="0" applyNumberFormat="1" applyFont="1" applyFill="1" applyBorder="1" applyAlignment="1" applyProtection="1">
      <alignment horizontal="center"/>
      <protection hidden="1"/>
    </xf>
    <xf numFmtId="0" fontId="71" fillId="3" borderId="129" xfId="0" applyFont="1" applyFill="1" applyBorder="1" applyAlignment="1" applyProtection="1">
      <alignment horizontal="center"/>
      <protection hidden="1"/>
    </xf>
    <xf numFmtId="0" fontId="71" fillId="3" borderId="128" xfId="0" applyFont="1" applyFill="1" applyBorder="1" applyAlignment="1" applyProtection="1">
      <alignment horizontal="center"/>
      <protection hidden="1"/>
    </xf>
    <xf numFmtId="0" fontId="71" fillId="3" borderId="15" xfId="0" applyFont="1" applyFill="1" applyBorder="1" applyAlignment="1" applyProtection="1">
      <alignment horizontal="center"/>
      <protection hidden="1"/>
    </xf>
    <xf numFmtId="0" fontId="72" fillId="3" borderId="15" xfId="0" applyFont="1" applyFill="1" applyBorder="1" applyAlignment="1" applyProtection="1">
      <alignment horizontal="center"/>
      <protection hidden="1"/>
    </xf>
    <xf numFmtId="0" fontId="71" fillId="3" borderId="15" xfId="0" applyFont="1" applyFill="1" applyBorder="1" applyProtection="1">
      <protection hidden="1"/>
    </xf>
    <xf numFmtId="0" fontId="71" fillId="3" borderId="129" xfId="0" applyFont="1" applyFill="1" applyBorder="1" applyAlignment="1" applyProtection="1">
      <alignment horizontal="center" vertical="center"/>
      <protection hidden="1"/>
    </xf>
    <xf numFmtId="0" fontId="53" fillId="0" borderId="0" xfId="0" applyFont="1" applyProtection="1">
      <protection hidden="1"/>
    </xf>
    <xf numFmtId="0" fontId="0" fillId="5" borderId="110" xfId="0" applyFill="1" applyBorder="1" applyAlignment="1">
      <alignment wrapText="1"/>
    </xf>
    <xf numFmtId="164" fontId="0" fillId="5" borderId="110" xfId="0" applyNumberFormat="1" applyFill="1" applyBorder="1" applyAlignment="1">
      <alignment wrapText="1"/>
    </xf>
    <xf numFmtId="164" fontId="0" fillId="5" borderId="15" xfId="0" applyNumberFormat="1" applyFill="1" applyBorder="1" applyAlignment="1" applyProtection="1">
      <alignment wrapText="1"/>
      <protection locked="0"/>
    </xf>
    <xf numFmtId="0" fontId="82" fillId="0" borderId="0" xfId="0" applyFont="1" applyAlignment="1" applyProtection="1">
      <alignment vertical="center"/>
      <protection hidden="1"/>
    </xf>
    <xf numFmtId="164" fontId="9" fillId="0" borderId="0" xfId="0" applyNumberFormat="1" applyFont="1"/>
    <xf numFmtId="0" fontId="81" fillId="0" borderId="13" xfId="0" applyFont="1" applyBorder="1" applyAlignment="1">
      <alignment horizontal="center" vertical="center"/>
    </xf>
    <xf numFmtId="0" fontId="9" fillId="0" borderId="0" xfId="0" applyFont="1" applyFill="1"/>
    <xf numFmtId="0" fontId="32" fillId="9" borderId="63" xfId="1" applyFont="1" applyFill="1" applyBorder="1" applyAlignment="1">
      <alignment horizontal="right"/>
    </xf>
    <xf numFmtId="0" fontId="32" fillId="9" borderId="32" xfId="1" applyFont="1" applyFill="1" applyBorder="1" applyAlignment="1">
      <alignment horizontal="right"/>
    </xf>
    <xf numFmtId="0" fontId="32" fillId="9" borderId="64" xfId="1" applyFont="1" applyFill="1" applyBorder="1" applyAlignment="1">
      <alignment horizontal="right"/>
    </xf>
    <xf numFmtId="0" fontId="33" fillId="9" borderId="65" xfId="0" applyFont="1" applyFill="1" applyBorder="1" applyAlignment="1">
      <alignment horizontal="right" vertical="center"/>
    </xf>
    <xf numFmtId="0" fontId="33" fillId="9" borderId="66" xfId="0" applyFont="1" applyFill="1" applyBorder="1" applyAlignment="1">
      <alignment horizontal="right" vertical="center"/>
    </xf>
    <xf numFmtId="0" fontId="33" fillId="9" borderId="67" xfId="0" applyFont="1" applyFill="1" applyBorder="1" applyAlignment="1">
      <alignment horizontal="right" vertical="center"/>
    </xf>
    <xf numFmtId="9" fontId="33" fillId="9" borderId="60" xfId="1" applyNumberFormat="1" applyFont="1" applyFill="1" applyBorder="1" applyAlignment="1">
      <alignment horizontal="right" vertical="center"/>
    </xf>
    <xf numFmtId="0" fontId="33" fillId="9" borderId="68" xfId="1" applyFont="1" applyFill="1" applyBorder="1" applyAlignment="1">
      <alignment horizontal="right" vertical="center"/>
    </xf>
    <xf numFmtId="0" fontId="28" fillId="0" borderId="0" xfId="0" applyFont="1" applyAlignment="1">
      <alignment horizontal="center"/>
    </xf>
    <xf numFmtId="0" fontId="29" fillId="0" borderId="5" xfId="0" applyFont="1" applyBorder="1" applyAlignment="1">
      <alignment horizontal="right"/>
    </xf>
    <xf numFmtId="0" fontId="30" fillId="9" borderId="52" xfId="0" applyFont="1" applyFill="1" applyBorder="1" applyAlignment="1">
      <alignment horizontal="center" vertical="center"/>
    </xf>
    <xf numFmtId="0" fontId="31" fillId="9" borderId="53" xfId="0" applyFont="1" applyFill="1" applyBorder="1" applyAlignment="1">
      <alignment horizontal="center" vertical="center"/>
    </xf>
    <xf numFmtId="0" fontId="31" fillId="9" borderId="59" xfId="0" applyFont="1" applyFill="1" applyBorder="1" applyAlignment="1">
      <alignment horizontal="center" vertical="center"/>
    </xf>
    <xf numFmtId="0" fontId="31" fillId="9" borderId="60" xfId="0" applyFont="1" applyFill="1" applyBorder="1" applyAlignment="1">
      <alignment horizontal="center" vertical="center"/>
    </xf>
    <xf numFmtId="0" fontId="31" fillId="9" borderId="54" xfId="0" applyFont="1" applyFill="1" applyBorder="1" applyAlignment="1">
      <alignment horizontal="center" vertical="center"/>
    </xf>
    <xf numFmtId="0" fontId="31" fillId="9" borderId="55" xfId="0" applyFont="1" applyFill="1" applyBorder="1" applyAlignment="1">
      <alignment horizontal="center" vertical="center"/>
    </xf>
    <xf numFmtId="0" fontId="31" fillId="9" borderId="61" xfId="0" applyFont="1" applyFill="1" applyBorder="1" applyAlignment="1">
      <alignment horizontal="center" vertical="center"/>
    </xf>
    <xf numFmtId="0" fontId="31" fillId="9" borderId="62" xfId="0" applyFont="1" applyFill="1" applyBorder="1" applyAlignment="1">
      <alignment horizontal="center" vertical="center"/>
    </xf>
    <xf numFmtId="0" fontId="32" fillId="9" borderId="56" xfId="1" applyFont="1" applyFill="1" applyBorder="1" applyAlignment="1">
      <alignment horizontal="right"/>
    </xf>
    <xf numFmtId="0" fontId="32" fillId="9" borderId="57" xfId="1" applyFont="1" applyFill="1" applyBorder="1" applyAlignment="1">
      <alignment horizontal="right"/>
    </xf>
    <xf numFmtId="0" fontId="32" fillId="9" borderId="58" xfId="1" applyFont="1" applyFill="1" applyBorder="1" applyAlignment="1">
      <alignment horizontal="right"/>
    </xf>
    <xf numFmtId="0" fontId="33" fillId="9" borderId="63" xfId="0" applyFont="1" applyFill="1" applyBorder="1" applyAlignment="1">
      <alignment horizontal="center"/>
    </xf>
    <xf numFmtId="0" fontId="33" fillId="9" borderId="32" xfId="0" applyFont="1" applyFill="1" applyBorder="1" applyAlignment="1">
      <alignment horizontal="center"/>
    </xf>
    <xf numFmtId="0" fontId="33" fillId="9" borderId="59" xfId="0" applyFont="1" applyFill="1" applyBorder="1" applyAlignment="1">
      <alignment horizontal="right" vertical="center"/>
    </xf>
    <xf numFmtId="0" fontId="33" fillId="9" borderId="60" xfId="0" applyFont="1" applyFill="1" applyBorder="1" applyAlignment="1">
      <alignment horizontal="right" vertical="center"/>
    </xf>
    <xf numFmtId="0" fontId="33" fillId="9" borderId="63" xfId="0" applyFont="1" applyFill="1" applyBorder="1" applyAlignment="1">
      <alignment horizontal="right"/>
    </xf>
    <xf numFmtId="0" fontId="33" fillId="9" borderId="32" xfId="0" applyFont="1" applyFill="1" applyBorder="1" applyAlignment="1">
      <alignment horizontal="right"/>
    </xf>
    <xf numFmtId="0" fontId="33" fillId="9" borderId="64" xfId="0" applyFont="1" applyFill="1" applyBorder="1" applyAlignment="1">
      <alignment horizontal="right"/>
    </xf>
    <xf numFmtId="0" fontId="34" fillId="9" borderId="60" xfId="0" applyFont="1" applyFill="1" applyBorder="1" applyAlignment="1">
      <alignment horizontal="right" vertical="center"/>
    </xf>
    <xf numFmtId="0" fontId="34" fillId="9" borderId="68" xfId="0" applyFont="1" applyFill="1" applyBorder="1" applyAlignment="1">
      <alignment horizontal="right" vertical="center"/>
    </xf>
    <xf numFmtId="0" fontId="36" fillId="9" borderId="32" xfId="1" applyFont="1" applyFill="1" applyBorder="1" applyAlignment="1">
      <alignment horizontal="center"/>
    </xf>
    <xf numFmtId="0" fontId="36" fillId="9" borderId="64" xfId="1" applyFont="1" applyFill="1" applyBorder="1" applyAlignment="1">
      <alignment horizontal="center"/>
    </xf>
    <xf numFmtId="0" fontId="33" fillId="9" borderId="65" xfId="0" applyFont="1" applyFill="1" applyBorder="1" applyAlignment="1">
      <alignment horizontal="right"/>
    </xf>
    <xf numFmtId="0" fontId="33" fillId="9" borderId="66" xfId="0" applyFont="1" applyFill="1" applyBorder="1" applyAlignment="1">
      <alignment horizontal="right"/>
    </xf>
    <xf numFmtId="0" fontId="33" fillId="9" borderId="67" xfId="0" applyFont="1" applyFill="1" applyBorder="1" applyAlignment="1">
      <alignment horizontal="right"/>
    </xf>
    <xf numFmtId="9" fontId="33" fillId="9" borderId="60" xfId="0" applyNumberFormat="1" applyFont="1" applyFill="1" applyBorder="1" applyAlignment="1">
      <alignment horizontal="right" vertical="center"/>
    </xf>
    <xf numFmtId="0" fontId="33" fillId="9" borderId="68" xfId="0" applyFont="1" applyFill="1" applyBorder="1" applyAlignment="1">
      <alignment horizontal="right" vertical="center"/>
    </xf>
    <xf numFmtId="0" fontId="33" fillId="9" borderId="51" xfId="0" applyFont="1" applyFill="1" applyBorder="1" applyAlignment="1">
      <alignment horizontal="center" vertical="center" wrapText="1"/>
    </xf>
    <xf numFmtId="0" fontId="33" fillId="9" borderId="0" xfId="0" applyFont="1" applyFill="1" applyAlignment="1">
      <alignment horizontal="center" vertical="center" wrapText="1"/>
    </xf>
    <xf numFmtId="0" fontId="33" fillId="9" borderId="47" xfId="0" applyFont="1" applyFill="1" applyBorder="1" applyAlignment="1">
      <alignment horizontal="center" vertical="center" wrapText="1"/>
    </xf>
    <xf numFmtId="0" fontId="33" fillId="9" borderId="59" xfId="0" applyFont="1" applyFill="1" applyBorder="1" applyAlignment="1">
      <alignment horizontal="right" vertical="center" wrapText="1"/>
    </xf>
    <xf numFmtId="0" fontId="33" fillId="9" borderId="60" xfId="0" applyFont="1" applyFill="1" applyBorder="1" applyAlignment="1">
      <alignment horizontal="right" vertical="center" wrapText="1"/>
    </xf>
    <xf numFmtId="9" fontId="33" fillId="9" borderId="60" xfId="0" applyNumberFormat="1" applyFont="1" applyFill="1" applyBorder="1" applyAlignment="1">
      <alignment horizontal="right"/>
    </xf>
    <xf numFmtId="0" fontId="33" fillId="9" borderId="68" xfId="0" applyFont="1" applyFill="1" applyBorder="1" applyAlignment="1">
      <alignment horizontal="right"/>
    </xf>
    <xf numFmtId="0" fontId="33" fillId="9" borderId="60" xfId="0" applyFont="1" applyFill="1" applyBorder="1" applyAlignment="1">
      <alignment horizontal="right"/>
    </xf>
    <xf numFmtId="9" fontId="33" fillId="9" borderId="60" xfId="0" applyNumberFormat="1" applyFont="1" applyFill="1" applyBorder="1" applyAlignment="1">
      <alignment horizontal="right" vertical="center" wrapText="1"/>
    </xf>
    <xf numFmtId="0" fontId="33" fillId="9" borderId="68" xfId="0" applyFont="1" applyFill="1" applyBorder="1" applyAlignment="1">
      <alignment horizontal="right" vertical="center" wrapText="1"/>
    </xf>
    <xf numFmtId="0" fontId="39" fillId="0" borderId="10" xfId="0" applyFont="1" applyBorder="1" applyAlignment="1">
      <alignment horizontal="center" wrapText="1"/>
    </xf>
    <xf numFmtId="0" fontId="39" fillId="0" borderId="3" xfId="0" applyFont="1" applyBorder="1" applyAlignment="1">
      <alignment horizontal="center" wrapText="1"/>
    </xf>
    <xf numFmtId="0" fontId="39" fillId="0" borderId="21" xfId="0" applyFont="1" applyBorder="1" applyAlignment="1">
      <alignment horizontal="center" wrapText="1"/>
    </xf>
    <xf numFmtId="0" fontId="39" fillId="0" borderId="11" xfId="0" applyFont="1" applyBorder="1" applyAlignment="1">
      <alignment horizontal="center" wrapText="1"/>
    </xf>
    <xf numFmtId="0" fontId="39" fillId="0" borderId="0" xfId="0" applyFont="1" applyAlignment="1">
      <alignment horizontal="center" wrapText="1"/>
    </xf>
    <xf numFmtId="0" fontId="39" fillId="0" borderId="17" xfId="0" applyFont="1" applyBorder="1" applyAlignment="1">
      <alignment horizontal="center" wrapText="1"/>
    </xf>
    <xf numFmtId="0" fontId="39" fillId="0" borderId="4" xfId="0" applyFont="1" applyBorder="1" applyAlignment="1">
      <alignment horizontal="center" wrapText="1"/>
    </xf>
    <xf numFmtId="0" fontId="39" fillId="0" borderId="5" xfId="0" applyFont="1" applyBorder="1" applyAlignment="1">
      <alignment horizontal="center" wrapText="1"/>
    </xf>
    <xf numFmtId="0" fontId="39" fillId="0" borderId="18" xfId="0" applyFont="1" applyBorder="1" applyAlignment="1">
      <alignment horizontal="center" wrapText="1"/>
    </xf>
    <xf numFmtId="0" fontId="33" fillId="9" borderId="69" xfId="0" applyFont="1" applyFill="1" applyBorder="1" applyAlignment="1">
      <alignment horizontal="right" vertical="center"/>
    </xf>
    <xf numFmtId="0" fontId="33" fillId="9" borderId="70" xfId="0" applyFont="1" applyFill="1" applyBorder="1" applyAlignment="1">
      <alignment horizontal="right" vertical="center"/>
    </xf>
    <xf numFmtId="0" fontId="33" fillId="9" borderId="71" xfId="0" applyFont="1" applyFill="1" applyBorder="1" applyAlignment="1">
      <alignment horizontal="right" vertical="center"/>
    </xf>
    <xf numFmtId="9" fontId="33" fillId="9" borderId="72" xfId="0" applyNumberFormat="1" applyFont="1" applyFill="1" applyBorder="1" applyAlignment="1">
      <alignment horizontal="right" vertical="center"/>
    </xf>
    <xf numFmtId="0" fontId="33" fillId="9" borderId="73" xfId="0" applyFont="1" applyFill="1" applyBorder="1" applyAlignment="1">
      <alignment horizontal="right" vertical="center"/>
    </xf>
    <xf numFmtId="0" fontId="33" fillId="9" borderId="63" xfId="0" applyFont="1" applyFill="1" applyBorder="1" applyAlignment="1">
      <alignment horizontal="right" wrapText="1"/>
    </xf>
    <xf numFmtId="0" fontId="33" fillId="9" borderId="32" xfId="0" applyFont="1" applyFill="1" applyBorder="1" applyAlignment="1">
      <alignment horizontal="right" wrapText="1"/>
    </xf>
    <xf numFmtId="0" fontId="33" fillId="9" borderId="64" xfId="0" applyFont="1" applyFill="1" applyBorder="1" applyAlignment="1">
      <alignment horizontal="right" wrapText="1"/>
    </xf>
    <xf numFmtId="0" fontId="37" fillId="0" borderId="0" xfId="0" applyFont="1" applyAlignment="1">
      <alignment horizontal="center" vertical="center" wrapText="1"/>
    </xf>
    <xf numFmtId="0" fontId="37" fillId="0" borderId="0" xfId="0" applyFont="1" applyAlignment="1">
      <alignment horizontal="center" vertical="center"/>
    </xf>
    <xf numFmtId="0" fontId="33" fillId="9" borderId="51" xfId="0" applyFont="1" applyFill="1" applyBorder="1" applyAlignment="1">
      <alignment horizontal="right" wrapText="1"/>
    </xf>
    <xf numFmtId="0" fontId="33" fillId="9" borderId="0" xfId="0" applyFont="1" applyFill="1" applyAlignment="1">
      <alignment horizontal="right" wrapText="1"/>
    </xf>
    <xf numFmtId="0" fontId="33" fillId="9" borderId="5" xfId="0" applyFont="1" applyFill="1" applyBorder="1" applyAlignment="1">
      <alignment horizontal="right" wrapText="1"/>
    </xf>
    <xf numFmtId="0" fontId="29" fillId="0" borderId="0" xfId="0" applyFont="1" applyAlignment="1">
      <alignment horizontal="right" vertical="center" wrapText="1"/>
    </xf>
    <xf numFmtId="0" fontId="29" fillId="0" borderId="0" xfId="0" applyFont="1" applyAlignment="1">
      <alignment horizontal="center"/>
    </xf>
    <xf numFmtId="0" fontId="79" fillId="14" borderId="0" xfId="0" applyFont="1" applyFill="1" applyAlignment="1">
      <alignment horizontal="right" vertical="center"/>
    </xf>
    <xf numFmtId="0" fontId="72" fillId="0" borderId="0" xfId="0" applyFont="1" applyAlignment="1">
      <alignment horizontal="center" vertical="center" wrapText="1"/>
    </xf>
    <xf numFmtId="0" fontId="0" fillId="0" borderId="0" xfId="0" applyAlignment="1">
      <alignment horizontal="center" vertical="center"/>
    </xf>
    <xf numFmtId="0" fontId="59" fillId="0" borderId="144" xfId="0" applyFont="1" applyBorder="1" applyAlignment="1" applyProtection="1">
      <alignment horizontal="center" shrinkToFit="1"/>
      <protection hidden="1"/>
    </xf>
    <xf numFmtId="0" fontId="44" fillId="20" borderId="0" xfId="0" applyFont="1" applyFill="1" applyAlignment="1" applyProtection="1">
      <alignment horizontal="center"/>
      <protection hidden="1"/>
    </xf>
    <xf numFmtId="0" fontId="61" fillId="8" borderId="0" xfId="0" applyFont="1" applyFill="1" applyAlignment="1" applyProtection="1">
      <alignment horizontal="center" vertical="center"/>
      <protection locked="0" hidden="1"/>
    </xf>
    <xf numFmtId="0" fontId="67" fillId="17" borderId="94" xfId="0" applyFont="1" applyFill="1" applyBorder="1" applyAlignment="1" applyProtection="1">
      <alignment horizontal="center" shrinkToFit="1"/>
      <protection hidden="1"/>
    </xf>
    <xf numFmtId="0" fontId="67" fillId="17" borderId="95" xfId="0" applyFont="1" applyFill="1" applyBorder="1" applyAlignment="1" applyProtection="1">
      <alignment horizontal="center" shrinkToFit="1"/>
      <protection hidden="1"/>
    </xf>
    <xf numFmtId="0" fontId="52" fillId="10" borderId="95" xfId="0" applyFont="1" applyFill="1" applyBorder="1" applyAlignment="1" applyProtection="1">
      <alignment horizontal="center"/>
      <protection locked="0" hidden="1"/>
    </xf>
    <xf numFmtId="0" fontId="52" fillId="10" borderId="96" xfId="0" applyFont="1" applyFill="1" applyBorder="1" applyAlignment="1" applyProtection="1">
      <alignment horizontal="center"/>
      <protection locked="0" hidden="1"/>
    </xf>
    <xf numFmtId="0" fontId="67" fillId="17" borderId="115" xfId="0" applyFont="1" applyFill="1" applyBorder="1" applyAlignment="1" applyProtection="1">
      <alignment horizontal="center" shrinkToFit="1"/>
      <protection hidden="1"/>
    </xf>
    <xf numFmtId="0" fontId="67" fillId="17" borderId="116" xfId="0" applyFont="1" applyFill="1" applyBorder="1" applyAlignment="1" applyProtection="1">
      <alignment horizontal="center" shrinkToFit="1"/>
      <protection hidden="1"/>
    </xf>
    <xf numFmtId="0" fontId="52" fillId="10" borderId="116" xfId="0" applyFont="1" applyFill="1" applyBorder="1" applyAlignment="1" applyProtection="1">
      <alignment horizontal="center"/>
      <protection hidden="1"/>
    </xf>
    <xf numFmtId="0" fontId="52" fillId="10" borderId="117" xfId="0" applyFont="1" applyFill="1" applyBorder="1" applyAlignment="1" applyProtection="1">
      <alignment horizontal="center"/>
      <protection hidden="1"/>
    </xf>
    <xf numFmtId="0" fontId="52" fillId="10" borderId="95" xfId="0" applyFont="1" applyFill="1" applyBorder="1" applyAlignment="1" applyProtection="1">
      <alignment horizontal="center"/>
      <protection hidden="1"/>
    </xf>
    <xf numFmtId="0" fontId="52" fillId="10" borderId="96" xfId="0" applyFont="1" applyFill="1" applyBorder="1" applyAlignment="1" applyProtection="1">
      <alignment horizontal="center"/>
      <protection hidden="1"/>
    </xf>
    <xf numFmtId="0" fontId="67" fillId="17" borderId="99" xfId="0" applyFont="1" applyFill="1" applyBorder="1" applyAlignment="1" applyProtection="1">
      <alignment horizontal="center" shrinkToFit="1"/>
      <protection hidden="1"/>
    </xf>
    <xf numFmtId="0" fontId="67" fillId="17" borderId="100" xfId="0" applyFont="1" applyFill="1" applyBorder="1" applyAlignment="1" applyProtection="1">
      <alignment horizontal="center" shrinkToFit="1"/>
      <protection hidden="1"/>
    </xf>
    <xf numFmtId="0" fontId="67" fillId="17" borderId="101" xfId="0" applyFont="1" applyFill="1" applyBorder="1" applyAlignment="1" applyProtection="1">
      <alignment horizontal="center" shrinkToFit="1"/>
      <protection hidden="1"/>
    </xf>
    <xf numFmtId="0" fontId="52" fillId="10" borderId="102" xfId="0" applyFont="1" applyFill="1" applyBorder="1" applyAlignment="1" applyProtection="1">
      <alignment horizontal="center"/>
      <protection hidden="1"/>
    </xf>
    <xf numFmtId="0" fontId="52" fillId="10" borderId="100" xfId="0" applyFont="1" applyFill="1" applyBorder="1" applyAlignment="1" applyProtection="1">
      <alignment horizontal="center"/>
      <protection hidden="1"/>
    </xf>
    <xf numFmtId="0" fontId="52" fillId="10" borderId="103" xfId="0" applyFont="1" applyFill="1" applyBorder="1" applyAlignment="1" applyProtection="1">
      <alignment horizontal="center"/>
      <protection hidden="1"/>
    </xf>
    <xf numFmtId="0" fontId="5" fillId="3" borderId="105" xfId="1" applyFont="1" applyFill="1" applyBorder="1" applyAlignment="1" applyProtection="1">
      <alignment horizontal="center" vertical="center" shrinkToFit="1"/>
      <protection locked="0" hidden="1"/>
    </xf>
    <xf numFmtId="0" fontId="5" fillId="3" borderId="106" xfId="1" applyFont="1" applyFill="1" applyBorder="1" applyAlignment="1" applyProtection="1">
      <alignment horizontal="center" vertical="center" shrinkToFit="1"/>
      <protection locked="0" hidden="1"/>
    </xf>
    <xf numFmtId="0" fontId="5" fillId="3" borderId="107" xfId="1" applyFont="1" applyFill="1" applyBorder="1" applyAlignment="1" applyProtection="1">
      <alignment horizontal="center" vertical="center" shrinkToFit="1"/>
      <protection locked="0" hidden="1"/>
    </xf>
    <xf numFmtId="0" fontId="23" fillId="15" borderId="97" xfId="0" applyFont="1" applyFill="1" applyBorder="1" applyAlignment="1" applyProtection="1">
      <alignment horizontal="center" vertical="center" shrinkToFit="1"/>
      <protection hidden="1"/>
    </xf>
    <xf numFmtId="0" fontId="5" fillId="3" borderId="97" xfId="0" applyFont="1" applyFill="1" applyBorder="1" applyAlignment="1" applyProtection="1">
      <alignment horizontal="center" vertical="center" shrinkToFit="1"/>
      <protection hidden="1"/>
    </xf>
    <xf numFmtId="164" fontId="5" fillId="3" borderId="97" xfId="0" applyNumberFormat="1" applyFont="1" applyFill="1" applyBorder="1" applyAlignment="1" applyProtection="1">
      <alignment horizontal="center" vertical="center" shrinkToFit="1"/>
      <protection hidden="1"/>
    </xf>
    <xf numFmtId="0" fontId="44" fillId="8" borderId="77" xfId="0" applyFont="1" applyFill="1" applyBorder="1" applyAlignment="1" applyProtection="1">
      <alignment horizontal="center"/>
      <protection hidden="1"/>
    </xf>
    <xf numFmtId="0" fontId="44" fillId="8" borderId="74" xfId="0" applyFont="1" applyFill="1" applyBorder="1" applyAlignment="1" applyProtection="1">
      <alignment horizontal="center"/>
      <protection hidden="1"/>
    </xf>
    <xf numFmtId="0" fontId="44" fillId="8" borderId="78" xfId="0" applyFont="1" applyFill="1" applyBorder="1" applyAlignment="1" applyProtection="1">
      <alignment horizontal="center"/>
      <protection hidden="1"/>
    </xf>
    <xf numFmtId="0" fontId="48" fillId="19" borderId="0" xfId="0" applyFont="1" applyFill="1" applyAlignment="1" applyProtection="1">
      <alignment horizontal="center" vertical="center"/>
      <protection hidden="1"/>
    </xf>
    <xf numFmtId="0" fontId="5" fillId="3" borderId="76" xfId="1" applyFont="1" applyFill="1" applyBorder="1" applyAlignment="1" applyProtection="1">
      <alignment horizontal="center" vertical="center" shrinkToFit="1"/>
      <protection hidden="1"/>
    </xf>
    <xf numFmtId="49" fontId="5" fillId="3" borderId="97" xfId="0" applyNumberFormat="1" applyFont="1" applyFill="1" applyBorder="1" applyAlignment="1" applyProtection="1">
      <alignment horizontal="center" vertical="center" shrinkToFit="1"/>
      <protection hidden="1"/>
    </xf>
    <xf numFmtId="0" fontId="23" fillId="15" borderId="76" xfId="0" applyFont="1" applyFill="1" applyBorder="1" applyAlignment="1" applyProtection="1">
      <alignment horizontal="center" vertical="center" shrinkToFit="1"/>
      <protection hidden="1"/>
    </xf>
    <xf numFmtId="0" fontId="5" fillId="3" borderId="76" xfId="0" applyFont="1" applyFill="1" applyBorder="1" applyAlignment="1" applyProtection="1">
      <alignment horizontal="center" vertical="center" shrinkToFit="1"/>
      <protection hidden="1"/>
    </xf>
    <xf numFmtId="0" fontId="23" fillId="18" borderId="80" xfId="0" applyFont="1" applyFill="1" applyBorder="1" applyAlignment="1" applyProtection="1">
      <alignment horizontal="center" vertical="center" shrinkToFit="1"/>
      <protection hidden="1"/>
    </xf>
    <xf numFmtId="0" fontId="23" fillId="18" borderId="0" xfId="0" applyFont="1" applyFill="1" applyAlignment="1" applyProtection="1">
      <alignment horizontal="center" vertical="center" shrinkToFit="1"/>
      <protection hidden="1"/>
    </xf>
    <xf numFmtId="0" fontId="23" fillId="18" borderId="98" xfId="0" applyFont="1" applyFill="1" applyBorder="1" applyAlignment="1" applyProtection="1">
      <alignment horizontal="center" vertical="center" shrinkToFit="1"/>
      <protection hidden="1"/>
    </xf>
    <xf numFmtId="0" fontId="5" fillId="3" borderId="77" xfId="1" applyFont="1" applyFill="1" applyBorder="1" applyAlignment="1" applyProtection="1">
      <alignment horizontal="center" vertical="center" shrinkToFit="1"/>
      <protection hidden="1"/>
    </xf>
    <xf numFmtId="0" fontId="5" fillId="3" borderId="74" xfId="1" applyFont="1" applyFill="1" applyBorder="1" applyAlignment="1" applyProtection="1">
      <alignment horizontal="center" vertical="center" shrinkToFit="1"/>
      <protection hidden="1"/>
    </xf>
    <xf numFmtId="0" fontId="5" fillId="3" borderId="78" xfId="1" applyFont="1" applyFill="1" applyBorder="1" applyAlignment="1" applyProtection="1">
      <alignment horizontal="center" vertical="center" shrinkToFit="1"/>
      <protection hidden="1"/>
    </xf>
    <xf numFmtId="0" fontId="6" fillId="3" borderId="76" xfId="1" applyFont="1" applyFill="1" applyBorder="1" applyAlignment="1" applyProtection="1">
      <alignment horizontal="center" vertical="center" shrinkToFit="1"/>
      <protection hidden="1"/>
    </xf>
    <xf numFmtId="0" fontId="5" fillId="3" borderId="97" xfId="1" applyFont="1" applyFill="1" applyBorder="1" applyAlignment="1" applyProtection="1">
      <alignment horizontal="center" vertical="center" shrinkToFit="1"/>
      <protection hidden="1"/>
    </xf>
    <xf numFmtId="0" fontId="40" fillId="3" borderId="76" xfId="1" applyFont="1" applyFill="1" applyBorder="1" applyAlignment="1" applyProtection="1">
      <alignment horizontal="center" vertical="center" wrapText="1" shrinkToFit="1"/>
      <protection hidden="1"/>
    </xf>
    <xf numFmtId="0" fontId="40" fillId="3" borderId="76" xfId="1" applyFont="1" applyFill="1" applyBorder="1" applyAlignment="1" applyProtection="1">
      <alignment horizontal="center" vertical="center" shrinkToFit="1"/>
      <protection hidden="1"/>
    </xf>
    <xf numFmtId="0" fontId="2" fillId="3" borderId="76" xfId="1" applyFont="1" applyFill="1" applyBorder="1" applyAlignment="1" applyProtection="1">
      <alignment horizontal="center" vertical="center" shrinkToFit="1"/>
      <protection hidden="1"/>
    </xf>
    <xf numFmtId="0" fontId="68" fillId="0" borderId="0" xfId="0" applyFont="1" applyAlignment="1" applyProtection="1">
      <alignment horizontal="center"/>
      <protection hidden="1"/>
    </xf>
    <xf numFmtId="0" fontId="48" fillId="19" borderId="79" xfId="0" applyFont="1" applyFill="1" applyBorder="1" applyAlignment="1" applyProtection="1">
      <alignment horizontal="center"/>
      <protection hidden="1"/>
    </xf>
    <xf numFmtId="0" fontId="44" fillId="8" borderId="76" xfId="0" applyFont="1" applyFill="1" applyBorder="1" applyAlignment="1" applyProtection="1">
      <alignment horizontal="center"/>
      <protection hidden="1"/>
    </xf>
    <xf numFmtId="0" fontId="40" fillId="0" borderId="0" xfId="1" applyFont="1" applyFill="1" applyBorder="1" applyAlignment="1" applyProtection="1">
      <alignment horizontal="center" vertical="center" shrinkToFit="1"/>
      <protection hidden="1"/>
    </xf>
    <xf numFmtId="0" fontId="5" fillId="0" borderId="76" xfId="1" applyFont="1" applyFill="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5" fillId="3" borderId="108" xfId="0" applyFont="1" applyFill="1" applyBorder="1" applyAlignment="1" applyProtection="1">
      <alignment horizontal="center" vertical="center" shrinkToFit="1"/>
      <protection hidden="1"/>
    </xf>
    <xf numFmtId="0" fontId="5" fillId="3" borderId="0" xfId="0" applyFont="1" applyFill="1" applyAlignment="1" applyProtection="1">
      <alignment horizontal="center" vertical="center" shrinkToFit="1"/>
      <protection hidden="1"/>
    </xf>
    <xf numFmtId="0" fontId="48" fillId="19" borderId="0" xfId="0" applyFont="1" applyFill="1" applyAlignment="1" applyProtection="1">
      <alignment horizontal="center" vertical="center" shrinkToFit="1"/>
      <protection hidden="1"/>
    </xf>
    <xf numFmtId="164" fontId="5" fillId="3" borderId="76" xfId="1" applyNumberFormat="1" applyFont="1" applyFill="1" applyBorder="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0" fontId="78" fillId="6" borderId="112" xfId="0" applyFont="1" applyFill="1" applyBorder="1" applyAlignment="1" applyProtection="1">
      <alignment horizontal="center" shrinkToFit="1"/>
      <protection hidden="1"/>
    </xf>
    <xf numFmtId="0" fontId="78" fillId="6" borderId="8" xfId="0" applyFont="1" applyFill="1" applyBorder="1" applyAlignment="1" applyProtection="1">
      <alignment horizontal="center" shrinkToFit="1"/>
      <protection hidden="1"/>
    </xf>
    <xf numFmtId="0" fontId="78" fillId="6" borderId="109" xfId="0" applyFont="1" applyFill="1" applyBorder="1" applyAlignment="1" applyProtection="1">
      <alignment horizontal="center" shrinkToFit="1"/>
      <protection hidden="1"/>
    </xf>
    <xf numFmtId="0" fontId="78" fillId="6" borderId="49" xfId="0" applyFont="1" applyFill="1" applyBorder="1" applyAlignment="1" applyProtection="1">
      <alignment horizontal="center" vertical="center" shrinkToFit="1"/>
      <protection hidden="1"/>
    </xf>
    <xf numFmtId="0" fontId="78" fillId="6" borderId="0" xfId="0" applyFont="1" applyFill="1" applyAlignment="1" applyProtection="1">
      <alignment horizontal="center" vertical="center" shrinkToFit="1"/>
      <protection hidden="1"/>
    </xf>
    <xf numFmtId="0" fontId="78" fillId="6" borderId="113" xfId="0" applyFont="1" applyFill="1" applyBorder="1" applyAlignment="1" applyProtection="1">
      <alignment horizontal="center" vertical="center" shrinkToFit="1"/>
      <protection hidden="1"/>
    </xf>
    <xf numFmtId="165" fontId="74" fillId="16" borderId="7" xfId="0" applyNumberFormat="1" applyFont="1" applyFill="1" applyBorder="1" applyAlignment="1" applyProtection="1">
      <alignment horizontal="center" vertical="center" shrinkToFit="1"/>
      <protection hidden="1"/>
    </xf>
    <xf numFmtId="22" fontId="74" fillId="0" borderId="0" xfId="0" applyNumberFormat="1" applyFont="1" applyAlignment="1" applyProtection="1">
      <alignment horizontal="center" vertical="center" shrinkToFit="1" readingOrder="2"/>
      <protection hidden="1"/>
    </xf>
    <xf numFmtId="0" fontId="75" fillId="0" borderId="88" xfId="0" applyFont="1" applyBorder="1" applyAlignment="1" applyProtection="1">
      <alignment horizontal="right" vertical="center" shrinkToFit="1"/>
      <protection hidden="1"/>
    </xf>
    <xf numFmtId="0" fontId="75" fillId="0" borderId="9" xfId="0" applyFont="1" applyBorder="1" applyAlignment="1" applyProtection="1">
      <alignment horizontal="right" vertical="center" shrinkToFit="1"/>
      <protection hidden="1"/>
    </xf>
    <xf numFmtId="0" fontId="76" fillId="3" borderId="9" xfId="1" applyNumberFormat="1" applyFont="1" applyFill="1" applyBorder="1" applyAlignment="1" applyProtection="1">
      <alignment horizontal="center" vertical="center" shrinkToFit="1"/>
      <protection hidden="1"/>
    </xf>
    <xf numFmtId="0" fontId="75" fillId="0" borderId="9" xfId="0" applyFont="1" applyBorder="1" applyAlignment="1" applyProtection="1">
      <alignment horizontal="center" vertical="center" shrinkToFit="1"/>
      <protection hidden="1"/>
    </xf>
    <xf numFmtId="0" fontId="74" fillId="3" borderId="9" xfId="0" applyFont="1" applyFill="1" applyBorder="1" applyAlignment="1" applyProtection="1">
      <alignment horizontal="center" vertical="center" shrinkToFit="1"/>
      <protection hidden="1"/>
    </xf>
    <xf numFmtId="0" fontId="77" fillId="3" borderId="7" xfId="0" applyFont="1" applyFill="1" applyBorder="1" applyAlignment="1" applyProtection="1">
      <alignment horizontal="center" vertical="center" shrinkToFit="1"/>
      <protection hidden="1"/>
    </xf>
    <xf numFmtId="0" fontId="74" fillId="0" borderId="90" xfId="0" applyFont="1" applyBorder="1" applyAlignment="1" applyProtection="1">
      <alignment horizontal="right" vertical="center" shrinkToFit="1"/>
      <protection hidden="1"/>
    </xf>
    <xf numFmtId="0" fontId="74" fillId="0" borderId="7" xfId="0" applyFont="1" applyBorder="1" applyAlignment="1" applyProtection="1">
      <alignment horizontal="right" vertical="center" shrinkToFit="1"/>
      <protection hidden="1"/>
    </xf>
    <xf numFmtId="0" fontId="75" fillId="0" borderId="16" xfId="0" applyFont="1" applyBorder="1" applyAlignment="1" applyProtection="1">
      <alignment horizontal="center" vertical="center" shrinkToFit="1"/>
      <protection hidden="1"/>
    </xf>
    <xf numFmtId="0" fontId="7" fillId="0" borderId="7" xfId="0" applyFont="1" applyBorder="1" applyAlignment="1" applyProtection="1">
      <alignment horizontal="center" vertical="center" shrinkToFit="1"/>
      <protection hidden="1"/>
    </xf>
    <xf numFmtId="49" fontId="7" fillId="3" borderId="8" xfId="0" applyNumberFormat="1" applyFont="1" applyFill="1" applyBorder="1" applyAlignment="1" applyProtection="1">
      <alignment horizontal="center" vertical="center" shrinkToFit="1"/>
      <protection hidden="1"/>
    </xf>
    <xf numFmtId="0" fontId="7" fillId="3" borderId="8" xfId="0" applyFont="1" applyFill="1" applyBorder="1" applyAlignment="1" applyProtection="1">
      <alignment horizontal="center" vertical="center" shrinkToFit="1"/>
      <protection hidden="1"/>
    </xf>
    <xf numFmtId="0" fontId="54" fillId="11" borderId="3" xfId="0" applyFont="1" applyFill="1" applyBorder="1" applyAlignment="1" applyProtection="1">
      <alignment horizontal="right" vertical="center" wrapText="1" shrinkToFit="1"/>
      <protection hidden="1"/>
    </xf>
    <xf numFmtId="0" fontId="54" fillId="11" borderId="0" xfId="0" applyFont="1" applyFill="1" applyAlignment="1" applyProtection="1">
      <alignment horizontal="right" vertical="center" wrapText="1" shrinkToFit="1"/>
      <protection hidden="1"/>
    </xf>
    <xf numFmtId="0" fontId="75" fillId="3" borderId="9" xfId="0" applyFont="1" applyFill="1" applyBorder="1" applyAlignment="1" applyProtection="1">
      <alignment horizontal="center" vertical="center" shrinkToFit="1"/>
      <protection hidden="1"/>
    </xf>
    <xf numFmtId="0" fontId="75" fillId="3" borderId="89" xfId="0" applyFont="1" applyFill="1" applyBorder="1" applyAlignment="1" applyProtection="1">
      <alignment horizontal="center" vertical="center" shrinkToFit="1"/>
      <protection hidden="1"/>
    </xf>
    <xf numFmtId="0" fontId="75" fillId="3" borderId="7" xfId="0" applyFont="1" applyFill="1" applyBorder="1" applyAlignment="1" applyProtection="1">
      <alignment horizontal="center" vertical="center" shrinkToFit="1"/>
      <protection hidden="1"/>
    </xf>
    <xf numFmtId="164" fontId="77" fillId="3" borderId="7" xfId="0" applyNumberFormat="1" applyFont="1" applyFill="1" applyBorder="1" applyAlignment="1" applyProtection="1">
      <alignment horizontal="center" vertical="center" shrinkToFit="1"/>
      <protection hidden="1"/>
    </xf>
    <xf numFmtId="0" fontId="74" fillId="0" borderId="7" xfId="0" applyFont="1" applyBorder="1" applyAlignment="1" applyProtection="1">
      <alignment horizontal="left" vertical="center" shrinkToFit="1"/>
      <protection hidden="1"/>
    </xf>
    <xf numFmtId="0" fontId="74" fillId="0" borderId="91" xfId="0" applyFont="1" applyBorder="1" applyAlignment="1" applyProtection="1">
      <alignment horizontal="left" vertical="center" shrinkToFit="1"/>
      <protection hidden="1"/>
    </xf>
    <xf numFmtId="0" fontId="75" fillId="0" borderId="7" xfId="0" applyFont="1" applyBorder="1" applyAlignment="1" applyProtection="1">
      <alignment horizontal="left" vertical="center" shrinkToFit="1"/>
      <protection hidden="1"/>
    </xf>
    <xf numFmtId="0" fontId="75" fillId="0" borderId="91" xfId="0" applyFont="1" applyBorder="1" applyAlignment="1" applyProtection="1">
      <alignment horizontal="left" vertical="center" shrinkToFit="1"/>
      <protection hidden="1"/>
    </xf>
    <xf numFmtId="0" fontId="75" fillId="0" borderId="90" xfId="0" applyFont="1" applyBorder="1" applyAlignment="1" applyProtection="1">
      <alignment horizontal="right" vertical="center" shrinkToFit="1"/>
      <protection hidden="1"/>
    </xf>
    <xf numFmtId="0" fontId="75" fillId="0" borderId="7" xfId="0" applyFont="1" applyBorder="1" applyAlignment="1" applyProtection="1">
      <alignment horizontal="right" vertical="center" shrinkToFit="1"/>
      <protection hidden="1"/>
    </xf>
    <xf numFmtId="0" fontId="74" fillId="3" borderId="7" xfId="0" applyFont="1" applyFill="1" applyBorder="1" applyAlignment="1" applyProtection="1">
      <alignment horizontal="center" vertical="center" shrinkToFit="1"/>
      <protection hidden="1"/>
    </xf>
    <xf numFmtId="0" fontId="7" fillId="3" borderId="7" xfId="0" applyFont="1" applyFill="1" applyBorder="1" applyAlignment="1" applyProtection="1">
      <alignment horizontal="center" vertical="center" shrinkToFit="1"/>
      <protection hidden="1"/>
    </xf>
    <xf numFmtId="0" fontId="77" fillId="3" borderId="91" xfId="0" applyFont="1" applyFill="1" applyBorder="1" applyAlignment="1" applyProtection="1">
      <alignment horizontal="center" vertical="center" shrinkToFit="1"/>
      <protection hidden="1"/>
    </xf>
    <xf numFmtId="49" fontId="7" fillId="3" borderId="7" xfId="0" applyNumberFormat="1" applyFont="1" applyFill="1" applyBorder="1" applyAlignment="1" applyProtection="1">
      <alignment horizontal="center" vertical="center" shrinkToFit="1"/>
      <protection hidden="1"/>
    </xf>
    <xf numFmtId="165" fontId="77" fillId="3" borderId="7" xfId="0" applyNumberFormat="1" applyFont="1" applyFill="1" applyBorder="1" applyAlignment="1" applyProtection="1">
      <alignment horizontal="right" vertical="center" shrinkToFit="1"/>
      <protection hidden="1"/>
    </xf>
    <xf numFmtId="165" fontId="77" fillId="3" borderId="110" xfId="0" applyNumberFormat="1" applyFont="1" applyFill="1" applyBorder="1" applyAlignment="1" applyProtection="1">
      <alignment horizontal="right" vertical="center" shrinkToFit="1"/>
      <protection hidden="1"/>
    </xf>
    <xf numFmtId="0" fontId="74" fillId="0" borderId="92" xfId="0" applyFont="1" applyBorder="1" applyAlignment="1" applyProtection="1">
      <alignment horizontal="right" vertical="center" shrinkToFit="1"/>
      <protection hidden="1"/>
    </xf>
    <xf numFmtId="0" fontId="74" fillId="0" borderId="8" xfId="0" applyFont="1" applyBorder="1" applyAlignment="1" applyProtection="1">
      <alignment horizontal="right" vertical="center" shrinkToFit="1"/>
      <protection hidden="1"/>
    </xf>
    <xf numFmtId="49" fontId="77" fillId="3" borderId="8" xfId="0" applyNumberFormat="1" applyFont="1" applyFill="1" applyBorder="1" applyAlignment="1" applyProtection="1">
      <alignment horizontal="center" vertical="center" shrinkToFit="1"/>
      <protection hidden="1"/>
    </xf>
    <xf numFmtId="0" fontId="77" fillId="3" borderId="8" xfId="0" applyFont="1" applyFill="1" applyBorder="1" applyAlignment="1" applyProtection="1">
      <alignment horizontal="center" vertical="center" shrinkToFit="1"/>
      <protection hidden="1"/>
    </xf>
    <xf numFmtId="0" fontId="7" fillId="3" borderId="93" xfId="0" applyFont="1" applyFill="1" applyBorder="1" applyAlignment="1" applyProtection="1">
      <alignment horizontal="center" vertical="center" shrinkToFit="1"/>
      <protection hidden="1"/>
    </xf>
    <xf numFmtId="0" fontId="75" fillId="0" borderId="85" xfId="0" applyFont="1" applyBorder="1" applyAlignment="1" applyProtection="1">
      <alignment horizontal="center" vertical="center" shrinkToFit="1"/>
      <protection hidden="1"/>
    </xf>
    <xf numFmtId="0" fontId="75" fillId="0" borderId="86" xfId="0" applyFont="1" applyBorder="1" applyAlignment="1" applyProtection="1">
      <alignment horizontal="center" vertical="center" shrinkToFit="1"/>
      <protection hidden="1"/>
    </xf>
    <xf numFmtId="0" fontId="75" fillId="0" borderId="87" xfId="0" applyFont="1" applyBorder="1" applyAlignment="1" applyProtection="1">
      <alignment horizontal="center" vertical="center" shrinkToFit="1"/>
      <protection hidden="1"/>
    </xf>
    <xf numFmtId="0" fontId="75" fillId="0" borderId="82" xfId="0" applyFont="1" applyBorder="1" applyAlignment="1" applyProtection="1">
      <alignment horizontal="center" vertical="center" shrinkToFit="1"/>
      <protection hidden="1"/>
    </xf>
    <xf numFmtId="0" fontId="54" fillId="0" borderId="0" xfId="0" applyFont="1" applyAlignment="1" applyProtection="1">
      <alignment horizontal="right" vertical="center" wrapText="1" shrinkToFit="1"/>
      <protection hidden="1"/>
    </xf>
    <xf numFmtId="0" fontId="54" fillId="0" borderId="6" xfId="0" applyFont="1" applyBorder="1" applyAlignment="1" applyProtection="1">
      <alignment horizontal="right" vertical="center" wrapText="1" shrinkToFit="1"/>
      <protection hidden="1"/>
    </xf>
    <xf numFmtId="0" fontId="7" fillId="0" borderId="0" xfId="0" applyFont="1" applyAlignment="1" applyProtection="1">
      <alignment horizontal="center" shrinkToFit="1"/>
      <protection hidden="1"/>
    </xf>
    <xf numFmtId="0" fontId="75" fillId="0" borderId="0" xfId="0" applyFont="1" applyAlignment="1" applyProtection="1">
      <alignment horizontal="center" shrinkToFit="1"/>
      <protection hidden="1"/>
    </xf>
    <xf numFmtId="0" fontId="77" fillId="0" borderId="104" xfId="0" applyFont="1" applyBorder="1" applyAlignment="1" applyProtection="1">
      <alignment horizontal="right" vertical="center" shrinkToFit="1"/>
      <protection hidden="1"/>
    </xf>
    <xf numFmtId="0" fontId="77" fillId="0" borderId="7" xfId="0" applyFont="1" applyBorder="1" applyAlignment="1" applyProtection="1">
      <alignment horizontal="right" vertical="center" shrinkToFit="1"/>
      <protection hidden="1"/>
    </xf>
    <xf numFmtId="0" fontId="75" fillId="0" borderId="8" xfId="0" applyFont="1" applyBorder="1" applyAlignment="1" applyProtection="1">
      <alignment horizontal="center" vertical="center" shrinkToFit="1"/>
      <protection hidden="1"/>
    </xf>
    <xf numFmtId="0" fontId="75" fillId="0" borderId="0" xfId="0" applyFont="1" applyAlignment="1" applyProtection="1">
      <alignment horizontal="center" vertical="center" shrinkToFit="1"/>
      <protection hidden="1"/>
    </xf>
    <xf numFmtId="0" fontId="77" fillId="0" borderId="6" xfId="0" applyFont="1" applyBorder="1" applyAlignment="1" applyProtection="1">
      <alignment horizontal="center" shrinkToFit="1"/>
      <protection hidden="1"/>
    </xf>
    <xf numFmtId="0" fontId="75" fillId="0" borderId="45" xfId="0" applyFont="1" applyBorder="1" applyAlignment="1" applyProtection="1">
      <alignment horizontal="center" vertical="top" shrinkToFit="1"/>
      <protection hidden="1"/>
    </xf>
    <xf numFmtId="0" fontId="75" fillId="0" borderId="46" xfId="0" applyFont="1" applyBorder="1" applyAlignment="1" applyProtection="1">
      <alignment horizontal="center" vertical="top" shrinkToFit="1"/>
      <protection hidden="1"/>
    </xf>
    <xf numFmtId="0" fontId="75" fillId="0" borderId="1" xfId="0" applyFont="1" applyBorder="1" applyAlignment="1" applyProtection="1">
      <alignment horizontal="right" vertical="center" shrinkToFit="1"/>
      <protection hidden="1"/>
    </xf>
    <xf numFmtId="0" fontId="75" fillId="0" borderId="6" xfId="0" applyFont="1" applyBorder="1" applyAlignment="1" applyProtection="1">
      <alignment horizontal="right" vertical="center" shrinkToFit="1"/>
      <protection hidden="1"/>
    </xf>
    <xf numFmtId="0" fontId="75" fillId="0" borderId="114" xfId="0" applyFont="1" applyBorder="1" applyAlignment="1" applyProtection="1">
      <alignment horizontal="right" vertical="center" shrinkToFit="1"/>
      <protection hidden="1"/>
    </xf>
    <xf numFmtId="0" fontId="75" fillId="0" borderId="0" xfId="0" applyFont="1" applyAlignment="1" applyProtection="1">
      <alignment horizontal="right" vertical="center" shrinkToFit="1"/>
      <protection hidden="1"/>
    </xf>
    <xf numFmtId="165" fontId="77" fillId="3" borderId="7" xfId="0" applyNumberFormat="1" applyFont="1" applyFill="1" applyBorder="1" applyAlignment="1" applyProtection="1">
      <alignment horizontal="right" shrinkToFit="1"/>
      <protection hidden="1"/>
    </xf>
    <xf numFmtId="165" fontId="77" fillId="3" borderId="110" xfId="0" applyNumberFormat="1" applyFont="1" applyFill="1" applyBorder="1" applyAlignment="1" applyProtection="1">
      <alignment horizontal="right" shrinkToFit="1"/>
      <protection hidden="1"/>
    </xf>
    <xf numFmtId="0" fontId="0" fillId="15" borderId="138" xfId="0" applyFill="1" applyBorder="1" applyAlignment="1" applyProtection="1">
      <alignment horizontal="right" vertical="center" wrapText="1"/>
      <protection hidden="1"/>
    </xf>
    <xf numFmtId="0" fontId="0" fillId="15" borderId="139" xfId="0" applyFill="1" applyBorder="1" applyAlignment="1" applyProtection="1">
      <alignment horizontal="right" vertical="center" wrapText="1"/>
      <protection hidden="1"/>
    </xf>
    <xf numFmtId="0" fontId="0" fillId="15" borderId="140" xfId="0" applyFill="1" applyBorder="1" applyAlignment="1" applyProtection="1">
      <alignment horizontal="right" vertical="center" wrapText="1"/>
      <protection hidden="1"/>
    </xf>
    <xf numFmtId="0" fontId="0" fillId="15" borderId="141" xfId="0" applyFill="1" applyBorder="1" applyAlignment="1" applyProtection="1">
      <alignment horizontal="right" vertical="center" wrapText="1"/>
      <protection hidden="1"/>
    </xf>
    <xf numFmtId="0" fontId="0" fillId="15" borderId="142" xfId="0" applyFill="1" applyBorder="1" applyAlignment="1" applyProtection="1">
      <alignment horizontal="right" vertical="center" wrapText="1"/>
      <protection hidden="1"/>
    </xf>
    <xf numFmtId="0" fontId="0" fillId="15" borderId="143" xfId="0" applyFill="1" applyBorder="1" applyAlignment="1" applyProtection="1">
      <alignment horizontal="right" vertical="center" wrapText="1"/>
      <protection hidden="1"/>
    </xf>
    <xf numFmtId="0" fontId="0" fillId="15" borderId="139" xfId="0" applyFill="1" applyBorder="1" applyAlignment="1" applyProtection="1">
      <alignment horizontal="center" vertical="center"/>
      <protection hidden="1"/>
    </xf>
    <xf numFmtId="0" fontId="0" fillId="15" borderId="0" xfId="0" applyFill="1" applyAlignment="1" applyProtection="1">
      <alignment horizontal="center" vertical="center"/>
      <protection hidden="1"/>
    </xf>
    <xf numFmtId="0" fontId="77" fillId="0" borderId="104" xfId="0" applyFont="1" applyBorder="1" applyAlignment="1" applyProtection="1">
      <alignment horizontal="center" vertical="center" shrinkToFit="1"/>
      <protection hidden="1"/>
    </xf>
    <xf numFmtId="0" fontId="77" fillId="0" borderId="7" xfId="0" applyFont="1" applyBorder="1" applyAlignment="1" applyProtection="1">
      <alignment horizontal="center" vertical="center" shrinkToFit="1"/>
      <protection hidden="1"/>
    </xf>
    <xf numFmtId="0" fontId="78" fillId="6" borderId="1" xfId="0" applyFont="1" applyFill="1" applyBorder="1" applyAlignment="1" applyProtection="1">
      <alignment horizontal="center" vertical="center" shrinkToFit="1"/>
      <protection hidden="1"/>
    </xf>
    <xf numFmtId="0" fontId="78" fillId="6" borderId="6" xfId="0" applyFont="1" applyFill="1" applyBorder="1" applyAlignment="1" applyProtection="1">
      <alignment horizontal="center" vertical="center" shrinkToFit="1"/>
      <protection hidden="1"/>
    </xf>
    <xf numFmtId="0" fontId="77" fillId="0" borderId="8" xfId="0" applyFont="1" applyBorder="1" applyAlignment="1" applyProtection="1">
      <alignment horizontal="center" vertical="center" shrinkToFit="1"/>
      <protection hidden="1"/>
    </xf>
    <xf numFmtId="0" fontId="77" fillId="0" borderId="0" xfId="0" applyFont="1" applyAlignment="1" applyProtection="1">
      <alignment horizontal="center" vertical="center" shrinkToFit="1"/>
      <protection hidden="1"/>
    </xf>
    <xf numFmtId="0" fontId="77" fillId="0" borderId="6" xfId="0" applyFont="1" applyBorder="1" applyAlignment="1" applyProtection="1">
      <alignment horizontal="center" vertical="center" shrinkToFit="1"/>
      <protection hidden="1"/>
    </xf>
    <xf numFmtId="0" fontId="77" fillId="0" borderId="109" xfId="0" applyFont="1" applyBorder="1" applyAlignment="1" applyProtection="1">
      <alignment horizontal="center" vertical="center" shrinkToFit="1"/>
      <protection hidden="1"/>
    </xf>
    <xf numFmtId="0" fontId="77" fillId="0" borderId="113" xfId="0" applyFont="1" applyBorder="1" applyAlignment="1" applyProtection="1">
      <alignment horizontal="center" vertical="center" shrinkToFit="1"/>
      <protection hidden="1"/>
    </xf>
    <xf numFmtId="0" fontId="77" fillId="0" borderId="114" xfId="0" applyFont="1" applyBorder="1" applyAlignment="1" applyProtection="1">
      <alignment horizontal="center" vertical="center" shrinkToFit="1"/>
      <protection hidden="1"/>
    </xf>
    <xf numFmtId="0" fontId="74" fillId="0" borderId="5" xfId="0" applyFont="1" applyBorder="1" applyAlignment="1" applyProtection="1">
      <alignment horizontal="center" vertical="center" shrinkToFit="1" readingOrder="2"/>
      <protection hidden="1"/>
    </xf>
    <xf numFmtId="0" fontId="77" fillId="0" borderId="112" xfId="0" applyFont="1" applyBorder="1" applyAlignment="1" applyProtection="1">
      <alignment horizontal="center" vertical="center" shrinkToFit="1"/>
      <protection hidden="1"/>
    </xf>
    <xf numFmtId="0" fontId="77" fillId="0" borderId="49" xfId="0" applyFont="1" applyBorder="1" applyAlignment="1" applyProtection="1">
      <alignment horizontal="center" vertical="center" shrinkToFit="1"/>
      <protection hidden="1"/>
    </xf>
    <xf numFmtId="0" fontId="77" fillId="0" borderId="1" xfId="0" applyFont="1" applyBorder="1" applyAlignment="1" applyProtection="1">
      <alignment horizontal="center" vertical="center" shrinkToFit="1"/>
      <protection hidden="1"/>
    </xf>
    <xf numFmtId="165" fontId="7" fillId="3" borderId="8" xfId="0" applyNumberFormat="1" applyFont="1" applyFill="1" applyBorder="1" applyAlignment="1" applyProtection="1">
      <alignment horizontal="center" vertical="center" shrinkToFit="1"/>
      <protection hidden="1"/>
    </xf>
    <xf numFmtId="165" fontId="7" fillId="3" borderId="109" xfId="0" applyNumberFormat="1" applyFont="1" applyFill="1" applyBorder="1" applyAlignment="1" applyProtection="1">
      <alignment horizontal="center" vertical="center" shrinkToFit="1"/>
      <protection hidden="1"/>
    </xf>
    <xf numFmtId="165" fontId="7" fillId="3" borderId="0" xfId="0" applyNumberFormat="1" applyFont="1" applyFill="1" applyAlignment="1" applyProtection="1">
      <alignment horizontal="center" vertical="center" shrinkToFit="1"/>
      <protection hidden="1"/>
    </xf>
    <xf numFmtId="165" fontId="7" fillId="3" borderId="113" xfId="0" applyNumberFormat="1" applyFont="1" applyFill="1" applyBorder="1" applyAlignment="1" applyProtection="1">
      <alignment horizontal="center" vertical="center" shrinkToFit="1"/>
      <protection hidden="1"/>
    </xf>
    <xf numFmtId="165" fontId="7" fillId="3" borderId="6" xfId="0" applyNumberFormat="1" applyFont="1" applyFill="1" applyBorder="1" applyAlignment="1" applyProtection="1">
      <alignment horizontal="center" vertical="center" shrinkToFit="1"/>
      <protection hidden="1"/>
    </xf>
    <xf numFmtId="165" fontId="7" fillId="3" borderId="114" xfId="0" applyNumberFormat="1" applyFont="1" applyFill="1" applyBorder="1" applyAlignment="1" applyProtection="1">
      <alignment horizontal="center" vertical="center" shrinkToFit="1"/>
      <protection hidden="1"/>
    </xf>
    <xf numFmtId="0" fontId="7" fillId="3" borderId="110" xfId="0" applyFont="1" applyFill="1" applyBorder="1" applyAlignment="1" applyProtection="1">
      <alignment horizontal="center" vertical="center" shrinkToFit="1"/>
      <protection hidden="1"/>
    </xf>
    <xf numFmtId="0" fontId="7" fillId="0" borderId="104" xfId="0" applyFont="1" applyBorder="1" applyAlignment="1" applyProtection="1">
      <alignment horizontal="right" vertical="center" shrinkToFit="1"/>
      <protection hidden="1"/>
    </xf>
    <xf numFmtId="0" fontId="7" fillId="0" borderId="7" xfId="0" applyFont="1" applyBorder="1" applyAlignment="1" applyProtection="1">
      <alignment horizontal="right" vertical="center" shrinkToFit="1"/>
      <protection hidden="1"/>
    </xf>
    <xf numFmtId="0" fontId="74" fillId="3" borderId="7" xfId="0" applyFont="1" applyFill="1" applyBorder="1" applyAlignment="1" applyProtection="1">
      <alignment horizontal="right" vertical="center" shrinkToFit="1"/>
      <protection hidden="1"/>
    </xf>
    <xf numFmtId="0" fontId="74" fillId="3" borderId="110" xfId="0" applyFont="1" applyFill="1" applyBorder="1" applyAlignment="1" applyProtection="1">
      <alignment horizontal="right" vertical="center" shrinkToFit="1"/>
      <protection hidden="1"/>
    </xf>
    <xf numFmtId="0" fontId="7" fillId="0" borderId="104" xfId="0" applyFont="1" applyBorder="1" applyAlignment="1" applyProtection="1">
      <alignment horizontal="center" vertical="center" shrinkToFit="1"/>
      <protection hidden="1"/>
    </xf>
    <xf numFmtId="0" fontId="74" fillId="16" borderId="104" xfId="0" applyFont="1" applyFill="1" applyBorder="1" applyAlignment="1" applyProtection="1">
      <alignment horizontal="center" vertical="center" shrinkToFit="1"/>
      <protection hidden="1"/>
    </xf>
    <xf numFmtId="0" fontId="74" fillId="16" borderId="7" xfId="0" applyFont="1" applyFill="1" applyBorder="1" applyAlignment="1" applyProtection="1">
      <alignment horizontal="center" vertical="center" shrinkToFit="1"/>
      <protection hidden="1"/>
    </xf>
    <xf numFmtId="0" fontId="77" fillId="0" borderId="112" xfId="0" applyFont="1" applyBorder="1" applyAlignment="1" applyProtection="1">
      <alignment horizontal="right" vertical="center" shrinkToFit="1"/>
      <protection hidden="1"/>
    </xf>
    <xf numFmtId="0" fontId="77" fillId="0" borderId="8" xfId="0" applyFont="1" applyBorder="1" applyAlignment="1" applyProtection="1">
      <alignment horizontal="right" vertical="center" shrinkToFit="1"/>
      <protection hidden="1"/>
    </xf>
    <xf numFmtId="165" fontId="77" fillId="3" borderId="8" xfId="0" applyNumberFormat="1" applyFont="1" applyFill="1" applyBorder="1" applyAlignment="1" applyProtection="1">
      <alignment horizontal="right" vertical="center" shrinkToFit="1"/>
      <protection hidden="1"/>
    </xf>
    <xf numFmtId="165" fontId="77" fillId="3" borderId="109" xfId="0" applyNumberFormat="1" applyFont="1" applyFill="1" applyBorder="1" applyAlignment="1" applyProtection="1">
      <alignment horizontal="right" vertical="center" shrinkToFit="1"/>
      <protection hidden="1"/>
    </xf>
    <xf numFmtId="0" fontId="70" fillId="20" borderId="134" xfId="0" applyFont="1" applyFill="1" applyBorder="1" applyAlignment="1" applyProtection="1">
      <alignment horizontal="center" vertical="center"/>
      <protection hidden="1"/>
    </xf>
    <xf numFmtId="0" fontId="70" fillId="20" borderId="124" xfId="0" applyFont="1" applyFill="1" applyBorder="1" applyAlignment="1" applyProtection="1">
      <alignment horizontal="center" vertical="center"/>
      <protection hidden="1"/>
    </xf>
    <xf numFmtId="0" fontId="23" fillId="20" borderId="134" xfId="0" applyFont="1" applyFill="1" applyBorder="1" applyAlignment="1" applyProtection="1">
      <alignment horizontal="center" vertical="center" wrapText="1"/>
      <protection hidden="1"/>
    </xf>
    <xf numFmtId="0" fontId="23" fillId="20" borderId="124" xfId="0" applyFont="1" applyFill="1" applyBorder="1" applyAlignment="1" applyProtection="1">
      <alignment horizontal="center" vertical="center" wrapText="1"/>
      <protection hidden="1"/>
    </xf>
    <xf numFmtId="0" fontId="46" fillId="20" borderId="15" xfId="0" applyFont="1" applyFill="1" applyBorder="1" applyAlignment="1" applyProtection="1">
      <alignment horizontal="center" vertical="center"/>
      <protection hidden="1"/>
    </xf>
    <xf numFmtId="0" fontId="70" fillId="20" borderId="133" xfId="0" applyFont="1" applyFill="1" applyBorder="1" applyAlignment="1" applyProtection="1">
      <alignment horizontal="center" vertical="center"/>
      <protection hidden="1"/>
    </xf>
    <xf numFmtId="0" fontId="70" fillId="20" borderId="123" xfId="0" applyFont="1" applyFill="1" applyBorder="1" applyAlignment="1" applyProtection="1">
      <alignment horizontal="center" vertical="center"/>
      <protection hidden="1"/>
    </xf>
    <xf numFmtId="0" fontId="15" fillId="0" borderId="13" xfId="0" applyFont="1" applyBorder="1" applyAlignment="1" applyProtection="1">
      <alignment horizontal="center" vertical="center" textRotation="90"/>
      <protection hidden="1"/>
    </xf>
    <xf numFmtId="0" fontId="15" fillId="0" borderId="48" xfId="0" applyFont="1" applyBorder="1" applyAlignment="1" applyProtection="1">
      <alignment horizontal="center" vertical="center" textRotation="90"/>
      <protection hidden="1"/>
    </xf>
    <xf numFmtId="0" fontId="70" fillId="20" borderId="13" xfId="0" applyFont="1" applyFill="1" applyBorder="1" applyAlignment="1" applyProtection="1">
      <alignment horizontal="center" vertical="center"/>
      <protection hidden="1"/>
    </xf>
    <xf numFmtId="0" fontId="70" fillId="20" borderId="48" xfId="0" applyFont="1" applyFill="1" applyBorder="1" applyAlignment="1" applyProtection="1">
      <alignment horizontal="center" vertical="center"/>
      <protection hidden="1"/>
    </xf>
    <xf numFmtId="0" fontId="3" fillId="3" borderId="123" xfId="0" applyFont="1" applyFill="1" applyBorder="1" applyAlignment="1" applyProtection="1">
      <alignment horizontal="center" vertical="center" textRotation="90" wrapText="1"/>
      <protection hidden="1"/>
    </xf>
    <xf numFmtId="0" fontId="3" fillId="3" borderId="48" xfId="0" applyFont="1" applyFill="1" applyBorder="1" applyAlignment="1" applyProtection="1">
      <alignment horizontal="center" vertical="center" textRotation="90" wrapText="1"/>
      <protection hidden="1"/>
    </xf>
    <xf numFmtId="0" fontId="22" fillId="4" borderId="34" xfId="0" applyFont="1" applyFill="1" applyBorder="1" applyAlignment="1" applyProtection="1">
      <alignment horizontal="center" vertical="center"/>
      <protection hidden="1"/>
    </xf>
    <xf numFmtId="0" fontId="22" fillId="4" borderId="37" xfId="0" applyFont="1" applyFill="1" applyBorder="1" applyAlignment="1" applyProtection="1">
      <alignment horizontal="center" vertical="center"/>
      <protection hidden="1"/>
    </xf>
    <xf numFmtId="0" fontId="46" fillId="20" borderId="134" xfId="0" applyFont="1" applyFill="1" applyBorder="1" applyAlignment="1" applyProtection="1">
      <alignment horizontal="center" vertical="center" textRotation="90" wrapText="1"/>
      <protection hidden="1"/>
    </xf>
    <xf numFmtId="0" fontId="46" fillId="20" borderId="124" xfId="0" applyFont="1" applyFill="1" applyBorder="1" applyAlignment="1" applyProtection="1">
      <alignment horizontal="center" vertical="center" textRotation="90" wrapText="1"/>
      <protection hidden="1"/>
    </xf>
    <xf numFmtId="0" fontId="23" fillId="20" borderId="13" xfId="0" applyFont="1" applyFill="1" applyBorder="1" applyAlignment="1" applyProtection="1">
      <alignment horizontal="center" vertical="center" wrapText="1"/>
      <protection hidden="1"/>
    </xf>
    <xf numFmtId="0" fontId="23" fillId="20" borderId="48" xfId="0" applyFont="1" applyFill="1" applyBorder="1" applyAlignment="1" applyProtection="1">
      <alignment horizontal="center" vertical="center" wrapText="1"/>
      <protection hidden="1"/>
    </xf>
    <xf numFmtId="0" fontId="23" fillId="20" borderId="133" xfId="0" applyFont="1" applyFill="1" applyBorder="1" applyAlignment="1" applyProtection="1">
      <alignment horizontal="center" vertical="center" wrapText="1"/>
      <protection hidden="1"/>
    </xf>
    <xf numFmtId="0" fontId="23" fillId="20" borderId="123" xfId="0" applyFont="1" applyFill="1" applyBorder="1" applyAlignment="1" applyProtection="1">
      <alignment horizontal="center" vertical="center" wrapText="1"/>
      <protection hidden="1"/>
    </xf>
    <xf numFmtId="0" fontId="3" fillId="3" borderId="130" xfId="0" applyFont="1" applyFill="1" applyBorder="1" applyAlignment="1" applyProtection="1">
      <alignment horizontal="center" vertical="center" textRotation="90" wrapText="1"/>
      <protection hidden="1"/>
    </xf>
    <xf numFmtId="0" fontId="3" fillId="3" borderId="131" xfId="0" applyFont="1" applyFill="1" applyBorder="1" applyAlignment="1" applyProtection="1">
      <alignment horizontal="center" vertical="center" textRotation="90" wrapText="1"/>
      <protection hidden="1"/>
    </xf>
    <xf numFmtId="0" fontId="46" fillId="20" borderId="13" xfId="0" applyFont="1" applyFill="1" applyBorder="1" applyAlignment="1" applyProtection="1">
      <alignment horizontal="center" vertical="center" textRotation="90" wrapText="1"/>
      <protection hidden="1"/>
    </xf>
    <xf numFmtId="0" fontId="46" fillId="20" borderId="48" xfId="0" applyFont="1" applyFill="1" applyBorder="1" applyAlignment="1" applyProtection="1">
      <alignment horizontal="center" vertical="center" textRotation="90" wrapText="1"/>
      <protection hidden="1"/>
    </xf>
    <xf numFmtId="0" fontId="2" fillId="6" borderId="111" xfId="0" applyFont="1" applyFill="1" applyBorder="1" applyAlignment="1" applyProtection="1">
      <alignment horizontal="center" vertical="center"/>
      <protection hidden="1"/>
    </xf>
    <xf numFmtId="0" fontId="2" fillId="6" borderId="40" xfId="0" applyFont="1" applyFill="1" applyBorder="1" applyAlignment="1" applyProtection="1">
      <alignment horizontal="center" vertical="center"/>
      <protection hidden="1"/>
    </xf>
    <xf numFmtId="0" fontId="23" fillId="20" borderId="128" xfId="0" applyFont="1" applyFill="1" applyBorder="1" applyAlignment="1" applyProtection="1">
      <alignment horizontal="center" vertical="center" wrapText="1"/>
      <protection hidden="1"/>
    </xf>
    <xf numFmtId="0" fontId="16" fillId="14" borderId="127" xfId="0" applyFont="1" applyFill="1" applyBorder="1" applyAlignment="1" applyProtection="1">
      <alignment horizontal="center" vertical="center"/>
      <protection hidden="1"/>
    </xf>
    <xf numFmtId="0" fontId="16" fillId="14" borderId="14" xfId="0" applyFont="1" applyFill="1" applyBorder="1" applyAlignment="1" applyProtection="1">
      <alignment horizontal="center" vertical="center"/>
      <protection hidden="1"/>
    </xf>
    <xf numFmtId="0" fontId="46" fillId="20" borderId="15" xfId="0" applyFont="1" applyFill="1" applyBorder="1" applyAlignment="1" applyProtection="1">
      <alignment horizontal="center" vertical="center" wrapText="1"/>
      <protection hidden="1"/>
    </xf>
    <xf numFmtId="0" fontId="46" fillId="20" borderId="133" xfId="0" applyFont="1" applyFill="1" applyBorder="1" applyAlignment="1" applyProtection="1">
      <alignment horizontal="center" vertical="center" textRotation="90"/>
      <protection hidden="1"/>
    </xf>
    <xf numFmtId="0" fontId="46" fillId="20" borderId="123" xfId="0" applyFont="1" applyFill="1" applyBorder="1" applyAlignment="1" applyProtection="1">
      <alignment horizontal="center" vertical="center" textRotation="90"/>
      <protection hidden="1"/>
    </xf>
    <xf numFmtId="0" fontId="23" fillId="20" borderId="15" xfId="0" applyFont="1" applyFill="1" applyBorder="1" applyAlignment="1" applyProtection="1">
      <alignment horizontal="center" vertical="center"/>
      <protection hidden="1"/>
    </xf>
    <xf numFmtId="0" fontId="20" fillId="8" borderId="119" xfId="0" applyFont="1" applyFill="1" applyBorder="1" applyAlignment="1" applyProtection="1">
      <alignment horizontal="center" vertical="center"/>
      <protection hidden="1"/>
    </xf>
    <xf numFmtId="0" fontId="20" fillId="8" borderId="0" xfId="0" applyFont="1" applyFill="1" applyAlignment="1" applyProtection="1">
      <alignment horizontal="center" vertical="center"/>
      <protection hidden="1"/>
    </xf>
    <xf numFmtId="0" fontId="16" fillId="14" borderId="125" xfId="0" applyFont="1" applyFill="1" applyBorder="1" applyAlignment="1" applyProtection="1">
      <alignment horizontal="center" vertical="center"/>
      <protection hidden="1"/>
    </xf>
    <xf numFmtId="0" fontId="3" fillId="3" borderId="132" xfId="0" applyFont="1" applyFill="1" applyBorder="1" applyAlignment="1" applyProtection="1">
      <alignment horizontal="center" vertical="center" textRotation="90" wrapText="1"/>
      <protection hidden="1"/>
    </xf>
    <xf numFmtId="0" fontId="16" fillId="0" borderId="20" xfId="0"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16" fillId="14" borderId="126" xfId="0" applyFont="1" applyFill="1" applyBorder="1" applyAlignment="1" applyProtection="1">
      <alignment horizontal="center" vertical="center"/>
      <protection hidden="1"/>
    </xf>
    <xf numFmtId="0" fontId="16" fillId="0" borderId="120" xfId="0" applyFont="1" applyBorder="1" applyAlignment="1" applyProtection="1">
      <alignment horizontal="center" vertical="center"/>
      <protection hidden="1"/>
    </xf>
    <xf numFmtId="0" fontId="16" fillId="0" borderId="121" xfId="0" applyFont="1" applyBorder="1" applyAlignment="1" applyProtection="1">
      <alignment horizontal="center" vertical="center"/>
      <protection hidden="1"/>
    </xf>
    <xf numFmtId="0" fontId="16" fillId="0" borderId="122" xfId="0" applyFont="1" applyBorder="1" applyAlignment="1" applyProtection="1">
      <alignment horizontal="center" vertical="center"/>
      <protection hidden="1"/>
    </xf>
    <xf numFmtId="0" fontId="16" fillId="0" borderId="128" xfId="0" applyFont="1" applyBorder="1" applyAlignment="1" applyProtection="1">
      <alignment horizontal="center" vertical="center"/>
      <protection hidden="1"/>
    </xf>
    <xf numFmtId="0" fontId="16" fillId="0" borderId="15" xfId="0" applyFont="1" applyBorder="1" applyAlignment="1" applyProtection="1">
      <alignment horizontal="center" vertical="center"/>
      <protection hidden="1"/>
    </xf>
    <xf numFmtId="0" fontId="16" fillId="0" borderId="129" xfId="0" applyFont="1" applyBorder="1" applyAlignment="1" applyProtection="1">
      <alignment horizontal="center" vertical="center"/>
      <protection hidden="1"/>
    </xf>
    <xf numFmtId="0" fontId="16" fillId="0" borderId="123" xfId="0" applyFont="1" applyBorder="1" applyAlignment="1" applyProtection="1">
      <alignment horizontal="center" vertical="center"/>
      <protection hidden="1"/>
    </xf>
    <xf numFmtId="0" fontId="16" fillId="0" borderId="48" xfId="0" applyFont="1" applyBorder="1" applyAlignment="1" applyProtection="1">
      <alignment horizontal="center" vertical="center"/>
      <protection hidden="1"/>
    </xf>
    <xf numFmtId="0" fontId="16" fillId="0" borderId="124" xfId="0" applyFont="1" applyBorder="1" applyAlignment="1" applyProtection="1">
      <alignment horizontal="center" vertical="center"/>
      <protection hidden="1"/>
    </xf>
    <xf numFmtId="0" fontId="22" fillId="4" borderId="35" xfId="0" applyFont="1" applyFill="1" applyBorder="1" applyAlignment="1" applyProtection="1">
      <alignment horizontal="center" vertical="center"/>
      <protection hidden="1"/>
    </xf>
    <xf numFmtId="0" fontId="22" fillId="4" borderId="38" xfId="0" applyFont="1" applyFill="1" applyBorder="1" applyAlignment="1" applyProtection="1">
      <alignment horizontal="center" vertical="center"/>
      <protection hidden="1"/>
    </xf>
    <xf numFmtId="0" fontId="16" fillId="13" borderId="25" xfId="0" applyFont="1" applyFill="1" applyBorder="1" applyAlignment="1" applyProtection="1">
      <alignment horizontal="center" vertical="center"/>
      <protection hidden="1"/>
    </xf>
    <xf numFmtId="0" fontId="16" fillId="13" borderId="29" xfId="0" applyFont="1" applyFill="1" applyBorder="1" applyAlignment="1" applyProtection="1">
      <alignment horizontal="center" vertical="center"/>
      <protection hidden="1"/>
    </xf>
    <xf numFmtId="0" fontId="20" fillId="12" borderId="0" xfId="0" applyFont="1" applyFill="1" applyAlignment="1" applyProtection="1">
      <alignment horizontal="center" vertical="center"/>
      <protection hidden="1"/>
    </xf>
    <xf numFmtId="0" fontId="20" fillId="12" borderId="22" xfId="0" applyFont="1" applyFill="1" applyBorder="1" applyAlignment="1" applyProtection="1">
      <alignment horizontal="center" vertical="center"/>
      <protection hidden="1"/>
    </xf>
    <xf numFmtId="0" fontId="22" fillId="4" borderId="41" xfId="0" applyFont="1" applyFill="1" applyBorder="1" applyAlignment="1" applyProtection="1">
      <alignment horizontal="center" vertical="center"/>
      <protection hidden="1"/>
    </xf>
    <xf numFmtId="0" fontId="22" fillId="4" borderId="42" xfId="0" applyFont="1" applyFill="1" applyBorder="1" applyAlignment="1" applyProtection="1">
      <alignment horizontal="center" vertical="center"/>
      <protection hidden="1"/>
    </xf>
    <xf numFmtId="0" fontId="22" fillId="4" borderId="43" xfId="0" applyFont="1" applyFill="1" applyBorder="1" applyAlignment="1" applyProtection="1">
      <alignment horizontal="center" vertical="center"/>
      <protection hidden="1"/>
    </xf>
    <xf numFmtId="0" fontId="22" fillId="4" borderId="36" xfId="0" applyFont="1" applyFill="1" applyBorder="1" applyAlignment="1" applyProtection="1">
      <alignment horizontal="center" vertical="center"/>
      <protection hidden="1"/>
    </xf>
    <xf numFmtId="0" fontId="22" fillId="4" borderId="39" xfId="0" applyFont="1" applyFill="1" applyBorder="1" applyAlignment="1" applyProtection="1">
      <alignment horizontal="center" vertical="center"/>
      <protection hidden="1"/>
    </xf>
    <xf numFmtId="0" fontId="16" fillId="13" borderId="30" xfId="0" applyFont="1" applyFill="1" applyBorder="1" applyAlignment="1" applyProtection="1">
      <alignment horizontal="center" vertical="center"/>
      <protection hidden="1"/>
    </xf>
    <xf numFmtId="0" fontId="16" fillId="13" borderId="31" xfId="0" applyFont="1" applyFill="1" applyBorder="1" applyAlignment="1" applyProtection="1">
      <alignment horizontal="center" vertical="center"/>
      <protection hidden="1"/>
    </xf>
  </cellXfs>
  <cellStyles count="7">
    <cellStyle name="Normal 2" xfId="2" xr:uid="{00000000-0005-0000-0000-000002000000}"/>
    <cellStyle name="Normal 2 2" xfId="3" xr:uid="{00000000-0005-0000-0000-000003000000}"/>
    <cellStyle name="Normal 4" xfId="4" xr:uid="{00000000-0005-0000-0000-000004000000}"/>
    <cellStyle name="ارتباط تشعبي" xfId="1" builtinId="8"/>
    <cellStyle name="عادي" xfId="0" builtinId="0"/>
    <cellStyle name="عادي 2" xfId="5" xr:uid="{00000000-0005-0000-0000-000005000000}"/>
    <cellStyle name="عادي 2 2" xfId="6" xr:uid="{00000000-0005-0000-0000-00000600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fill>
        <patternFill patternType="none">
          <bgColor auto="1"/>
        </patternFill>
      </fill>
      <border>
        <left/>
        <right/>
        <top/>
        <bottom/>
        <vertical/>
        <horizontal/>
      </border>
    </dxf>
    <dxf>
      <border>
        <left/>
        <right/>
        <bottom/>
        <vertical/>
        <horizontal/>
      </border>
    </dxf>
    <dxf>
      <border>
        <left/>
        <right/>
        <bottom/>
        <vertical/>
        <horizontal/>
      </border>
    </dxf>
    <dxf>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ont>
        <b/>
        <i val="0"/>
        <color theme="0"/>
      </font>
      <fill>
        <patternFill>
          <bgColor theme="8" tint="-0.499984740745262"/>
        </patternFill>
      </fill>
    </dxf>
  </dxfs>
  <tableStyles count="0" defaultTableStyle="TableStyleMedium2" defaultPivotStyle="PivotStyleLight16"/>
  <colors>
    <mruColors>
      <color rgb="FF385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8BB206E7-BF58-478C-B8B6-3EC9FD23543F}"/>
            </a:ext>
          </a:extLst>
        </xdr:cNvPr>
        <xdr:cNvSpPr/>
      </xdr:nvSpPr>
      <xdr:spPr>
        <a:xfrm>
          <a:off x="1012115070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6</xdr:col>
      <xdr:colOff>38100</xdr:colOff>
      <xdr:row>7</xdr:row>
      <xdr:rowOff>129540</xdr:rowOff>
    </xdr:from>
    <xdr:to>
      <xdr:col>6</xdr:col>
      <xdr:colOff>609600</xdr:colOff>
      <xdr:row>7</xdr:row>
      <xdr:rowOff>388620</xdr:rowOff>
    </xdr:to>
    <xdr:sp macro="" textlink="">
      <xdr:nvSpPr>
        <xdr:cNvPr id="3" name="سهم: لليسار 2">
          <a:extLst>
            <a:ext uri="{FF2B5EF4-FFF2-40B4-BE49-F238E27FC236}">
              <a16:creationId xmlns:a16="http://schemas.microsoft.com/office/drawing/2014/main" id="{3966CF92-726C-4FC6-8910-56944C73DCE4}"/>
            </a:ext>
          </a:extLst>
        </xdr:cNvPr>
        <xdr:cNvSpPr/>
      </xdr:nvSpPr>
      <xdr:spPr>
        <a:xfrm rot="10800000">
          <a:off x="10109812140" y="294894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43</xdr:row>
      <xdr:rowOff>211454</xdr:rowOff>
    </xdr:from>
    <xdr:to>
      <xdr:col>16</xdr:col>
      <xdr:colOff>38100</xdr:colOff>
      <xdr:row>45</xdr:row>
      <xdr:rowOff>66674</xdr:rowOff>
    </xdr:to>
    <xdr:sp macro="" textlink="">
      <xdr:nvSpPr>
        <xdr:cNvPr id="2" name="مربع نص 1">
          <a:extLst>
            <a:ext uri="{FF2B5EF4-FFF2-40B4-BE49-F238E27FC236}">
              <a16:creationId xmlns:a16="http://schemas.microsoft.com/office/drawing/2014/main" id="{8C37488C-6F18-4ADC-AF49-2D9C2E9CD5FF}"/>
            </a:ext>
          </a:extLst>
        </xdr:cNvPr>
        <xdr:cNvSpPr txBox="1"/>
      </xdr:nvSpPr>
      <xdr:spPr>
        <a:xfrm>
          <a:off x="9972118740" y="10102214"/>
          <a:ext cx="6113145"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1</xdr:col>
      <xdr:colOff>19050</xdr:colOff>
      <xdr:row>44</xdr:row>
      <xdr:rowOff>180976</xdr:rowOff>
    </xdr:from>
    <xdr:to>
      <xdr:col>17</xdr:col>
      <xdr:colOff>213360</xdr:colOff>
      <xdr:row>47</xdr:row>
      <xdr:rowOff>1906</xdr:rowOff>
    </xdr:to>
    <xdr:sp macro="" textlink="">
      <xdr:nvSpPr>
        <xdr:cNvPr id="3" name="مربع نص 2">
          <a:extLst>
            <a:ext uri="{FF2B5EF4-FFF2-40B4-BE49-F238E27FC236}">
              <a16:creationId xmlns:a16="http://schemas.microsoft.com/office/drawing/2014/main" id="{471CDA3A-6E09-401E-8568-1A006B43F4E8}"/>
            </a:ext>
          </a:extLst>
        </xdr:cNvPr>
        <xdr:cNvSpPr txBox="1"/>
      </xdr:nvSpPr>
      <xdr:spPr>
        <a:xfrm>
          <a:off x="9971631060" y="9515476"/>
          <a:ext cx="6625590" cy="346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5</xdr:col>
      <xdr:colOff>266700</xdr:colOff>
      <xdr:row>44</xdr:row>
      <xdr:rowOff>201930</xdr:rowOff>
    </xdr:from>
    <xdr:to>
      <xdr:col>6</xdr:col>
      <xdr:colOff>55245</xdr:colOff>
      <xdr:row>46</xdr:row>
      <xdr:rowOff>42418</xdr:rowOff>
    </xdr:to>
    <xdr:pic>
      <xdr:nvPicPr>
        <xdr:cNvPr id="4" name="صورة 3">
          <a:extLst>
            <a:ext uri="{FF2B5EF4-FFF2-40B4-BE49-F238E27FC236}">
              <a16:creationId xmlns:a16="http://schemas.microsoft.com/office/drawing/2014/main" id="{58204598-18B8-4051-A55A-C27B5DF6EB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201155" y="9536430"/>
          <a:ext cx="276225" cy="274828"/>
        </a:xfrm>
        <a:prstGeom prst="rect">
          <a:avLst/>
        </a:prstGeom>
      </xdr:spPr>
    </xdr:pic>
    <xdr:clientData/>
  </xdr:twoCellAnchor>
  <xdr:twoCellAnchor editAs="oneCell">
    <xdr:from>
      <xdr:col>10</xdr:col>
      <xdr:colOff>32880</xdr:colOff>
      <xdr:row>44</xdr:row>
      <xdr:rowOff>220486</xdr:rowOff>
    </xdr:from>
    <xdr:to>
      <xdr:col>10</xdr:col>
      <xdr:colOff>259079</xdr:colOff>
      <xdr:row>46</xdr:row>
      <xdr:rowOff>10299</xdr:rowOff>
    </xdr:to>
    <xdr:pic>
      <xdr:nvPicPr>
        <xdr:cNvPr id="5" name="صورة 4">
          <a:extLst>
            <a:ext uri="{FF2B5EF4-FFF2-40B4-BE49-F238E27FC236}">
              <a16:creationId xmlns:a16="http://schemas.microsoft.com/office/drawing/2014/main" id="{5B68B9F7-3DCF-4ECF-9BF9-7445570139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320921" y="9554986"/>
          <a:ext cx="226199" cy="224153"/>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Lenovo/Lenovo/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Lenovo/Lenovo/user/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showRowColHeaders="0" rightToLeft="1" tabSelected="1" workbookViewId="0">
      <selection activeCell="J10" sqref="J10"/>
    </sheetView>
  </sheetViews>
  <sheetFormatPr defaultColWidth="9" defaultRowHeight="18" x14ac:dyDescent="0.45"/>
  <cols>
    <col min="1" max="1" width="2.25" style="23" customWidth="1"/>
    <col min="2" max="2" width="4.375" style="23" customWidth="1"/>
    <col min="3" max="6" width="9" style="23"/>
    <col min="7" max="7" width="1.375" style="23" customWidth="1"/>
    <col min="8" max="8" width="12.75" style="23" customWidth="1"/>
    <col min="9" max="9" width="16.875" style="23" customWidth="1"/>
    <col min="10" max="10" width="5" style="23" customWidth="1"/>
    <col min="11" max="11" width="9" style="23"/>
    <col min="12" max="12" width="2.75" style="23" customWidth="1"/>
    <col min="13" max="14" width="9" style="23"/>
    <col min="15" max="15" width="3.375" style="23" customWidth="1"/>
    <col min="16" max="17" width="9" style="23"/>
    <col min="18" max="18" width="4.75" style="23" customWidth="1"/>
    <col min="19" max="19" width="2" style="23" customWidth="1"/>
    <col min="20" max="20" width="8.875" style="23" customWidth="1"/>
    <col min="21" max="21" width="15.375" style="23" customWidth="1"/>
    <col min="22" max="16384" width="9" style="23"/>
  </cols>
  <sheetData>
    <row r="1" spans="1:22" ht="28.5" thickBot="1" x14ac:dyDescent="0.7">
      <c r="B1" s="199" t="s">
        <v>0</v>
      </c>
      <c r="C1" s="199"/>
      <c r="D1" s="199"/>
      <c r="E1" s="199"/>
      <c r="F1" s="199"/>
      <c r="G1" s="199"/>
      <c r="H1" s="199"/>
      <c r="I1" s="199"/>
      <c r="J1" s="199"/>
      <c r="K1" s="199"/>
      <c r="L1" s="199"/>
      <c r="M1" s="199"/>
      <c r="N1" s="199"/>
      <c r="O1" s="199"/>
      <c r="P1" s="199"/>
      <c r="Q1" s="199"/>
      <c r="R1" s="199"/>
      <c r="S1" s="199"/>
      <c r="T1" s="199"/>
      <c r="U1" s="199"/>
    </row>
    <row r="2" spans="1:22" ht="19.5" customHeight="1" thickBot="1" x14ac:dyDescent="0.55000000000000004">
      <c r="B2" s="200" t="s">
        <v>1</v>
      </c>
      <c r="C2" s="200"/>
      <c r="D2" s="200"/>
      <c r="E2" s="200"/>
      <c r="F2" s="200"/>
      <c r="G2" s="200"/>
      <c r="H2" s="200"/>
      <c r="I2" s="200"/>
      <c r="J2" s="24"/>
      <c r="K2" s="201" t="s">
        <v>2</v>
      </c>
      <c r="L2" s="202"/>
      <c r="M2" s="202"/>
      <c r="N2" s="202"/>
      <c r="O2" s="202"/>
      <c r="P2" s="202"/>
      <c r="Q2" s="202"/>
      <c r="R2" s="202"/>
      <c r="S2" s="202"/>
      <c r="T2" s="205" t="s">
        <v>3</v>
      </c>
      <c r="U2" s="206"/>
    </row>
    <row r="3" spans="1:22" ht="22.5" customHeight="1" thickBot="1" x14ac:dyDescent="0.55000000000000004">
      <c r="A3" s="25">
        <v>1</v>
      </c>
      <c r="B3" s="209" t="s">
        <v>4</v>
      </c>
      <c r="C3" s="210"/>
      <c r="D3" s="210"/>
      <c r="E3" s="210"/>
      <c r="F3" s="210"/>
      <c r="G3" s="210"/>
      <c r="H3" s="210"/>
      <c r="I3" s="211"/>
      <c r="K3" s="203"/>
      <c r="L3" s="204"/>
      <c r="M3" s="204"/>
      <c r="N3" s="204"/>
      <c r="O3" s="204"/>
      <c r="P3" s="204"/>
      <c r="Q3" s="204"/>
      <c r="R3" s="204"/>
      <c r="S3" s="204"/>
      <c r="T3" s="207"/>
      <c r="U3" s="208"/>
    </row>
    <row r="4" spans="1:22" ht="22.5" customHeight="1" thickBot="1" x14ac:dyDescent="0.55000000000000004">
      <c r="A4" s="25">
        <v>2</v>
      </c>
      <c r="B4" s="191" t="s">
        <v>5</v>
      </c>
      <c r="C4" s="192"/>
      <c r="D4" s="192"/>
      <c r="E4" s="192"/>
      <c r="F4" s="192"/>
      <c r="G4" s="192"/>
      <c r="H4" s="192"/>
      <c r="I4" s="193"/>
      <c r="K4" s="194" t="s">
        <v>6</v>
      </c>
      <c r="L4" s="195"/>
      <c r="M4" s="195"/>
      <c r="N4" s="195"/>
      <c r="O4" s="195"/>
      <c r="P4" s="195"/>
      <c r="Q4" s="195"/>
      <c r="R4" s="195"/>
      <c r="S4" s="196"/>
      <c r="T4" s="197">
        <v>1</v>
      </c>
      <c r="U4" s="198"/>
    </row>
    <row r="5" spans="1:22" ht="22.5" customHeight="1" thickBot="1" x14ac:dyDescent="0.55000000000000004">
      <c r="A5" s="25"/>
      <c r="B5" s="212" t="s">
        <v>7</v>
      </c>
      <c r="C5" s="213"/>
      <c r="D5" s="213"/>
      <c r="E5" s="213"/>
      <c r="F5" s="213"/>
      <c r="G5" s="213"/>
      <c r="H5" s="213"/>
      <c r="I5" s="26"/>
      <c r="K5" s="214" t="s">
        <v>8</v>
      </c>
      <c r="L5" s="215"/>
      <c r="M5" s="215"/>
      <c r="N5" s="215"/>
      <c r="O5" s="215"/>
      <c r="P5" s="215"/>
      <c r="Q5" s="215"/>
      <c r="R5" s="215"/>
      <c r="S5" s="215"/>
      <c r="T5" s="197">
        <v>1</v>
      </c>
      <c r="U5" s="198"/>
    </row>
    <row r="6" spans="1:22" ht="22.5" customHeight="1" thickBot="1" x14ac:dyDescent="0.55000000000000004">
      <c r="A6" s="25"/>
      <c r="B6" s="216" t="s">
        <v>9</v>
      </c>
      <c r="C6" s="217"/>
      <c r="D6" s="217"/>
      <c r="E6" s="217"/>
      <c r="F6" s="217"/>
      <c r="G6" s="217"/>
      <c r="H6" s="217"/>
      <c r="I6" s="218"/>
      <c r="K6" s="214" t="s">
        <v>10</v>
      </c>
      <c r="L6" s="215"/>
      <c r="M6" s="215"/>
      <c r="N6" s="215"/>
      <c r="O6" s="215"/>
      <c r="P6" s="215"/>
      <c r="Q6" s="215"/>
      <c r="R6" s="215"/>
      <c r="S6" s="215"/>
      <c r="T6" s="219" t="s">
        <v>11</v>
      </c>
      <c r="U6" s="220"/>
    </row>
    <row r="7" spans="1:22" ht="22.5" customHeight="1" thickBot="1" x14ac:dyDescent="0.55000000000000004">
      <c r="A7" s="25">
        <v>3</v>
      </c>
      <c r="B7" s="212" t="s">
        <v>12</v>
      </c>
      <c r="C7" s="213"/>
      <c r="D7" s="213"/>
      <c r="E7" s="213"/>
      <c r="F7" s="213"/>
      <c r="G7" s="213"/>
      <c r="H7" s="221" t="s">
        <v>13</v>
      </c>
      <c r="I7" s="222"/>
      <c r="K7" s="223" t="s">
        <v>14</v>
      </c>
      <c r="L7" s="224"/>
      <c r="M7" s="224"/>
      <c r="N7" s="224"/>
      <c r="O7" s="224"/>
      <c r="P7" s="224"/>
      <c r="Q7" s="224"/>
      <c r="R7" s="224"/>
      <c r="S7" s="225"/>
      <c r="T7" s="226">
        <v>0.5</v>
      </c>
      <c r="U7" s="227"/>
      <c r="V7" s="27"/>
    </row>
    <row r="8" spans="1:22" ht="22.5" customHeight="1" x14ac:dyDescent="0.5">
      <c r="A8" s="25">
        <v>4</v>
      </c>
      <c r="B8" s="228" t="s">
        <v>15</v>
      </c>
      <c r="C8" s="228"/>
      <c r="D8" s="228"/>
      <c r="E8" s="228"/>
      <c r="F8" s="228"/>
      <c r="G8" s="228"/>
      <c r="H8" s="228"/>
      <c r="I8" s="228"/>
      <c r="J8" s="27"/>
      <c r="K8" s="231" t="s">
        <v>16</v>
      </c>
      <c r="L8" s="232"/>
      <c r="M8" s="232"/>
      <c r="N8" s="232"/>
      <c r="O8" s="232"/>
      <c r="P8" s="232"/>
      <c r="Q8" s="232"/>
      <c r="R8" s="232"/>
      <c r="S8" s="232"/>
      <c r="T8" s="233">
        <v>0.2</v>
      </c>
      <c r="U8" s="234"/>
    </row>
    <row r="9" spans="1:22" ht="22.5" customHeight="1" x14ac:dyDescent="0.5">
      <c r="A9" s="25"/>
      <c r="B9" s="229"/>
      <c r="C9" s="229"/>
      <c r="D9" s="229"/>
      <c r="E9" s="229"/>
      <c r="F9" s="229"/>
      <c r="G9" s="229"/>
      <c r="H9" s="229"/>
      <c r="I9" s="229"/>
      <c r="J9" s="28"/>
      <c r="K9" s="231"/>
      <c r="L9" s="232"/>
      <c r="M9" s="232"/>
      <c r="N9" s="232"/>
      <c r="O9" s="232"/>
      <c r="P9" s="232"/>
      <c r="Q9" s="232"/>
      <c r="R9" s="232"/>
      <c r="S9" s="232"/>
      <c r="T9" s="235"/>
      <c r="U9" s="234"/>
    </row>
    <row r="10" spans="1:22" ht="22.5" customHeight="1" x14ac:dyDescent="0.5">
      <c r="A10" s="25"/>
      <c r="B10" s="229"/>
      <c r="C10" s="229"/>
      <c r="D10" s="229"/>
      <c r="E10" s="229"/>
      <c r="F10" s="229"/>
      <c r="G10" s="229"/>
      <c r="H10" s="229"/>
      <c r="I10" s="229"/>
      <c r="K10" s="194" t="s">
        <v>17</v>
      </c>
      <c r="L10" s="195"/>
      <c r="M10" s="195"/>
      <c r="N10" s="195"/>
      <c r="O10" s="195"/>
      <c r="P10" s="195"/>
      <c r="Q10" s="195"/>
      <c r="R10" s="195"/>
      <c r="S10" s="196"/>
      <c r="T10" s="236">
        <v>0.2</v>
      </c>
      <c r="U10" s="237"/>
    </row>
    <row r="11" spans="1:22" ht="22.5" customHeight="1" x14ac:dyDescent="0.5">
      <c r="A11" s="25"/>
      <c r="B11" s="229"/>
      <c r="C11" s="229"/>
      <c r="D11" s="229"/>
      <c r="E11" s="229"/>
      <c r="F11" s="229"/>
      <c r="G11" s="229"/>
      <c r="H11" s="229"/>
      <c r="I11" s="229"/>
      <c r="K11" s="223" t="s">
        <v>18</v>
      </c>
      <c r="L11" s="224"/>
      <c r="M11" s="224"/>
      <c r="N11" s="224"/>
      <c r="O11" s="224"/>
      <c r="P11" s="224"/>
      <c r="Q11" s="224"/>
      <c r="R11" s="224"/>
      <c r="S11" s="225"/>
      <c r="T11" s="236">
        <v>0.2</v>
      </c>
      <c r="U11" s="237"/>
    </row>
    <row r="12" spans="1:22" ht="22.5" customHeight="1" thickBot="1" x14ac:dyDescent="0.55000000000000004">
      <c r="A12" s="25"/>
      <c r="B12" s="230"/>
      <c r="C12" s="230"/>
      <c r="D12" s="230"/>
      <c r="E12" s="230"/>
      <c r="F12" s="230"/>
      <c r="G12" s="230"/>
      <c r="H12" s="230"/>
      <c r="I12" s="230"/>
      <c r="K12" s="247" t="s">
        <v>19</v>
      </c>
      <c r="L12" s="248"/>
      <c r="M12" s="248"/>
      <c r="N12" s="248"/>
      <c r="O12" s="248"/>
      <c r="P12" s="248"/>
      <c r="Q12" s="248"/>
      <c r="R12" s="248"/>
      <c r="S12" s="249"/>
      <c r="T12" s="250">
        <v>0.5</v>
      </c>
      <c r="U12" s="251"/>
    </row>
    <row r="13" spans="1:22" ht="22.5" customHeight="1" thickBot="1" x14ac:dyDescent="0.55000000000000004">
      <c r="A13" s="25">
        <v>5</v>
      </c>
      <c r="B13" s="252" t="s">
        <v>20</v>
      </c>
      <c r="C13" s="253"/>
      <c r="D13" s="253"/>
      <c r="E13" s="253"/>
      <c r="F13" s="253"/>
      <c r="G13" s="253"/>
      <c r="H13" s="253"/>
      <c r="I13" s="254"/>
      <c r="K13" s="255" t="s">
        <v>21</v>
      </c>
      <c r="L13" s="256"/>
      <c r="M13" s="256"/>
      <c r="N13" s="256"/>
      <c r="O13" s="256"/>
      <c r="P13" s="256"/>
      <c r="Q13" s="256"/>
      <c r="R13" s="256"/>
      <c r="S13" s="256"/>
      <c r="T13" s="256"/>
      <c r="U13" s="256"/>
    </row>
    <row r="14" spans="1:22" ht="22.5" customHeight="1" x14ac:dyDescent="0.5">
      <c r="A14" s="25"/>
      <c r="B14" s="257" t="s">
        <v>22</v>
      </c>
      <c r="C14" s="257"/>
      <c r="D14" s="257"/>
      <c r="E14" s="257"/>
      <c r="F14" s="257"/>
      <c r="G14" s="257"/>
      <c r="H14" s="257"/>
      <c r="I14" s="257"/>
      <c r="K14" s="256"/>
      <c r="L14" s="256"/>
      <c r="M14" s="256"/>
      <c r="N14" s="256"/>
      <c r="O14" s="256"/>
      <c r="P14" s="256"/>
      <c r="Q14" s="256"/>
      <c r="R14" s="256"/>
      <c r="S14" s="256"/>
      <c r="T14" s="256"/>
      <c r="U14" s="256"/>
    </row>
    <row r="15" spans="1:22" ht="3.75" customHeight="1" x14ac:dyDescent="0.5">
      <c r="A15" s="25"/>
      <c r="B15" s="258"/>
      <c r="C15" s="258"/>
      <c r="D15" s="258"/>
      <c r="E15" s="258"/>
      <c r="F15" s="258"/>
      <c r="G15" s="258"/>
      <c r="H15" s="258"/>
      <c r="I15" s="258"/>
      <c r="K15" s="260"/>
      <c r="L15" s="260"/>
      <c r="M15" s="260"/>
      <c r="N15" s="260"/>
      <c r="O15" s="260"/>
      <c r="P15" s="260"/>
      <c r="Q15" s="260"/>
      <c r="R15" s="260"/>
      <c r="S15" s="260"/>
      <c r="T15" s="260"/>
      <c r="U15" s="260"/>
    </row>
    <row r="16" spans="1:22" ht="26.25" customHeight="1" x14ac:dyDescent="0.5">
      <c r="A16" s="25">
        <v>6</v>
      </c>
      <c r="B16" s="258"/>
      <c r="C16" s="258"/>
      <c r="D16" s="258"/>
      <c r="E16" s="258"/>
      <c r="F16" s="258"/>
      <c r="G16" s="258"/>
      <c r="H16" s="258"/>
      <c r="I16" s="258"/>
      <c r="K16" s="260"/>
      <c r="L16" s="260"/>
      <c r="M16" s="260"/>
      <c r="N16" s="260"/>
      <c r="O16" s="260"/>
      <c r="P16" s="260"/>
      <c r="Q16" s="260"/>
      <c r="R16" s="260"/>
      <c r="S16" s="260"/>
      <c r="T16" s="260"/>
      <c r="U16" s="260"/>
    </row>
    <row r="17" spans="2:21" ht="19.5" customHeight="1" x14ac:dyDescent="0.45">
      <c r="B17" s="258"/>
      <c r="C17" s="258"/>
      <c r="D17" s="258"/>
      <c r="E17" s="258"/>
      <c r="F17" s="258"/>
      <c r="G17" s="258"/>
      <c r="H17" s="258"/>
      <c r="I17" s="258"/>
      <c r="K17" s="260"/>
      <c r="L17" s="260"/>
      <c r="M17" s="260"/>
      <c r="N17" s="260"/>
      <c r="O17" s="260"/>
      <c r="P17" s="260"/>
      <c r="Q17" s="260"/>
      <c r="R17" s="260"/>
      <c r="S17" s="260"/>
      <c r="T17" s="260"/>
      <c r="U17" s="260"/>
    </row>
    <row r="18" spans="2:21" ht="19.5" customHeight="1" x14ac:dyDescent="0.5">
      <c r="B18" s="258"/>
      <c r="C18" s="258"/>
      <c r="D18" s="258"/>
      <c r="E18" s="258"/>
      <c r="F18" s="258"/>
      <c r="G18" s="258"/>
      <c r="H18" s="258"/>
      <c r="I18" s="258"/>
      <c r="K18" s="29"/>
      <c r="M18" s="260"/>
      <c r="N18" s="260"/>
      <c r="O18" s="260"/>
      <c r="P18" s="30"/>
      <c r="Q18" s="261"/>
      <c r="R18" s="261"/>
      <c r="S18" s="29"/>
      <c r="T18" s="29"/>
      <c r="U18" s="29"/>
    </row>
    <row r="19" spans="2:21" ht="21.75" customHeight="1" thickBot="1" x14ac:dyDescent="0.5">
      <c r="B19" s="259"/>
      <c r="C19" s="259"/>
      <c r="D19" s="259"/>
      <c r="E19" s="259"/>
      <c r="F19" s="259"/>
      <c r="G19" s="259"/>
      <c r="H19" s="259"/>
      <c r="I19" s="259"/>
    </row>
    <row r="20" spans="2:21" ht="3.75" customHeight="1" thickBot="1" x14ac:dyDescent="0.5"/>
    <row r="21" spans="2:21" ht="35.25" customHeight="1" x14ac:dyDescent="0.45">
      <c r="B21" s="238"/>
      <c r="C21" s="239"/>
      <c r="D21" s="239"/>
      <c r="E21" s="239"/>
      <c r="F21" s="239"/>
      <c r="G21" s="239"/>
      <c r="H21" s="239"/>
      <c r="I21" s="239"/>
      <c r="J21" s="239"/>
      <c r="K21" s="239"/>
      <c r="L21" s="239"/>
      <c r="M21" s="239"/>
      <c r="N21" s="239"/>
      <c r="O21" s="239"/>
      <c r="P21" s="239"/>
      <c r="Q21" s="239"/>
      <c r="R21" s="239"/>
      <c r="S21" s="239"/>
      <c r="T21" s="239"/>
      <c r="U21" s="240"/>
    </row>
    <row r="22" spans="2:21" ht="14.25" customHeight="1" x14ac:dyDescent="0.45">
      <c r="B22" s="241"/>
      <c r="C22" s="242"/>
      <c r="D22" s="242"/>
      <c r="E22" s="242"/>
      <c r="F22" s="242"/>
      <c r="G22" s="242"/>
      <c r="H22" s="242"/>
      <c r="I22" s="242"/>
      <c r="J22" s="242"/>
      <c r="K22" s="242"/>
      <c r="L22" s="242"/>
      <c r="M22" s="242"/>
      <c r="N22" s="242"/>
      <c r="O22" s="242"/>
      <c r="P22" s="242"/>
      <c r="Q22" s="242"/>
      <c r="R22" s="242"/>
      <c r="S22" s="242"/>
      <c r="T22" s="242"/>
      <c r="U22" s="243"/>
    </row>
    <row r="23" spans="2:21" ht="15" customHeight="1" thickBot="1" x14ac:dyDescent="0.5">
      <c r="B23" s="244"/>
      <c r="C23" s="245"/>
      <c r="D23" s="245"/>
      <c r="E23" s="245"/>
      <c r="F23" s="245"/>
      <c r="G23" s="245"/>
      <c r="H23" s="245"/>
      <c r="I23" s="245"/>
      <c r="J23" s="245"/>
      <c r="K23" s="245"/>
      <c r="L23" s="245"/>
      <c r="M23" s="245"/>
      <c r="N23" s="245"/>
      <c r="O23" s="245"/>
      <c r="P23" s="245"/>
      <c r="Q23" s="245"/>
      <c r="R23" s="245"/>
      <c r="S23" s="245"/>
      <c r="T23" s="245"/>
      <c r="U23" s="246"/>
    </row>
  </sheetData>
  <sheetProtection algorithmName="SHA-512" hashValue="wvWPvEkgY4AO4KQOl2V2/Kn72Ofx0/s4jvJqnFdVXr9Tj4JSn3MetAPw9O7V7NwGZJUAAw3JSTvdAgebRVFzAA==" saltValue="TRc8G5Oxf9Knnw/T3TiSCw==" spinCount="100000" sheet="1" objects="1" scenarios="1"/>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ورقة6"/>
  <dimension ref="A1:R24"/>
  <sheetViews>
    <sheetView showGridLines="0" rightToLeft="1" workbookViewId="0">
      <selection activeCell="C1" sqref="C1"/>
    </sheetView>
  </sheetViews>
  <sheetFormatPr defaultColWidth="9" defaultRowHeight="14.25" x14ac:dyDescent="0.2"/>
  <cols>
    <col min="1" max="1" width="13.875" bestFit="1" customWidth="1"/>
    <col min="2" max="2" width="22.25" customWidth="1"/>
    <col min="3" max="3" width="18.875" customWidth="1"/>
    <col min="4" max="4" width="26" customWidth="1"/>
    <col min="5" max="5" width="20.375" customWidth="1"/>
    <col min="6" max="6" width="20" customWidth="1"/>
    <col min="7" max="7" width="11.25" bestFit="1" customWidth="1"/>
    <col min="8" max="8" width="4.5" hidden="1" customWidth="1"/>
    <col min="9" max="9" width="3.25" hidden="1" customWidth="1"/>
    <col min="10" max="10" width="8.375" hidden="1" customWidth="1"/>
    <col min="11" max="11" width="18.875" hidden="1" customWidth="1"/>
    <col min="12" max="12" width="13.625" hidden="1" customWidth="1"/>
    <col min="13" max="14" width="11" customWidth="1"/>
    <col min="15" max="15" width="15.375" customWidth="1"/>
    <col min="16" max="16" width="37.125" customWidth="1"/>
    <col min="17" max="17" width="20" style="11" customWidth="1"/>
    <col min="18" max="18" width="18.375" style="11" customWidth="1"/>
    <col min="19" max="19" width="16.25" customWidth="1"/>
  </cols>
  <sheetData>
    <row r="1" spans="1:13" ht="25.9" customHeight="1" x14ac:dyDescent="0.2">
      <c r="A1" s="262" t="s">
        <v>23</v>
      </c>
      <c r="B1" s="262"/>
      <c r="C1" s="151"/>
      <c r="D1" s="140" t="str">
        <f>IFERROR(VLOOKUP(C1,ورقة2!$A$2:$U$7594,2,0),"")</f>
        <v/>
      </c>
      <c r="F1" t="e">
        <f>IF(VLOOKUP(C1,ورقة2!A1:X7734,24,0)="","",VLOOKUP(C1,ورقة2!A1:X7734,24,0))</f>
        <v>#N/A</v>
      </c>
      <c r="M1" s="154"/>
    </row>
    <row r="2" spans="1:13" ht="40.15" customHeight="1" x14ac:dyDescent="0.2">
      <c r="A2" s="263"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263"/>
      <c r="C2" s="263"/>
      <c r="D2" s="263"/>
      <c r="E2" s="263"/>
      <c r="F2" s="263"/>
    </row>
    <row r="3" spans="1:13" x14ac:dyDescent="0.2">
      <c r="A3" s="264" t="s">
        <v>24</v>
      </c>
      <c r="B3" s="264"/>
      <c r="C3" s="264"/>
      <c r="D3" s="264"/>
      <c r="E3" s="264"/>
      <c r="F3" s="264"/>
    </row>
    <row r="4" spans="1:13" ht="35.450000000000003" customHeight="1" x14ac:dyDescent="0.2">
      <c r="A4" s="4" t="s">
        <v>36</v>
      </c>
      <c r="B4" s="6" t="s">
        <v>37</v>
      </c>
      <c r="C4" s="4" t="s">
        <v>38</v>
      </c>
      <c r="D4" s="10" t="s">
        <v>39</v>
      </c>
      <c r="E4" s="10" t="s">
        <v>40</v>
      </c>
      <c r="F4" s="6" t="s">
        <v>41</v>
      </c>
      <c r="G4" s="6" t="s">
        <v>51</v>
      </c>
    </row>
    <row r="5" spans="1:13" ht="35.450000000000003" customHeight="1" x14ac:dyDescent="0.2">
      <c r="A5" s="8"/>
      <c r="B5" s="7"/>
      <c r="C5" s="7"/>
      <c r="D5" s="8"/>
      <c r="E5" s="8"/>
      <c r="F5" s="7"/>
      <c r="G5" s="7"/>
    </row>
    <row r="6" spans="1:13" ht="35.450000000000003" customHeight="1" x14ac:dyDescent="0.2">
      <c r="A6" s="39" t="s">
        <v>68</v>
      </c>
      <c r="B6" s="4" t="s">
        <v>69</v>
      </c>
      <c r="C6" s="4" t="s">
        <v>25</v>
      </c>
      <c r="D6" s="4" t="s">
        <v>26</v>
      </c>
      <c r="E6" s="4" t="s">
        <v>27</v>
      </c>
      <c r="F6" s="4" t="s">
        <v>28</v>
      </c>
      <c r="H6" t="s">
        <v>29</v>
      </c>
      <c r="I6" s="152"/>
      <c r="J6" t="s">
        <v>30</v>
      </c>
      <c r="L6" t="s">
        <v>31</v>
      </c>
    </row>
    <row r="7" spans="1:13" s="22" customFormat="1" ht="35.450000000000003" customHeight="1" x14ac:dyDescent="0.2">
      <c r="A7" s="184" t="str">
        <f>IF(A8&lt;&gt;"",A8,VLOOKUP($C$1,ورقة2!$A$2:$AF$7734,3,0))</f>
        <v>محمود</v>
      </c>
      <c r="B7" s="184" t="e">
        <f>IF(B8&lt;&gt;"",B8,VLOOKUP($C$1,ورقة2!$A$2:$AF$7734,4,0))</f>
        <v>#N/A</v>
      </c>
      <c r="C7" s="184" t="e">
        <f>IF(C8&lt;&gt;"",C8,VLOOKUP($C$1,ورقة2!$A$2:$AF$7734,25,0))</f>
        <v>#N/A</v>
      </c>
      <c r="D7" s="184" t="e">
        <f>IF(D8&lt;&gt;"",D8,VLOOKUP($C$1,ورقة2!$A$2:$AF$7734,26,0))</f>
        <v>#N/A</v>
      </c>
      <c r="E7" s="184" t="e">
        <f>IF(E8&lt;&gt;"",E8,VLOOKUP($C$1,ورقة2!$A$2:$AF$7734,27,0))</f>
        <v>#N/A</v>
      </c>
      <c r="F7" s="184" t="e">
        <f>IF(F8&lt;&gt;"",F8,VLOOKUP($C$1,ورقة2!$A$2:$AF$7734,28,0))</f>
        <v>#N/A</v>
      </c>
      <c r="H7" s="22" t="s">
        <v>32</v>
      </c>
      <c r="I7" s="153" t="s">
        <v>33</v>
      </c>
      <c r="J7" t="s">
        <v>34</v>
      </c>
      <c r="L7" t="s">
        <v>35</v>
      </c>
    </row>
    <row r="8" spans="1:13" ht="35.450000000000003" customHeight="1" x14ac:dyDescent="0.2">
      <c r="A8" s="40" t="s">
        <v>306</v>
      </c>
      <c r="B8" s="7"/>
      <c r="C8" s="7"/>
      <c r="D8" s="7"/>
      <c r="E8" s="7"/>
      <c r="F8" s="7"/>
      <c r="I8" s="153" t="s">
        <v>42</v>
      </c>
      <c r="J8" t="s">
        <v>43</v>
      </c>
      <c r="L8" t="s">
        <v>44</v>
      </c>
      <c r="M8" s="187" t="s">
        <v>1318</v>
      </c>
    </row>
    <row r="9" spans="1:13" ht="35.450000000000003" customHeight="1" x14ac:dyDescent="0.2">
      <c r="A9" s="4" t="s">
        <v>58</v>
      </c>
      <c r="B9" s="4" t="s">
        <v>59</v>
      </c>
      <c r="C9" s="4" t="s">
        <v>60</v>
      </c>
      <c r="D9" s="5" t="s">
        <v>61</v>
      </c>
      <c r="E9" s="4" t="s">
        <v>48</v>
      </c>
      <c r="F9" s="4" t="s">
        <v>49</v>
      </c>
      <c r="G9" s="4" t="s">
        <v>50</v>
      </c>
      <c r="I9" s="153" t="s">
        <v>45</v>
      </c>
      <c r="J9" t="s">
        <v>46</v>
      </c>
      <c r="L9" t="s">
        <v>47</v>
      </c>
    </row>
    <row r="10" spans="1:13" ht="35.450000000000003" customHeight="1" x14ac:dyDescent="0.2">
      <c r="A10" s="185" t="e">
        <f>IF(A11&lt;&gt;"",A11,VLOOKUP($C$1,ورقة2!$A$2:$AF$7734,6,0))</f>
        <v>#N/A</v>
      </c>
      <c r="B10" s="184" t="e">
        <f>IF(B11&lt;&gt;"",B11,VLOOKUP($C$1,ورقة2!$A$2:$AF$7734,7,0))</f>
        <v>#N/A</v>
      </c>
      <c r="C10" s="184" t="e">
        <f>IF(C11&lt;&gt;"",C11,VLOOKUP($C$1,ورقة2!$A$2:$AF$7734,8,0))</f>
        <v>#N/A</v>
      </c>
      <c r="D10" s="184" t="e">
        <f>IF(D11&lt;&gt;"",D11,VLOOKUP($C$1,ورقة2!$A$2:$AF$7734,5,0))</f>
        <v>#N/A</v>
      </c>
      <c r="E10" s="184" t="e">
        <f>IF(E11&lt;&gt;"",E11,VLOOKUP($C$1,ورقة2!$A$2:$AF$7734,10,0))</f>
        <v>#N/A</v>
      </c>
      <c r="F10" s="184" t="e">
        <f>IF(F11&lt;&gt;"",F11,VLOOKUP($C$1,ورقة2!$A$2:$AF$7734,11,0))</f>
        <v>#N/A</v>
      </c>
      <c r="G10" s="184" t="e">
        <f>IF(G11&lt;&gt;"",G11,VLOOKUP($C$1,ورقة2!$A$2:$AF$7734,12,0))</f>
        <v>#N/A</v>
      </c>
      <c r="I10" s="153" t="s">
        <v>52</v>
      </c>
      <c r="J10" t="s">
        <v>53</v>
      </c>
      <c r="L10" t="s">
        <v>54</v>
      </c>
    </row>
    <row r="11" spans="1:13" ht="35.450000000000003" customHeight="1" x14ac:dyDescent="0.2">
      <c r="A11" s="186"/>
      <c r="B11" s="7"/>
      <c r="C11" s="7"/>
      <c r="D11" s="7"/>
      <c r="E11" s="7"/>
      <c r="F11" s="7"/>
      <c r="G11" s="7"/>
      <c r="I11" s="153" t="s">
        <v>55</v>
      </c>
      <c r="J11" t="s">
        <v>56</v>
      </c>
      <c r="L11" t="s">
        <v>57</v>
      </c>
    </row>
    <row r="12" spans="1:13" ht="23.25" customHeight="1" x14ac:dyDescent="0.2">
      <c r="I12" s="153" t="s">
        <v>62</v>
      </c>
      <c r="J12" t="s">
        <v>63</v>
      </c>
      <c r="L12" t="s">
        <v>64</v>
      </c>
    </row>
    <row r="13" spans="1:13" ht="33.75" customHeight="1" x14ac:dyDescent="0.2">
      <c r="I13" s="153" t="s">
        <v>65</v>
      </c>
      <c r="J13" t="s">
        <v>66</v>
      </c>
      <c r="L13" t="s">
        <v>67</v>
      </c>
    </row>
    <row r="14" spans="1:13" ht="23.25" customHeight="1" x14ac:dyDescent="0.2">
      <c r="I14" s="153" t="s">
        <v>70</v>
      </c>
      <c r="J14" t="s">
        <v>71</v>
      </c>
      <c r="L14" t="s">
        <v>72</v>
      </c>
    </row>
    <row r="15" spans="1:13" ht="33.75" customHeight="1" x14ac:dyDescent="0.2">
      <c r="I15" s="153" t="s">
        <v>73</v>
      </c>
      <c r="J15" t="s">
        <v>74</v>
      </c>
      <c r="L15" t="s">
        <v>75</v>
      </c>
    </row>
    <row r="16" spans="1:13" x14ac:dyDescent="0.2">
      <c r="I16" s="153" t="s">
        <v>76</v>
      </c>
      <c r="J16" t="s">
        <v>77</v>
      </c>
      <c r="L16" t="s">
        <v>78</v>
      </c>
    </row>
    <row r="17" spans="7:12" x14ac:dyDescent="0.2">
      <c r="I17" s="153" t="s">
        <v>79</v>
      </c>
      <c r="J17" t="s">
        <v>80</v>
      </c>
      <c r="L17" t="s">
        <v>81</v>
      </c>
    </row>
    <row r="18" spans="7:12" x14ac:dyDescent="0.2">
      <c r="I18" s="153" t="s">
        <v>82</v>
      </c>
      <c r="J18" t="s">
        <v>83</v>
      </c>
      <c r="L18" t="s">
        <v>84</v>
      </c>
    </row>
    <row r="19" spans="7:12" x14ac:dyDescent="0.2">
      <c r="I19" s="153" t="s">
        <v>85</v>
      </c>
      <c r="J19" t="s">
        <v>86</v>
      </c>
      <c r="L19" t="s">
        <v>87</v>
      </c>
    </row>
    <row r="20" spans="7:12" x14ac:dyDescent="0.2">
      <c r="I20" s="153" t="s">
        <v>88</v>
      </c>
      <c r="J20" t="s">
        <v>89</v>
      </c>
      <c r="L20" t="s">
        <v>90</v>
      </c>
    </row>
    <row r="21" spans="7:12" x14ac:dyDescent="0.2">
      <c r="L21" t="s">
        <v>91</v>
      </c>
    </row>
    <row r="23" spans="7:12" x14ac:dyDescent="0.2">
      <c r="G23" s="9" t="s">
        <v>92</v>
      </c>
    </row>
    <row r="24" spans="7:12" x14ac:dyDescent="0.2">
      <c r="G24" s="9" t="s">
        <v>93</v>
      </c>
    </row>
  </sheetData>
  <sheetProtection algorithmName="SHA-512" hashValue="yzdvREXhbFR0ozbC4nawfEsR1uJEFkM3azCdw8tzBIwX8mJ4QD0Ks4657fxBEQnXxTKn05WmAGP7bw2jfe1eLg==" saltValue="fDK/p5NfvHlGzyxu/iEfOA==" spinCount="100000" sheet="1" objects="1" scenarios="1"/>
  <autoFilter ref="L6:L21" xr:uid="{00000000-0001-0000-0100-000000000000}">
    <sortState xmlns:xlrd2="http://schemas.microsoft.com/office/spreadsheetml/2017/richdata2" ref="L7:L21">
      <sortCondition ref="L6:L21"/>
    </sortState>
  </autoFilter>
  <mergeCells count="3">
    <mergeCell ref="A1:B1"/>
    <mergeCell ref="A2:F2"/>
    <mergeCell ref="A3:F3"/>
  </mergeCells>
  <dataValidations xWindow="199" yWindow="478" count="12">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00000000-0002-0000-0100-000000000000}">
      <formula1>AND(OR(LEFT(A5,1)="0",LEFT(A5,1)="1",LEFT(A5,1)="9"),LEFT(A5,2)&lt;&gt;"00",LEN(A5)=11)</formula1>
    </dataValidation>
    <dataValidation type="list" allowBlank="1" showInputMessage="1" showErrorMessage="1" sqref="D11" xr:uid="{00000000-0002-0000-0100-000001000000}">
      <formula1>$G$23:$G$24</formula1>
    </dataValidation>
    <dataValidation type="list" allowBlank="1" showInputMessage="1" showErrorMessage="1" sqref="E11" xr:uid="{00000000-0002-0000-0100-000002000000}">
      <formula1>$H$6:$H$7</formula1>
    </dataValidation>
    <dataValidation type="custom" allowBlank="1" showInputMessage="1" showErrorMessage="1" errorTitle="خطأ" error="رقم الموبايل غير صحيح" sqref="E5" xr:uid="{35386650-5D63-4C96-A66D-81F3629BF563}">
      <formula1>AND(LEFT(E5,2)="09",LEN(E5)=10)</formula1>
    </dataValidation>
    <dataValidation type="custom" allowBlank="1" showInputMessage="1" showErrorMessage="1" errorTitle="خطأ" error="رقم الهاتف غير صحيح" sqref="D5" xr:uid="{FA5A8F67-AED1-4069-977B-6ACE50D12941}">
      <formula1>AND(LEFT(D5,1)="0",AND(LEN(D5)&gt;8,LEN(D5)&lt;12))</formula1>
    </dataValidation>
    <dataValidation type="list" allowBlank="1" showInputMessage="1" showErrorMessage="1" sqref="G11" xr:uid="{00000000-0002-0000-0100-000003000000}">
      <formula1>$J$6:$J$20</formula1>
    </dataValidation>
    <dataValidation type="list" allowBlank="1" showInputMessage="1" showErrorMessage="1" sqref="C11" xr:uid="{2E94E5A1-3FDC-48C6-8B2D-F7C1A2DC8693}">
      <formula1>$L$6:$L$21</formula1>
    </dataValidation>
    <dataValidation type="date" allowBlank="1" showInputMessage="1" showErrorMessage="1" promptTitle="يجب أن يكون التاريخ " prompt="يوم / شهر / سنة" sqref="A11" xr:uid="{727F7E2C-6EFE-45F9-BE9D-149CF438E3DD}">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4045D15C-E2E8-4710-8FD4-060879C02527}"/>
    <dataValidation allowBlank="1" showInputMessage="1" showErrorMessage="1" promptTitle="اسم الأم باللغة الانكليزية" prompt="يجب أن يكون صحيح لأن سيتم إعتماده في جميع الوثائق الجامعية" sqref="E8" xr:uid="{623E8E84-426A-4B6B-A8F1-9BB06F6F2608}"/>
    <dataValidation allowBlank="1" showInputMessage="1" showErrorMessage="1" promptTitle="مكان الميلاد باللغة الانكليزية" prompt="يجب أن يكون صحيح لأن سيتم إعتماده في جميع الوثائق الجامعية" sqref="F8" xr:uid="{BE0F255A-7B2E-4B5A-8912-900BFDCC1293}"/>
    <dataValidation type="whole" allowBlank="1" showInputMessage="1" showErrorMessage="1" sqref="F11" xr:uid="{A733A882-49AF-4794-9785-CBBD79ADFED5}">
      <formula1>1950</formula1>
      <formula2>2021</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A60"/>
  <sheetViews>
    <sheetView showGridLines="0" rightToLeft="1" workbookViewId="0">
      <selection activeCell="V10" sqref="V10:AA11"/>
    </sheetView>
  </sheetViews>
  <sheetFormatPr defaultColWidth="9" defaultRowHeight="14.25" customHeight="1" x14ac:dyDescent="0.2"/>
  <cols>
    <col min="1" max="8" width="4.375" style="86" customWidth="1"/>
    <col min="9" max="9" width="5.375" style="86" bestFit="1" customWidth="1"/>
    <col min="10" max="10" width="5.875" style="86" customWidth="1"/>
    <col min="11" max="16" width="4.375" style="86" customWidth="1"/>
    <col min="17" max="17" width="6.375" style="86" bestFit="1" customWidth="1"/>
    <col min="18" max="33" width="4.375" style="86" customWidth="1"/>
    <col min="34" max="38" width="4" style="86" customWidth="1"/>
    <col min="39" max="40" width="4" style="86" hidden="1" customWidth="1"/>
    <col min="41" max="41" width="48.25" style="87" hidden="1" customWidth="1"/>
    <col min="42" max="54" width="4" style="87" hidden="1" customWidth="1"/>
    <col min="55" max="56" width="3.375" style="87" hidden="1" customWidth="1"/>
    <col min="57" max="57" width="34.25" style="87" hidden="1" customWidth="1"/>
    <col min="58" max="58" width="20.375" style="87" hidden="1" customWidth="1"/>
    <col min="59" max="59" width="9.375" style="87" hidden="1" customWidth="1"/>
    <col min="60" max="62" width="9" style="87" hidden="1" customWidth="1"/>
    <col min="63" max="63" width="5.875" style="87" hidden="1" customWidth="1"/>
    <col min="64" max="64" width="3.375" style="87" hidden="1" customWidth="1"/>
    <col min="65" max="65" width="4.375" style="87" hidden="1" customWidth="1"/>
    <col min="66" max="66" width="26.375" style="87" hidden="1" customWidth="1"/>
    <col min="67" max="67" width="5.125" style="87" hidden="1" customWidth="1"/>
    <col min="68" max="68" width="4.75" style="87" hidden="1" customWidth="1"/>
    <col min="69" max="69" width="2.25" style="87" hidden="1" customWidth="1"/>
    <col min="70" max="71" width="5.875" style="87" hidden="1" customWidth="1"/>
    <col min="72" max="72" width="7.75" style="87" hidden="1" customWidth="1"/>
    <col min="73" max="73" width="9" style="87" hidden="1" customWidth="1"/>
    <col min="74" max="74" width="35.375" style="87" customWidth="1"/>
    <col min="75" max="76" width="9" style="87" customWidth="1"/>
    <col min="77" max="77" width="23" style="87" customWidth="1"/>
    <col min="78" max="78" width="9" style="86" customWidth="1"/>
    <col min="79" max="79" width="23" style="86" customWidth="1"/>
    <col min="80" max="80" width="9" style="86" customWidth="1"/>
    <col min="81" max="16384" width="9" style="86"/>
  </cols>
  <sheetData>
    <row r="1" spans="1:79" s="80" customFormat="1" ht="21" customHeight="1" thickBot="1" x14ac:dyDescent="0.25">
      <c r="A1" s="296" t="s">
        <v>94</v>
      </c>
      <c r="B1" s="296"/>
      <c r="C1" s="296"/>
      <c r="D1" s="306">
        <f>'إدخال البيانات'!C1</f>
        <v>0</v>
      </c>
      <c r="E1" s="307"/>
      <c r="F1" s="307"/>
      <c r="G1" s="296" t="s">
        <v>95</v>
      </c>
      <c r="H1" s="296"/>
      <c r="I1" s="296"/>
      <c r="J1" s="304" t="str">
        <f>IFERROR(VLOOKUP($D$1,ورقة2!$A$2:$U$8594,2,0),"")</f>
        <v/>
      </c>
      <c r="K1" s="304"/>
      <c r="L1" s="304"/>
      <c r="M1" s="296" t="s">
        <v>96</v>
      </c>
      <c r="N1" s="296"/>
      <c r="O1" s="296"/>
      <c r="P1" s="294" t="str">
        <f>'إدخال البيانات'!A7</f>
        <v>محمود</v>
      </c>
      <c r="Q1" s="294"/>
      <c r="R1" s="294"/>
      <c r="S1" s="296" t="s">
        <v>97</v>
      </c>
      <c r="T1" s="296"/>
      <c r="U1" s="296"/>
      <c r="V1" s="294" t="e">
        <f>'إدخال البيانات'!B7</f>
        <v>#N/A</v>
      </c>
      <c r="W1" s="294"/>
      <c r="X1" s="294"/>
      <c r="Y1" s="296" t="s">
        <v>58</v>
      </c>
      <c r="Z1" s="296"/>
      <c r="AA1" s="296"/>
      <c r="AB1" s="318" t="str">
        <f>IFERROR(IF('إدخال البيانات'!A10&lt;&gt;"",'إدخال البيانات'!A10,VLOOKUP($D$1,ورقة2!A2:U8594,6,0)),"")</f>
        <v/>
      </c>
      <c r="AC1" s="318"/>
      <c r="AD1" s="318"/>
      <c r="AE1" s="296" t="s">
        <v>59</v>
      </c>
      <c r="AF1" s="296"/>
      <c r="AG1" s="296"/>
      <c r="AH1" s="294" t="str">
        <f>IFERROR(IF('إدخال البيانات'!B10&lt;&gt;"",'إدخال البيانات'!B10,VLOOKUP($D$1,ورقة2!A2:U8594,7,0)),"")</f>
        <v/>
      </c>
      <c r="AI1" s="294"/>
      <c r="AJ1" s="294"/>
      <c r="AK1" s="312"/>
      <c r="AL1" s="312"/>
      <c r="AN1" s="80">
        <f>الإستمارة!AJ1</f>
        <v>0</v>
      </c>
      <c r="AO1" s="81" t="s">
        <v>98</v>
      </c>
      <c r="AP1" s="81"/>
      <c r="AQ1" s="81"/>
      <c r="AR1" s="81"/>
      <c r="AS1" s="81"/>
      <c r="AT1" s="81"/>
      <c r="AU1" s="81"/>
      <c r="AV1" s="81"/>
      <c r="AW1" s="81"/>
      <c r="AX1" s="81"/>
      <c r="AY1" s="81"/>
      <c r="AZ1" s="81"/>
      <c r="BA1" s="81"/>
      <c r="BB1" s="81"/>
      <c r="BC1" s="81"/>
      <c r="BD1" s="81"/>
      <c r="BE1" s="81" t="s">
        <v>98</v>
      </c>
      <c r="BF1" s="81"/>
      <c r="BG1" s="81"/>
      <c r="BH1" s="81"/>
      <c r="BI1" s="81"/>
      <c r="BJ1" s="81"/>
      <c r="BK1" s="81"/>
      <c r="BL1" s="82"/>
      <c r="BM1" s="82"/>
      <c r="BN1" s="82"/>
      <c r="BO1" s="82"/>
      <c r="BP1" s="82"/>
      <c r="BQ1" s="82"/>
      <c r="BR1" s="82"/>
      <c r="BS1" s="82" t="s">
        <v>99</v>
      </c>
      <c r="BT1" s="81" t="s">
        <v>100</v>
      </c>
      <c r="BU1" s="81"/>
      <c r="BV1" s="81"/>
      <c r="BW1" s="81"/>
      <c r="BX1" s="81"/>
      <c r="BY1" s="81"/>
    </row>
    <row r="2" spans="1:79" s="83" customFormat="1" ht="21" customHeight="1" thickTop="1" x14ac:dyDescent="0.2">
      <c r="A2" s="296" t="s">
        <v>101</v>
      </c>
      <c r="B2" s="296"/>
      <c r="C2" s="296"/>
      <c r="D2" s="308" t="e">
        <f>VLOOKUP($D$1,ورقة2!A2:U8594,9,0)</f>
        <v>#N/A</v>
      </c>
      <c r="E2" s="308"/>
      <c r="F2" s="308"/>
      <c r="G2" s="301" t="e">
        <f>'إدخال البيانات'!F7</f>
        <v>#N/A</v>
      </c>
      <c r="H2" s="302"/>
      <c r="I2" s="302"/>
      <c r="J2" s="302"/>
      <c r="K2" s="302"/>
      <c r="L2" s="303"/>
      <c r="M2" s="296" t="s">
        <v>102</v>
      </c>
      <c r="N2" s="296"/>
      <c r="O2" s="296"/>
      <c r="P2" s="294" t="e">
        <f>'إدخال البيانات'!E7</f>
        <v>#N/A</v>
      </c>
      <c r="Q2" s="294"/>
      <c r="R2" s="294"/>
      <c r="S2" s="296" t="s">
        <v>103</v>
      </c>
      <c r="T2" s="296"/>
      <c r="U2" s="296"/>
      <c r="V2" s="294" t="e">
        <f>'إدخال البيانات'!D7</f>
        <v>#N/A</v>
      </c>
      <c r="W2" s="294"/>
      <c r="X2" s="294"/>
      <c r="Y2" s="296" t="s">
        <v>104</v>
      </c>
      <c r="Z2" s="296"/>
      <c r="AA2" s="296"/>
      <c r="AB2" s="294" t="e">
        <f>'إدخال البيانات'!C7</f>
        <v>#N/A</v>
      </c>
      <c r="AC2" s="294"/>
      <c r="AD2" s="294"/>
      <c r="AE2" s="296" t="s">
        <v>105</v>
      </c>
      <c r="AF2" s="296"/>
      <c r="AG2" s="296"/>
      <c r="AH2" s="313"/>
      <c r="AI2" s="313"/>
      <c r="AJ2" s="313"/>
      <c r="AK2" s="312"/>
      <c r="AL2" s="312"/>
      <c r="AO2" s="82" t="s">
        <v>106</v>
      </c>
      <c r="AP2" s="82"/>
      <c r="AQ2" s="82"/>
      <c r="AR2" s="82"/>
      <c r="AS2" s="82"/>
      <c r="AT2" s="82"/>
      <c r="AU2" s="82"/>
      <c r="AV2" s="82"/>
      <c r="AW2" s="82"/>
      <c r="AX2" s="82"/>
      <c r="AY2" s="82"/>
      <c r="AZ2" s="82"/>
      <c r="BA2" s="82"/>
      <c r="BB2" s="82"/>
      <c r="BC2" s="82"/>
      <c r="BD2" s="82"/>
      <c r="BE2" s="82" t="s">
        <v>106</v>
      </c>
      <c r="BF2" s="82"/>
      <c r="BG2" s="82"/>
      <c r="BH2" s="82"/>
      <c r="BI2" s="82"/>
      <c r="BJ2" s="82"/>
      <c r="BK2" s="82"/>
      <c r="BL2" s="82"/>
      <c r="BM2" s="82"/>
      <c r="BN2" s="82"/>
      <c r="BO2" s="82"/>
      <c r="BP2" s="82"/>
      <c r="BQ2" s="82"/>
      <c r="BR2" s="82"/>
      <c r="BS2" s="82" t="s">
        <v>107</v>
      </c>
      <c r="BT2" s="82" t="s">
        <v>108</v>
      </c>
      <c r="BU2" s="82"/>
      <c r="BV2" s="82"/>
      <c r="BW2" s="82"/>
      <c r="BX2" s="82"/>
      <c r="BY2" s="82"/>
    </row>
    <row r="3" spans="1:79" s="83" customFormat="1" ht="21" customHeight="1" x14ac:dyDescent="0.2">
      <c r="A3" s="296" t="s">
        <v>61</v>
      </c>
      <c r="B3" s="296"/>
      <c r="C3" s="296"/>
      <c r="D3" s="297" t="str">
        <f>IFERROR(IF('إدخال البيانات'!D10&lt;&gt;"",'إدخال البيانات'!D10,VLOOKUP($D$1,ورقة2!A2:U8594,5,0)),"")</f>
        <v/>
      </c>
      <c r="E3" s="297"/>
      <c r="F3" s="297"/>
      <c r="G3" s="296" t="s">
        <v>60</v>
      </c>
      <c r="H3" s="296"/>
      <c r="I3" s="296"/>
      <c r="J3" s="294" t="str">
        <f>IFERROR(IF('إدخال البيانات'!C10&lt;&gt;"",'إدخال البيانات'!C10,VLOOKUP(D1,ورقة2!A2:H8594,8,0)),"")</f>
        <v/>
      </c>
      <c r="K3" s="294"/>
      <c r="L3" s="294"/>
      <c r="M3" s="296" t="s">
        <v>36</v>
      </c>
      <c r="N3" s="296"/>
      <c r="O3" s="296"/>
      <c r="P3" s="297">
        <f>IF(OR(J3="العربية السورية",J3="الفلسطينية السورية"),'إدخال البيانات'!A5,'إدخال البيانات'!B5)</f>
        <v>0</v>
      </c>
      <c r="Q3" s="297"/>
      <c r="R3" s="297"/>
      <c r="S3" s="296" t="s">
        <v>109</v>
      </c>
      <c r="T3" s="296"/>
      <c r="U3" s="296"/>
      <c r="V3" s="297" t="str">
        <f>IFERROR(IF('إختيار المقررات'!J3&lt;&gt;'إدخال البيانات'!L6,'إدخال البيانات'!J6,VLOOKUP(LEFT('إدخال البيانات'!A5,2),'إدخال البيانات'!I7:J20,2,0)),"")</f>
        <v>غير سوري</v>
      </c>
      <c r="W3" s="297"/>
      <c r="X3" s="297"/>
      <c r="Y3" s="296" t="s">
        <v>38</v>
      </c>
      <c r="Z3" s="296"/>
      <c r="AA3" s="296"/>
      <c r="AB3" s="297" t="str">
        <f>IF(J3&lt;&gt;'إدخال البيانات'!L6,"غير سوري",'إدخال البيانات'!C5)</f>
        <v>غير سوري</v>
      </c>
      <c r="AC3" s="297">
        <f>'إدخال البيانات'!C5</f>
        <v>0</v>
      </c>
      <c r="AD3" s="297"/>
      <c r="AE3" s="296" t="s">
        <v>51</v>
      </c>
      <c r="AF3" s="296"/>
      <c r="AG3" s="296"/>
      <c r="AH3" s="297" t="str">
        <f>IF(AND(OR(J3="العربية السورية",J3="الفلسطينية السورية"),D3="ذكر"),'إدخال البيانات'!G5,"لايوجد")</f>
        <v>لايوجد</v>
      </c>
      <c r="AI3" s="297"/>
      <c r="AJ3" s="297"/>
      <c r="AK3" s="314"/>
      <c r="AL3" s="314"/>
      <c r="AO3" s="82" t="s">
        <v>110</v>
      </c>
      <c r="AP3" s="82"/>
      <c r="AQ3" s="82"/>
      <c r="AR3" s="82"/>
      <c r="AS3" s="82"/>
      <c r="AT3" s="82"/>
      <c r="AU3" s="82"/>
      <c r="AV3" s="82"/>
      <c r="AW3" s="82"/>
      <c r="AX3" s="82"/>
      <c r="AY3" s="82"/>
      <c r="AZ3" s="82"/>
      <c r="BA3" s="82"/>
      <c r="BB3" s="82"/>
      <c r="BC3" s="82"/>
      <c r="BD3" s="82"/>
      <c r="BE3" s="82" t="s">
        <v>110</v>
      </c>
      <c r="BF3" s="82"/>
      <c r="BG3" s="82"/>
      <c r="BH3" s="82"/>
      <c r="BI3" s="82"/>
      <c r="BJ3" s="82"/>
      <c r="BK3" s="82"/>
      <c r="BL3" s="82"/>
      <c r="BM3" s="82"/>
      <c r="BN3" s="82"/>
      <c r="BO3" s="82"/>
      <c r="BP3" s="82"/>
      <c r="BQ3" s="82"/>
      <c r="BR3" s="82"/>
      <c r="BS3" s="82"/>
      <c r="BT3" s="82"/>
      <c r="BU3" s="82"/>
      <c r="BV3" s="82"/>
      <c r="BW3" s="82"/>
      <c r="BX3" s="82"/>
      <c r="BY3" s="82"/>
    </row>
    <row r="4" spans="1:79" s="83" customFormat="1" ht="21" customHeight="1" thickBot="1" x14ac:dyDescent="0.25">
      <c r="A4" s="296" t="s">
        <v>111</v>
      </c>
      <c r="B4" s="296"/>
      <c r="C4" s="296"/>
      <c r="D4" s="288" t="str">
        <f>IFERROR(IF('إدخال البيانات'!E10&lt;&gt;"",'إدخال البيانات'!E10,VLOOKUP($D$1,ورقة2!A2:U8594,10,0)),"")</f>
        <v/>
      </c>
      <c r="E4" s="288"/>
      <c r="F4" s="288"/>
      <c r="G4" s="287" t="s">
        <v>112</v>
      </c>
      <c r="H4" s="287"/>
      <c r="I4" s="287"/>
      <c r="J4" s="305" t="str">
        <f>IFERROR(IF('إدخال البيانات'!F10&lt;&gt;"",'إدخال البيانات'!F10,VLOOKUP($D$1,ورقة2!A2:U8594,11,0)),"")</f>
        <v/>
      </c>
      <c r="K4" s="305"/>
      <c r="L4" s="305"/>
      <c r="M4" s="287" t="s">
        <v>113</v>
      </c>
      <c r="N4" s="287"/>
      <c r="O4" s="287"/>
      <c r="P4" s="288" t="str">
        <f>IFERROR(IF('إدخال البيانات'!G10&lt;&gt;"",'إدخال البيانات'!G10,VLOOKUP($D$1,ورقة2!A2:U8594,12,0)),"")</f>
        <v/>
      </c>
      <c r="Q4" s="288"/>
      <c r="R4" s="288"/>
      <c r="S4" s="287" t="s">
        <v>114</v>
      </c>
      <c r="T4" s="287"/>
      <c r="U4" s="287"/>
      <c r="V4" s="295">
        <f>'إدخال البيانات'!E5</f>
        <v>0</v>
      </c>
      <c r="W4" s="288"/>
      <c r="X4" s="288"/>
      <c r="Y4" s="287" t="s">
        <v>115</v>
      </c>
      <c r="Z4" s="287"/>
      <c r="AA4" s="287"/>
      <c r="AB4" s="295">
        <f>'إدخال البيانات'!D5</f>
        <v>0</v>
      </c>
      <c r="AC4" s="288">
        <f>'إدخال البيانات'!D5</f>
        <v>0</v>
      </c>
      <c r="AD4" s="288"/>
      <c r="AE4" s="287" t="s">
        <v>41</v>
      </c>
      <c r="AF4" s="287"/>
      <c r="AG4" s="287"/>
      <c r="AH4" s="315">
        <f>'إدخال البيانات'!F5</f>
        <v>0</v>
      </c>
      <c r="AI4" s="316"/>
      <c r="AJ4" s="316"/>
      <c r="AK4" s="316"/>
      <c r="AL4" s="316"/>
      <c r="AO4" s="66" t="s">
        <v>116</v>
      </c>
      <c r="AP4" s="82"/>
      <c r="AQ4" s="82"/>
      <c r="AR4" s="82"/>
      <c r="AS4" s="82"/>
      <c r="AT4" s="82"/>
      <c r="AU4" s="82"/>
      <c r="AV4" s="82"/>
      <c r="AW4" s="82"/>
      <c r="AX4" s="82"/>
      <c r="AY4" s="82"/>
      <c r="AZ4" s="82"/>
      <c r="BA4" s="82"/>
      <c r="BB4" s="82"/>
      <c r="BC4" s="81"/>
      <c r="BD4" s="82"/>
      <c r="BE4" s="66" t="s">
        <v>116</v>
      </c>
      <c r="BF4" s="82"/>
      <c r="BG4" s="82"/>
      <c r="BH4" s="82"/>
      <c r="BI4" s="82"/>
      <c r="BJ4" s="82"/>
      <c r="BK4" s="82"/>
      <c r="BL4" s="82"/>
      <c r="BM4" s="82"/>
      <c r="BN4" s="82"/>
      <c r="BO4" s="82"/>
      <c r="BP4" s="82"/>
      <c r="BQ4" s="67"/>
      <c r="BR4" s="82"/>
      <c r="BS4" s="82"/>
      <c r="BT4" s="82"/>
      <c r="BU4" s="82"/>
      <c r="BV4" s="82"/>
      <c r="BW4" s="82"/>
      <c r="BX4" s="82"/>
      <c r="BY4" s="82"/>
    </row>
    <row r="5" spans="1:79" s="83" customFormat="1" ht="21" customHeight="1" thickTop="1" thickBot="1" x14ac:dyDescent="0.25">
      <c r="A5" s="298" t="s">
        <v>117</v>
      </c>
      <c r="B5" s="299"/>
      <c r="C5" s="300"/>
      <c r="D5" s="284"/>
      <c r="E5" s="285"/>
      <c r="F5" s="285"/>
      <c r="G5" s="285"/>
      <c r="H5" s="285"/>
      <c r="I5" s="285"/>
      <c r="J5" s="285"/>
      <c r="K5" s="285"/>
      <c r="L5" s="286"/>
      <c r="M5" s="287" t="s">
        <v>118</v>
      </c>
      <c r="N5" s="287"/>
      <c r="O5" s="287"/>
      <c r="P5" s="288" t="e">
        <f>VLOOKUP($D$1,ورقة2!$A$2:$U$8594,14,0)</f>
        <v>#N/A</v>
      </c>
      <c r="Q5" s="288"/>
      <c r="R5" s="288"/>
      <c r="S5" s="287" t="s">
        <v>119</v>
      </c>
      <c r="T5" s="287"/>
      <c r="U5" s="287"/>
      <c r="V5" s="289" t="e">
        <f>VLOOKUP($D$1,ورقة2!$A$2:$U$8594,15,0)</f>
        <v>#N/A</v>
      </c>
      <c r="W5" s="289"/>
      <c r="X5" s="289"/>
      <c r="Y5" s="287" t="s">
        <v>120</v>
      </c>
      <c r="Z5" s="287"/>
      <c r="AA5" s="287"/>
      <c r="AB5" s="288" t="e">
        <f>VLOOKUP($D$1,ورقة2!$A$2:$U$8594,16,0)</f>
        <v>#N/A</v>
      </c>
      <c r="AC5" s="288"/>
      <c r="AD5" s="288"/>
      <c r="AE5" s="37"/>
      <c r="AF5" s="37"/>
      <c r="AG5" s="37"/>
      <c r="AH5" s="42"/>
      <c r="AI5" s="42"/>
      <c r="AJ5" s="42"/>
      <c r="AK5" s="43"/>
      <c r="AL5" s="43"/>
      <c r="AO5" s="82" t="s">
        <v>121</v>
      </c>
      <c r="AP5" s="82"/>
      <c r="AQ5" s="82"/>
      <c r="AR5" s="82"/>
      <c r="AS5" s="82"/>
      <c r="AT5" s="82"/>
      <c r="AU5" s="82"/>
      <c r="AV5" s="82"/>
      <c r="AW5" s="82"/>
      <c r="AX5" s="82"/>
      <c r="AY5" s="82"/>
      <c r="AZ5" s="82"/>
      <c r="BA5" s="82"/>
      <c r="BB5" s="82"/>
      <c r="BC5" s="82"/>
      <c r="BD5" s="82"/>
      <c r="BE5" s="82" t="s">
        <v>121</v>
      </c>
      <c r="BF5" s="82"/>
      <c r="BG5" s="82"/>
      <c r="BH5" s="82"/>
      <c r="BI5" s="82"/>
      <c r="BJ5" s="82"/>
      <c r="BK5" s="82"/>
      <c r="BL5" s="82">
        <v>1</v>
      </c>
      <c r="BM5" s="82"/>
      <c r="BN5" s="82" t="s">
        <v>122</v>
      </c>
      <c r="BO5" s="82"/>
      <c r="BP5" s="82"/>
      <c r="BQ5" s="82"/>
      <c r="BR5" s="82"/>
      <c r="BS5" s="82" t="e">
        <f>IF(AND(BS6="",BS7="",BS8="",BS9="",BS10="",BS11=""),"",BL5)</f>
        <v>#N/A</v>
      </c>
      <c r="BT5" s="82" t="e">
        <f>IF(AND(BT6="",BT7="",BT8="",BT9="",BT10="",BT11=""),"",BL5)</f>
        <v>#N/A</v>
      </c>
      <c r="BU5" s="82"/>
      <c r="BV5" s="67"/>
      <c r="BW5" s="82"/>
      <c r="BX5" s="82"/>
      <c r="BY5" s="82"/>
    </row>
    <row r="6" spans="1:79" s="83" customFormat="1" ht="5.25" customHeight="1" thickBot="1" x14ac:dyDescent="0.25">
      <c r="A6" s="37"/>
      <c r="B6" s="37"/>
      <c r="C6" s="37"/>
      <c r="AK6" s="37"/>
      <c r="AL6" s="37"/>
      <c r="AM6" s="37"/>
      <c r="AN6" s="37"/>
      <c r="AO6" s="82" t="s">
        <v>123</v>
      </c>
      <c r="AP6" s="82"/>
      <c r="AQ6" s="82"/>
      <c r="AR6" s="82"/>
      <c r="AS6" s="82"/>
      <c r="AT6" s="82"/>
      <c r="AU6" s="82"/>
      <c r="AV6" s="82"/>
      <c r="AW6" s="82"/>
      <c r="AX6" s="82"/>
      <c r="AY6" s="82"/>
      <c r="AZ6" s="82"/>
      <c r="BA6" s="82"/>
      <c r="BB6" s="82"/>
      <c r="BC6" s="82"/>
      <c r="BD6" s="82"/>
      <c r="BE6" s="82" t="s">
        <v>123</v>
      </c>
      <c r="BF6" s="82"/>
      <c r="BG6" s="82"/>
      <c r="BH6" s="82"/>
      <c r="BI6" s="82"/>
      <c r="BJ6" s="82"/>
      <c r="BK6" s="82" t="e">
        <f>IF(BR6="م",BL6,"")</f>
        <v>#N/A</v>
      </c>
      <c r="BL6" s="68">
        <v>2</v>
      </c>
      <c r="BM6" s="68">
        <v>1</v>
      </c>
      <c r="BN6" s="68" t="s">
        <v>124</v>
      </c>
      <c r="BO6" s="82" t="s">
        <v>125</v>
      </c>
      <c r="BP6" s="82" t="s">
        <v>126</v>
      </c>
      <c r="BQ6" s="82" t="str">
        <f t="shared" ref="BQ6:BQ11" si="0">IFERROR(VLOOKUP(BL6,$G$9:$T$21,13,0),"")</f>
        <v/>
      </c>
      <c r="BR6" s="84" t="e">
        <f>IF(VLOOKUP($D$1,ورقة4!$A$2:$AW$8489,3,0)=0,"",(VLOOKUP($D$1,ورقة4!$A$2:$AW$8489,3,0)))</f>
        <v>#N/A</v>
      </c>
      <c r="BS6" s="67" t="e">
        <f>IF(BR6="م",BL6,"")</f>
        <v>#N/A</v>
      </c>
      <c r="BT6" s="82" t="e">
        <f>IF(BR6="","",BL6)</f>
        <v>#N/A</v>
      </c>
      <c r="BU6" s="82"/>
      <c r="BV6" s="82"/>
      <c r="BW6" s="82"/>
      <c r="BX6" s="68"/>
      <c r="BY6" s="82"/>
    </row>
    <row r="7" spans="1:79" ht="26.25" customHeight="1" thickTop="1" thickBot="1" x14ac:dyDescent="0.4">
      <c r="A7" s="85"/>
      <c r="B7" s="85"/>
      <c r="C7" s="85"/>
      <c r="D7" s="85"/>
      <c r="E7" s="85"/>
      <c r="F7" s="85"/>
      <c r="G7" s="85"/>
      <c r="H7" s="85"/>
      <c r="I7" s="85"/>
      <c r="J7" s="309" t="e">
        <f>IF(D2="مستنفذ","استنفذت فرص التسجيل بسبب رسوبك لمدة ثلاث سنوات متتالية","")</f>
        <v>#N/A</v>
      </c>
      <c r="K7" s="309"/>
      <c r="L7" s="309"/>
      <c r="M7" s="309"/>
      <c r="N7" s="309"/>
      <c r="O7" s="309"/>
      <c r="P7" s="309"/>
      <c r="Q7" s="309"/>
      <c r="R7" s="309"/>
      <c r="S7" s="309"/>
      <c r="T7" s="309"/>
      <c r="U7" s="309"/>
      <c r="V7" s="309"/>
      <c r="W7" s="309"/>
      <c r="X7" s="309"/>
      <c r="Y7" s="309"/>
      <c r="Z7" s="309"/>
      <c r="AA7" s="309"/>
      <c r="AC7" s="278" t="s">
        <v>127</v>
      </c>
      <c r="AD7" s="279"/>
      <c r="AE7" s="279"/>
      <c r="AF7" s="279"/>
      <c r="AG7" s="280"/>
      <c r="AH7" s="281" t="e">
        <f>IF(D2="الرابعة حديث",7000,0)</f>
        <v>#N/A</v>
      </c>
      <c r="AI7" s="282"/>
      <c r="AJ7" s="283"/>
      <c r="AL7" s="37"/>
      <c r="AM7" s="37"/>
      <c r="AN7" s="37"/>
      <c r="AO7" s="82" t="s">
        <v>128</v>
      </c>
      <c r="BC7" s="81"/>
      <c r="BE7" s="82" t="s">
        <v>128</v>
      </c>
      <c r="BK7" s="82" t="e">
        <f t="shared" ref="BK7:BK42" si="1">IF(BR7="م",BL7,"")</f>
        <v>#N/A</v>
      </c>
      <c r="BL7" s="82">
        <v>3</v>
      </c>
      <c r="BM7" s="68">
        <v>2</v>
      </c>
      <c r="BN7" s="68" t="s">
        <v>129</v>
      </c>
      <c r="BO7" s="82" t="s">
        <v>125</v>
      </c>
      <c r="BP7" s="82" t="s">
        <v>126</v>
      </c>
      <c r="BQ7" s="82" t="str">
        <f t="shared" si="0"/>
        <v/>
      </c>
      <c r="BR7" s="88" t="e">
        <f>IF(VLOOKUP($D$1,ورقة4!$A$2:$AW$8489,4,0)=0,"",(VLOOKUP($D$1,ورقة4!$A$2:$AW$8489,4,0)))</f>
        <v>#N/A</v>
      </c>
      <c r="BS7" s="67" t="e">
        <f t="shared" ref="BS7:BS11" si="2">IF(BR7="م",BL7,"")</f>
        <v>#N/A</v>
      </c>
      <c r="BT7" s="82" t="e">
        <f t="shared" ref="BT7:BT11" si="3">IF(BR7="","",BL7)</f>
        <v>#N/A</v>
      </c>
      <c r="BU7" s="82"/>
      <c r="BX7" s="82"/>
      <c r="BY7" s="82"/>
      <c r="BZ7" s="83"/>
      <c r="CA7" s="83"/>
    </row>
    <row r="8" spans="1:79" ht="30.75" customHeight="1" thickTop="1" x14ac:dyDescent="0.25">
      <c r="H8" s="37"/>
      <c r="J8" s="101" t="s">
        <v>130</v>
      </c>
      <c r="K8" s="310" t="s">
        <v>131</v>
      </c>
      <c r="L8" s="310"/>
      <c r="M8" s="310"/>
      <c r="N8" s="310"/>
      <c r="O8" s="310"/>
      <c r="P8" s="310"/>
      <c r="Q8" s="310"/>
      <c r="R8" s="310"/>
      <c r="S8" s="310"/>
      <c r="T8" s="310"/>
      <c r="V8" s="317" t="s">
        <v>132</v>
      </c>
      <c r="W8" s="317"/>
      <c r="X8" s="317"/>
      <c r="Y8" s="317"/>
      <c r="Z8" s="317"/>
      <c r="AA8" s="317"/>
      <c r="AC8" s="268" t="s">
        <v>133</v>
      </c>
      <c r="AD8" s="269"/>
      <c r="AE8" s="269"/>
      <c r="AF8" s="269"/>
      <c r="AG8" s="269"/>
      <c r="AH8" s="276" t="e">
        <f>IF(AC20="ضعف الرسوم",SUM(I10:I27)*2,SUM(I10:I27))</f>
        <v>#N/A</v>
      </c>
      <c r="AI8" s="276"/>
      <c r="AJ8" s="277"/>
      <c r="AO8" s="87" t="s">
        <v>134</v>
      </c>
      <c r="BC8" s="82"/>
      <c r="BK8" s="82" t="e">
        <f t="shared" si="1"/>
        <v>#N/A</v>
      </c>
      <c r="BL8" s="68">
        <v>4</v>
      </c>
      <c r="BM8" s="68">
        <v>3</v>
      </c>
      <c r="BN8" s="68" t="s">
        <v>135</v>
      </c>
      <c r="BO8" s="82" t="s">
        <v>125</v>
      </c>
      <c r="BP8" s="82" t="s">
        <v>126</v>
      </c>
      <c r="BQ8" s="82" t="str">
        <f t="shared" si="0"/>
        <v/>
      </c>
      <c r="BR8" s="88" t="e">
        <f>IF(VLOOKUP($D$1,ورقة4!$A$2:$AW$8489,5,0)=0,"",(VLOOKUP($D$1,ورقة4!$A$2:$AW$8489,5,0)))</f>
        <v>#N/A</v>
      </c>
      <c r="BS8" s="67" t="e">
        <f t="shared" si="2"/>
        <v>#N/A</v>
      </c>
      <c r="BT8" s="82" t="e">
        <f t="shared" si="3"/>
        <v>#N/A</v>
      </c>
      <c r="BU8" s="82"/>
      <c r="BX8" s="68"/>
      <c r="BY8" s="82"/>
      <c r="BZ8" s="83"/>
      <c r="CA8" s="83"/>
    </row>
    <row r="9" spans="1:79" ht="23.25" customHeight="1" thickBot="1" x14ac:dyDescent="0.3">
      <c r="F9" s="86" t="str">
        <f>IF(AND(T9=1,S9="ج"),H9,"")</f>
        <v/>
      </c>
      <c r="G9" s="86" t="str">
        <f t="shared" ref="G9:G27" si="4">IFERROR(SMALL($BT$5:$BT$54,BL5),"")</f>
        <v/>
      </c>
      <c r="H9" s="86" t="str">
        <f>G9</f>
        <v/>
      </c>
      <c r="J9" s="102"/>
      <c r="K9" s="311" t="str">
        <f>IFERROR(VLOOKUP(G9,$BL$4:$BN$54,3,0),"")</f>
        <v/>
      </c>
      <c r="L9" s="311"/>
      <c r="M9" s="311"/>
      <c r="N9" s="311"/>
      <c r="O9" s="311"/>
      <c r="P9" s="311"/>
      <c r="Q9" s="311"/>
      <c r="R9" s="311"/>
      <c r="S9" s="103" t="str">
        <f t="shared" ref="S9:S27" si="5">IFERROR(IF(AND($D$2="الأولى حديث",G9&gt;7,$BZ$25&gt;6),"",IF(VLOOKUP(K9,$BN$5:$BR$54,5,0)=0,"",VLOOKUP(K9,$BN$5:$BR$54,5,0))),"")</f>
        <v/>
      </c>
      <c r="T9" s="104"/>
      <c r="V9" s="317"/>
      <c r="W9" s="317"/>
      <c r="X9" s="317"/>
      <c r="Y9" s="317"/>
      <c r="Z9" s="317"/>
      <c r="AA9" s="317"/>
      <c r="AC9" s="268" t="s">
        <v>136</v>
      </c>
      <c r="AD9" s="269"/>
      <c r="AE9" s="269"/>
      <c r="AF9" s="269"/>
      <c r="AG9" s="269"/>
      <c r="AH9" s="276" t="e">
        <f>VLOOKUP(D1,ورقة2!A2:Q6231,17,0)</f>
        <v>#N/A</v>
      </c>
      <c r="AI9" s="276"/>
      <c r="AJ9" s="277"/>
      <c r="AK9" s="38"/>
      <c r="BC9" s="81"/>
      <c r="BK9" s="82" t="e">
        <f t="shared" si="1"/>
        <v>#N/A</v>
      </c>
      <c r="BL9" s="82">
        <v>5</v>
      </c>
      <c r="BM9" s="68">
        <v>4</v>
      </c>
      <c r="BN9" s="68" t="s">
        <v>137</v>
      </c>
      <c r="BO9" s="82" t="s">
        <v>125</v>
      </c>
      <c r="BP9" s="82" t="s">
        <v>126</v>
      </c>
      <c r="BQ9" s="82" t="str">
        <f t="shared" si="0"/>
        <v/>
      </c>
      <c r="BR9" s="88" t="e">
        <f>IF(VLOOKUP($D$1,ورقة4!$A$2:$AW$8489,6,0)=0,"",(VLOOKUP($D$1,ورقة4!$A$2:$AW$8489,6,0)))</f>
        <v>#N/A</v>
      </c>
      <c r="BS9" s="67" t="e">
        <f t="shared" si="2"/>
        <v>#N/A</v>
      </c>
      <c r="BT9" s="82" t="e">
        <f t="shared" si="3"/>
        <v>#N/A</v>
      </c>
      <c r="BU9" s="82"/>
      <c r="BX9" s="82"/>
      <c r="BY9" s="82"/>
      <c r="BZ9" s="83"/>
      <c r="CA9" s="83"/>
    </row>
    <row r="10" spans="1:79" ht="23.25" customHeight="1" thickTop="1" x14ac:dyDescent="0.25">
      <c r="C10" s="86">
        <f>IF(D10&gt;0,1,0)</f>
        <v>0</v>
      </c>
      <c r="D10" s="86">
        <f>IF(E10&gt;0,1,0)</f>
        <v>0</v>
      </c>
      <c r="E10" s="92">
        <f>IF(I10&lt;&gt;$B$11,I10,0)</f>
        <v>0</v>
      </c>
      <c r="F10" s="86" t="str">
        <f>IF(OR(H10=1,H10=8,H10=14,H10=21,H10=27,H10=33,H10=310,H10=45),H10,IF(AND(T10=1,OR(S10="ج",S10="ر1",S10="ر2",S10="A")),H10,""))</f>
        <v/>
      </c>
      <c r="G10" s="86" t="str">
        <f t="shared" si="4"/>
        <v/>
      </c>
      <c r="H10" s="86" t="str">
        <f t="shared" ref="H10:H27" si="6">G10</f>
        <v/>
      </c>
      <c r="I10" s="92" t="b">
        <f>IF(AND(S10="A",T10=1),35000,IF(OR(S10="ج",S10="ر1",S10="ر2"),IF(T10=1,IF($D$5=$AO$7,0,IF(OR($D$5=$AO$1,$D$5=$AO$2,$D$5=$AO$5,$D$5=$AO$8),IF(S10="ج",5600,IF(S10="ر1",7200,IF(S10="ر2",8800,""))),IF(OR($D$5=$AO$3,$D$5=$AO$6),IF(S10="ج",3500,IF(S10="ر1",4500,IF(S10="ر2",5500,""))),IF($D$5=$AO$4,500,IF(S10="ج",7000,IF(S10="ر1",9000,IF(S10="ر2",11000,""))))))))))</f>
        <v>0</v>
      </c>
      <c r="J10" s="102" t="str">
        <f>IF(IFERROR(VLOOKUP(H10,$BL$4:$BN$54,2,0),"")=0,"",IFERROR(VLOOKUP(H10,$BL$4:$BN$54,2,0),""))</f>
        <v/>
      </c>
      <c r="K10" s="290" t="str">
        <f t="shared" ref="K10:K27" si="7">IFERROR(VLOOKUP(H10,$BL$4:$BN$54,3,0),"")</f>
        <v/>
      </c>
      <c r="L10" s="291"/>
      <c r="M10" s="291"/>
      <c r="N10" s="291"/>
      <c r="O10" s="291"/>
      <c r="P10" s="291"/>
      <c r="Q10" s="291"/>
      <c r="R10" s="292"/>
      <c r="S10" s="103" t="str">
        <f t="shared" si="5"/>
        <v/>
      </c>
      <c r="T10" s="105"/>
      <c r="V10" s="267" t="s">
        <v>100</v>
      </c>
      <c r="W10" s="267"/>
      <c r="X10" s="267"/>
      <c r="Y10" s="267"/>
      <c r="Z10" s="267"/>
      <c r="AA10" s="267"/>
      <c r="AC10" s="268" t="s">
        <v>138</v>
      </c>
      <c r="AD10" s="269"/>
      <c r="AE10" s="269"/>
      <c r="AF10" s="269"/>
      <c r="AG10" s="269"/>
      <c r="AH10" s="276">
        <f>IF(AB19&gt;0,COUNT(U13:U18)*15000,IF(D5=AO4,COUNT(U13:U18)*1500,IF(OR(D5=AO3,D5=AO6),COUNT(U13:U18)*7500,IF(OR(D5=AO1,D5=AO2,D5=AO8,D5=AO5),COUNT(U13:U18)*12000,COUNT(U13:U18)*15000))))</f>
        <v>0</v>
      </c>
      <c r="AI10" s="276"/>
      <c r="AJ10" s="277"/>
      <c r="AK10" s="44"/>
      <c r="BK10" s="82" t="e">
        <f t="shared" si="1"/>
        <v>#N/A</v>
      </c>
      <c r="BL10" s="68">
        <v>6</v>
      </c>
      <c r="BM10" s="68">
        <v>5</v>
      </c>
      <c r="BN10" s="68" t="s">
        <v>139</v>
      </c>
      <c r="BO10" s="82" t="s">
        <v>125</v>
      </c>
      <c r="BP10" s="82" t="s">
        <v>126</v>
      </c>
      <c r="BQ10" s="82" t="str">
        <f t="shared" si="0"/>
        <v/>
      </c>
      <c r="BR10" s="88" t="e">
        <f>IF(VLOOKUP($D$1,ورقة4!$A$2:$AW$8489,7,0)=0,"",(VLOOKUP($D$1,ورقة4!$A$2:$AW$8489,7,0)))</f>
        <v>#N/A</v>
      </c>
      <c r="BS10" s="67" t="e">
        <f t="shared" si="2"/>
        <v>#N/A</v>
      </c>
      <c r="BT10" s="82" t="e">
        <f t="shared" si="3"/>
        <v>#N/A</v>
      </c>
      <c r="BU10" s="82"/>
      <c r="BX10" s="68"/>
      <c r="BY10" s="82"/>
      <c r="BZ10" s="83"/>
      <c r="CA10" s="83"/>
    </row>
    <row r="11" spans="1:79" ht="23.25" customHeight="1" thickBot="1" x14ac:dyDescent="0.3">
      <c r="B11" s="86" t="b">
        <v>0</v>
      </c>
      <c r="C11" s="86">
        <f>D10+D11</f>
        <v>0</v>
      </c>
      <c r="D11" s="86">
        <f t="shared" ref="D11:D27" si="8">IF(E11&gt;0,1,0)</f>
        <v>0</v>
      </c>
      <c r="E11" s="92">
        <f t="shared" ref="E11:E27" si="9">IF(I11&lt;&gt;$B$11,I11,0)</f>
        <v>0</v>
      </c>
      <c r="F11" s="86" t="str">
        <f>IF(AND(T11=1,OR(S11="ج",S11="ر1",S11="ر2",S11="A")),H11,"")</f>
        <v/>
      </c>
      <c r="G11" s="86" t="str">
        <f t="shared" si="4"/>
        <v/>
      </c>
      <c r="H11" s="86" t="str">
        <f t="shared" si="6"/>
        <v/>
      </c>
      <c r="I11" s="92" t="b">
        <f t="shared" ref="I11:I29" si="10">IF(AND(S11="A",T11=1),35000,IF(OR(S11="ج",S11="ر1",S11="ر2"),IF(T11=1,IF($D$5=$AO$7,0,IF(OR($D$5=$AO$1,$D$5=$AO$2,$D$5=$AO$5,$D$5=$AO$8),IF(S11="ج",5600,IF(S11="ر1",7200,IF(S11="ر2",8800,""))),IF(OR($D$5=$AO$3,$D$5=$AO$6),IF(S11="ج",3500,IF(S11="ر1",4500,IF(S11="ر2",5500,""))),IF($D$5=$AO$4,500,IF(S11="ج",7000,IF(S11="ر1",9000,IF(S11="ر2",11000,""))))))))))</f>
        <v>0</v>
      </c>
      <c r="J11" s="102" t="str">
        <f>IF(IFERROR(VLOOKUP(H11,$BL$4:$BN$54,2,0),"")=0,"",IFERROR(VLOOKUP(H11,$BL$4:$BN$54,2,0),""))</f>
        <v/>
      </c>
      <c r="K11" s="290" t="str">
        <f t="shared" si="7"/>
        <v/>
      </c>
      <c r="L11" s="291"/>
      <c r="M11" s="291"/>
      <c r="N11" s="291"/>
      <c r="O11" s="291"/>
      <c r="P11" s="291"/>
      <c r="Q11" s="291"/>
      <c r="R11" s="292"/>
      <c r="S11" s="103" t="str">
        <f t="shared" si="5"/>
        <v/>
      </c>
      <c r="T11" s="105"/>
      <c r="V11" s="267"/>
      <c r="W11" s="267"/>
      <c r="X11" s="267"/>
      <c r="Y11" s="267"/>
      <c r="Z11" s="267"/>
      <c r="AA11" s="267"/>
      <c r="AC11" s="268" t="s">
        <v>140</v>
      </c>
      <c r="AD11" s="269"/>
      <c r="AE11" s="269"/>
      <c r="AF11" s="269"/>
      <c r="AG11" s="269"/>
      <c r="AH11" s="276" t="e">
        <f>VLOOKUP($D$1,ورقة2!$A$2:$U$8594,16,0)</f>
        <v>#N/A</v>
      </c>
      <c r="AI11" s="276"/>
      <c r="AJ11" s="277"/>
      <c r="AK11" s="45"/>
      <c r="BK11" s="82" t="e">
        <f t="shared" si="1"/>
        <v>#N/A</v>
      </c>
      <c r="BL11" s="82">
        <v>7</v>
      </c>
      <c r="BM11" s="68">
        <v>102</v>
      </c>
      <c r="BN11" s="68" t="str">
        <f>IF(V10=BT1,"اللغة الإنكليزية (1)","اللغة الفرنسية (1)")</f>
        <v>اللغة الإنكليزية (1)</v>
      </c>
      <c r="BO11" s="82" t="s">
        <v>125</v>
      </c>
      <c r="BP11" s="82" t="s">
        <v>126</v>
      </c>
      <c r="BQ11" s="82" t="str">
        <f t="shared" si="0"/>
        <v/>
      </c>
      <c r="BR11" s="89" t="e">
        <f>IF(VLOOKUP($D$1,ورقة4!$A$2:$AW$8489,8,0)=0,"",(VLOOKUP($D$1,ورقة4!$A$2:$AW$8489,8,0)))</f>
        <v>#N/A</v>
      </c>
      <c r="BS11" s="67" t="e">
        <f t="shared" si="2"/>
        <v>#N/A</v>
      </c>
      <c r="BT11" s="82" t="e">
        <f t="shared" si="3"/>
        <v>#N/A</v>
      </c>
      <c r="BU11" s="82"/>
      <c r="BX11" s="82"/>
      <c r="BY11" s="82"/>
      <c r="BZ11" s="83"/>
      <c r="CA11" s="83"/>
    </row>
    <row r="12" spans="1:79" ht="23.25" customHeight="1" thickBot="1" x14ac:dyDescent="0.3">
      <c r="C12" s="86">
        <f>C11+D12</f>
        <v>0</v>
      </c>
      <c r="D12" s="86">
        <f t="shared" si="8"/>
        <v>0</v>
      </c>
      <c r="E12" s="92">
        <f t="shared" si="9"/>
        <v>0</v>
      </c>
      <c r="F12" s="86" t="str">
        <f t="shared" ref="F12:F28" si="11">IF(AND(T12=1,OR(S12="ج",S12="ر1",S12="ر2",S12="A")),H12,"")</f>
        <v/>
      </c>
      <c r="G12" s="86" t="str">
        <f t="shared" si="4"/>
        <v/>
      </c>
      <c r="H12" s="86" t="str">
        <f t="shared" si="6"/>
        <v/>
      </c>
      <c r="I12" s="92" t="b">
        <f t="shared" si="10"/>
        <v>0</v>
      </c>
      <c r="J12" s="102" t="str">
        <f t="shared" ref="J12:J27" si="12">IF(IFERROR(VLOOKUP(H12,$BL$4:$BN$54,2,0),"")=0,"",IFERROR(VLOOKUP(H12,$BL$4:$BN$54,2,0),""))</f>
        <v/>
      </c>
      <c r="K12" s="290" t="str">
        <f t="shared" si="7"/>
        <v/>
      </c>
      <c r="L12" s="291"/>
      <c r="M12" s="291"/>
      <c r="N12" s="291"/>
      <c r="O12" s="291"/>
      <c r="P12" s="291"/>
      <c r="Q12" s="291"/>
      <c r="R12" s="292"/>
      <c r="S12" s="103" t="str">
        <f t="shared" si="5"/>
        <v/>
      </c>
      <c r="T12" s="105"/>
      <c r="V12" s="293" t="str">
        <f>IF(D3="أنثى","منقطعة عن التسجيل في","منقطع عن التسجيل في")</f>
        <v>منقطع عن التسجيل في</v>
      </c>
      <c r="W12" s="293"/>
      <c r="X12" s="293"/>
      <c r="Y12" s="293"/>
      <c r="Z12" s="293"/>
      <c r="AA12" s="293"/>
      <c r="AC12" s="268" t="s">
        <v>141</v>
      </c>
      <c r="AD12" s="269"/>
      <c r="AE12" s="269"/>
      <c r="AF12" s="269"/>
      <c r="AG12" s="269"/>
      <c r="AH12" s="276" t="e">
        <f>SUM(AH7:AJ10)-SUM(AH11:AJ11)</f>
        <v>#N/A</v>
      </c>
      <c r="AI12" s="276"/>
      <c r="AJ12" s="277"/>
      <c r="AK12" s="45"/>
      <c r="BK12" s="82" t="str">
        <f t="shared" si="1"/>
        <v/>
      </c>
      <c r="BL12" s="68">
        <v>8</v>
      </c>
      <c r="BN12" s="82" t="s">
        <v>142</v>
      </c>
      <c r="BQ12" s="82" t="str">
        <f t="shared" ref="BQ12:BQ24" si="13">IFERROR(VLOOKUP(BN12,$K$9:$T$21,10,0),"")</f>
        <v/>
      </c>
      <c r="BS12" s="67" t="e">
        <f>IF(AND(BS13="",BS14="",BS15="",BS16="",BS17=""),"",BL12)</f>
        <v>#N/A</v>
      </c>
      <c r="BT12" s="82" t="e">
        <f>IF(AND(BT13="",BT14="",BT15="",BT16="",BT17=""),"",BL12)</f>
        <v>#N/A</v>
      </c>
      <c r="BX12" s="68"/>
      <c r="BY12" s="82"/>
      <c r="BZ12" s="83"/>
      <c r="CA12" s="83"/>
    </row>
    <row r="13" spans="1:79" ht="23.25" customHeight="1" x14ac:dyDescent="0.25">
      <c r="C13" s="86">
        <f t="shared" ref="C13:C27" si="14">C12+D13</f>
        <v>0</v>
      </c>
      <c r="D13" s="86">
        <f t="shared" si="8"/>
        <v>0</v>
      </c>
      <c r="E13" s="92">
        <f t="shared" si="9"/>
        <v>0</v>
      </c>
      <c r="F13" s="86" t="str">
        <f t="shared" si="11"/>
        <v/>
      </c>
      <c r="G13" s="86" t="str">
        <f t="shared" si="4"/>
        <v/>
      </c>
      <c r="H13" s="86" t="str">
        <f t="shared" si="6"/>
        <v/>
      </c>
      <c r="I13" s="92" t="b">
        <f t="shared" si="10"/>
        <v>0</v>
      </c>
      <c r="J13" s="102" t="str">
        <f t="shared" si="12"/>
        <v/>
      </c>
      <c r="K13" s="290" t="str">
        <f t="shared" si="7"/>
        <v/>
      </c>
      <c r="L13" s="291"/>
      <c r="M13" s="291"/>
      <c r="N13" s="291"/>
      <c r="O13" s="291"/>
      <c r="P13" s="291"/>
      <c r="Q13" s="291"/>
      <c r="R13" s="292"/>
      <c r="S13" s="103" t="str">
        <f t="shared" si="5"/>
        <v/>
      </c>
      <c r="T13" s="105"/>
      <c r="U13" s="86" t="str">
        <f>IFERROR(SMALL($A$27:$A$32,BL5),"")</f>
        <v/>
      </c>
      <c r="V13" s="266" t="str">
        <f>IFERROR(VLOOKUP(U13,$A$49:$B$54,2,0),"")</f>
        <v/>
      </c>
      <c r="W13" s="266"/>
      <c r="X13" s="266"/>
      <c r="Y13" s="266"/>
      <c r="Z13" s="266"/>
      <c r="AA13" s="266"/>
      <c r="AC13" s="268" t="s">
        <v>143</v>
      </c>
      <c r="AD13" s="269"/>
      <c r="AE13" s="269"/>
      <c r="AF13" s="269"/>
      <c r="AG13" s="269"/>
      <c r="AH13" s="270" t="s">
        <v>99</v>
      </c>
      <c r="AI13" s="270"/>
      <c r="AJ13" s="271"/>
      <c r="AK13" s="46"/>
      <c r="BK13" s="82" t="e">
        <f t="shared" si="1"/>
        <v>#N/A</v>
      </c>
      <c r="BL13" s="82">
        <v>9</v>
      </c>
      <c r="BM13" s="68">
        <v>6</v>
      </c>
      <c r="BN13" s="68" t="s">
        <v>144</v>
      </c>
      <c r="BO13" s="87" t="s">
        <v>125</v>
      </c>
      <c r="BP13" s="87" t="s">
        <v>145</v>
      </c>
      <c r="BQ13" s="82" t="str">
        <f t="shared" si="13"/>
        <v/>
      </c>
      <c r="BR13" s="84" t="e">
        <f>IF(VLOOKUP($D$1,ورقة4!$A$2:$AW$8489,9,0)=0,"",(VLOOKUP($D$1,ورقة4!$A$2:$AW$8489,9,0)))</f>
        <v>#N/A</v>
      </c>
      <c r="BS13" s="67" t="e">
        <f>IF(BR13="م",BL13,"")</f>
        <v>#N/A</v>
      </c>
      <c r="BT13" s="82" t="e">
        <f>IF(BR13="","",BL13)</f>
        <v>#N/A</v>
      </c>
      <c r="BX13" s="82"/>
      <c r="BY13" s="82"/>
      <c r="BZ13" s="83"/>
      <c r="CA13" s="83"/>
    </row>
    <row r="14" spans="1:79" ht="23.25" customHeight="1" x14ac:dyDescent="0.25">
      <c r="C14" s="86">
        <f t="shared" si="14"/>
        <v>0</v>
      </c>
      <c r="D14" s="86">
        <f t="shared" si="8"/>
        <v>0</v>
      </c>
      <c r="E14" s="92">
        <f t="shared" si="9"/>
        <v>0</v>
      </c>
      <c r="F14" s="86" t="str">
        <f t="shared" si="11"/>
        <v/>
      </c>
      <c r="G14" s="86" t="str">
        <f t="shared" si="4"/>
        <v/>
      </c>
      <c r="H14" s="86" t="str">
        <f t="shared" si="6"/>
        <v/>
      </c>
      <c r="I14" s="92" t="b">
        <f t="shared" si="10"/>
        <v>0</v>
      </c>
      <c r="J14" s="102" t="str">
        <f t="shared" si="12"/>
        <v/>
      </c>
      <c r="K14" s="290" t="str">
        <f t="shared" si="7"/>
        <v/>
      </c>
      <c r="L14" s="291"/>
      <c r="M14" s="291"/>
      <c r="N14" s="291"/>
      <c r="O14" s="291"/>
      <c r="P14" s="291"/>
      <c r="Q14" s="291"/>
      <c r="R14" s="292"/>
      <c r="S14" s="103" t="str">
        <f t="shared" si="5"/>
        <v/>
      </c>
      <c r="T14" s="105"/>
      <c r="U14" s="86" t="str">
        <f t="shared" ref="U14:U18" si="15">IFERROR(SMALL($A$27:$A$32,BL6),"")</f>
        <v/>
      </c>
      <c r="V14" s="266" t="str">
        <f t="shared" ref="V14:V18" si="16">IFERROR(VLOOKUP(U14,$A$49:$B$54,2,0),"")</f>
        <v/>
      </c>
      <c r="W14" s="266"/>
      <c r="X14" s="266"/>
      <c r="Y14" s="266"/>
      <c r="Z14" s="266"/>
      <c r="AA14" s="266"/>
      <c r="AC14" s="268" t="s">
        <v>146</v>
      </c>
      <c r="AD14" s="269"/>
      <c r="AE14" s="269"/>
      <c r="AF14" s="269"/>
      <c r="AG14" s="269"/>
      <c r="AH14" s="276" t="e">
        <f>IF(OR(AH12&lt;10000,D5=AO4,AH19=2,AH19=1),AH12,IF(AH13="نعم",AE25+AE26/2,AH12))</f>
        <v>#N/A</v>
      </c>
      <c r="AI14" s="276"/>
      <c r="AJ14" s="277"/>
      <c r="AK14" s="46"/>
      <c r="BK14" s="82" t="e">
        <f t="shared" si="1"/>
        <v>#N/A</v>
      </c>
      <c r="BL14" s="68">
        <v>10</v>
      </c>
      <c r="BM14" s="68">
        <v>7</v>
      </c>
      <c r="BN14" s="68" t="s">
        <v>147</v>
      </c>
      <c r="BO14" s="87" t="s">
        <v>125</v>
      </c>
      <c r="BP14" s="87" t="s">
        <v>145</v>
      </c>
      <c r="BQ14" s="82" t="str">
        <f t="shared" si="13"/>
        <v/>
      </c>
      <c r="BR14" s="88" t="e">
        <f>IF(VLOOKUP($D$1,ورقة4!$A$2:$AW$8489,10,0)=0,"",(VLOOKUP($D$1,ورقة4!$A$2:$AW$8489,10,0)))</f>
        <v>#N/A</v>
      </c>
      <c r="BS14" s="67" t="e">
        <f>IF(BR14="م",BL14,"")</f>
        <v>#N/A</v>
      </c>
      <c r="BT14" s="82" t="e">
        <f t="shared" ref="BT14:BT17" si="17">IF(BR14="","",BL14)</f>
        <v>#N/A</v>
      </c>
      <c r="BX14" s="68"/>
      <c r="BY14" s="82"/>
      <c r="BZ14" s="83"/>
      <c r="CA14" s="83"/>
    </row>
    <row r="15" spans="1:79" ht="23.25" customHeight="1" x14ac:dyDescent="0.25">
      <c r="C15" s="86">
        <f t="shared" si="14"/>
        <v>0</v>
      </c>
      <c r="D15" s="86">
        <f t="shared" si="8"/>
        <v>0</v>
      </c>
      <c r="E15" s="92">
        <f t="shared" si="9"/>
        <v>0</v>
      </c>
      <c r="F15" s="86" t="str">
        <f t="shared" si="11"/>
        <v/>
      </c>
      <c r="G15" s="86" t="str">
        <f t="shared" si="4"/>
        <v/>
      </c>
      <c r="H15" s="86" t="str">
        <f t="shared" si="6"/>
        <v/>
      </c>
      <c r="I15" s="92" t="b">
        <f t="shared" si="10"/>
        <v>0</v>
      </c>
      <c r="J15" s="102" t="str">
        <f t="shared" si="12"/>
        <v/>
      </c>
      <c r="K15" s="290" t="str">
        <f t="shared" si="7"/>
        <v/>
      </c>
      <c r="L15" s="291"/>
      <c r="M15" s="291"/>
      <c r="N15" s="291"/>
      <c r="O15" s="291"/>
      <c r="P15" s="291"/>
      <c r="Q15" s="291"/>
      <c r="R15" s="292"/>
      <c r="S15" s="103" t="str">
        <f t="shared" si="5"/>
        <v/>
      </c>
      <c r="T15" s="105"/>
      <c r="U15" s="86" t="str">
        <f t="shared" si="15"/>
        <v/>
      </c>
      <c r="V15" s="266" t="str">
        <f t="shared" si="16"/>
        <v/>
      </c>
      <c r="W15" s="266"/>
      <c r="X15" s="266"/>
      <c r="Y15" s="266"/>
      <c r="Z15" s="266"/>
      <c r="AA15" s="266"/>
      <c r="AC15" s="268" t="s">
        <v>148</v>
      </c>
      <c r="AD15" s="269"/>
      <c r="AE15" s="269"/>
      <c r="AF15" s="269"/>
      <c r="AG15" s="269"/>
      <c r="AH15" s="276" t="e">
        <f>IF(OR(D5=BE4,D5=BE7),0,AH12-AH14)</f>
        <v>#N/A</v>
      </c>
      <c r="AI15" s="276"/>
      <c r="AJ15" s="277"/>
      <c r="AK15" s="46"/>
      <c r="BK15" s="82" t="e">
        <f t="shared" si="1"/>
        <v>#N/A</v>
      </c>
      <c r="BL15" s="82">
        <v>11</v>
      </c>
      <c r="BM15" s="68">
        <v>8</v>
      </c>
      <c r="BN15" s="68" t="s">
        <v>149</v>
      </c>
      <c r="BO15" s="87" t="s">
        <v>125</v>
      </c>
      <c r="BP15" s="87" t="s">
        <v>145</v>
      </c>
      <c r="BQ15" s="82" t="str">
        <f t="shared" si="13"/>
        <v/>
      </c>
      <c r="BR15" s="88" t="e">
        <f>IF(VLOOKUP($D$1,ورقة4!$A$2:$AW$8489,11,0)=0,"",(VLOOKUP($D$1,ورقة4!$A$2:$AW$8489,11,0)))</f>
        <v>#N/A</v>
      </c>
      <c r="BS15" s="67" t="e">
        <f>IF(BR15="م",BL15,"")</f>
        <v>#N/A</v>
      </c>
      <c r="BT15" s="82" t="e">
        <f t="shared" si="17"/>
        <v>#N/A</v>
      </c>
      <c r="BX15" s="82"/>
      <c r="BY15" s="82"/>
      <c r="BZ15" s="83"/>
      <c r="CA15" s="83"/>
    </row>
    <row r="16" spans="1:79" ht="23.25" customHeight="1" x14ac:dyDescent="0.25">
      <c r="C16" s="86">
        <f t="shared" si="14"/>
        <v>0</v>
      </c>
      <c r="D16" s="86">
        <f t="shared" si="8"/>
        <v>0</v>
      </c>
      <c r="E16" s="92">
        <f t="shared" si="9"/>
        <v>0</v>
      </c>
      <c r="F16" s="86" t="str">
        <f t="shared" si="11"/>
        <v/>
      </c>
      <c r="G16" s="86" t="str">
        <f t="shared" si="4"/>
        <v/>
      </c>
      <c r="H16" s="86" t="str">
        <f t="shared" si="6"/>
        <v/>
      </c>
      <c r="I16" s="92" t="b">
        <f t="shared" si="10"/>
        <v>0</v>
      </c>
      <c r="J16" s="102" t="str">
        <f>IF(IFERROR(VLOOKUP(H16,$BL$4:$BN$54,2,0),"")=0,"",IFERROR(VLOOKUP(H16,$BL$4:$BN$54,2,0),""))</f>
        <v/>
      </c>
      <c r="K16" s="290" t="str">
        <f t="shared" si="7"/>
        <v/>
      </c>
      <c r="L16" s="291"/>
      <c r="M16" s="291"/>
      <c r="N16" s="291"/>
      <c r="O16" s="291"/>
      <c r="P16" s="291"/>
      <c r="Q16" s="291"/>
      <c r="R16" s="292"/>
      <c r="S16" s="103" t="str">
        <f t="shared" si="5"/>
        <v/>
      </c>
      <c r="T16" s="105"/>
      <c r="U16" s="86" t="str">
        <f t="shared" si="15"/>
        <v/>
      </c>
      <c r="V16" s="266" t="str">
        <f t="shared" si="16"/>
        <v/>
      </c>
      <c r="W16" s="266"/>
      <c r="X16" s="266"/>
      <c r="Y16" s="266"/>
      <c r="Z16" s="266"/>
      <c r="AA16" s="266"/>
      <c r="AC16" s="268" t="s">
        <v>150</v>
      </c>
      <c r="AD16" s="269"/>
      <c r="AE16" s="269"/>
      <c r="AF16" s="269"/>
      <c r="AG16" s="269"/>
      <c r="AH16" s="276">
        <f>COUNTIFS(S9:S27,"ج",T9:T27,1)</f>
        <v>0</v>
      </c>
      <c r="AI16" s="276"/>
      <c r="AJ16" s="277"/>
      <c r="AK16" s="46"/>
      <c r="BK16" s="82" t="e">
        <f t="shared" si="1"/>
        <v>#N/A</v>
      </c>
      <c r="BL16" s="68">
        <v>12</v>
      </c>
      <c r="BM16" s="68">
        <v>9</v>
      </c>
      <c r="BN16" s="68" t="str">
        <f>IF(V10=BT1,"دراسات تجارية باللغة الإنكليزية","دراسات تجارية باللغة الفرنسية")</f>
        <v>دراسات تجارية باللغة الإنكليزية</v>
      </c>
      <c r="BO16" s="87" t="s">
        <v>125</v>
      </c>
      <c r="BP16" s="87" t="s">
        <v>145</v>
      </c>
      <c r="BQ16" s="82" t="str">
        <f t="shared" si="13"/>
        <v/>
      </c>
      <c r="BR16" s="88" t="e">
        <f>IF(VLOOKUP($D$1,ورقة4!$A$2:$AW$8489,12,0)=0,"",(VLOOKUP($D$1,ورقة4!$A$2:$AW$8489,12,0)))</f>
        <v>#N/A</v>
      </c>
      <c r="BS16" s="67" t="e">
        <f>IF(BR16="م",BL16,"")</f>
        <v>#N/A</v>
      </c>
      <c r="BT16" s="82" t="e">
        <f t="shared" si="17"/>
        <v>#N/A</v>
      </c>
      <c r="BU16" s="68"/>
      <c r="BV16" s="68"/>
      <c r="BX16" s="68"/>
      <c r="BY16" s="82"/>
      <c r="BZ16" s="83"/>
      <c r="CA16" s="83"/>
    </row>
    <row r="17" spans="1:79" ht="23.25" customHeight="1" thickBot="1" x14ac:dyDescent="0.3">
      <c r="C17" s="86">
        <f t="shared" si="14"/>
        <v>0</v>
      </c>
      <c r="D17" s="86">
        <f t="shared" si="8"/>
        <v>0</v>
      </c>
      <c r="E17" s="92">
        <f t="shared" si="9"/>
        <v>0</v>
      </c>
      <c r="F17" s="86" t="str">
        <f t="shared" si="11"/>
        <v/>
      </c>
      <c r="G17" s="86" t="str">
        <f t="shared" si="4"/>
        <v/>
      </c>
      <c r="H17" s="86" t="str">
        <f t="shared" si="6"/>
        <v/>
      </c>
      <c r="I17" s="92" t="b">
        <f t="shared" si="10"/>
        <v>0</v>
      </c>
      <c r="J17" s="102" t="str">
        <f t="shared" si="12"/>
        <v/>
      </c>
      <c r="K17" s="290" t="str">
        <f t="shared" si="7"/>
        <v/>
      </c>
      <c r="L17" s="291"/>
      <c r="M17" s="291"/>
      <c r="N17" s="291"/>
      <c r="O17" s="291"/>
      <c r="P17" s="291"/>
      <c r="Q17" s="291"/>
      <c r="R17" s="292"/>
      <c r="S17" s="103" t="str">
        <f t="shared" si="5"/>
        <v/>
      </c>
      <c r="T17" s="105"/>
      <c r="U17" s="86" t="str">
        <f t="shared" si="15"/>
        <v/>
      </c>
      <c r="V17" s="266" t="str">
        <f t="shared" si="16"/>
        <v/>
      </c>
      <c r="W17" s="266"/>
      <c r="X17" s="266"/>
      <c r="Y17" s="266"/>
      <c r="Z17" s="266"/>
      <c r="AA17" s="266"/>
      <c r="AC17" s="268" t="s">
        <v>151</v>
      </c>
      <c r="AD17" s="269"/>
      <c r="AE17" s="269"/>
      <c r="AF17" s="269"/>
      <c r="AG17" s="269"/>
      <c r="AH17" s="276">
        <f>COUNTIFS(S9:S27,"ر1",T9:T27,1)</f>
        <v>0</v>
      </c>
      <c r="AI17" s="276"/>
      <c r="AJ17" s="277"/>
      <c r="AK17" s="46"/>
      <c r="BK17" s="82" t="e">
        <f t="shared" si="1"/>
        <v>#N/A</v>
      </c>
      <c r="BL17" s="82">
        <v>13</v>
      </c>
      <c r="BM17" s="68">
        <v>10</v>
      </c>
      <c r="BN17" s="68" t="s">
        <v>152</v>
      </c>
      <c r="BO17" s="87" t="s">
        <v>125</v>
      </c>
      <c r="BP17" s="87" t="s">
        <v>145</v>
      </c>
      <c r="BQ17" s="82" t="str">
        <f t="shared" si="13"/>
        <v/>
      </c>
      <c r="BR17" s="89" t="e">
        <f>IF(VLOOKUP($D$1,ورقة4!$A$2:$AW$8489,13,0)=0,"",(VLOOKUP($D$1,ورقة4!$A$2:$AW$8489,13,0)))</f>
        <v>#N/A</v>
      </c>
      <c r="BS17" s="67" t="e">
        <f>IF(BR17="م",BL17,"")</f>
        <v>#N/A</v>
      </c>
      <c r="BT17" s="82" t="e">
        <f t="shared" si="17"/>
        <v>#N/A</v>
      </c>
      <c r="BX17" s="82"/>
      <c r="BY17" s="82"/>
      <c r="BZ17" s="83"/>
      <c r="CA17" s="83"/>
    </row>
    <row r="18" spans="1:79" ht="23.25" customHeight="1" thickBot="1" x14ac:dyDescent="0.3">
      <c r="C18" s="86">
        <f t="shared" si="14"/>
        <v>0</v>
      </c>
      <c r="D18" s="86">
        <f t="shared" si="8"/>
        <v>0</v>
      </c>
      <c r="E18" s="92">
        <f t="shared" si="9"/>
        <v>0</v>
      </c>
      <c r="F18" s="86" t="str">
        <f t="shared" si="11"/>
        <v/>
      </c>
      <c r="G18" s="86" t="str">
        <f t="shared" si="4"/>
        <v/>
      </c>
      <c r="H18" s="86" t="str">
        <f t="shared" si="6"/>
        <v/>
      </c>
      <c r="I18" s="92" t="b">
        <f t="shared" si="10"/>
        <v>0</v>
      </c>
      <c r="J18" s="102" t="str">
        <f t="shared" si="12"/>
        <v/>
      </c>
      <c r="K18" s="290" t="str">
        <f t="shared" si="7"/>
        <v/>
      </c>
      <c r="L18" s="291"/>
      <c r="M18" s="291"/>
      <c r="N18" s="291"/>
      <c r="O18" s="291"/>
      <c r="P18" s="291"/>
      <c r="Q18" s="291"/>
      <c r="R18" s="292"/>
      <c r="S18" s="103" t="str">
        <f t="shared" si="5"/>
        <v/>
      </c>
      <c r="T18" s="105"/>
      <c r="U18" s="86" t="str">
        <f t="shared" si="15"/>
        <v/>
      </c>
      <c r="V18" s="266" t="str">
        <f t="shared" si="16"/>
        <v/>
      </c>
      <c r="W18" s="266"/>
      <c r="X18" s="266"/>
      <c r="Y18" s="266"/>
      <c r="Z18" s="266"/>
      <c r="AA18" s="266"/>
      <c r="AC18" s="268" t="s">
        <v>153</v>
      </c>
      <c r="AD18" s="269"/>
      <c r="AE18" s="269"/>
      <c r="AF18" s="269"/>
      <c r="AG18" s="269"/>
      <c r="AH18" s="276">
        <f>COUNTIFS(S9:S27,"ر2",T9:T27,1)</f>
        <v>0</v>
      </c>
      <c r="AI18" s="276"/>
      <c r="AJ18" s="277"/>
      <c r="AK18" s="46"/>
      <c r="BK18" s="82" t="str">
        <f t="shared" si="1"/>
        <v/>
      </c>
      <c r="BL18" s="82">
        <v>14</v>
      </c>
      <c r="BN18" s="82" t="s">
        <v>154</v>
      </c>
      <c r="BQ18" s="82" t="str">
        <f t="shared" si="13"/>
        <v/>
      </c>
      <c r="BS18" s="67" t="e">
        <f>IF(AND(BS19="",BS20="",BS21="",BS22="",BS23="",BS24=""),"",BL18)</f>
        <v>#N/A</v>
      </c>
      <c r="BT18" s="82" t="e">
        <f>IF(AND(BT19="",BT20="",BT21="",BT22="",BT23="",BT24=""),"",BL18)</f>
        <v>#N/A</v>
      </c>
      <c r="BX18" s="68"/>
      <c r="BY18" s="82"/>
      <c r="BZ18" s="83"/>
      <c r="CA18" s="83"/>
    </row>
    <row r="19" spans="1:79" ht="23.25" customHeight="1" thickBot="1" x14ac:dyDescent="0.3">
      <c r="C19" s="86">
        <f t="shared" si="14"/>
        <v>0</v>
      </c>
      <c r="D19" s="86">
        <f t="shared" si="8"/>
        <v>0</v>
      </c>
      <c r="E19" s="92">
        <f t="shared" si="9"/>
        <v>0</v>
      </c>
      <c r="F19" s="86" t="str">
        <f t="shared" si="11"/>
        <v/>
      </c>
      <c r="G19" s="86" t="str">
        <f t="shared" si="4"/>
        <v/>
      </c>
      <c r="H19" s="86" t="str">
        <f t="shared" si="6"/>
        <v/>
      </c>
      <c r="I19" s="92" t="b">
        <f t="shared" si="10"/>
        <v>0</v>
      </c>
      <c r="J19" s="102" t="str">
        <f t="shared" si="12"/>
        <v/>
      </c>
      <c r="K19" s="290" t="str">
        <f t="shared" si="7"/>
        <v/>
      </c>
      <c r="L19" s="291"/>
      <c r="M19" s="291"/>
      <c r="N19" s="291"/>
      <c r="O19" s="291"/>
      <c r="P19" s="291"/>
      <c r="Q19" s="291"/>
      <c r="R19" s="292"/>
      <c r="S19" s="103" t="str">
        <f t="shared" si="5"/>
        <v/>
      </c>
      <c r="T19" s="105"/>
      <c r="AB19" s="86">
        <f>COUNTIF(S10:S31,"A")</f>
        <v>0</v>
      </c>
      <c r="AC19" s="272" t="s">
        <v>155</v>
      </c>
      <c r="AD19" s="273"/>
      <c r="AE19" s="273"/>
      <c r="AF19" s="273"/>
      <c r="AG19" s="273"/>
      <c r="AH19" s="274">
        <f>IF(AB19&gt;0,COUNTIFS(S10:S29,"A",T10:T29,1),SUM(AH16:AJ18))</f>
        <v>0</v>
      </c>
      <c r="AI19" s="274"/>
      <c r="AJ19" s="275"/>
      <c r="AK19" s="65"/>
      <c r="BK19" s="82" t="e">
        <f t="shared" si="1"/>
        <v>#N/A</v>
      </c>
      <c r="BL19" s="68">
        <v>15</v>
      </c>
      <c r="BM19" s="68">
        <v>11</v>
      </c>
      <c r="BN19" s="68" t="s">
        <v>156</v>
      </c>
      <c r="BO19" s="87" t="s">
        <v>157</v>
      </c>
      <c r="BP19" s="87" t="s">
        <v>126</v>
      </c>
      <c r="BQ19" s="82" t="str">
        <f t="shared" si="13"/>
        <v/>
      </c>
      <c r="BR19" s="84" t="e">
        <f>IF(VLOOKUP($D$1,ورقة4!$A$2:$AW$8489,14,0)=0,"",(VLOOKUP($D$1,ورقة4!$A$2:$AW$8489,14,0)))</f>
        <v>#N/A</v>
      </c>
      <c r="BS19" s="67" t="e">
        <f t="shared" ref="BS19:BS24" si="18">IF(BR19="م",BL19,"")</f>
        <v>#N/A</v>
      </c>
      <c r="BT19" s="82" t="e">
        <f>IF(BR19="","",BL19)</f>
        <v>#N/A</v>
      </c>
      <c r="BX19" s="82"/>
      <c r="BY19" s="82"/>
      <c r="BZ19" s="83"/>
      <c r="CA19" s="83"/>
    </row>
    <row r="20" spans="1:79" ht="23.25" customHeight="1" thickTop="1" x14ac:dyDescent="0.25">
      <c r="C20" s="86">
        <f t="shared" si="14"/>
        <v>0</v>
      </c>
      <c r="D20" s="86">
        <f t="shared" si="8"/>
        <v>0</v>
      </c>
      <c r="E20" s="92">
        <f t="shared" si="9"/>
        <v>0</v>
      </c>
      <c r="F20" s="86" t="str">
        <f t="shared" si="11"/>
        <v/>
      </c>
      <c r="G20" s="86" t="str">
        <f t="shared" si="4"/>
        <v/>
      </c>
      <c r="H20" s="86" t="str">
        <f t="shared" si="6"/>
        <v/>
      </c>
      <c r="I20" s="92" t="b">
        <f t="shared" si="10"/>
        <v>0</v>
      </c>
      <c r="J20" s="102" t="str">
        <f t="shared" si="12"/>
        <v/>
      </c>
      <c r="K20" s="290" t="str">
        <f>IFERROR(VLOOKUP(H20,$BL$4:$BN$54,3,0),"")</f>
        <v/>
      </c>
      <c r="L20" s="291"/>
      <c r="M20" s="291"/>
      <c r="N20" s="291"/>
      <c r="O20" s="291"/>
      <c r="P20" s="291"/>
      <c r="Q20" s="291"/>
      <c r="R20" s="292"/>
      <c r="S20" s="103" t="str">
        <f t="shared" si="5"/>
        <v/>
      </c>
      <c r="T20" s="105"/>
      <c r="AC20" s="265" t="e">
        <f>'إدخال البيانات'!F1</f>
        <v>#N/A</v>
      </c>
      <c r="AD20" s="265"/>
      <c r="AE20" s="265"/>
      <c r="AF20" s="265"/>
      <c r="AG20" s="265"/>
      <c r="AH20" s="265"/>
      <c r="AI20" s="265"/>
      <c r="AJ20" s="265"/>
      <c r="AK20" s="90"/>
      <c r="BK20" s="82" t="e">
        <f t="shared" si="1"/>
        <v>#N/A</v>
      </c>
      <c r="BL20" s="82">
        <v>16</v>
      </c>
      <c r="BM20" s="68">
        <v>12</v>
      </c>
      <c r="BN20" s="68" t="s">
        <v>158</v>
      </c>
      <c r="BO20" s="87" t="s">
        <v>157</v>
      </c>
      <c r="BP20" s="87" t="s">
        <v>126</v>
      </c>
      <c r="BQ20" s="82" t="str">
        <f t="shared" si="13"/>
        <v/>
      </c>
      <c r="BR20" s="91" t="e">
        <f>IF(VLOOKUP($D$1,ورقة4!$A$2:$AW$8489,15,0)=0,"",(VLOOKUP($D$1,ورقة4!$A$2:$AW$8489,15,0)))</f>
        <v>#N/A</v>
      </c>
      <c r="BS20" s="67" t="e">
        <f t="shared" si="18"/>
        <v>#N/A</v>
      </c>
      <c r="BT20" s="82" t="e">
        <f t="shared" ref="BT20:BT24" si="19">IF(BR20="","",BL20)</f>
        <v>#N/A</v>
      </c>
      <c r="BX20" s="68"/>
      <c r="BY20" s="82"/>
      <c r="BZ20" s="83"/>
      <c r="CA20" s="83"/>
    </row>
    <row r="21" spans="1:79" ht="23.25" customHeight="1" x14ac:dyDescent="0.25">
      <c r="A21" s="86" t="str">
        <f t="shared" ref="A21:A22" si="20">IFERROR(SMALL($BS$4:$BS$42,BL18),"")</f>
        <v/>
      </c>
      <c r="B21" s="86">
        <f t="shared" ref="B21:B22" si="21">IF(OR(A21=1,A21=8,A21=14,A21=21,A21=27,A21=33,A21=""),0,1)</f>
        <v>0</v>
      </c>
      <c r="C21" s="86">
        <f t="shared" si="14"/>
        <v>0</v>
      </c>
      <c r="D21" s="86">
        <f t="shared" si="8"/>
        <v>0</v>
      </c>
      <c r="E21" s="92">
        <f t="shared" si="9"/>
        <v>0</v>
      </c>
      <c r="F21" s="86" t="str">
        <f t="shared" si="11"/>
        <v/>
      </c>
      <c r="G21" s="86" t="str">
        <f t="shared" si="4"/>
        <v/>
      </c>
      <c r="H21" s="86" t="str">
        <f t="shared" si="6"/>
        <v/>
      </c>
      <c r="I21" s="92" t="b">
        <f t="shared" si="10"/>
        <v>0</v>
      </c>
      <c r="J21" s="102" t="str">
        <f t="shared" si="12"/>
        <v/>
      </c>
      <c r="K21" s="290" t="str">
        <f t="shared" si="7"/>
        <v/>
      </c>
      <c r="L21" s="291"/>
      <c r="M21" s="291"/>
      <c r="N21" s="291"/>
      <c r="O21" s="291"/>
      <c r="P21" s="291"/>
      <c r="Q21" s="291"/>
      <c r="R21" s="292"/>
      <c r="S21" s="103" t="str">
        <f t="shared" si="5"/>
        <v/>
      </c>
      <c r="T21" s="105"/>
      <c r="AK21" s="90"/>
      <c r="BK21" s="82" t="e">
        <f t="shared" si="1"/>
        <v>#N/A</v>
      </c>
      <c r="BL21" s="68">
        <v>17</v>
      </c>
      <c r="BM21" s="68">
        <v>13</v>
      </c>
      <c r="BN21" s="68" t="s">
        <v>159</v>
      </c>
      <c r="BO21" s="87" t="s">
        <v>157</v>
      </c>
      <c r="BP21" s="87" t="s">
        <v>126</v>
      </c>
      <c r="BQ21" s="82" t="str">
        <f t="shared" si="13"/>
        <v/>
      </c>
      <c r="BR21" s="91" t="e">
        <f>IF(VLOOKUP($D$1,ورقة4!$A$2:$AW$8489,16,0)=0,"",(VLOOKUP($D$1,ورقة4!$A$2:$AW$8489,16,0)))</f>
        <v>#N/A</v>
      </c>
      <c r="BS21" s="67" t="e">
        <f t="shared" si="18"/>
        <v>#N/A</v>
      </c>
      <c r="BT21" s="82" t="e">
        <f t="shared" si="19"/>
        <v>#N/A</v>
      </c>
      <c r="BX21" s="82"/>
      <c r="BY21" s="82"/>
      <c r="BZ21" s="83"/>
      <c r="CA21" s="83"/>
    </row>
    <row r="22" spans="1:79" ht="23.25" customHeight="1" x14ac:dyDescent="0.25">
      <c r="A22" s="86" t="str">
        <f t="shared" si="20"/>
        <v/>
      </c>
      <c r="B22" s="86">
        <f t="shared" si="21"/>
        <v>0</v>
      </c>
      <c r="C22" s="86">
        <f t="shared" si="14"/>
        <v>0</v>
      </c>
      <c r="D22" s="86">
        <f t="shared" si="8"/>
        <v>0</v>
      </c>
      <c r="E22" s="92">
        <f t="shared" si="9"/>
        <v>0</v>
      </c>
      <c r="F22" s="86" t="str">
        <f t="shared" si="11"/>
        <v/>
      </c>
      <c r="G22" s="86" t="str">
        <f t="shared" si="4"/>
        <v/>
      </c>
      <c r="H22" s="86" t="str">
        <f t="shared" si="6"/>
        <v/>
      </c>
      <c r="I22" s="92" t="b">
        <f t="shared" si="10"/>
        <v>0</v>
      </c>
      <c r="J22" s="102" t="str">
        <f t="shared" si="12"/>
        <v/>
      </c>
      <c r="K22" s="290" t="str">
        <f t="shared" si="7"/>
        <v/>
      </c>
      <c r="L22" s="291"/>
      <c r="M22" s="291"/>
      <c r="N22" s="291"/>
      <c r="O22" s="291"/>
      <c r="P22" s="291"/>
      <c r="Q22" s="291"/>
      <c r="R22" s="292"/>
      <c r="S22" s="103" t="str">
        <f t="shared" si="5"/>
        <v/>
      </c>
      <c r="T22" s="105"/>
      <c r="AK22" s="90"/>
      <c r="BK22" s="82" t="e">
        <f t="shared" si="1"/>
        <v>#N/A</v>
      </c>
      <c r="BL22" s="82">
        <v>18</v>
      </c>
      <c r="BM22" s="68">
        <v>14</v>
      </c>
      <c r="BN22" s="68" t="s">
        <v>160</v>
      </c>
      <c r="BO22" s="87" t="s">
        <v>157</v>
      </c>
      <c r="BP22" s="87" t="s">
        <v>126</v>
      </c>
      <c r="BQ22" s="82" t="str">
        <f t="shared" si="13"/>
        <v/>
      </c>
      <c r="BR22" s="91" t="e">
        <f>IF(VLOOKUP($D$1,ورقة4!$A$2:$AW$8489,17,0)=0,"",(VLOOKUP($D$1,ورقة4!$A$2:$AW$8489,17,0)))</f>
        <v>#N/A</v>
      </c>
      <c r="BS22" s="67" t="e">
        <f t="shared" si="18"/>
        <v>#N/A</v>
      </c>
      <c r="BT22" s="82" t="e">
        <f t="shared" si="19"/>
        <v>#N/A</v>
      </c>
      <c r="BX22" s="68"/>
      <c r="BY22" s="82"/>
      <c r="BZ22" s="83"/>
      <c r="CA22" s="83"/>
    </row>
    <row r="23" spans="1:79" ht="23.25" customHeight="1" x14ac:dyDescent="0.25">
      <c r="B23" s="155"/>
      <c r="C23" s="86">
        <f t="shared" si="14"/>
        <v>0</v>
      </c>
      <c r="D23" s="86">
        <f t="shared" si="8"/>
        <v>0</v>
      </c>
      <c r="E23" s="92">
        <f t="shared" si="9"/>
        <v>0</v>
      </c>
      <c r="F23" s="86" t="str">
        <f t="shared" si="11"/>
        <v/>
      </c>
      <c r="G23" s="86" t="str">
        <f t="shared" si="4"/>
        <v/>
      </c>
      <c r="H23" s="86" t="str">
        <f t="shared" si="6"/>
        <v/>
      </c>
      <c r="I23" s="92" t="b">
        <f t="shared" si="10"/>
        <v>0</v>
      </c>
      <c r="J23" s="102" t="str">
        <f t="shared" si="12"/>
        <v/>
      </c>
      <c r="K23" s="290" t="str">
        <f t="shared" si="7"/>
        <v/>
      </c>
      <c r="L23" s="291"/>
      <c r="M23" s="291"/>
      <c r="N23" s="291"/>
      <c r="O23" s="291"/>
      <c r="P23" s="291"/>
      <c r="Q23" s="291"/>
      <c r="R23" s="292"/>
      <c r="S23" s="103" t="str">
        <f t="shared" si="5"/>
        <v/>
      </c>
      <c r="T23" s="105"/>
      <c r="AB23" s="32"/>
      <c r="AD23" s="86">
        <v>1</v>
      </c>
      <c r="AE23" s="92" t="e">
        <f>VLOOKUP(AD23,$C$10:$E$26,3,0)</f>
        <v>#N/A</v>
      </c>
      <c r="AK23" s="90"/>
      <c r="BK23" s="82" t="e">
        <f t="shared" si="1"/>
        <v>#N/A</v>
      </c>
      <c r="BL23" s="68">
        <v>19</v>
      </c>
      <c r="BM23" s="68">
        <v>15</v>
      </c>
      <c r="BN23" s="68" t="str">
        <f>IF(V10=BT1,"التمويل باللغة الإنكليزية","التمويل باللغة الفرنسية")</f>
        <v>التمويل باللغة الإنكليزية</v>
      </c>
      <c r="BO23" s="87" t="s">
        <v>157</v>
      </c>
      <c r="BP23" s="87" t="s">
        <v>126</v>
      </c>
      <c r="BQ23" s="82" t="str">
        <f t="shared" si="13"/>
        <v/>
      </c>
      <c r="BR23" s="91" t="e">
        <f>IF(VLOOKUP($D$1,ورقة4!$A$2:$AW$8489,18,0)=0,"",(VLOOKUP($D$1,ورقة4!$A$2:$AW$8489,18,0)))</f>
        <v>#N/A</v>
      </c>
      <c r="BS23" s="67" t="e">
        <f t="shared" si="18"/>
        <v>#N/A</v>
      </c>
      <c r="BT23" s="82" t="e">
        <f t="shared" si="19"/>
        <v>#N/A</v>
      </c>
      <c r="BU23" s="68"/>
      <c r="BV23" s="68"/>
      <c r="BX23" s="82"/>
      <c r="BY23" s="82"/>
      <c r="BZ23" s="83"/>
      <c r="CA23" s="83"/>
    </row>
    <row r="24" spans="1:79" ht="24" customHeight="1" thickBot="1" x14ac:dyDescent="0.3">
      <c r="B24" s="155"/>
      <c r="C24" s="86">
        <f t="shared" si="14"/>
        <v>0</v>
      </c>
      <c r="D24" s="86">
        <f t="shared" si="8"/>
        <v>0</v>
      </c>
      <c r="E24" s="92">
        <f t="shared" si="9"/>
        <v>0</v>
      </c>
      <c r="F24" s="86" t="str">
        <f t="shared" si="11"/>
        <v/>
      </c>
      <c r="G24" s="86" t="str">
        <f t="shared" si="4"/>
        <v/>
      </c>
      <c r="H24" s="86" t="str">
        <f t="shared" si="6"/>
        <v/>
      </c>
      <c r="I24" s="92" t="b">
        <f t="shared" si="10"/>
        <v>0</v>
      </c>
      <c r="J24" s="102" t="str">
        <f t="shared" si="12"/>
        <v/>
      </c>
      <c r="K24" s="290" t="str">
        <f t="shared" si="7"/>
        <v/>
      </c>
      <c r="L24" s="291"/>
      <c r="M24" s="291"/>
      <c r="N24" s="291"/>
      <c r="O24" s="291"/>
      <c r="P24" s="291"/>
      <c r="Q24" s="291"/>
      <c r="R24" s="292"/>
      <c r="S24" s="103" t="str">
        <f t="shared" si="5"/>
        <v/>
      </c>
      <c r="T24" s="105"/>
      <c r="AB24" s="32"/>
      <c r="AD24" s="86">
        <v>2</v>
      </c>
      <c r="AE24" s="92" t="e">
        <f>VLOOKUP(AD24,$C$10:$E$26,3,0)</f>
        <v>#N/A</v>
      </c>
      <c r="AK24" s="90"/>
      <c r="BK24" s="82" t="e">
        <f t="shared" si="1"/>
        <v>#N/A</v>
      </c>
      <c r="BL24" s="82">
        <v>20</v>
      </c>
      <c r="BM24" s="68">
        <v>302</v>
      </c>
      <c r="BN24" s="68" t="str">
        <f>IF(V10=BT1,"اللغة الإنكليزية (2)","اللغة الفرنسية (2)")</f>
        <v>اللغة الإنكليزية (2)</v>
      </c>
      <c r="BO24" s="87" t="s">
        <v>157</v>
      </c>
      <c r="BP24" s="87" t="s">
        <v>126</v>
      </c>
      <c r="BQ24" s="82" t="str">
        <f t="shared" si="13"/>
        <v/>
      </c>
      <c r="BR24" s="93" t="e">
        <f>IF(VLOOKUP($D$1,ورقة4!$A$2:$AW$8489,19,0)=0,"",(VLOOKUP($D$1,ورقة4!$A$2:$AW$8489,19,0)))</f>
        <v>#N/A</v>
      </c>
      <c r="BS24" s="67" t="e">
        <f t="shared" si="18"/>
        <v>#N/A</v>
      </c>
      <c r="BT24" s="82" t="e">
        <f t="shared" si="19"/>
        <v>#N/A</v>
      </c>
      <c r="BX24" s="68"/>
      <c r="BY24" s="82"/>
      <c r="BZ24" s="83"/>
      <c r="CA24" s="83"/>
    </row>
    <row r="25" spans="1:79" ht="23.25" customHeight="1" thickBot="1" x14ac:dyDescent="0.3">
      <c r="B25" s="155"/>
      <c r="C25" s="86">
        <f t="shared" si="14"/>
        <v>0</v>
      </c>
      <c r="D25" s="86">
        <f t="shared" si="8"/>
        <v>0</v>
      </c>
      <c r="E25" s="92">
        <f t="shared" si="9"/>
        <v>0</v>
      </c>
      <c r="F25" s="86" t="str">
        <f t="shared" si="11"/>
        <v/>
      </c>
      <c r="G25" s="86" t="str">
        <f t="shared" si="4"/>
        <v/>
      </c>
      <c r="H25" s="86" t="str">
        <f t="shared" si="6"/>
        <v/>
      </c>
      <c r="I25" s="92" t="b">
        <f t="shared" si="10"/>
        <v>0</v>
      </c>
      <c r="J25" s="102" t="str">
        <f t="shared" si="12"/>
        <v/>
      </c>
      <c r="K25" s="290" t="str">
        <f t="shared" si="7"/>
        <v/>
      </c>
      <c r="L25" s="291"/>
      <c r="M25" s="291"/>
      <c r="N25" s="291"/>
      <c r="O25" s="291"/>
      <c r="P25" s="291"/>
      <c r="Q25" s="291"/>
      <c r="R25" s="292"/>
      <c r="S25" s="103" t="str">
        <f t="shared" si="5"/>
        <v/>
      </c>
      <c r="T25" s="105"/>
      <c r="AB25" s="32"/>
      <c r="AE25" s="92" t="e">
        <f>SUM(AE23:AE24)</f>
        <v>#N/A</v>
      </c>
      <c r="AK25" s="38"/>
      <c r="BK25" s="82" t="str">
        <f t="shared" si="1"/>
        <v/>
      </c>
      <c r="BL25" s="68">
        <v>21</v>
      </c>
      <c r="BM25" s="68"/>
      <c r="BN25" s="82" t="s">
        <v>161</v>
      </c>
      <c r="BQ25" s="82"/>
      <c r="BR25" s="94"/>
      <c r="BS25" s="67" t="e">
        <f>IF(AND(BS26="",BS27="",BS28="",BS29="",BS30=""),"",BL25)</f>
        <v>#N/A</v>
      </c>
      <c r="BT25" s="82" t="e">
        <f>IF(AND(BT26="",BT27="",BT28="",BT29="",BT30=""),"",BL25)</f>
        <v>#N/A</v>
      </c>
      <c r="BX25" s="82"/>
      <c r="BY25" s="82"/>
      <c r="BZ25" s="83"/>
      <c r="CA25" s="83"/>
    </row>
    <row r="26" spans="1:79" ht="23.25" customHeight="1" x14ac:dyDescent="0.25">
      <c r="B26" s="155"/>
      <c r="C26" s="86">
        <f t="shared" si="14"/>
        <v>0</v>
      </c>
      <c r="D26" s="86">
        <f t="shared" si="8"/>
        <v>0</v>
      </c>
      <c r="E26" s="92">
        <f t="shared" si="9"/>
        <v>0</v>
      </c>
      <c r="F26" s="86" t="str">
        <f t="shared" si="11"/>
        <v/>
      </c>
      <c r="G26" s="86" t="str">
        <f t="shared" si="4"/>
        <v/>
      </c>
      <c r="H26" s="86" t="str">
        <f t="shared" si="6"/>
        <v/>
      </c>
      <c r="I26" s="92" t="b">
        <f t="shared" si="10"/>
        <v>0</v>
      </c>
      <c r="J26" s="102" t="str">
        <f t="shared" si="12"/>
        <v/>
      </c>
      <c r="K26" s="290" t="str">
        <f t="shared" si="7"/>
        <v/>
      </c>
      <c r="L26" s="291"/>
      <c r="M26" s="291"/>
      <c r="N26" s="291"/>
      <c r="O26" s="291"/>
      <c r="P26" s="291"/>
      <c r="Q26" s="291"/>
      <c r="R26" s="292"/>
      <c r="S26" s="103" t="str">
        <f t="shared" si="5"/>
        <v/>
      </c>
      <c r="T26" s="105"/>
      <c r="AB26" s="32"/>
      <c r="AE26" s="95" t="e">
        <f>AH12-(AE23+AE24)</f>
        <v>#N/A</v>
      </c>
      <c r="BK26" s="82" t="e">
        <f t="shared" si="1"/>
        <v>#N/A</v>
      </c>
      <c r="BL26" s="82">
        <v>22</v>
      </c>
      <c r="BM26" s="68">
        <v>16</v>
      </c>
      <c r="BN26" s="68" t="s">
        <v>162</v>
      </c>
      <c r="BO26" s="87" t="s">
        <v>157</v>
      </c>
      <c r="BP26" s="87" t="s">
        <v>145</v>
      </c>
      <c r="BQ26" s="82" t="str">
        <f>IFERROR(VLOOKUP(BN26,$K$9:$T$21,10,0),"")</f>
        <v/>
      </c>
      <c r="BR26" s="96" t="e">
        <f>IF(VLOOKUP($D$1,ورقة4!$A$2:$AW$8489,20,0)=0,"",(VLOOKUP($D$1,ورقة4!$A$2:$AW$8489,20,0)))</f>
        <v>#N/A</v>
      </c>
      <c r="BS26" s="67" t="e">
        <f>IF(BR26="م",BL26,"")</f>
        <v>#N/A</v>
      </c>
      <c r="BT26" s="82" t="e">
        <f>IF(BR26="","",BL26)</f>
        <v>#N/A</v>
      </c>
      <c r="BX26" s="68"/>
      <c r="BY26" s="82"/>
    </row>
    <row r="27" spans="1:79" ht="23.25" customHeight="1" x14ac:dyDescent="0.25">
      <c r="A27" s="86" t="e">
        <f>IF(VLOOKUP($D$1,ورقة2!$A$2:$W$9594,18,0)="منقطع",1,"")</f>
        <v>#N/A</v>
      </c>
      <c r="B27" s="38" t="s">
        <v>163</v>
      </c>
      <c r="C27" s="86">
        <f t="shared" si="14"/>
        <v>0</v>
      </c>
      <c r="D27" s="86">
        <f t="shared" si="8"/>
        <v>0</v>
      </c>
      <c r="E27" s="92">
        <f t="shared" si="9"/>
        <v>0</v>
      </c>
      <c r="F27" s="86" t="str">
        <f t="shared" si="11"/>
        <v/>
      </c>
      <c r="G27" s="86" t="str">
        <f t="shared" si="4"/>
        <v/>
      </c>
      <c r="H27" s="86" t="str">
        <f t="shared" si="6"/>
        <v/>
      </c>
      <c r="I27" s="92" t="b">
        <f t="shared" si="10"/>
        <v>0</v>
      </c>
      <c r="J27" s="106" t="str">
        <f t="shared" si="12"/>
        <v/>
      </c>
      <c r="K27" s="290" t="str">
        <f t="shared" si="7"/>
        <v/>
      </c>
      <c r="L27" s="291"/>
      <c r="M27" s="291"/>
      <c r="N27" s="291"/>
      <c r="O27" s="291"/>
      <c r="P27" s="291"/>
      <c r="Q27" s="291"/>
      <c r="R27" s="292"/>
      <c r="S27" s="107" t="str">
        <f t="shared" si="5"/>
        <v/>
      </c>
      <c r="T27" s="105"/>
      <c r="U27" s="33"/>
      <c r="V27" s="33"/>
      <c r="W27" s="52"/>
      <c r="X27" s="52"/>
      <c r="Y27" s="52"/>
      <c r="Z27" s="33"/>
      <c r="AA27" s="97"/>
      <c r="AB27" s="33"/>
      <c r="BK27" s="82" t="e">
        <f t="shared" si="1"/>
        <v>#N/A</v>
      </c>
      <c r="BL27" s="68">
        <v>23</v>
      </c>
      <c r="BM27" s="68">
        <v>17</v>
      </c>
      <c r="BN27" s="68" t="s">
        <v>164</v>
      </c>
      <c r="BO27" s="87" t="s">
        <v>157</v>
      </c>
      <c r="BP27" s="87" t="s">
        <v>145</v>
      </c>
      <c r="BQ27" s="82" t="str">
        <f>IFERROR(VLOOKUP(BN27,$K$9:$T$21,10,0),"")</f>
        <v/>
      </c>
      <c r="BR27" s="91" t="e">
        <f>IF(VLOOKUP($D$1,ورقة4!$A$2:$AW$8489,21,0)=0,"",(VLOOKUP($D$1,ورقة4!$A$2:$AW$8489,21,0)))</f>
        <v>#N/A</v>
      </c>
      <c r="BS27" s="67" t="e">
        <f>IF(BR27="م",BL27,"")</f>
        <v>#N/A</v>
      </c>
      <c r="BT27" s="82" t="e">
        <f t="shared" ref="BT27:BT36" si="22">IF(BR27="","",BL27)</f>
        <v>#N/A</v>
      </c>
      <c r="BX27" s="82"/>
      <c r="BY27" s="82"/>
    </row>
    <row r="28" spans="1:79" ht="23.25" customHeight="1" thickBot="1" x14ac:dyDescent="0.3">
      <c r="A28" s="86" t="e">
        <f>IF(VLOOKUP($D$1,ورقة2!$A$2:$W$9594,19,0)="منقطع",2,"")</f>
        <v>#N/A</v>
      </c>
      <c r="C28" s="86" t="s">
        <v>165</v>
      </c>
      <c r="F28" s="86" t="str">
        <f t="shared" si="11"/>
        <v/>
      </c>
      <c r="I28" s="92" t="b">
        <f t="shared" si="10"/>
        <v>0</v>
      </c>
      <c r="J28" s="108"/>
      <c r="K28" s="108"/>
      <c r="L28" s="109"/>
      <c r="M28" s="109"/>
      <c r="N28" s="52"/>
      <c r="O28" s="52"/>
      <c r="P28" s="52"/>
      <c r="Q28" s="52"/>
      <c r="R28" s="108"/>
      <c r="S28" s="108"/>
      <c r="T28" s="105"/>
      <c r="U28" s="33"/>
      <c r="V28" s="33"/>
      <c r="W28" s="52"/>
      <c r="X28" s="52"/>
      <c r="Y28" s="52"/>
      <c r="Z28" s="33"/>
      <c r="AA28" s="98"/>
      <c r="AB28" s="33"/>
      <c r="BK28" s="82" t="e">
        <f t="shared" si="1"/>
        <v>#N/A</v>
      </c>
      <c r="BL28" s="82">
        <v>24</v>
      </c>
      <c r="BM28" s="68">
        <v>18</v>
      </c>
      <c r="BN28" s="68" t="s">
        <v>166</v>
      </c>
      <c r="BO28" s="87" t="s">
        <v>157</v>
      </c>
      <c r="BP28" s="87" t="s">
        <v>145</v>
      </c>
      <c r="BQ28" s="82" t="str">
        <f>IFERROR(VLOOKUP(BN28,$K$9:$T$21,10,0),"")</f>
        <v/>
      </c>
      <c r="BR28" s="91" t="e">
        <f>IF(VLOOKUP($D$1,ورقة4!$A$2:$AW$8489,22,0)=0,"",(VLOOKUP($D$1,ورقة4!$A$2:$AW$8489,22,0)))</f>
        <v>#N/A</v>
      </c>
      <c r="BS28" s="67" t="e">
        <f>IF(BR28="م",BL28,"")</f>
        <v>#N/A</v>
      </c>
      <c r="BT28" s="82" t="e">
        <f t="shared" si="22"/>
        <v>#N/A</v>
      </c>
      <c r="BX28" s="68"/>
      <c r="BY28" s="82"/>
    </row>
    <row r="29" spans="1:79" ht="23.25" customHeight="1" thickTop="1" thickBot="1" x14ac:dyDescent="0.3">
      <c r="A29" s="86" t="e">
        <f>IF(VLOOKUP($D$1,ورقة2!$A$2:$W$9594,20,0)="منقطع",3,"")</f>
        <v>#N/A</v>
      </c>
      <c r="C29" s="86" t="s">
        <v>167</v>
      </c>
      <c r="I29" s="92" t="b">
        <f t="shared" si="10"/>
        <v>0</v>
      </c>
      <c r="J29" s="108"/>
      <c r="K29" s="108"/>
      <c r="L29" s="110"/>
      <c r="M29" s="110"/>
      <c r="N29" s="52"/>
      <c r="O29" s="52"/>
      <c r="P29" s="52"/>
      <c r="Q29" s="52"/>
      <c r="R29" s="108"/>
      <c r="S29" s="108"/>
      <c r="T29" s="105"/>
      <c r="BK29" s="82" t="e">
        <f t="shared" si="1"/>
        <v>#N/A</v>
      </c>
      <c r="BL29" s="68">
        <v>25</v>
      </c>
      <c r="BM29" s="68">
        <v>19</v>
      </c>
      <c r="BN29" s="68" t="s">
        <v>168</v>
      </c>
      <c r="BO29" s="87" t="s">
        <v>157</v>
      </c>
      <c r="BP29" s="87" t="s">
        <v>145</v>
      </c>
      <c r="BQ29" s="82" t="str">
        <f>IFERROR(VLOOKUP(BN29,$K$9:$T$21,10,0),"")</f>
        <v/>
      </c>
      <c r="BR29" s="91" t="e">
        <f>IF(VLOOKUP($D$1,ورقة4!$A$2:$AW$8489,23,0)=0,"",(VLOOKUP($D$1,ورقة4!$A$2:$AW$8489,23,0)))</f>
        <v>#N/A</v>
      </c>
      <c r="BS29" s="67" t="e">
        <f>IF(BR29="م",BL29,"")</f>
        <v>#N/A</v>
      </c>
      <c r="BT29" s="82" t="e">
        <f t="shared" si="22"/>
        <v>#N/A</v>
      </c>
      <c r="BX29" s="82"/>
      <c r="BY29" s="82"/>
    </row>
    <row r="30" spans="1:79" ht="23.25" customHeight="1" thickTop="1" thickBot="1" x14ac:dyDescent="0.3">
      <c r="A30" s="86" t="e">
        <f>IF(VLOOKUP($D$1,ورقة2!$A$2:$W$9594,21,0)="منقطع",4,"")</f>
        <v>#N/A</v>
      </c>
      <c r="I30" s="85"/>
      <c r="J30" s="108"/>
      <c r="K30" s="108"/>
      <c r="L30" s="52"/>
      <c r="M30" s="52"/>
      <c r="N30" s="52"/>
      <c r="O30" s="52"/>
      <c r="P30" s="52"/>
      <c r="Q30" s="111"/>
      <c r="R30" s="108"/>
      <c r="S30" s="108"/>
      <c r="T30" s="105"/>
      <c r="U30" s="34"/>
      <c r="V30" s="34"/>
      <c r="W30" s="34"/>
      <c r="X30" s="34"/>
      <c r="Y30" s="34"/>
      <c r="Z30" s="59"/>
      <c r="AA30" s="33"/>
      <c r="AB30" s="33"/>
      <c r="BC30" s="81"/>
      <c r="BK30" s="82" t="e">
        <f t="shared" si="1"/>
        <v>#N/A</v>
      </c>
      <c r="BL30" s="82">
        <v>26</v>
      </c>
      <c r="BM30" s="68">
        <v>20</v>
      </c>
      <c r="BN30" s="68" t="s">
        <v>169</v>
      </c>
      <c r="BO30" s="87" t="s">
        <v>157</v>
      </c>
      <c r="BP30" s="87" t="s">
        <v>145</v>
      </c>
      <c r="BQ30" s="82" t="str">
        <f>IFERROR(VLOOKUP(BN30,$K$9:$T$21,10,0),"")</f>
        <v/>
      </c>
      <c r="BR30" s="93" t="e">
        <f>IF(VLOOKUP($D$1,ورقة4!$A$2:$AW$8489,24,0)=0,"",(VLOOKUP($D$1,ورقة4!$A$2:$AW$8489,24,0)))</f>
        <v>#N/A</v>
      </c>
      <c r="BS30" s="67" t="e">
        <f>IF(BR30="م",BL30,"")</f>
        <v>#N/A</v>
      </c>
      <c r="BT30" s="82" t="e">
        <f t="shared" si="22"/>
        <v>#N/A</v>
      </c>
      <c r="BX30" s="82"/>
      <c r="BY30" s="82"/>
    </row>
    <row r="31" spans="1:79" ht="23.25" customHeight="1" thickTop="1" thickBot="1" x14ac:dyDescent="0.3">
      <c r="A31" s="86" t="e">
        <f>IF(VLOOKUP($D$1,ورقة2!$A$2:$W$9594,22,0)="منقطع",5,"")</f>
        <v>#N/A</v>
      </c>
      <c r="J31" s="108"/>
      <c r="K31" s="108"/>
      <c r="L31" s="52"/>
      <c r="M31" s="52"/>
      <c r="N31" s="52"/>
      <c r="O31" s="52"/>
      <c r="P31" s="52"/>
      <c r="Q31" s="111"/>
      <c r="R31" s="108"/>
      <c r="S31" s="108"/>
      <c r="T31" s="104"/>
      <c r="U31" s="34"/>
      <c r="V31" s="34"/>
      <c r="W31" s="34"/>
      <c r="X31" s="34"/>
      <c r="Y31" s="34"/>
      <c r="Z31" s="59"/>
      <c r="AA31" s="33"/>
      <c r="AB31" s="33"/>
      <c r="BC31" s="81"/>
      <c r="BK31" s="82" t="str">
        <f t="shared" si="1"/>
        <v/>
      </c>
      <c r="BL31" s="82">
        <v>27</v>
      </c>
      <c r="BM31" s="68"/>
      <c r="BN31" s="82" t="s">
        <v>170</v>
      </c>
      <c r="BQ31" s="82"/>
      <c r="BR31" s="94"/>
      <c r="BS31" s="67" t="e">
        <f>IF(AND(BS32="",BS33="",BS34="",BS35="",BS36=""),"",BL31)</f>
        <v>#N/A</v>
      </c>
      <c r="BT31" s="82" t="e">
        <f>IF(AND(BT32="",BT33="",BT34="",BT35="",BT36=""),"",BL31)</f>
        <v>#N/A</v>
      </c>
      <c r="BX31" s="82"/>
      <c r="BY31" s="82"/>
    </row>
    <row r="32" spans="1:79" ht="23.25" customHeight="1" thickTop="1" thickBot="1" x14ac:dyDescent="0.25">
      <c r="A32" s="86" t="e">
        <f>IF(VLOOKUP($D$1,ورقة2!$A$2:$W$9594,23,0)="منقطع",6,"")</f>
        <v>#N/A</v>
      </c>
      <c r="C32" s="47"/>
      <c r="D32" s="48"/>
      <c r="E32" s="48"/>
      <c r="F32" s="48"/>
      <c r="G32" s="48"/>
      <c r="J32" s="49"/>
      <c r="BC32" s="81"/>
      <c r="BK32" s="82" t="e">
        <f t="shared" si="1"/>
        <v>#N/A</v>
      </c>
      <c r="BL32" s="68">
        <v>28</v>
      </c>
      <c r="BM32" s="68">
        <v>21</v>
      </c>
      <c r="BN32" s="68" t="s">
        <v>171</v>
      </c>
      <c r="BO32" s="87" t="s">
        <v>172</v>
      </c>
      <c r="BP32" s="87" t="s">
        <v>126</v>
      </c>
      <c r="BQ32" s="82" t="str">
        <f>IFERROR(VLOOKUP(BN32,$K$9:$T$21,10,0),"")</f>
        <v/>
      </c>
      <c r="BR32" s="96" t="e">
        <f>IF(VLOOKUP($D$1,ورقة4!$A$2:$AW$8489,25,0)=0,"",(VLOOKUP($D$1,ورقة4!$A$2:$AW$8489,25,0)))</f>
        <v>#N/A</v>
      </c>
      <c r="BS32" s="67" t="e">
        <f>IF(BR32="م",BL32,"")</f>
        <v>#N/A</v>
      </c>
      <c r="BT32" s="82" t="e">
        <f>IF(BR32="","",BL32)</f>
        <v>#N/A</v>
      </c>
      <c r="BX32" s="82"/>
      <c r="BY32" s="82"/>
    </row>
    <row r="33" spans="1:77" ht="23.25" customHeight="1" thickTop="1" thickBot="1" x14ac:dyDescent="0.25">
      <c r="C33" s="47"/>
      <c r="D33" s="48"/>
      <c r="E33" s="48"/>
      <c r="F33" s="48"/>
      <c r="G33" s="48"/>
      <c r="I33" s="85"/>
      <c r="J33" s="49"/>
      <c r="BC33" s="81"/>
      <c r="BK33" s="82" t="e">
        <f t="shared" si="1"/>
        <v>#N/A</v>
      </c>
      <c r="BL33" s="82">
        <v>29</v>
      </c>
      <c r="BM33" s="68">
        <v>22</v>
      </c>
      <c r="BN33" s="68" t="s">
        <v>173</v>
      </c>
      <c r="BO33" s="87" t="s">
        <v>172</v>
      </c>
      <c r="BP33" s="87" t="s">
        <v>126</v>
      </c>
      <c r="BQ33" s="82" t="str">
        <f>IFERROR(VLOOKUP(BN33,$K$9:$T$21,10,0),"")</f>
        <v/>
      </c>
      <c r="BR33" s="91" t="e">
        <f>IF(VLOOKUP($D$1,ورقة4!$A$2:$AW$8489,26,0)=0,"",(VLOOKUP($D$1,ورقة4!$A$2:$AW$8489,26,0)))</f>
        <v>#N/A</v>
      </c>
      <c r="BS33" s="67" t="e">
        <f>IF(BR33="م",BL33,"")</f>
        <v>#N/A</v>
      </c>
      <c r="BT33" s="82" t="e">
        <f t="shared" si="22"/>
        <v>#N/A</v>
      </c>
      <c r="BX33" s="82"/>
      <c r="BY33" s="82"/>
    </row>
    <row r="34" spans="1:77" ht="23.25" customHeight="1" thickTop="1" thickBot="1" x14ac:dyDescent="0.25">
      <c r="C34" s="47"/>
      <c r="D34" s="48"/>
      <c r="E34" s="48"/>
      <c r="F34" s="48"/>
      <c r="G34" s="48"/>
      <c r="I34" s="85"/>
      <c r="J34" s="49"/>
      <c r="L34" s="47"/>
      <c r="M34" s="48"/>
      <c r="N34" s="48"/>
      <c r="O34" s="48"/>
      <c r="BC34" s="81"/>
      <c r="BK34" s="82" t="e">
        <f t="shared" si="1"/>
        <v>#N/A</v>
      </c>
      <c r="BL34" s="68">
        <v>30</v>
      </c>
      <c r="BM34" s="68">
        <v>23</v>
      </c>
      <c r="BN34" s="68" t="s">
        <v>174</v>
      </c>
      <c r="BO34" s="87" t="s">
        <v>172</v>
      </c>
      <c r="BP34" s="87" t="s">
        <v>126</v>
      </c>
      <c r="BQ34" s="82" t="str">
        <f>IFERROR(VLOOKUP(BN34,$K$9:$T$21,10,0),"")</f>
        <v/>
      </c>
      <c r="BR34" s="88" t="e">
        <f>IF(VLOOKUP($D$1,ورقة4!$A$2:$AW$8489,27,0)=0,"",(VLOOKUP($D$1,ورقة4!$A$2:$AW$8489,27,0)))</f>
        <v>#N/A</v>
      </c>
      <c r="BS34" s="67" t="e">
        <f>IF(BR34="م",BL34,"")</f>
        <v>#N/A</v>
      </c>
      <c r="BT34" s="82" t="e">
        <f t="shared" si="22"/>
        <v>#N/A</v>
      </c>
      <c r="BX34" s="82"/>
      <c r="BY34" s="82"/>
    </row>
    <row r="35" spans="1:77" ht="23.25" customHeight="1" thickTop="1" thickBot="1" x14ac:dyDescent="0.25">
      <c r="C35" s="48"/>
      <c r="D35" s="48"/>
      <c r="E35" s="48"/>
      <c r="F35" s="48"/>
      <c r="G35" s="48"/>
      <c r="I35" s="85"/>
      <c r="J35" s="49"/>
      <c r="BC35" s="81"/>
      <c r="BK35" s="82" t="e">
        <f t="shared" si="1"/>
        <v>#N/A</v>
      </c>
      <c r="BL35" s="82">
        <v>31</v>
      </c>
      <c r="BM35" s="68">
        <v>24</v>
      </c>
      <c r="BN35" s="68" t="s">
        <v>175</v>
      </c>
      <c r="BO35" s="87" t="s">
        <v>172</v>
      </c>
      <c r="BP35" s="87" t="s">
        <v>126</v>
      </c>
      <c r="BQ35" s="82" t="str">
        <f>IFERROR(VLOOKUP(BN35,$K$9:$T$21,10,0),"")</f>
        <v/>
      </c>
      <c r="BR35" s="88" t="e">
        <f>IF(VLOOKUP($D$1,ورقة4!$A$2:$AW$8489,28,0)=0,"",(VLOOKUP($D$1,ورقة4!$A$2:$AW$8489,28,0)))</f>
        <v>#N/A</v>
      </c>
      <c r="BS35" s="67" t="e">
        <f>IF(BR35="م",BL35,"")</f>
        <v>#N/A</v>
      </c>
      <c r="BT35" s="82" t="e">
        <f t="shared" si="22"/>
        <v>#N/A</v>
      </c>
      <c r="BX35" s="82"/>
      <c r="BY35" s="82"/>
    </row>
    <row r="36" spans="1:77" ht="23.25" customHeight="1" thickTop="1" thickBot="1" x14ac:dyDescent="0.3">
      <c r="B36" s="38"/>
      <c r="C36" s="38"/>
      <c r="D36" s="38"/>
      <c r="E36" s="38"/>
      <c r="F36" s="38"/>
      <c r="G36" s="38"/>
      <c r="H36" s="38"/>
      <c r="I36" s="69"/>
      <c r="J36" s="38"/>
      <c r="K36" s="38"/>
      <c r="L36" s="38"/>
      <c r="M36" s="38"/>
      <c r="N36" s="38"/>
      <c r="O36" s="38"/>
      <c r="P36" s="38"/>
      <c r="Q36" s="38"/>
      <c r="BC36" s="81"/>
      <c r="BK36" s="82" t="e">
        <f t="shared" si="1"/>
        <v>#N/A</v>
      </c>
      <c r="BL36" s="68">
        <v>32</v>
      </c>
      <c r="BM36" s="68">
        <v>25</v>
      </c>
      <c r="BN36" s="68" t="s">
        <v>176</v>
      </c>
      <c r="BO36" s="87" t="s">
        <v>172</v>
      </c>
      <c r="BP36" s="87" t="s">
        <v>126</v>
      </c>
      <c r="BQ36" s="82" t="str">
        <f>IFERROR(VLOOKUP(BN36,$K$9:$T$21,10,0),"")</f>
        <v/>
      </c>
      <c r="BR36" s="89" t="e">
        <f>IF(VLOOKUP($D$1,ورقة4!$A$2:$AW$8489,29,0)=0,"",(VLOOKUP($D$1,ورقة4!$A$2:$AW$8489,29,0)))</f>
        <v>#N/A</v>
      </c>
      <c r="BS36" s="67" t="e">
        <f>IF(BR36="م",BL36,"")</f>
        <v>#N/A</v>
      </c>
      <c r="BT36" s="82" t="e">
        <f t="shared" si="22"/>
        <v>#N/A</v>
      </c>
      <c r="BX36" s="82"/>
      <c r="BY36" s="82"/>
    </row>
    <row r="37" spans="1:77" ht="23.25" customHeight="1" thickTop="1" thickBot="1" x14ac:dyDescent="0.3">
      <c r="B37" s="38"/>
      <c r="C37" s="38"/>
      <c r="D37" s="38"/>
      <c r="E37" s="38"/>
      <c r="F37" s="38"/>
      <c r="G37" s="38"/>
      <c r="H37" s="38"/>
      <c r="I37" s="69"/>
      <c r="J37" s="38"/>
      <c r="K37" s="38"/>
      <c r="L37" s="38"/>
      <c r="M37" s="38"/>
      <c r="N37" s="38"/>
      <c r="O37" s="38"/>
      <c r="P37" s="38"/>
      <c r="Q37" s="38"/>
      <c r="BC37" s="81"/>
      <c r="BK37" s="82" t="str">
        <f t="shared" si="1"/>
        <v/>
      </c>
      <c r="BL37" s="82">
        <v>33</v>
      </c>
      <c r="BM37" s="68"/>
      <c r="BN37" s="82" t="s">
        <v>177</v>
      </c>
      <c r="BQ37" s="82"/>
      <c r="BR37" s="99"/>
      <c r="BS37" s="67" t="e">
        <f>IF(AND(BS38="",BS39="",BS40="",BS41="",BS42=""),"",BL37)</f>
        <v>#N/A</v>
      </c>
      <c r="BT37" s="82" t="e">
        <f>IF(AND(BT38="",BT39="",BT40="",BT41="",BT42=""),"",BL37)</f>
        <v>#N/A</v>
      </c>
      <c r="BX37" s="82"/>
      <c r="BY37" s="82"/>
    </row>
    <row r="38" spans="1:77" ht="23.25" customHeight="1" thickTop="1" thickBot="1" x14ac:dyDescent="0.25">
      <c r="C38" s="47"/>
      <c r="D38" s="48"/>
      <c r="E38" s="48"/>
      <c r="F38" s="48"/>
      <c r="G38" s="48"/>
      <c r="I38" s="85"/>
      <c r="J38" s="49"/>
      <c r="L38" s="47"/>
      <c r="M38" s="48"/>
      <c r="N38" s="48"/>
      <c r="O38" s="48"/>
      <c r="BC38" s="81"/>
      <c r="BK38" s="82" t="e">
        <f t="shared" si="1"/>
        <v>#N/A</v>
      </c>
      <c r="BL38" s="68">
        <v>34</v>
      </c>
      <c r="BM38" s="68">
        <v>26</v>
      </c>
      <c r="BN38" s="68" t="s">
        <v>178</v>
      </c>
      <c r="BO38" s="87" t="s">
        <v>172</v>
      </c>
      <c r="BP38" s="87" t="s">
        <v>145</v>
      </c>
      <c r="BQ38" s="82" t="str">
        <f>IFERROR(VLOOKUP(BN38,$K$9:$T$21,10,0),"")</f>
        <v/>
      </c>
      <c r="BR38" s="84" t="e">
        <f>IF(VLOOKUP($D$1,ورقة4!$A$2:$AW$8489,30,0)=0,"",(VLOOKUP($D$1,ورقة4!$A$2:$AW$8489,30,0)))</f>
        <v>#N/A</v>
      </c>
      <c r="BS38" s="67" t="e">
        <f t="shared" ref="BS38:BS42" si="23">IF(BR38="م",BL38,"")</f>
        <v>#N/A</v>
      </c>
      <c r="BT38" s="82" t="e">
        <f>IF(BR38="","",BL38)</f>
        <v>#N/A</v>
      </c>
      <c r="BX38" s="82"/>
      <c r="BY38" s="82"/>
    </row>
    <row r="39" spans="1:77" ht="23.25" customHeight="1" thickTop="1" thickBot="1" x14ac:dyDescent="0.25">
      <c r="C39" s="47"/>
      <c r="D39" s="48"/>
      <c r="E39" s="48"/>
      <c r="F39" s="48"/>
      <c r="G39" s="48"/>
      <c r="I39" s="85"/>
      <c r="J39" s="49"/>
      <c r="L39" s="47"/>
      <c r="M39" s="48"/>
      <c r="N39" s="48"/>
      <c r="O39" s="48"/>
      <c r="BC39" s="81"/>
      <c r="BK39" s="82" t="e">
        <f t="shared" si="1"/>
        <v>#N/A</v>
      </c>
      <c r="BL39" s="82">
        <v>35</v>
      </c>
      <c r="BM39" s="68">
        <v>27</v>
      </c>
      <c r="BN39" s="68" t="str">
        <f>IF(V10=BT1,"تحليل مالي باللغة الإنكليزية","تحليل مالي باللغة الفرنسية")</f>
        <v>تحليل مالي باللغة الإنكليزية</v>
      </c>
      <c r="BO39" s="87" t="s">
        <v>172</v>
      </c>
      <c r="BP39" s="87" t="s">
        <v>145</v>
      </c>
      <c r="BQ39" s="82" t="str">
        <f>IFERROR(VLOOKUP(BN39,$K$9:$T$21,10,0),"")</f>
        <v/>
      </c>
      <c r="BR39" s="88" t="e">
        <f>IF(VLOOKUP($D$1,ورقة4!$A$2:$AW$8489,31,0)=0,"",(VLOOKUP($D$1,ورقة4!$A$2:$AW$8489,31,0)))</f>
        <v>#N/A</v>
      </c>
      <c r="BS39" s="67" t="e">
        <f t="shared" si="23"/>
        <v>#N/A</v>
      </c>
      <c r="BT39" s="82" t="e">
        <f t="shared" ref="BT39:BT42" si="24">IF(BR39="","",BL39)</f>
        <v>#N/A</v>
      </c>
      <c r="BU39" s="68"/>
      <c r="BV39" s="68"/>
      <c r="BX39" s="82"/>
      <c r="BY39" s="82"/>
    </row>
    <row r="40" spans="1:77" ht="23.25" customHeight="1" thickTop="1" thickBot="1" x14ac:dyDescent="0.25">
      <c r="C40" s="47"/>
      <c r="D40" s="48"/>
      <c r="E40" s="48"/>
      <c r="F40" s="48"/>
      <c r="G40" s="48"/>
      <c r="I40" s="85"/>
      <c r="J40" s="49"/>
      <c r="L40" s="47"/>
      <c r="M40" s="48"/>
      <c r="N40" s="48"/>
      <c r="O40" s="48"/>
      <c r="BC40" s="81"/>
      <c r="BK40" s="82" t="e">
        <f t="shared" si="1"/>
        <v>#N/A</v>
      </c>
      <c r="BL40" s="68">
        <v>36</v>
      </c>
      <c r="BM40" s="68">
        <v>28</v>
      </c>
      <c r="BN40" s="68" t="s">
        <v>179</v>
      </c>
      <c r="BO40" s="87" t="s">
        <v>172</v>
      </c>
      <c r="BP40" s="87" t="s">
        <v>145</v>
      </c>
      <c r="BQ40" s="82" t="str">
        <f>IFERROR(VLOOKUP(BN40,$K$9:$T$21,10,0),"")</f>
        <v/>
      </c>
      <c r="BR40" s="88" t="e">
        <f>IF(VLOOKUP($D$1,ورقة4!$A$2:$AW$8489,32,0)=0,"",(VLOOKUP($D$1,ورقة4!$A$2:$AW$8489,32,0)))</f>
        <v>#N/A</v>
      </c>
      <c r="BS40" s="67" t="e">
        <f t="shared" si="23"/>
        <v>#N/A</v>
      </c>
      <c r="BT40" s="82" t="e">
        <f t="shared" si="24"/>
        <v>#N/A</v>
      </c>
      <c r="BX40" s="82"/>
      <c r="BY40" s="82"/>
    </row>
    <row r="41" spans="1:77" ht="23.25" customHeight="1" thickTop="1" thickBot="1" x14ac:dyDescent="0.25">
      <c r="C41" s="47"/>
      <c r="D41" s="48"/>
      <c r="E41" s="48"/>
      <c r="F41" s="48"/>
      <c r="G41" s="48"/>
      <c r="I41" s="85"/>
      <c r="J41" s="49"/>
      <c r="L41" s="47"/>
      <c r="M41" s="48"/>
      <c r="N41" s="48"/>
      <c r="O41" s="48"/>
      <c r="BC41" s="81"/>
      <c r="BK41" s="82" t="e">
        <f t="shared" si="1"/>
        <v>#N/A</v>
      </c>
      <c r="BL41" s="82">
        <v>37</v>
      </c>
      <c r="BM41" s="68">
        <v>29</v>
      </c>
      <c r="BN41" s="68" t="s">
        <v>180</v>
      </c>
      <c r="BO41" s="87" t="s">
        <v>172</v>
      </c>
      <c r="BP41" s="87" t="s">
        <v>145</v>
      </c>
      <c r="BQ41" s="82" t="str">
        <f>IFERROR(VLOOKUP(BN41,$K$9:$T$21,10,0),"")</f>
        <v/>
      </c>
      <c r="BR41" s="88" t="e">
        <f>IF(VLOOKUP($D$1,ورقة4!$A$2:$AW$8489,33,0)=0,"",(VLOOKUP($D$1,ورقة4!$A$2:$AW$8489,33,0)))</f>
        <v>#N/A</v>
      </c>
      <c r="BS41" s="67" t="e">
        <f t="shared" si="23"/>
        <v>#N/A</v>
      </c>
      <c r="BT41" s="82" t="e">
        <f t="shared" si="24"/>
        <v>#N/A</v>
      </c>
      <c r="BX41" s="82"/>
      <c r="BY41" s="82"/>
    </row>
    <row r="42" spans="1:77" ht="23.25" customHeight="1" thickTop="1" thickBot="1" x14ac:dyDescent="0.25">
      <c r="A42" s="85"/>
      <c r="B42" s="85"/>
      <c r="C42" s="70"/>
      <c r="D42" s="71"/>
      <c r="E42" s="71"/>
      <c r="F42" s="71"/>
      <c r="G42" s="71"/>
      <c r="H42" s="85"/>
      <c r="I42" s="85"/>
      <c r="J42" s="49"/>
      <c r="L42" s="47"/>
      <c r="M42" s="48"/>
      <c r="N42" s="48"/>
      <c r="O42" s="48"/>
      <c r="BC42" s="81"/>
      <c r="BK42" s="82" t="e">
        <f t="shared" si="1"/>
        <v>#N/A</v>
      </c>
      <c r="BL42" s="68">
        <v>38</v>
      </c>
      <c r="BM42" s="68">
        <v>30</v>
      </c>
      <c r="BN42" s="68" t="s">
        <v>181</v>
      </c>
      <c r="BO42" s="87" t="s">
        <v>172</v>
      </c>
      <c r="BP42" s="87" t="s">
        <v>145</v>
      </c>
      <c r="BQ42" s="82" t="str">
        <f>IFERROR(VLOOKUP(BN42,$K$9:$T$21,10,0),"")</f>
        <v/>
      </c>
      <c r="BR42" s="89" t="e">
        <f>IF(VLOOKUP($D$1,ورقة4!$A$2:$AW$8489,34,0)=0,"",(VLOOKUP($D$1,ورقة4!$A$2:$AW$8489,34,0)))</f>
        <v>#N/A</v>
      </c>
      <c r="BS42" s="67" t="e">
        <f t="shared" si="23"/>
        <v>#N/A</v>
      </c>
      <c r="BT42" s="82" t="e">
        <f t="shared" si="24"/>
        <v>#N/A</v>
      </c>
      <c r="BX42" s="82"/>
      <c r="BY42" s="82"/>
    </row>
    <row r="43" spans="1:77" ht="23.25" customHeight="1" thickTop="1" thickBot="1" x14ac:dyDescent="0.25">
      <c r="A43" s="85"/>
      <c r="B43" s="85"/>
      <c r="C43" s="70"/>
      <c r="D43" s="71"/>
      <c r="E43" s="71"/>
      <c r="F43" s="71"/>
      <c r="G43" s="71"/>
      <c r="H43" s="85"/>
      <c r="I43" s="85"/>
      <c r="J43" s="49"/>
      <c r="L43" s="47"/>
      <c r="M43" s="48"/>
      <c r="N43" s="48"/>
      <c r="O43" s="48"/>
      <c r="BC43" s="81"/>
      <c r="BK43" s="82" t="e">
        <f>IF(BR44="م",BL44,"")</f>
        <v>#N/A</v>
      </c>
      <c r="BL43" s="82">
        <v>39</v>
      </c>
      <c r="BN43" s="82" t="s">
        <v>182</v>
      </c>
      <c r="BS43" s="67" t="e">
        <f>IF(BR44="م",BL44,"")</f>
        <v>#N/A</v>
      </c>
      <c r="BT43" s="82" t="e">
        <f>IF(AND(BT44="",BT45="",BT46="",BT47="",BT48=""),"",BL43)</f>
        <v>#N/A</v>
      </c>
      <c r="BY43" s="82"/>
    </row>
    <row r="44" spans="1:77" ht="23.25" customHeight="1" thickTop="1" thickBot="1" x14ac:dyDescent="0.25">
      <c r="A44" s="85"/>
      <c r="B44" s="71"/>
      <c r="C44" s="71"/>
      <c r="D44" s="71"/>
      <c r="E44" s="72"/>
      <c r="F44" s="85"/>
      <c r="G44" s="85"/>
      <c r="H44" s="73"/>
      <c r="I44" s="73"/>
      <c r="J44" s="33"/>
      <c r="K44" s="33"/>
      <c r="L44" s="50"/>
      <c r="M44" s="50"/>
      <c r="N44" s="51"/>
      <c r="O44" s="51"/>
      <c r="P44" s="51"/>
      <c r="Q44" s="51"/>
      <c r="BC44" s="81"/>
      <c r="BK44" s="82" t="e">
        <f>IF(BR45="م",BL45,"")</f>
        <v>#N/A</v>
      </c>
      <c r="BL44" s="68">
        <v>40</v>
      </c>
      <c r="BM44" s="68">
        <v>31</v>
      </c>
      <c r="BN44" s="68" t="s">
        <v>183</v>
      </c>
      <c r="BQ44" s="82" t="str">
        <f>IFERROR(VLOOKUP(BN44,$K$9:$T$21,10,0),"")</f>
        <v/>
      </c>
      <c r="BR44" s="84" t="e">
        <f>IF(VLOOKUP($D$1,ورقة4!$A$2:$AW$8489,35,0)=0,"",(VLOOKUP($D$1,ورقة4!$A$2:$AW$8489,35,0)))</f>
        <v>#N/A</v>
      </c>
      <c r="BS44" s="67" t="e">
        <f>IF(BR45="م",BL45,"")</f>
        <v>#N/A</v>
      </c>
      <c r="BT44" s="82" t="e">
        <f>IF(BR44="","",BL44)</f>
        <v>#N/A</v>
      </c>
      <c r="BY44" s="82"/>
    </row>
    <row r="45" spans="1:77" ht="23.25" customHeight="1" thickTop="1" thickBot="1" x14ac:dyDescent="0.25">
      <c r="A45" s="85"/>
      <c r="B45" s="74"/>
      <c r="C45" s="74"/>
      <c r="D45" s="71"/>
      <c r="E45" s="71"/>
      <c r="F45" s="71"/>
      <c r="G45" s="85"/>
      <c r="H45" s="73"/>
      <c r="I45" s="73"/>
      <c r="J45" s="33"/>
      <c r="K45" s="33"/>
      <c r="L45" s="50"/>
      <c r="M45" s="50"/>
      <c r="N45" s="51"/>
      <c r="O45" s="51"/>
      <c r="P45" s="51"/>
      <c r="Q45" s="51"/>
      <c r="BC45" s="81"/>
      <c r="BK45" s="82" t="e">
        <f>IF(BR46="م",BL46,"")</f>
        <v>#N/A</v>
      </c>
      <c r="BL45" s="82">
        <v>41</v>
      </c>
      <c r="BM45" s="68">
        <v>32</v>
      </c>
      <c r="BN45" s="68" t="s">
        <v>184</v>
      </c>
      <c r="BQ45" s="82" t="str">
        <f>IFERROR(VLOOKUP(BN45,$K$9:$T$21,10,0),"")</f>
        <v/>
      </c>
      <c r="BR45" s="88" t="e">
        <f>IF(VLOOKUP($D$1,ورقة4!$A$2:$AW$8489,36,0)=0,"",(VLOOKUP($D$1,ورقة4!$A$2:$AW$8489,36,0)))</f>
        <v>#N/A</v>
      </c>
      <c r="BS45" s="67" t="e">
        <f>IF(BR46="م",BL46,"")</f>
        <v>#N/A</v>
      </c>
      <c r="BT45" s="82" t="e">
        <f t="shared" ref="BT45:BT48" si="25">IF(BR45="","",BL45)</f>
        <v>#N/A</v>
      </c>
      <c r="BY45" s="82"/>
    </row>
    <row r="46" spans="1:77" ht="23.25" customHeight="1" thickTop="1" thickBot="1" x14ac:dyDescent="0.25">
      <c r="A46" s="85"/>
      <c r="B46" s="75"/>
      <c r="C46" s="75"/>
      <c r="D46" s="75"/>
      <c r="E46" s="75"/>
      <c r="F46" s="75"/>
      <c r="G46" s="76"/>
      <c r="H46" s="74"/>
      <c r="I46" s="74"/>
      <c r="J46" s="52"/>
      <c r="K46" s="52"/>
      <c r="L46" s="48"/>
      <c r="M46" s="48"/>
      <c r="N46" s="51"/>
      <c r="O46" s="51"/>
      <c r="P46" s="51"/>
      <c r="Q46" s="51"/>
      <c r="BC46" s="81"/>
      <c r="BK46" s="82" t="e">
        <f>IF(BR47="م",BL47,"")</f>
        <v>#N/A</v>
      </c>
      <c r="BL46" s="68">
        <v>42</v>
      </c>
      <c r="BM46" s="68">
        <v>33</v>
      </c>
      <c r="BN46" s="68" t="str">
        <f>IF(V10=BT1,"محاسبة دولية باللغة الإنكليزية","محاسبة دولية باللغة الفرنسية")</f>
        <v>محاسبة دولية باللغة الإنكليزية</v>
      </c>
      <c r="BQ46" s="82" t="str">
        <f>IFERROR(VLOOKUP(BN46,$K$9:$T$21,10,0),"")</f>
        <v/>
      </c>
      <c r="BR46" s="88" t="e">
        <f>IF(VLOOKUP($D$1,ورقة4!$A$2:$AW$8489,37,0)=0,"",(VLOOKUP($D$1,ورقة4!$A$2:$AW$8489,37,0)))</f>
        <v>#N/A</v>
      </c>
      <c r="BS46" s="67" t="e">
        <f>IF(BR47="م",BL47,"")</f>
        <v>#N/A</v>
      </c>
      <c r="BT46" s="82" t="e">
        <f t="shared" si="25"/>
        <v>#N/A</v>
      </c>
      <c r="BU46" s="68"/>
      <c r="BV46" s="68"/>
      <c r="BY46" s="82"/>
    </row>
    <row r="47" spans="1:77" ht="23.25" customHeight="1" thickTop="1" thickBot="1" x14ac:dyDescent="0.25">
      <c r="A47" s="85"/>
      <c r="B47" s="71"/>
      <c r="C47" s="71"/>
      <c r="D47" s="71"/>
      <c r="E47" s="85"/>
      <c r="F47" s="85"/>
      <c r="G47" s="71"/>
      <c r="H47" s="71"/>
      <c r="I47" s="71"/>
      <c r="J47" s="48"/>
      <c r="K47" s="48"/>
      <c r="L47" s="48"/>
      <c r="M47" s="54"/>
      <c r="N47" s="51"/>
      <c r="O47" s="51"/>
      <c r="P47" s="51"/>
      <c r="Q47" s="51"/>
      <c r="BC47" s="81"/>
      <c r="BK47" s="82" t="e">
        <f>IF(BR48="م",BL48,"")</f>
        <v>#N/A</v>
      </c>
      <c r="BL47" s="82">
        <v>43</v>
      </c>
      <c r="BM47" s="68">
        <v>34</v>
      </c>
      <c r="BN47" s="68" t="s">
        <v>185</v>
      </c>
      <c r="BQ47" s="82" t="str">
        <f>IFERROR(VLOOKUP(BN47,$K$9:$T$21,10,0),"")</f>
        <v/>
      </c>
      <c r="BR47" s="88" t="e">
        <f>IF(VLOOKUP($D$1,ورقة4!$A$2:$AW$8489,38,0)=0,"",(VLOOKUP($D$1,ورقة4!$A$2:$AW$8489,38,0)))</f>
        <v>#N/A</v>
      </c>
      <c r="BS47" s="67" t="e">
        <f>IF(BR48="م",BL48,"")</f>
        <v>#N/A</v>
      </c>
      <c r="BT47" s="82" t="e">
        <f t="shared" si="25"/>
        <v>#N/A</v>
      </c>
      <c r="BY47" s="82"/>
    </row>
    <row r="48" spans="1:77" ht="23.25" customHeight="1" thickTop="1" thickBot="1" x14ac:dyDescent="0.25">
      <c r="A48" s="85"/>
      <c r="B48" s="74"/>
      <c r="C48" s="76"/>
      <c r="D48" s="76"/>
      <c r="E48" s="76"/>
      <c r="F48" s="76"/>
      <c r="G48" s="71"/>
      <c r="H48" s="71"/>
      <c r="I48" s="71"/>
      <c r="J48" s="48"/>
      <c r="K48" s="48"/>
      <c r="L48" s="48"/>
      <c r="M48" s="50"/>
      <c r="N48" s="50"/>
      <c r="O48" s="55"/>
      <c r="P48" s="55"/>
      <c r="Q48" s="55"/>
      <c r="BC48" s="81"/>
      <c r="BK48" s="82" t="e">
        <f>IF(BR50="م",BL50,"")</f>
        <v>#N/A</v>
      </c>
      <c r="BL48" s="68">
        <v>44</v>
      </c>
      <c r="BM48" s="68">
        <v>35</v>
      </c>
      <c r="BN48" s="68" t="s">
        <v>186</v>
      </c>
      <c r="BQ48" s="82" t="str">
        <f>IFERROR(VLOOKUP(BN48,$K$9:$T$21,10,0),"")</f>
        <v/>
      </c>
      <c r="BR48" s="93" t="e">
        <f>IF(VLOOKUP($D$1,ورقة4!$A$2:$AW$8489,39,0)=0,"",(VLOOKUP($D$1,ورقة4!$A$2:$AW$8489,39,0)))</f>
        <v>#N/A</v>
      </c>
      <c r="BS48" s="67" t="e">
        <f>IF(BR50="م",BL50,"")</f>
        <v>#N/A</v>
      </c>
      <c r="BT48" s="82" t="e">
        <f t="shared" si="25"/>
        <v>#N/A</v>
      </c>
      <c r="BY48" s="82"/>
    </row>
    <row r="49" spans="1:77" ht="23.25" customHeight="1" thickTop="1" thickBot="1" x14ac:dyDescent="0.25">
      <c r="A49">
        <v>1</v>
      </c>
      <c r="B49" t="s">
        <v>187</v>
      </c>
      <c r="C49" s="85"/>
      <c r="D49" s="85"/>
      <c r="E49" s="85"/>
      <c r="F49" s="85"/>
      <c r="G49" s="85"/>
      <c r="H49" s="85"/>
      <c r="I49" s="85"/>
      <c r="BC49" s="81"/>
      <c r="BK49" s="82" t="e">
        <f>IF(BR51="م",BL51,"")</f>
        <v>#N/A</v>
      </c>
      <c r="BL49" s="82">
        <v>45</v>
      </c>
      <c r="BN49" s="82" t="s">
        <v>188</v>
      </c>
      <c r="BS49" s="67" t="e">
        <f>IF(BR51="م",BL51,"")</f>
        <v>#N/A</v>
      </c>
      <c r="BT49" s="82" t="e">
        <f>IF(AND(BT50="",BT51="",BT52="",BT53="",BT54=""),"",BL49)</f>
        <v>#N/A</v>
      </c>
      <c r="BY49" s="82"/>
    </row>
    <row r="50" spans="1:77" ht="23.25" customHeight="1" thickTop="1" thickBot="1" x14ac:dyDescent="0.25">
      <c r="A50">
        <v>2</v>
      </c>
      <c r="B50" t="s">
        <v>189</v>
      </c>
      <c r="C50" s="77"/>
      <c r="D50" s="77"/>
      <c r="E50" s="77"/>
      <c r="F50" s="77"/>
      <c r="G50" s="77"/>
      <c r="H50" s="77"/>
      <c r="I50" s="77"/>
      <c r="J50" s="56"/>
      <c r="K50" s="56"/>
      <c r="L50" s="56"/>
      <c r="M50" s="56"/>
      <c r="N50" s="56"/>
      <c r="O50" s="56"/>
      <c r="P50" s="56"/>
      <c r="Q50" s="56"/>
      <c r="BC50" s="81"/>
      <c r="BK50" s="82" t="e">
        <f>IF(BR52="م",BL52,"")</f>
        <v>#N/A</v>
      </c>
      <c r="BL50" s="68">
        <v>46</v>
      </c>
      <c r="BM50" s="68">
        <v>36</v>
      </c>
      <c r="BN50" s="68" t="s">
        <v>190</v>
      </c>
      <c r="BQ50" s="82" t="str">
        <f>IFERROR(VLOOKUP(BN50,$K$9:$T$21,10,0),"")</f>
        <v/>
      </c>
      <c r="BR50" s="96" t="e">
        <f>IF(VLOOKUP($D$1,ورقة4!$A$2:$AW$8489,40,0)=0,"",(VLOOKUP($D$1,ورقة4!$A$2:$AW$8489,40,0)))</f>
        <v>#N/A</v>
      </c>
      <c r="BS50" s="67" t="e">
        <f>IF(BR52="م",BL52,"")</f>
        <v>#N/A</v>
      </c>
      <c r="BT50" s="82" t="e">
        <f>IF(BR50="","",BL50)</f>
        <v>#N/A</v>
      </c>
      <c r="BY50" s="82"/>
    </row>
    <row r="51" spans="1:77" ht="23.25" customHeight="1" thickTop="1" thickBot="1" x14ac:dyDescent="0.25">
      <c r="A51">
        <v>3</v>
      </c>
      <c r="B51" t="s">
        <v>191</v>
      </c>
      <c r="C51" s="77"/>
      <c r="D51" s="77"/>
      <c r="E51" s="77"/>
      <c r="F51" s="77"/>
      <c r="G51" s="77"/>
      <c r="H51" s="77"/>
      <c r="I51" s="77"/>
      <c r="J51" s="56"/>
      <c r="K51" s="56"/>
      <c r="L51" s="56"/>
      <c r="M51" s="56"/>
      <c r="N51" s="56"/>
      <c r="O51" s="56"/>
      <c r="P51" s="56"/>
      <c r="Q51" s="56"/>
      <c r="BC51" s="81"/>
      <c r="BK51" s="82" t="e">
        <f>IF(BR53="م",BL53,"")</f>
        <v>#N/A</v>
      </c>
      <c r="BL51" s="82">
        <v>47</v>
      </c>
      <c r="BM51" s="68">
        <v>37</v>
      </c>
      <c r="BN51" s="68" t="s">
        <v>192</v>
      </c>
      <c r="BQ51" s="82" t="str">
        <f>IFERROR(VLOOKUP(BN51,$K$9:$T$21,10,0),"")</f>
        <v/>
      </c>
      <c r="BR51" s="91" t="e">
        <f>IF(VLOOKUP($D$1,ورقة4!$A$2:$AW$8489,41,0)=0,"",(VLOOKUP($D$1,ورقة4!$A$2:$AW$8489,41,0)))</f>
        <v>#N/A</v>
      </c>
      <c r="BS51" s="67" t="e">
        <f>IF(BR53="م",BL53,"")</f>
        <v>#N/A</v>
      </c>
      <c r="BT51" s="82" t="e">
        <f t="shared" ref="BT51:BT54" si="26">IF(BR51="","",BL51)</f>
        <v>#N/A</v>
      </c>
      <c r="BY51" s="82"/>
    </row>
    <row r="52" spans="1:77" ht="23.25" customHeight="1" thickTop="1" thickBot="1" x14ac:dyDescent="0.25">
      <c r="A52">
        <v>4</v>
      </c>
      <c r="B52" t="s">
        <v>193</v>
      </c>
      <c r="C52" s="78"/>
      <c r="D52" s="78"/>
      <c r="E52" s="78"/>
      <c r="F52" s="78"/>
      <c r="G52" s="78"/>
      <c r="H52" s="79"/>
      <c r="I52" s="79"/>
      <c r="J52" s="41"/>
      <c r="K52" s="52"/>
      <c r="L52" s="52"/>
      <c r="M52" s="41"/>
      <c r="N52" s="41"/>
      <c r="O52" s="57"/>
      <c r="P52" s="57"/>
      <c r="Q52" s="57"/>
      <c r="BC52" s="81"/>
      <c r="BK52" s="82" t="e">
        <f>IF(BR54="م",BL54,"")</f>
        <v>#N/A</v>
      </c>
      <c r="BL52" s="68">
        <v>48</v>
      </c>
      <c r="BM52" s="68">
        <v>38</v>
      </c>
      <c r="BN52" s="68" t="s">
        <v>194</v>
      </c>
      <c r="BQ52" s="82" t="str">
        <f>IFERROR(VLOOKUP(BN52,$K$9:$T$21,10,0),"")</f>
        <v/>
      </c>
      <c r="BR52" s="91" t="e">
        <f>IF(VLOOKUP($D$1,ورقة4!$A$2:$AW$8489,42,0)=0,"",(VLOOKUP($D$1,ورقة4!$A$2:$AW$8489,42,0)))</f>
        <v>#N/A</v>
      </c>
      <c r="BS52" s="67" t="e">
        <f>IF(BR54="م",BL54,"")</f>
        <v>#N/A</v>
      </c>
      <c r="BT52" s="82" t="e">
        <f t="shared" si="26"/>
        <v>#N/A</v>
      </c>
      <c r="BY52" s="82"/>
    </row>
    <row r="53" spans="1:77" ht="23.25" customHeight="1" thickTop="1" thickBot="1" x14ac:dyDescent="0.25">
      <c r="A53">
        <v>5</v>
      </c>
      <c r="B53" t="s">
        <v>195</v>
      </c>
      <c r="C53" s="79"/>
      <c r="D53" s="79"/>
      <c r="E53" s="79"/>
      <c r="F53" s="79"/>
      <c r="G53" s="79"/>
      <c r="H53" s="85"/>
      <c r="I53" s="85"/>
      <c r="O53" s="41"/>
      <c r="P53" s="41"/>
      <c r="Q53" s="41"/>
      <c r="BC53" s="81"/>
      <c r="BL53" s="82">
        <v>49</v>
      </c>
      <c r="BM53" s="68">
        <v>39</v>
      </c>
      <c r="BN53" s="68" t="s">
        <v>196</v>
      </c>
      <c r="BQ53" s="82" t="str">
        <f>IFERROR(VLOOKUP(BN53,$K$9:$T$21,10,0),"")</f>
        <v/>
      </c>
      <c r="BR53" s="91" t="e">
        <f>IF(VLOOKUP($D$1,ورقة4!$A$2:$AW$8489,43,0)=0,"",(VLOOKUP($D$1,ورقة4!$A$2:$AW$8489,43,0)))</f>
        <v>#N/A</v>
      </c>
      <c r="BT53" s="82" t="e">
        <f t="shared" si="26"/>
        <v>#N/A</v>
      </c>
    </row>
    <row r="54" spans="1:77" ht="23.25" customHeight="1" thickTop="1" thickBot="1" x14ac:dyDescent="0.25">
      <c r="A54">
        <v>6</v>
      </c>
      <c r="B54" t="s">
        <v>197</v>
      </c>
      <c r="C54" s="79"/>
      <c r="D54" s="79"/>
      <c r="E54" s="79"/>
      <c r="F54" s="79"/>
      <c r="G54" s="100"/>
      <c r="H54" s="100"/>
      <c r="I54" s="100"/>
      <c r="J54" s="100"/>
      <c r="K54" s="100"/>
      <c r="L54" s="100"/>
      <c r="M54" s="100"/>
      <c r="N54" s="100"/>
      <c r="O54" s="100"/>
      <c r="P54" s="100"/>
      <c r="Q54" s="100"/>
      <c r="AV54" s="68"/>
      <c r="AW54" s="68"/>
      <c r="AX54" s="68"/>
      <c r="BA54" s="67"/>
      <c r="BL54" s="68">
        <v>50</v>
      </c>
      <c r="BM54" s="68">
        <v>40</v>
      </c>
      <c r="BN54" s="68" t="str">
        <f>IF(V10=BT1,"دراسات محاسبية باللغة الإنكليزية","دراسات محاسبية باللغة الفرنسية")</f>
        <v>دراسات محاسبية باللغة الإنكليزية</v>
      </c>
      <c r="BQ54" s="82" t="str">
        <f>IFERROR(VLOOKUP(BN54,$K$9:$T$21,10,0),"")</f>
        <v/>
      </c>
      <c r="BR54" s="93" t="e">
        <f>IF(VLOOKUP($D$1,ورقة4!$A$2:$AW$8489,44,0)=0,"",(VLOOKUP($D$1,ورقة4!$A$2:$AW$8489,44,0)))</f>
        <v>#N/A</v>
      </c>
      <c r="BT54" s="82" t="e">
        <f t="shared" si="26"/>
        <v>#N/A</v>
      </c>
      <c r="BU54" s="68"/>
      <c r="BV54" s="68"/>
    </row>
    <row r="55" spans="1:77" ht="23.25" customHeight="1" x14ac:dyDescent="0.2">
      <c r="A55" s="85"/>
      <c r="B55" s="2"/>
      <c r="C55" s="2"/>
      <c r="D55" s="2"/>
      <c r="E55" s="2"/>
      <c r="F55" s="2"/>
      <c r="G55" s="2"/>
      <c r="H55" s="2"/>
      <c r="I55" s="2"/>
      <c r="J55" s="32"/>
      <c r="K55" s="32"/>
      <c r="L55" s="32"/>
      <c r="M55" s="32"/>
      <c r="N55" s="52"/>
      <c r="O55" s="52"/>
      <c r="P55" s="52"/>
      <c r="Q55" s="52"/>
      <c r="AV55" s="68"/>
      <c r="AW55" s="68"/>
      <c r="AX55" s="68"/>
      <c r="BA55" s="67"/>
      <c r="BQ55" s="67"/>
      <c r="BR55" s="87">
        <f>COUNTIFS(BR6:BR54,"ج")</f>
        <v>0</v>
      </c>
    </row>
    <row r="56" spans="1:77" ht="23.25" customHeight="1" x14ac:dyDescent="0.2">
      <c r="B56" s="58"/>
      <c r="C56" s="58"/>
      <c r="D56" s="58"/>
      <c r="E56" s="32"/>
      <c r="F56" s="58"/>
      <c r="G56" s="58"/>
      <c r="H56" s="58"/>
      <c r="I56" s="58"/>
      <c r="J56" s="58"/>
      <c r="K56" s="58"/>
      <c r="L56" s="58"/>
      <c r="M56" s="58"/>
      <c r="N56" s="53"/>
      <c r="O56" s="53"/>
      <c r="P56" s="53"/>
      <c r="Q56" s="53"/>
      <c r="AV56" s="68"/>
      <c r="AW56" s="68"/>
      <c r="AX56" s="68"/>
      <c r="BA56" s="67"/>
      <c r="BR56" s="87">
        <f>COUNTIFS(BR6:BR54,"ر1")</f>
        <v>0</v>
      </c>
    </row>
    <row r="57" spans="1:77" ht="20.25" x14ac:dyDescent="0.3">
      <c r="B57" s="59"/>
      <c r="C57" s="60"/>
      <c r="D57" s="60"/>
      <c r="E57" s="60"/>
      <c r="F57" s="60"/>
      <c r="G57" s="60"/>
      <c r="H57" s="60"/>
      <c r="I57" s="59"/>
      <c r="J57" s="59"/>
      <c r="K57" s="61"/>
      <c r="L57" s="62"/>
      <c r="M57" s="62"/>
      <c r="N57" s="63"/>
      <c r="O57" s="63"/>
      <c r="P57" s="63"/>
      <c r="Q57" s="63"/>
      <c r="AV57" s="68"/>
      <c r="BR57" s="87">
        <f>COUNTIFS(BR6:BR54,"ر2")</f>
        <v>0</v>
      </c>
    </row>
    <row r="58" spans="1:77" ht="20.25" x14ac:dyDescent="0.3">
      <c r="B58" s="61"/>
      <c r="C58" s="61"/>
      <c r="D58" s="61"/>
      <c r="E58" s="61"/>
      <c r="F58" s="61"/>
      <c r="G58" s="61"/>
      <c r="H58" s="60"/>
      <c r="I58" s="60"/>
      <c r="J58" s="60"/>
      <c r="K58" s="60"/>
      <c r="L58" s="60"/>
      <c r="M58" s="60"/>
      <c r="O58" s="64"/>
      <c r="P58" s="64"/>
      <c r="Q58" s="64"/>
      <c r="BR58" s="87">
        <f>SUM(BR55:BR57)</f>
        <v>0</v>
      </c>
    </row>
    <row r="59" spans="1:77" ht="21" thickBot="1" x14ac:dyDescent="0.35">
      <c r="B59" s="60"/>
      <c r="C59" s="60"/>
      <c r="D59" s="60"/>
      <c r="E59" s="60"/>
      <c r="F59" s="60"/>
      <c r="G59" s="60"/>
      <c r="H59" s="60"/>
      <c r="I59" s="60"/>
      <c r="J59" s="60"/>
      <c r="K59" s="60"/>
      <c r="L59" s="60"/>
      <c r="M59" s="60"/>
      <c r="AM59" s="80"/>
    </row>
    <row r="60" spans="1:77" ht="14.25" customHeight="1" thickTop="1" x14ac:dyDescent="0.2"/>
  </sheetData>
  <sheetProtection algorithmName="SHA-512" hashValue="Y1trIG/41Nz+sLrSuY7mU3FubDBOnwCQhgxtXjA2Fk37tzCGc5s9DuT7PUBrcQK3WDkkE58WoT/vd1ewsh1bQA==" saltValue="u32V/ywGD+aa1Zo4Pnoitw==" spinCount="100000" sheet="1" selectLockedCells="1"/>
  <mergeCells count="115">
    <mergeCell ref="J7:AA7"/>
    <mergeCell ref="K8:T8"/>
    <mergeCell ref="K9:R9"/>
    <mergeCell ref="K10:R10"/>
    <mergeCell ref="K11:R11"/>
    <mergeCell ref="K12:R12"/>
    <mergeCell ref="K13:R13"/>
    <mergeCell ref="AK1:AL1"/>
    <mergeCell ref="AH2:AJ2"/>
    <mergeCell ref="AK2:AL2"/>
    <mergeCell ref="AK3:AL3"/>
    <mergeCell ref="AH1:AJ1"/>
    <mergeCell ref="AH3:AJ3"/>
    <mergeCell ref="AH4:AL4"/>
    <mergeCell ref="V8:AA9"/>
    <mergeCell ref="AE4:AG4"/>
    <mergeCell ref="AE2:AG2"/>
    <mergeCell ref="AB2:AD2"/>
    <mergeCell ref="AB1:AD1"/>
    <mergeCell ref="AB3:AD3"/>
    <mergeCell ref="AB4:AD4"/>
    <mergeCell ref="AE1:AG1"/>
    <mergeCell ref="AE3:AG3"/>
    <mergeCell ref="S3:U3"/>
    <mergeCell ref="A5:C5"/>
    <mergeCell ref="P1:R1"/>
    <mergeCell ref="P2:R2"/>
    <mergeCell ref="P3:R3"/>
    <mergeCell ref="P4:R4"/>
    <mergeCell ref="G4:I4"/>
    <mergeCell ref="G2:L2"/>
    <mergeCell ref="G1:I1"/>
    <mergeCell ref="J1:L1"/>
    <mergeCell ref="G3:I3"/>
    <mergeCell ref="J3:L3"/>
    <mergeCell ref="J4:L4"/>
    <mergeCell ref="A1:C1"/>
    <mergeCell ref="A2:C2"/>
    <mergeCell ref="A3:C3"/>
    <mergeCell ref="A4:C4"/>
    <mergeCell ref="M1:O1"/>
    <mergeCell ref="M2:O2"/>
    <mergeCell ref="M3:O3"/>
    <mergeCell ref="M4:O4"/>
    <mergeCell ref="D4:F4"/>
    <mergeCell ref="D1:F1"/>
    <mergeCell ref="D3:F3"/>
    <mergeCell ref="D2:F2"/>
    <mergeCell ref="V1:X1"/>
    <mergeCell ref="V4:X4"/>
    <mergeCell ref="Y2:AA2"/>
    <mergeCell ref="Y4:AA4"/>
    <mergeCell ref="S1:U1"/>
    <mergeCell ref="S2:U2"/>
    <mergeCell ref="Y3:AA3"/>
    <mergeCell ref="V2:X2"/>
    <mergeCell ref="V3:X3"/>
    <mergeCell ref="Y1:AA1"/>
    <mergeCell ref="S4:U4"/>
    <mergeCell ref="K26:R26"/>
    <mergeCell ref="K27:R27"/>
    <mergeCell ref="K17:R17"/>
    <mergeCell ref="K18:R18"/>
    <mergeCell ref="K19:R19"/>
    <mergeCell ref="K20:R20"/>
    <mergeCell ref="K21:R21"/>
    <mergeCell ref="K22:R22"/>
    <mergeCell ref="K23:R23"/>
    <mergeCell ref="D5:L5"/>
    <mergeCell ref="M5:O5"/>
    <mergeCell ref="P5:R5"/>
    <mergeCell ref="S5:U5"/>
    <mergeCell ref="V5:X5"/>
    <mergeCell ref="Y5:AA5"/>
    <mergeCell ref="AB5:AD5"/>
    <mergeCell ref="K24:R24"/>
    <mergeCell ref="K25:R25"/>
    <mergeCell ref="K16:R16"/>
    <mergeCell ref="V16:AA16"/>
    <mergeCell ref="AC18:AG18"/>
    <mergeCell ref="AC14:AG14"/>
    <mergeCell ref="AC15:AG15"/>
    <mergeCell ref="AC16:AG16"/>
    <mergeCell ref="V12:AA12"/>
    <mergeCell ref="V13:AA13"/>
    <mergeCell ref="V14:AA14"/>
    <mergeCell ref="V15:AA15"/>
    <mergeCell ref="AC8:AG8"/>
    <mergeCell ref="AC9:AG9"/>
    <mergeCell ref="AC12:AG12"/>
    <mergeCell ref="K14:R14"/>
    <mergeCell ref="K15:R15"/>
    <mergeCell ref="AC7:AG7"/>
    <mergeCell ref="AH7:AJ7"/>
    <mergeCell ref="AH17:AJ17"/>
    <mergeCell ref="AH18:AJ18"/>
    <mergeCell ref="AH15:AJ15"/>
    <mergeCell ref="AH16:AJ16"/>
    <mergeCell ref="AH14:AJ14"/>
    <mergeCell ref="AH8:AJ8"/>
    <mergeCell ref="AH9:AJ9"/>
    <mergeCell ref="AH12:AJ12"/>
    <mergeCell ref="AC11:AG11"/>
    <mergeCell ref="AH11:AJ11"/>
    <mergeCell ref="AC20:AJ20"/>
    <mergeCell ref="V17:AA17"/>
    <mergeCell ref="V10:AA11"/>
    <mergeCell ref="AC13:AG13"/>
    <mergeCell ref="AH13:AJ13"/>
    <mergeCell ref="AC17:AG17"/>
    <mergeCell ref="AC19:AG19"/>
    <mergeCell ref="AH19:AJ19"/>
    <mergeCell ref="AC10:AG10"/>
    <mergeCell ref="AH10:AJ10"/>
    <mergeCell ref="V18:AA18"/>
  </mergeCells>
  <conditionalFormatting sqref="K9:R27">
    <cfRule type="containsText" dxfId="25" priority="16" operator="containsText" text="مقررات">
      <formula>NOT(ISERROR(SEARCH("مقررات",K9)))</formula>
    </cfRule>
  </conditionalFormatting>
  <conditionalFormatting sqref="K8 K9:R27">
    <cfRule type="containsBlanks" dxfId="24" priority="11">
      <formula>LEN(TRIM(K8))=0</formula>
    </cfRule>
  </conditionalFormatting>
  <conditionalFormatting sqref="AA28">
    <cfRule type="expression" dxfId="23" priority="10">
      <formula>OR($R28=$BN$5,$R28=$BN$12,$R28=$BN$18)</formula>
    </cfRule>
  </conditionalFormatting>
  <conditionalFormatting sqref="AA28">
    <cfRule type="expression" dxfId="22" priority="5">
      <formula>$R28=""</formula>
    </cfRule>
  </conditionalFormatting>
  <conditionalFormatting sqref="AA27">
    <cfRule type="expression" dxfId="21" priority="35">
      <formula>OR(#REF!=$BN$5,#REF!=$BN$12,#REF!=$BN$18)</formula>
    </cfRule>
  </conditionalFormatting>
  <conditionalFormatting sqref="AA27">
    <cfRule type="expression" dxfId="20" priority="37">
      <formula>#REF!=""</formula>
    </cfRule>
  </conditionalFormatting>
  <conditionalFormatting sqref="J9:J27 S9:T10 S11:S27 T11:T31">
    <cfRule type="expression" dxfId="19" priority="38">
      <formula>OR($K9=$BN$5,$K9=$BN$12,$K9=$BN$18)</formula>
    </cfRule>
  </conditionalFormatting>
  <conditionalFormatting sqref="S9:T10 S11:S27 T11:T31">
    <cfRule type="expression" dxfId="18" priority="39">
      <formula>$K9=""</formula>
    </cfRule>
  </conditionalFormatting>
  <conditionalFormatting sqref="J9:J27">
    <cfRule type="expression" dxfId="17" priority="2">
      <formula>$K9=""</formula>
    </cfRule>
  </conditionalFormatting>
  <dataValidations count="6">
    <dataValidation type="list" allowBlank="1" showInputMessage="1" showErrorMessage="1" sqref="N29 AH13:AJ13" xr:uid="{00000000-0002-0000-0200-000000000000}">
      <formula1>$BS$1:$BS$2</formula1>
    </dataValidation>
    <dataValidation type="list" allowBlank="1" showInputMessage="1" showErrorMessage="1" sqref="D5:L5" xr:uid="{00000000-0002-0000-0200-000001000000}">
      <formula1>$AO$1:$AO$8</formula1>
    </dataValidation>
    <dataValidation type="list" allowBlank="1" showInputMessage="1" showErrorMessage="1" sqref="V10:AA11" xr:uid="{00000000-0002-0000-0200-000004000000}">
      <formula1>$BT$1:$BT$2</formula1>
    </dataValidation>
    <dataValidation type="custom" errorStyle="warning" allowBlank="1" showInputMessage="1" showErrorMessage="1" error="يجب أن تتأكد بأن جميع البيانات المطلوبة ممتلئة بالمعلومات الصحيحة دون أية نقص، ثم اضغط عل الرقم واحد لتتمكن من اختيار المقرر" sqref="T31" xr:uid="{6F3B4D18-2E30-4158-8844-C2B36A031E29}">
      <formula1>AND($AN$1=0,T31=1)</formula1>
    </dataValidation>
    <dataValidation type="custom"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10:T30" xr:uid="{A8FFC949-4939-443F-9FCA-06DB0D4EAB6E}">
      <formula1>AND($AN$1=0,T10=1)</formula1>
    </dataValidation>
    <dataValidation type="custom" allowBlank="1" showInputMessage="1" showErrorMessage="1" error="أكملت الخطة الدرسية" sqref="AA27:AA28" xr:uid="{00000000-0002-0000-0200-000002000000}">
      <formula1>OR($D$2="الثانية حديث",#REF!&lt;7,$BZ$25&lt;6)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J47"/>
  <sheetViews>
    <sheetView rightToLeft="1" zoomScaleNormal="100" workbookViewId="0">
      <selection activeCell="I12" sqref="I12"/>
    </sheetView>
  </sheetViews>
  <sheetFormatPr defaultColWidth="8.875" defaultRowHeight="15" x14ac:dyDescent="0.2"/>
  <cols>
    <col min="1" max="1" width="1.375" style="1" customWidth="1"/>
    <col min="2" max="3" width="5.125" style="1" customWidth="1"/>
    <col min="4" max="4" width="4.125" style="1" customWidth="1"/>
    <col min="5" max="5" width="8" style="17" customWidth="1"/>
    <col min="6" max="6" width="7.125" style="17" customWidth="1"/>
    <col min="7" max="7" width="4.75" style="17" customWidth="1"/>
    <col min="8" max="8" width="5.375" style="17" customWidth="1"/>
    <col min="9" max="9" width="5.25" style="1" customWidth="1"/>
    <col min="10" max="10" width="9.125" style="1" customWidth="1"/>
    <col min="11" max="11" width="5" style="1" customWidth="1"/>
    <col min="12" max="12" width="3.875" style="1" customWidth="1"/>
    <col min="13" max="13" width="9.25" style="17" customWidth="1"/>
    <col min="14" max="14" width="6" style="17" customWidth="1"/>
    <col min="15" max="15" width="7.125" style="17" customWidth="1"/>
    <col min="16" max="17" width="4.375" style="1" customWidth="1"/>
    <col min="18" max="18" width="4" style="1" customWidth="1"/>
    <col min="19" max="19" width="1.375" style="1" customWidth="1"/>
    <col min="20" max="20" width="9" style="1" hidden="1" customWidth="1"/>
    <col min="21" max="21" width="6" style="1" hidden="1" customWidth="1"/>
    <col min="22" max="22" width="3" style="31" hidden="1" customWidth="1"/>
    <col min="23" max="23" width="6" style="31" hidden="1" customWidth="1"/>
    <col min="24" max="25" width="3" style="1" hidden="1" customWidth="1"/>
    <col min="26" max="26" width="12.375" style="1" hidden="1" customWidth="1"/>
    <col min="27" max="27" width="3" style="1" hidden="1" customWidth="1"/>
    <col min="28" max="28" width="1.125" style="1" hidden="1" customWidth="1"/>
    <col min="29" max="29" width="8.875" style="1" customWidth="1"/>
    <col min="30" max="30" width="8.875" style="1"/>
    <col min="31" max="31" width="30.25" style="1" customWidth="1"/>
    <col min="32" max="16383" width="8.875" style="1"/>
    <col min="16384" max="16384" width="0.125" style="1" customWidth="1"/>
  </cols>
  <sheetData>
    <row r="1" spans="2:36" ht="18.600000000000001" customHeight="1" thickTop="1" thickBot="1" x14ac:dyDescent="0.25">
      <c r="B1" s="327">
        <f ca="1">NOW()</f>
        <v>44777.470979861107</v>
      </c>
      <c r="C1" s="327"/>
      <c r="D1" s="327"/>
      <c r="E1" s="327"/>
      <c r="F1" s="402" t="s">
        <v>198</v>
      </c>
      <c r="G1" s="402"/>
      <c r="H1" s="402"/>
      <c r="I1" s="402"/>
      <c r="J1" s="402"/>
      <c r="K1" s="402"/>
      <c r="L1" s="402"/>
      <c r="M1" s="402"/>
      <c r="N1" s="402"/>
      <c r="O1" s="402"/>
      <c r="P1" s="402"/>
      <c r="Q1" s="402"/>
      <c r="R1" s="402"/>
      <c r="AC1" s="114"/>
      <c r="AD1" s="384" t="str">
        <f>IF(AJ1&gt;0,"يجب عليك ادخال البيانات المطلوبة أدناه بالمعلومات الصحيحة في صفحة إدخال البيانات لتتمكن من طباعة استمارة المقررات بشكل صحيح","")</f>
        <v/>
      </c>
      <c r="AE1" s="385"/>
      <c r="AF1" s="385"/>
      <c r="AG1" s="385"/>
      <c r="AH1" s="386"/>
      <c r="AI1" s="114"/>
      <c r="AJ1" s="113">
        <f>COUNT(AA3:AA21)</f>
        <v>0</v>
      </c>
    </row>
    <row r="2" spans="2:36" ht="17.25" customHeight="1" thickBot="1" x14ac:dyDescent="0.25">
      <c r="B2" s="328" t="s">
        <v>199</v>
      </c>
      <c r="C2" s="329"/>
      <c r="D2" s="330">
        <f>'إختيار المقررات'!D1</f>
        <v>0</v>
      </c>
      <c r="E2" s="330"/>
      <c r="F2" s="331" t="s">
        <v>95</v>
      </c>
      <c r="G2" s="331"/>
      <c r="H2" s="332" t="str">
        <f>'إختيار المقررات'!J1</f>
        <v/>
      </c>
      <c r="I2" s="332"/>
      <c r="J2" s="332"/>
      <c r="K2" s="331" t="s">
        <v>96</v>
      </c>
      <c r="L2" s="331"/>
      <c r="M2" s="342" t="str">
        <f>'إختيار المقررات'!P1</f>
        <v>محمود</v>
      </c>
      <c r="N2" s="342"/>
      <c r="O2" s="149" t="s">
        <v>97</v>
      </c>
      <c r="P2" s="342" t="e">
        <f>'إختيار المقررات'!V1</f>
        <v>#N/A</v>
      </c>
      <c r="Q2" s="342"/>
      <c r="R2" s="343"/>
      <c r="AC2" s="114"/>
      <c r="AD2" s="387"/>
      <c r="AE2" s="388"/>
      <c r="AF2" s="388"/>
      <c r="AG2" s="388"/>
      <c r="AH2" s="389"/>
      <c r="AI2" s="115" t="s">
        <v>1044</v>
      </c>
    </row>
    <row r="3" spans="2:36" ht="17.25" customHeight="1" thickTop="1" thickBot="1" x14ac:dyDescent="0.25">
      <c r="B3" s="350" t="s">
        <v>200</v>
      </c>
      <c r="C3" s="351"/>
      <c r="D3" s="344" t="e">
        <f>'إختيار المقررات'!D2</f>
        <v>#N/A</v>
      </c>
      <c r="E3" s="344"/>
      <c r="F3" s="333" t="e">
        <f>'إختيار المقررات'!P2</f>
        <v>#N/A</v>
      </c>
      <c r="G3" s="333"/>
      <c r="H3" s="346" t="s">
        <v>103</v>
      </c>
      <c r="I3" s="346"/>
      <c r="J3" s="352" t="e">
        <f>'إختيار المقررات'!V2</f>
        <v>#N/A</v>
      </c>
      <c r="K3" s="352"/>
      <c r="L3" s="352"/>
      <c r="M3" s="150" t="s">
        <v>104</v>
      </c>
      <c r="N3" s="344" t="e">
        <f>'إختيار المقررات'!AB2</f>
        <v>#N/A</v>
      </c>
      <c r="O3" s="344"/>
      <c r="P3" s="344"/>
      <c r="Q3" s="348" t="s">
        <v>105</v>
      </c>
      <c r="R3" s="349"/>
      <c r="W3" s="31" t="str">
        <f>IF(Z3&lt;&gt;"",1,"")</f>
        <v/>
      </c>
      <c r="X3" s="1">
        <v>1</v>
      </c>
      <c r="Y3" s="1" t="str">
        <f>IF(Z3&lt;&gt;"",X3,"")</f>
        <v/>
      </c>
      <c r="Z3" s="1" t="str">
        <f>IF(LEN(M2)&lt;2,K2,"")</f>
        <v/>
      </c>
      <c r="AA3" s="1" t="str">
        <f>IFERROR(SMALL($Y$3:$Y$22,X3),"")</f>
        <v/>
      </c>
      <c r="AC3" s="113"/>
      <c r="AD3" s="113"/>
      <c r="AE3" s="390" t="str">
        <f>IFERROR(VLOOKUP(AA3,$X$3:$Z$22,3,0),"")</f>
        <v/>
      </c>
      <c r="AF3" s="390"/>
      <c r="AG3" s="390"/>
      <c r="AH3" s="113"/>
      <c r="AI3" s="113"/>
    </row>
    <row r="4" spans="2:36" ht="18.75" customHeight="1" thickTop="1" thickBot="1" x14ac:dyDescent="0.25">
      <c r="B4" s="350" t="s">
        <v>201</v>
      </c>
      <c r="C4" s="351"/>
      <c r="D4" s="333" t="str">
        <f>'إختيار المقررات'!D3</f>
        <v/>
      </c>
      <c r="E4" s="333"/>
      <c r="F4" s="335" t="s">
        <v>202</v>
      </c>
      <c r="G4" s="335"/>
      <c r="H4" s="345" t="str">
        <f>'إختيار المقررات'!AB1</f>
        <v/>
      </c>
      <c r="I4" s="345"/>
      <c r="J4" s="147" t="s">
        <v>203</v>
      </c>
      <c r="K4" s="333" t="str">
        <f>'إختيار المقررات'!AH1</f>
        <v/>
      </c>
      <c r="L4" s="333"/>
      <c r="M4" s="333"/>
      <c r="N4" s="344" t="e">
        <f>'إختيار المقررات'!G2</f>
        <v>#N/A</v>
      </c>
      <c r="O4" s="344"/>
      <c r="P4" s="344"/>
      <c r="Q4" s="346" t="s">
        <v>102</v>
      </c>
      <c r="R4" s="347"/>
      <c r="X4" s="1">
        <v>2</v>
      </c>
      <c r="Y4" s="1" t="e">
        <f t="shared" ref="Y4:Y25" si="0">IF(Z4&lt;&gt;"",X4,"")</f>
        <v>#N/A</v>
      </c>
      <c r="Z4" s="1" t="e">
        <f>IF(LEN(P2)&lt;2,O2,"")</f>
        <v>#N/A</v>
      </c>
      <c r="AA4" s="1" t="str">
        <f t="shared" ref="AA4:AA21" si="1">IFERROR(SMALL($Y$3:$Y$22,X4),"")</f>
        <v/>
      </c>
      <c r="AC4" s="113"/>
      <c r="AD4" s="113"/>
      <c r="AE4" s="390" t="str">
        <f t="shared" ref="AE4:AE22" si="2">IFERROR(VLOOKUP(AA4,$X$3:$Z$22,3,0),"")</f>
        <v/>
      </c>
      <c r="AF4" s="390"/>
      <c r="AG4" s="390"/>
      <c r="AH4" s="113"/>
      <c r="AI4" s="113"/>
    </row>
    <row r="5" spans="2:36" ht="18.75" customHeight="1" thickTop="1" thickBot="1" x14ac:dyDescent="0.25">
      <c r="B5" s="350" t="s">
        <v>204</v>
      </c>
      <c r="C5" s="351"/>
      <c r="D5" s="333" t="str">
        <f>'إختيار المقررات'!J3</f>
        <v/>
      </c>
      <c r="E5" s="333"/>
      <c r="F5" s="351" t="s">
        <v>205</v>
      </c>
      <c r="G5" s="351"/>
      <c r="H5" s="355">
        <f>'إختيار المقررات'!P3</f>
        <v>0</v>
      </c>
      <c r="I5" s="353"/>
      <c r="J5" s="147" t="s">
        <v>206</v>
      </c>
      <c r="K5" s="353" t="str">
        <f>'إختيار المقررات'!AB3</f>
        <v>غير سوري</v>
      </c>
      <c r="L5" s="353"/>
      <c r="M5" s="353"/>
      <c r="N5" s="351" t="s">
        <v>207</v>
      </c>
      <c r="O5" s="351"/>
      <c r="P5" s="333" t="str">
        <f>'إختيار المقررات'!V3</f>
        <v>غير سوري</v>
      </c>
      <c r="Q5" s="333"/>
      <c r="R5" s="354"/>
      <c r="X5" s="1">
        <v>3</v>
      </c>
      <c r="Y5" s="1" t="e">
        <f t="shared" si="0"/>
        <v>#N/A</v>
      </c>
      <c r="Z5" s="1" t="e">
        <f>IF(LEN(N3)&lt;2,Q3,"")</f>
        <v>#N/A</v>
      </c>
      <c r="AA5" s="1" t="str">
        <f t="shared" si="1"/>
        <v/>
      </c>
      <c r="AC5" s="113"/>
      <c r="AD5" s="113"/>
      <c r="AE5" s="390" t="str">
        <f t="shared" si="2"/>
        <v/>
      </c>
      <c r="AF5" s="390"/>
      <c r="AG5" s="390"/>
      <c r="AH5" s="113"/>
      <c r="AI5" s="113"/>
    </row>
    <row r="6" spans="2:36" ht="18.75" customHeight="1" thickTop="1" thickBot="1" x14ac:dyDescent="0.25">
      <c r="B6" s="334" t="s">
        <v>208</v>
      </c>
      <c r="C6" s="335"/>
      <c r="D6" s="333" t="str">
        <f>'إختيار المقررات'!AH3</f>
        <v>لايوجد</v>
      </c>
      <c r="E6" s="333"/>
      <c r="F6" s="335" t="s">
        <v>209</v>
      </c>
      <c r="G6" s="335"/>
      <c r="H6" s="333" t="str">
        <f>'إختيار المقررات'!D4</f>
        <v/>
      </c>
      <c r="I6" s="333"/>
      <c r="J6" s="148" t="s">
        <v>210</v>
      </c>
      <c r="K6" s="353" t="str">
        <f>'إختيار المقررات'!P4</f>
        <v/>
      </c>
      <c r="L6" s="353"/>
      <c r="M6" s="353"/>
      <c r="N6" s="335" t="s">
        <v>211</v>
      </c>
      <c r="O6" s="335"/>
      <c r="P6" s="333" t="str">
        <f>'إختيار المقررات'!J4</f>
        <v/>
      </c>
      <c r="Q6" s="333"/>
      <c r="R6" s="354"/>
      <c r="X6" s="1">
        <v>4</v>
      </c>
      <c r="Y6" s="1" t="e">
        <f t="shared" si="0"/>
        <v>#N/A</v>
      </c>
      <c r="Z6" s="1" t="e">
        <f>IF(LEN(J3)&lt;2,M3,"")</f>
        <v>#N/A</v>
      </c>
      <c r="AA6" s="1" t="str">
        <f t="shared" si="1"/>
        <v/>
      </c>
      <c r="AC6" s="113"/>
      <c r="AD6" s="113"/>
      <c r="AE6" s="390" t="str">
        <f t="shared" si="2"/>
        <v/>
      </c>
      <c r="AF6" s="390"/>
      <c r="AG6" s="390"/>
      <c r="AH6" s="113"/>
      <c r="AI6" s="113"/>
    </row>
    <row r="7" spans="2:36" ht="15.75" thickTop="1" thickBot="1" x14ac:dyDescent="0.25">
      <c r="B7" s="358" t="s">
        <v>212</v>
      </c>
      <c r="C7" s="359"/>
      <c r="D7" s="338">
        <f>'إختيار المقررات'!V4</f>
        <v>0</v>
      </c>
      <c r="E7" s="339"/>
      <c r="F7" s="359" t="s">
        <v>213</v>
      </c>
      <c r="G7" s="359"/>
      <c r="H7" s="360">
        <f>'إختيار المقررات'!AB4</f>
        <v>0</v>
      </c>
      <c r="I7" s="361"/>
      <c r="J7" s="116" t="s">
        <v>214</v>
      </c>
      <c r="K7" s="339">
        <f>'إختيار المقررات'!AH4</f>
        <v>0</v>
      </c>
      <c r="L7" s="339"/>
      <c r="M7" s="339"/>
      <c r="N7" s="339"/>
      <c r="O7" s="339"/>
      <c r="P7" s="339"/>
      <c r="Q7" s="339"/>
      <c r="R7" s="362"/>
      <c r="X7" s="1">
        <v>5</v>
      </c>
      <c r="Y7" s="1" t="e">
        <f t="shared" si="0"/>
        <v>#N/A</v>
      </c>
      <c r="Z7" s="1" t="e">
        <f>IF(LEN(F3)&lt;2,H3,"")</f>
        <v>#N/A</v>
      </c>
      <c r="AA7" s="1" t="str">
        <f t="shared" si="1"/>
        <v/>
      </c>
      <c r="AC7" s="113"/>
      <c r="AD7" s="113"/>
      <c r="AE7" s="390" t="str">
        <f t="shared" si="2"/>
        <v/>
      </c>
      <c r="AF7" s="390"/>
      <c r="AG7" s="390"/>
      <c r="AH7" s="113"/>
      <c r="AI7" s="113"/>
    </row>
    <row r="8" spans="2:36" ht="24" customHeight="1" thickTop="1" thickBot="1" x14ac:dyDescent="0.25">
      <c r="B8" s="340" t="str">
        <f>IF(AD1&lt;&gt;"",AD1,AI2)</f>
        <v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v>
      </c>
      <c r="C8" s="340"/>
      <c r="D8" s="340"/>
      <c r="E8" s="340"/>
      <c r="F8" s="340"/>
      <c r="G8" s="340"/>
      <c r="H8" s="340"/>
      <c r="I8" s="340"/>
      <c r="J8" s="340"/>
      <c r="K8" s="340"/>
      <c r="L8" s="340"/>
      <c r="M8" s="340"/>
      <c r="N8" s="340"/>
      <c r="O8" s="340"/>
      <c r="P8" s="340"/>
      <c r="Q8" s="340"/>
      <c r="R8" s="340"/>
      <c r="X8" s="1">
        <v>6</v>
      </c>
      <c r="Y8" s="1">
        <f>IF(Z8&lt;&gt;"",X8,"")</f>
        <v>6</v>
      </c>
      <c r="Z8" s="1" t="str">
        <f>IF(LEN(D4)&lt;2,B4,"")</f>
        <v>الجنس:</v>
      </c>
      <c r="AA8" s="1" t="str">
        <f t="shared" si="1"/>
        <v/>
      </c>
      <c r="AC8" s="113"/>
      <c r="AD8" s="113"/>
      <c r="AE8" s="390" t="str">
        <f t="shared" si="2"/>
        <v/>
      </c>
      <c r="AF8" s="390"/>
      <c r="AG8" s="390"/>
      <c r="AH8" s="113"/>
      <c r="AI8" s="113"/>
    </row>
    <row r="9" spans="2:36" ht="24" customHeight="1" thickTop="1" thickBot="1" x14ac:dyDescent="0.25">
      <c r="B9" s="341"/>
      <c r="C9" s="341"/>
      <c r="D9" s="341"/>
      <c r="E9" s="341"/>
      <c r="F9" s="341"/>
      <c r="G9" s="341"/>
      <c r="H9" s="341"/>
      <c r="I9" s="341"/>
      <c r="J9" s="341"/>
      <c r="K9" s="341"/>
      <c r="L9" s="341"/>
      <c r="M9" s="341"/>
      <c r="N9" s="341"/>
      <c r="O9" s="341"/>
      <c r="P9" s="341"/>
      <c r="Q9" s="341"/>
      <c r="R9" s="341"/>
      <c r="S9" s="12"/>
      <c r="T9" s="12"/>
      <c r="U9" s="12"/>
      <c r="X9" s="1">
        <v>7</v>
      </c>
      <c r="Y9" s="1">
        <f t="shared" si="0"/>
        <v>7</v>
      </c>
      <c r="Z9" s="1" t="str">
        <f>IF(LEN(H4)&lt;2,F4,"")</f>
        <v>تاريخ الميلاد:</v>
      </c>
      <c r="AA9" s="1" t="str">
        <f t="shared" si="1"/>
        <v/>
      </c>
      <c r="AC9" s="113"/>
      <c r="AD9" s="113"/>
      <c r="AE9" s="390" t="str">
        <f t="shared" si="2"/>
        <v/>
      </c>
      <c r="AF9" s="390"/>
      <c r="AG9" s="390"/>
      <c r="AH9" s="113"/>
      <c r="AI9" s="113"/>
    </row>
    <row r="10" spans="2:36" ht="18.600000000000001" customHeight="1" thickTop="1" thickBot="1" x14ac:dyDescent="0.25">
      <c r="B10" s="117"/>
      <c r="C10" s="118" t="s">
        <v>130</v>
      </c>
      <c r="D10" s="363" t="s">
        <v>215</v>
      </c>
      <c r="E10" s="364"/>
      <c r="F10" s="364"/>
      <c r="G10" s="364"/>
      <c r="H10" s="364"/>
      <c r="I10" s="365"/>
      <c r="J10" s="117"/>
      <c r="K10" s="118" t="s">
        <v>130</v>
      </c>
      <c r="L10" s="363" t="s">
        <v>215</v>
      </c>
      <c r="M10" s="364"/>
      <c r="N10" s="364"/>
      <c r="O10" s="364"/>
      <c r="P10" s="364"/>
      <c r="Q10" s="365"/>
      <c r="R10" s="119"/>
      <c r="S10" s="13"/>
      <c r="T10" s="13"/>
      <c r="U10" s="14"/>
      <c r="V10" s="31" t="str">
        <f>IFERROR(SMALL('إختيار المقررات'!$F$9:$F$27,'إختيار المقررات'!BL5),"")</f>
        <v/>
      </c>
      <c r="W10" s="31" t="str">
        <f>IFERROR(SMALL('إختيار المقررات'!$BK$6:$BK$52,'إختيار المقررات'!BL5),"")</f>
        <v/>
      </c>
      <c r="X10" s="1">
        <v>8</v>
      </c>
      <c r="Y10" s="1">
        <f t="shared" si="0"/>
        <v>8</v>
      </c>
      <c r="Z10" s="1" t="str">
        <f>IF(LEN(K4)&lt;2,J4,"")</f>
        <v>مكان الميلاد:</v>
      </c>
      <c r="AA10" s="1" t="str">
        <f t="shared" si="1"/>
        <v/>
      </c>
      <c r="AC10" s="113"/>
      <c r="AD10" s="113"/>
      <c r="AE10" s="390" t="str">
        <f t="shared" si="2"/>
        <v/>
      </c>
      <c r="AF10" s="390"/>
      <c r="AG10" s="390"/>
      <c r="AH10" s="113"/>
      <c r="AI10" s="113"/>
    </row>
    <row r="11" spans="2:36" ht="18.600000000000001" customHeight="1" thickTop="1" thickBot="1" x14ac:dyDescent="0.25">
      <c r="B11" s="120" t="str">
        <f>IF(AJ1&gt;0,"",IF('إختيار المقررات'!BR58=1,V10,IF('إختيار المقررات'!F28&lt;2,"",V10)))</f>
        <v/>
      </c>
      <c r="C11" s="121" t="str">
        <f>IFERROR(VLOOKUP(B11,'إختيار المقررات'!$BL$5:$BM$54,2,0),"")</f>
        <v/>
      </c>
      <c r="D11" s="366" t="str">
        <f>IFERROR(VLOOKUP(B11,'إختيار المقررات'!$BL$5:$BN$54,3,0),"")</f>
        <v/>
      </c>
      <c r="E11" s="366"/>
      <c r="F11" s="366"/>
      <c r="G11" s="366"/>
      <c r="H11" s="122" t="str">
        <f>IFERROR(VLOOKUP(D11,'إختيار المقررات'!$K$9:$T$28,9,0),"")</f>
        <v/>
      </c>
      <c r="I11" s="123" t="str">
        <f>IFERROR(IF(VLOOKUP(D11,'إختيار المقررات'!$K$9:$T$28,10,0)=0,"",VLOOKUP(D11,'إختيار المقررات'!$K$9:$T$28,10,0)),"")</f>
        <v/>
      </c>
      <c r="J11" s="120" t="str">
        <f>IF(B18="","",V18)</f>
        <v/>
      </c>
      <c r="K11" s="121" t="str">
        <f>IFERROR(VLOOKUP(J11,'إختيار المقررات'!$BL$5:$BM$54,2,0),"")</f>
        <v/>
      </c>
      <c r="L11" s="366" t="str">
        <f>IFERROR(VLOOKUP(J11,'إختيار المقررات'!$BL$5:$BN$54,3,0),"")</f>
        <v/>
      </c>
      <c r="M11" s="366"/>
      <c r="N11" s="366"/>
      <c r="O11" s="366"/>
      <c r="P11" s="124" t="str">
        <f>IFERROR(VLOOKUP(L11,'إختيار المقررات'!$K$9:$T$28,9,0),"")</f>
        <v/>
      </c>
      <c r="Q11" s="123" t="str">
        <f>IFERROR(IF(VLOOKUP(L11,'إختيار المقررات'!$K$9:$T$28,10,0)=0,"",VLOOKUP(L11,'إختيار المقررات'!$K$9:$T$28,10,0)),"")</f>
        <v/>
      </c>
      <c r="R11" s="144"/>
      <c r="T11" s="15"/>
      <c r="V11" s="31" t="str">
        <f>IFERROR(SMALL('إختيار المقررات'!$F$9:$F$27,'إختيار المقررات'!BL6),"")</f>
        <v/>
      </c>
      <c r="W11" s="31" t="str">
        <f>IFERROR(SMALL('إختيار المقررات'!$BK$6:$BK$52,'إختيار المقررات'!BL6),"")</f>
        <v/>
      </c>
      <c r="X11" s="1">
        <v>9</v>
      </c>
      <c r="Y11" s="1" t="e">
        <f t="shared" si="0"/>
        <v>#N/A</v>
      </c>
      <c r="Z11" s="1" t="e">
        <f>IF(LEN(N4)&lt;2,Q4,"")</f>
        <v>#N/A</v>
      </c>
      <c r="AA11" s="1" t="str">
        <f t="shared" si="1"/>
        <v/>
      </c>
      <c r="AC11" s="113"/>
      <c r="AD11" s="113"/>
      <c r="AE11" s="390" t="str">
        <f t="shared" si="2"/>
        <v/>
      </c>
      <c r="AF11" s="390"/>
      <c r="AG11" s="390"/>
      <c r="AH11" s="113"/>
      <c r="AI11" s="113"/>
    </row>
    <row r="12" spans="2:36" ht="18.600000000000001" customHeight="1" thickTop="1" thickBot="1" x14ac:dyDescent="0.25">
      <c r="B12" s="120" t="str">
        <f>IF(B11="","",V11)</f>
        <v/>
      </c>
      <c r="C12" s="121" t="str">
        <f>IFERROR(VLOOKUP(B12,'إختيار المقررات'!$BL$5:$BM$54,2,0),"")</f>
        <v/>
      </c>
      <c r="D12" s="366" t="str">
        <f>IFERROR(VLOOKUP(B12,'إختيار المقررات'!$BL$5:$BN$54,3,0),"")</f>
        <v/>
      </c>
      <c r="E12" s="366"/>
      <c r="F12" s="366"/>
      <c r="G12" s="366"/>
      <c r="H12" s="122" t="str">
        <f>IFERROR(VLOOKUP(D12,'إختيار المقررات'!$K$9:$T$28,9,0),"")</f>
        <v/>
      </c>
      <c r="I12" s="123" t="str">
        <f>IFERROR(IF(VLOOKUP(D12,'إختيار المقررات'!$K$9:$T$28,10,0)=0,"",VLOOKUP(D12,'إختيار المقررات'!$K$9:$T$28,10,0)),"")</f>
        <v/>
      </c>
      <c r="J12" s="120" t="str">
        <f>IF(J11="","",V19)</f>
        <v/>
      </c>
      <c r="K12" s="121" t="str">
        <f>IFERROR(VLOOKUP(J12,'إختيار المقررات'!$BL$5:$BM$54,2,0),"")</f>
        <v/>
      </c>
      <c r="L12" s="336" t="str">
        <f>IFERROR(VLOOKUP(J12,'إختيار المقررات'!$BL$5:$BN$54,3,0),"")</f>
        <v/>
      </c>
      <c r="M12" s="336"/>
      <c r="N12" s="336"/>
      <c r="O12" s="336"/>
      <c r="P12" s="124" t="str">
        <f>IFERROR(VLOOKUP(L12,'إختيار المقررات'!$K$9:$T$28,9,0),"")</f>
        <v/>
      </c>
      <c r="Q12" s="123" t="str">
        <f>IFERROR(IF(VLOOKUP(L12,'إختيار المقررات'!$K$9:$T$28,10,0)=0,"",VLOOKUP(L12,'إختيار المقررات'!$K$9:$T$28,10,0)),"")</f>
        <v/>
      </c>
      <c r="R12" s="144"/>
      <c r="S12" s="15"/>
      <c r="T12" s="15"/>
      <c r="U12" s="3"/>
      <c r="V12" s="31" t="str">
        <f>IFERROR(SMALL('إختيار المقررات'!$F$9:$F$27,'إختيار المقررات'!BL7),"")</f>
        <v/>
      </c>
      <c r="W12" s="31" t="str">
        <f>IFERROR(SMALL('إختيار المقررات'!$BK$6:$BK$52,'إختيار المقررات'!BL7),"")</f>
        <v/>
      </c>
      <c r="X12" s="1">
        <v>10</v>
      </c>
      <c r="Y12" s="1">
        <f t="shared" si="0"/>
        <v>10</v>
      </c>
      <c r="Z12" s="1" t="str">
        <f>IF(LEN(D5)&lt;2,B5,"")</f>
        <v>الجنسية:</v>
      </c>
      <c r="AA12" s="1" t="str">
        <f t="shared" si="1"/>
        <v/>
      </c>
      <c r="AC12" s="113"/>
      <c r="AD12" s="113"/>
      <c r="AE12" s="390" t="str">
        <f t="shared" si="2"/>
        <v/>
      </c>
      <c r="AF12" s="390"/>
      <c r="AG12" s="390"/>
      <c r="AH12" s="113"/>
      <c r="AI12" s="113"/>
    </row>
    <row r="13" spans="2:36" ht="18.600000000000001" customHeight="1" thickTop="1" thickBot="1" x14ac:dyDescent="0.25">
      <c r="B13" s="120" t="str">
        <f t="shared" ref="B13:B18" si="3">IF(B12="","",V12)</f>
        <v/>
      </c>
      <c r="C13" s="125" t="str">
        <f>IFERROR(VLOOKUP(B13,'إختيار المقررات'!$BL$5:$BM$54,2,0),"")</f>
        <v/>
      </c>
      <c r="D13" s="336" t="str">
        <f>IFERROR(VLOOKUP(B13,'إختيار المقررات'!$BL$5:$BN$54,3,0),"")</f>
        <v/>
      </c>
      <c r="E13" s="336"/>
      <c r="F13" s="336"/>
      <c r="G13" s="336"/>
      <c r="H13" s="122" t="str">
        <f>IFERROR(VLOOKUP(D13,'إختيار المقررات'!$K$9:$T$28,9,0),"")</f>
        <v/>
      </c>
      <c r="I13" s="123" t="str">
        <f>IFERROR(IF(VLOOKUP(D13,'إختيار المقررات'!$K$9:$T$28,10,0)=0,"",VLOOKUP(D13,'إختيار المقررات'!$K$9:$T$28,10,0)),"")</f>
        <v/>
      </c>
      <c r="J13" s="120" t="str">
        <f t="shared" ref="J13:J18" si="4">IF(J12="","",V20)</f>
        <v/>
      </c>
      <c r="K13" s="121" t="str">
        <f>IFERROR(VLOOKUP(J13,'إختيار المقررات'!$BL$5:$BM$54,2,0),"")</f>
        <v/>
      </c>
      <c r="L13" s="336" t="str">
        <f>IFERROR(VLOOKUP(J13,'إختيار المقررات'!$BL$5:$BN$54,3,0),"")</f>
        <v/>
      </c>
      <c r="M13" s="336"/>
      <c r="N13" s="336"/>
      <c r="O13" s="336"/>
      <c r="P13" s="124" t="str">
        <f>IFERROR(VLOOKUP(L13,'إختيار المقررات'!$K$9:$T$28,9,0),"")</f>
        <v/>
      </c>
      <c r="Q13" s="123" t="str">
        <f>IFERROR(IF(VLOOKUP(L13,'إختيار المقررات'!$K$9:$T$28,10,0)=0,"",VLOOKUP(L13,'إختيار المقررات'!$K$9:$T$28,10,0)),"")</f>
        <v/>
      </c>
      <c r="R13" s="144"/>
      <c r="S13" s="15"/>
      <c r="T13" s="15"/>
      <c r="U13" s="3"/>
      <c r="V13" s="31" t="str">
        <f>IFERROR(SMALL('إختيار المقررات'!$F$9:$F$27,'إختيار المقررات'!BL8),"")</f>
        <v/>
      </c>
      <c r="W13" s="31" t="str">
        <f>IFERROR(SMALL('إختيار المقررات'!$BK$6:$BK$52,'إختيار المقررات'!BL8),"")</f>
        <v/>
      </c>
      <c r="X13" s="1">
        <v>11</v>
      </c>
      <c r="Y13" s="1">
        <f t="shared" si="0"/>
        <v>11</v>
      </c>
      <c r="Z13" s="1" t="str">
        <f>IF(LEN(H5)&lt;2,F5,"")</f>
        <v>الرقم الوطني:</v>
      </c>
      <c r="AA13" s="1" t="str">
        <f t="shared" si="1"/>
        <v/>
      </c>
      <c r="AC13" s="113"/>
      <c r="AD13" s="113"/>
      <c r="AE13" s="390" t="str">
        <f t="shared" si="2"/>
        <v/>
      </c>
      <c r="AF13" s="390"/>
      <c r="AG13" s="390"/>
      <c r="AH13" s="113"/>
      <c r="AI13" s="113"/>
    </row>
    <row r="14" spans="2:36" ht="18.600000000000001" customHeight="1" thickTop="1" thickBot="1" x14ac:dyDescent="0.25">
      <c r="B14" s="120" t="str">
        <f t="shared" si="3"/>
        <v/>
      </c>
      <c r="C14" s="125" t="str">
        <f>IFERROR(VLOOKUP(B14,'إختيار المقررات'!$BL$5:$BM$54,2,0),"")</f>
        <v/>
      </c>
      <c r="D14" s="336" t="str">
        <f>IFERROR(VLOOKUP(B14,'إختيار المقررات'!$BL$5:$BN$54,3,0),"")</f>
        <v/>
      </c>
      <c r="E14" s="336"/>
      <c r="F14" s="336"/>
      <c r="G14" s="336"/>
      <c r="H14" s="122" t="str">
        <f>IFERROR(VLOOKUP(D14,'إختيار المقررات'!$K$9:$T$28,9,0),"")</f>
        <v/>
      </c>
      <c r="I14" s="123" t="str">
        <f>IFERROR(IF(VLOOKUP(D14,'إختيار المقررات'!$K$9:$T$28,10,0)=0,"",VLOOKUP(D14,'إختيار المقررات'!$K$9:$T$28,10,0)),"")</f>
        <v/>
      </c>
      <c r="J14" s="120" t="str">
        <f t="shared" si="4"/>
        <v/>
      </c>
      <c r="K14" s="121" t="str">
        <f>IFERROR(VLOOKUP(J14,'إختيار المقررات'!$BL$5:$BM$54,2,0),"")</f>
        <v/>
      </c>
      <c r="L14" s="336" t="str">
        <f>IFERROR(VLOOKUP(J14,'إختيار المقررات'!$BL$5:$BN$54,3,0),"")</f>
        <v/>
      </c>
      <c r="M14" s="336"/>
      <c r="N14" s="336"/>
      <c r="O14" s="336"/>
      <c r="P14" s="124" t="str">
        <f>IFERROR(VLOOKUP(L14,'إختيار المقررات'!$K$9:$T$28,9,0),"")</f>
        <v/>
      </c>
      <c r="Q14" s="123" t="str">
        <f>IFERROR(IF(VLOOKUP(L14,'إختيار المقررات'!$K$9:$T$28,10,0)=0,"",VLOOKUP(L14,'إختيار المقررات'!$K$9:$T$28,10,0)),"")</f>
        <v/>
      </c>
      <c r="R14" s="144"/>
      <c r="S14" s="15"/>
      <c r="T14" s="15"/>
      <c r="U14" s="3"/>
      <c r="V14" s="31" t="str">
        <f>IFERROR(SMALL('إختيار المقررات'!$F$9:$F$27,'إختيار المقررات'!BL9),"")</f>
        <v/>
      </c>
      <c r="W14" s="31" t="str">
        <f>IFERROR(SMALL('إختيار المقررات'!$BK$6:$BK$52,'إختيار المقررات'!BL9),"")</f>
        <v/>
      </c>
      <c r="X14" s="1">
        <v>12</v>
      </c>
      <c r="Y14" s="1" t="str">
        <f t="shared" si="0"/>
        <v/>
      </c>
      <c r="Z14" s="1" t="str">
        <f>IF(LEN(K5)&lt;2,J5,"")</f>
        <v/>
      </c>
      <c r="AA14" s="1" t="str">
        <f t="shared" si="1"/>
        <v/>
      </c>
      <c r="AC14" s="113"/>
      <c r="AD14" s="113"/>
      <c r="AE14" s="390" t="str">
        <f t="shared" si="2"/>
        <v/>
      </c>
      <c r="AF14" s="390"/>
      <c r="AG14" s="390"/>
      <c r="AH14" s="113"/>
      <c r="AI14" s="113"/>
    </row>
    <row r="15" spans="2:36" ht="18.600000000000001" customHeight="1" thickTop="1" thickBot="1" x14ac:dyDescent="0.25">
      <c r="B15" s="120" t="str">
        <f t="shared" si="3"/>
        <v/>
      </c>
      <c r="C15" s="125" t="str">
        <f>IFERROR(VLOOKUP(B15,'إختيار المقررات'!$BL$5:$BM$54,2,0),"")</f>
        <v/>
      </c>
      <c r="D15" s="336" t="str">
        <f>IFERROR(VLOOKUP(B15,'إختيار المقررات'!$BL$5:$BN$54,3,0),"")</f>
        <v/>
      </c>
      <c r="E15" s="336"/>
      <c r="F15" s="336"/>
      <c r="G15" s="336"/>
      <c r="H15" s="122" t="str">
        <f>IFERROR(VLOOKUP(D15,'إختيار المقررات'!$K$9:$T$28,9,0),"")</f>
        <v/>
      </c>
      <c r="I15" s="123" t="str">
        <f>IFERROR(IF(VLOOKUP(D15,'إختيار المقررات'!$K$9:$T$28,10,0)=0,"",VLOOKUP(D15,'إختيار المقررات'!$K$9:$T$28,10,0)),"")</f>
        <v/>
      </c>
      <c r="J15" s="120" t="str">
        <f t="shared" si="4"/>
        <v/>
      </c>
      <c r="K15" s="121" t="str">
        <f>IFERROR(VLOOKUP(J15,'إختيار المقررات'!$BL$5:$BM$54,2,0),"")</f>
        <v/>
      </c>
      <c r="L15" s="336" t="str">
        <f>IFERROR(VLOOKUP(J15,'إختيار المقررات'!$BL$5:$BN$54,3,0),"")</f>
        <v/>
      </c>
      <c r="M15" s="336"/>
      <c r="N15" s="336"/>
      <c r="O15" s="336"/>
      <c r="P15" s="124" t="str">
        <f>IFERROR(VLOOKUP(L15,'إختيار المقررات'!$K$9:$T$28,9,0),"")</f>
        <v/>
      </c>
      <c r="Q15" s="123" t="str">
        <f>IFERROR(IF(VLOOKUP(L15,'إختيار المقررات'!$K$9:$T$28,10,0)=0,"",VLOOKUP(L15,'إختيار المقررات'!$K$9:$T$28,10,0)),"")</f>
        <v/>
      </c>
      <c r="R15" s="144"/>
      <c r="S15" s="15"/>
      <c r="T15" s="15"/>
      <c r="U15" s="3"/>
      <c r="V15" s="31" t="str">
        <f>IFERROR(SMALL('إختيار المقررات'!$F$9:$F$27,'إختيار المقررات'!BL10),"")</f>
        <v/>
      </c>
      <c r="W15" s="31" t="str">
        <f>IFERROR(SMALL('إختيار المقررات'!$BK$6:$BK$52,'إختيار المقررات'!BL10),"")</f>
        <v/>
      </c>
      <c r="X15" s="1">
        <v>13</v>
      </c>
      <c r="Y15" s="1" t="str">
        <f t="shared" si="0"/>
        <v/>
      </c>
      <c r="Z15" s="1" t="str">
        <f>IF(LEN(P5)&lt;2,N5,"")</f>
        <v/>
      </c>
      <c r="AA15" s="1" t="str">
        <f t="shared" si="1"/>
        <v/>
      </c>
      <c r="AC15" s="113"/>
      <c r="AD15" s="113"/>
      <c r="AE15" s="390" t="str">
        <f t="shared" si="2"/>
        <v/>
      </c>
      <c r="AF15" s="390"/>
      <c r="AG15" s="390"/>
      <c r="AH15" s="113"/>
      <c r="AI15" s="113"/>
    </row>
    <row r="16" spans="2:36" ht="18.600000000000001" customHeight="1" thickTop="1" thickBot="1" x14ac:dyDescent="0.25">
      <c r="B16" s="120" t="str">
        <f t="shared" si="3"/>
        <v/>
      </c>
      <c r="C16" s="125" t="str">
        <f>IFERROR(VLOOKUP(B16,'إختيار المقررات'!$BL$5:$BM$54,2,0),"")</f>
        <v/>
      </c>
      <c r="D16" s="336" t="str">
        <f>IFERROR(VLOOKUP(B16,'إختيار المقررات'!$BL$5:$BN$54,3,0),"")</f>
        <v/>
      </c>
      <c r="E16" s="336"/>
      <c r="F16" s="336"/>
      <c r="G16" s="336"/>
      <c r="H16" s="122" t="str">
        <f>IFERROR(VLOOKUP(D16,'إختيار المقررات'!$K$9:$T$28,9,0),"")</f>
        <v/>
      </c>
      <c r="I16" s="123" t="str">
        <f>IFERROR(IF(VLOOKUP(D16,'إختيار المقررات'!$K$9:$T$28,10,0)=0,"",VLOOKUP(D16,'إختيار المقررات'!$K$9:$T$28,10,0)),"")</f>
        <v/>
      </c>
      <c r="J16" s="120" t="str">
        <f t="shared" si="4"/>
        <v/>
      </c>
      <c r="K16" s="121" t="str">
        <f>IFERROR(VLOOKUP(J16,'إختيار المقررات'!$BL$5:$BM$54,2,0),"")</f>
        <v/>
      </c>
      <c r="L16" s="336" t="str">
        <f>IFERROR(VLOOKUP(J16,'إختيار المقررات'!$BL$5:$BN$54,3,0),"")</f>
        <v/>
      </c>
      <c r="M16" s="336"/>
      <c r="N16" s="336"/>
      <c r="O16" s="336"/>
      <c r="P16" s="124" t="str">
        <f>IFERROR(VLOOKUP(L16,'إختيار المقررات'!$K$9:$T$28,9,0),"")</f>
        <v/>
      </c>
      <c r="Q16" s="123" t="str">
        <f>IFERROR(IF(VLOOKUP(L16,'إختيار المقررات'!$K$9:$T$28,10,0)=0,"",VLOOKUP(L16,'إختيار المقررات'!$K$9:$T$28,10,0)),"")</f>
        <v/>
      </c>
      <c r="R16" s="144"/>
      <c r="S16" s="15"/>
      <c r="T16" s="15"/>
      <c r="U16" s="3"/>
      <c r="V16" s="31" t="str">
        <f>IFERROR(SMALL('إختيار المقررات'!$F$9:$F$27,'إختيار المقررات'!BL11),"")</f>
        <v/>
      </c>
      <c r="W16" s="31" t="str">
        <f>IFERROR(SMALL('إختيار المقررات'!$BK$6:$BK$52,'إختيار المقررات'!BL11),"")</f>
        <v/>
      </c>
      <c r="X16" s="1">
        <v>14</v>
      </c>
      <c r="Y16" s="1" t="str">
        <f t="shared" si="0"/>
        <v/>
      </c>
      <c r="Z16" s="1" t="str">
        <f>IF(LEN(D6)&lt;2,B6,"")</f>
        <v/>
      </c>
      <c r="AA16" s="1" t="str">
        <f t="shared" si="1"/>
        <v/>
      </c>
      <c r="AC16" s="113"/>
      <c r="AD16" s="113"/>
      <c r="AE16" s="390" t="str">
        <f t="shared" si="2"/>
        <v/>
      </c>
      <c r="AF16" s="390"/>
      <c r="AG16" s="390"/>
      <c r="AH16" s="113"/>
      <c r="AI16" s="113"/>
    </row>
    <row r="17" spans="2:35" ht="18.600000000000001" customHeight="1" thickTop="1" thickBot="1" x14ac:dyDescent="0.25">
      <c r="B17" s="120" t="str">
        <f t="shared" si="3"/>
        <v/>
      </c>
      <c r="C17" s="125" t="str">
        <f>IFERROR(VLOOKUP(B17,'إختيار المقررات'!$BL$5:$BM$54,2,0),"")</f>
        <v/>
      </c>
      <c r="D17" s="336" t="str">
        <f>IFERROR(VLOOKUP(B17,'إختيار المقررات'!$BL$5:$BN$54,3,0),"")</f>
        <v/>
      </c>
      <c r="E17" s="336"/>
      <c r="F17" s="336"/>
      <c r="G17" s="336"/>
      <c r="H17" s="122" t="str">
        <f>IFERROR(VLOOKUP(D17,'إختيار المقررات'!$K$9:$T$28,9,0),"")</f>
        <v/>
      </c>
      <c r="I17" s="123" t="str">
        <f>IFERROR(IF(VLOOKUP(D17,'إختيار المقررات'!$K$9:$T$28,10,0)=0,"",VLOOKUP(D17,'إختيار المقررات'!$K$9:$T$28,10,0)),"")</f>
        <v/>
      </c>
      <c r="J17" s="120" t="str">
        <f t="shared" si="4"/>
        <v/>
      </c>
      <c r="K17" s="121" t="str">
        <f>IFERROR(VLOOKUP(J17,'إختيار المقررات'!$BL$5:$BM$54,2,0),"")</f>
        <v/>
      </c>
      <c r="L17" s="336" t="str">
        <f>IFERROR(VLOOKUP(J17,'إختيار المقررات'!$BL$5:$BN$54,3,0),"")</f>
        <v/>
      </c>
      <c r="M17" s="336"/>
      <c r="N17" s="336"/>
      <c r="O17" s="336"/>
      <c r="P17" s="124" t="str">
        <f>IFERROR(VLOOKUP(L17,'إختيار المقررات'!$K$9:$T$28,9,0),"")</f>
        <v/>
      </c>
      <c r="Q17" s="123" t="str">
        <f>IFERROR(IF(VLOOKUP(L17,'إختيار المقررات'!$K$9:$T$28,10,0)=0,"",VLOOKUP(L17,'إختيار المقررات'!$K$9:$T$28,10,0)),"")</f>
        <v/>
      </c>
      <c r="R17" s="144"/>
      <c r="S17" s="15"/>
      <c r="T17" s="15"/>
      <c r="U17" s="3"/>
      <c r="V17" s="31" t="str">
        <f>IFERROR(SMALL('إختيار المقررات'!$F$9:$F$27,'إختيار المقررات'!BL12),"")</f>
        <v/>
      </c>
      <c r="W17" s="31" t="str">
        <f>IFERROR(SMALL('إختيار المقررات'!$BK$6:$BK$52,'إختيار المقررات'!BL12),"")</f>
        <v/>
      </c>
      <c r="X17" s="1">
        <v>15</v>
      </c>
      <c r="Y17" s="1">
        <f t="shared" si="0"/>
        <v>15</v>
      </c>
      <c r="Z17" s="1" t="str">
        <f>IF(LEN(H6)&lt;2,F6,"")</f>
        <v>نوع الثانوية:</v>
      </c>
      <c r="AA17" s="1" t="str">
        <f t="shared" si="1"/>
        <v/>
      </c>
      <c r="AC17" s="113"/>
      <c r="AD17" s="113"/>
      <c r="AE17" s="390" t="str">
        <f t="shared" si="2"/>
        <v/>
      </c>
      <c r="AF17" s="390"/>
      <c r="AG17" s="390"/>
      <c r="AH17" s="113"/>
      <c r="AI17" s="113"/>
    </row>
    <row r="18" spans="2:35" ht="18.600000000000001" customHeight="1" thickTop="1" thickBot="1" x14ac:dyDescent="0.25">
      <c r="B18" s="120" t="str">
        <f t="shared" si="3"/>
        <v/>
      </c>
      <c r="C18" s="125" t="str">
        <f>IFERROR(VLOOKUP(B18,'إختيار المقررات'!$BL$5:$BM$54,2,0),"")</f>
        <v/>
      </c>
      <c r="D18" s="336" t="str">
        <f>IFERROR(VLOOKUP(B18,'إختيار المقررات'!$BL$5:$BN$54,3,0),"")</f>
        <v/>
      </c>
      <c r="E18" s="336"/>
      <c r="F18" s="336"/>
      <c r="G18" s="336"/>
      <c r="H18" s="122" t="str">
        <f>IFERROR(VLOOKUP(D18,'إختيار المقررات'!$K$9:$T$28,9,0),"")</f>
        <v/>
      </c>
      <c r="I18" s="123" t="str">
        <f>IFERROR(IF(VLOOKUP(D18,'إختيار المقررات'!$K$9:$T$28,10,0)=0,"",VLOOKUP(D18,'إختيار المقررات'!$K$9:$T$28,10,0)),"")</f>
        <v/>
      </c>
      <c r="J18" s="120" t="str">
        <f t="shared" si="4"/>
        <v/>
      </c>
      <c r="K18" s="121" t="str">
        <f>IFERROR(VLOOKUP(J18,'إختيار المقررات'!$BL$5:$BM$54,2,0),"")</f>
        <v/>
      </c>
      <c r="L18" s="336" t="str">
        <f>IFERROR(VLOOKUP(J18,'إختيار المقررات'!$BL$5:$BN$54,3,0),"")</f>
        <v/>
      </c>
      <c r="M18" s="336"/>
      <c r="N18" s="336"/>
      <c r="O18" s="336"/>
      <c r="P18" s="124" t="str">
        <f>IFERROR(VLOOKUP(L18,'إختيار المقررات'!$K$9:$T$28,9,0),"")</f>
        <v/>
      </c>
      <c r="Q18" s="123" t="str">
        <f>IFERROR(IF(VLOOKUP(L18,'إختيار المقررات'!$K$9:$T$28,10,0)=0,"",VLOOKUP(L18,'إختيار المقررات'!$K$9:$T$28,10,0)),"")</f>
        <v/>
      </c>
      <c r="R18" s="144"/>
      <c r="S18" s="15"/>
      <c r="T18" s="15"/>
      <c r="U18" s="3"/>
      <c r="V18" s="31" t="str">
        <f>IFERROR(SMALL('إختيار المقررات'!$F$9:$F$27,'إختيار المقررات'!BL13),"")</f>
        <v/>
      </c>
      <c r="W18" s="31" t="str">
        <f>IFERROR(SMALL('إختيار المقررات'!$BK$6:$BK$52,'إختيار المقررات'!BL13),"")</f>
        <v/>
      </c>
      <c r="X18" s="1">
        <v>16</v>
      </c>
      <c r="Y18" s="1">
        <f t="shared" si="0"/>
        <v>16</v>
      </c>
      <c r="Z18" s="1" t="str">
        <f>IF(LEN(K6)&lt;2,J6,"")</f>
        <v>محافظتها:</v>
      </c>
      <c r="AA18" s="1" t="str">
        <f t="shared" si="1"/>
        <v/>
      </c>
      <c r="AC18" s="113"/>
      <c r="AD18" s="113"/>
      <c r="AE18" s="390" t="str">
        <f t="shared" si="2"/>
        <v/>
      </c>
      <c r="AF18" s="390"/>
      <c r="AG18" s="390"/>
      <c r="AH18" s="113"/>
      <c r="AI18" s="113"/>
    </row>
    <row r="19" spans="2:35" ht="9.6" customHeight="1" thickTop="1" thickBot="1" x14ac:dyDescent="0.25">
      <c r="B19" s="367" t="e">
        <f>IF('إدخال البيانات'!F1&lt;&gt;"",'إدخال البيانات'!A2,"")</f>
        <v>#N/A</v>
      </c>
      <c r="C19" s="367"/>
      <c r="D19" s="367"/>
      <c r="E19" s="367"/>
      <c r="F19" s="367"/>
      <c r="G19" s="367"/>
      <c r="H19" s="367"/>
      <c r="I19" s="367"/>
      <c r="J19" s="367"/>
      <c r="K19" s="367"/>
      <c r="L19" s="367"/>
      <c r="M19" s="367"/>
      <c r="N19" s="367"/>
      <c r="O19" s="367"/>
      <c r="P19" s="367"/>
      <c r="Q19" s="367"/>
      <c r="R19" s="367"/>
      <c r="S19" s="15"/>
      <c r="T19" s="15"/>
      <c r="U19" s="3"/>
      <c r="V19" s="31" t="str">
        <f>IFERROR(SMALL('إختيار المقررات'!$F$9:$F$27,'إختيار المقررات'!BL14),"")</f>
        <v/>
      </c>
      <c r="W19" s="31" t="str">
        <f>IFERROR(SMALL('إختيار المقررات'!$BK$6:$BK$52,'إختيار المقررات'!BL14),"")</f>
        <v/>
      </c>
      <c r="X19" s="1">
        <v>17</v>
      </c>
      <c r="Y19" s="1">
        <f t="shared" si="0"/>
        <v>17</v>
      </c>
      <c r="Z19" s="1" t="str">
        <f>IF(LEN(P6)&lt;2,N6,"")</f>
        <v>عامها:</v>
      </c>
      <c r="AA19" s="1" t="str">
        <f t="shared" si="1"/>
        <v/>
      </c>
      <c r="AC19" s="113"/>
      <c r="AD19" s="113"/>
      <c r="AE19" s="390" t="str">
        <f t="shared" si="2"/>
        <v/>
      </c>
      <c r="AF19" s="390"/>
      <c r="AG19" s="390"/>
      <c r="AH19" s="113"/>
      <c r="AI19" s="113"/>
    </row>
    <row r="20" spans="2:35" ht="9.6" customHeight="1" thickTop="1" thickBot="1" x14ac:dyDescent="0.25">
      <c r="B20" s="367"/>
      <c r="C20" s="367"/>
      <c r="D20" s="367"/>
      <c r="E20" s="367"/>
      <c r="F20" s="367"/>
      <c r="G20" s="367"/>
      <c r="H20" s="367"/>
      <c r="I20" s="367"/>
      <c r="J20" s="367"/>
      <c r="K20" s="367"/>
      <c r="L20" s="367"/>
      <c r="M20" s="367"/>
      <c r="N20" s="367"/>
      <c r="O20" s="367"/>
      <c r="P20" s="367"/>
      <c r="Q20" s="367"/>
      <c r="R20" s="367"/>
      <c r="S20" s="15"/>
      <c r="T20" s="15"/>
      <c r="U20" s="3"/>
      <c r="V20" s="31" t="str">
        <f>IFERROR(SMALL('إختيار المقررات'!$F$9:$F$27,'إختيار المقررات'!BL15),"")</f>
        <v/>
      </c>
      <c r="W20" s="31" t="str">
        <f>IFERROR(SMALL('إختيار المقررات'!$BK$6:$BK$52,'إختيار المقررات'!BL15),"")</f>
        <v/>
      </c>
      <c r="X20" s="1">
        <v>18</v>
      </c>
      <c r="Y20" s="1">
        <f t="shared" si="0"/>
        <v>18</v>
      </c>
      <c r="Z20" s="1" t="str">
        <f>IF(LEN(D7)&lt;2,B7,"")</f>
        <v>الموبايل:</v>
      </c>
      <c r="AA20" s="1" t="str">
        <f t="shared" si="1"/>
        <v/>
      </c>
      <c r="AC20" s="113"/>
      <c r="AD20" s="113"/>
      <c r="AE20" s="390" t="str">
        <f t="shared" si="2"/>
        <v/>
      </c>
      <c r="AF20" s="390"/>
      <c r="AG20" s="390"/>
      <c r="AH20" s="113"/>
      <c r="AI20" s="113"/>
    </row>
    <row r="21" spans="2:35" ht="22.9" customHeight="1" thickTop="1" thickBot="1" x14ac:dyDescent="0.25">
      <c r="B21" s="368"/>
      <c r="C21" s="368"/>
      <c r="D21" s="368"/>
      <c r="E21" s="368"/>
      <c r="F21" s="368"/>
      <c r="G21" s="368"/>
      <c r="H21" s="368"/>
      <c r="I21" s="368"/>
      <c r="J21" s="368"/>
      <c r="K21" s="368"/>
      <c r="L21" s="368"/>
      <c r="M21" s="368"/>
      <c r="N21" s="368"/>
      <c r="O21" s="368"/>
      <c r="P21" s="368"/>
      <c r="Q21" s="368"/>
      <c r="R21" s="368"/>
      <c r="S21" s="15"/>
      <c r="T21" s="15"/>
      <c r="U21" s="3"/>
      <c r="V21" s="31" t="str">
        <f>IFERROR(SMALL('إختيار المقررات'!$F$9:$F$27,'إختيار المقررات'!BL16),"")</f>
        <v/>
      </c>
      <c r="X21" s="1">
        <v>19</v>
      </c>
      <c r="Y21" s="1">
        <f t="shared" si="0"/>
        <v>19</v>
      </c>
      <c r="Z21" s="1" t="str">
        <f>IF(LEN(H7)&lt;2,F7,"")</f>
        <v>الهاتف:</v>
      </c>
      <c r="AA21" s="1" t="str">
        <f t="shared" si="1"/>
        <v/>
      </c>
      <c r="AC21" s="113"/>
      <c r="AD21" s="113"/>
      <c r="AE21" s="390" t="str">
        <f t="shared" si="2"/>
        <v/>
      </c>
      <c r="AF21" s="390"/>
      <c r="AG21" s="390"/>
      <c r="AH21" s="113"/>
      <c r="AI21" s="113"/>
    </row>
    <row r="22" spans="2:35" ht="12" customHeight="1" thickTop="1" x14ac:dyDescent="0.2">
      <c r="B22" s="417" t="s">
        <v>150</v>
      </c>
      <c r="C22" s="337"/>
      <c r="D22" s="337"/>
      <c r="E22" s="337"/>
      <c r="F22" s="142">
        <f>'إختيار المقررات'!AH16</f>
        <v>0</v>
      </c>
      <c r="G22" s="337" t="s">
        <v>151</v>
      </c>
      <c r="H22" s="337"/>
      <c r="I22" s="337"/>
      <c r="J22" s="337"/>
      <c r="K22" s="353">
        <f>'إختيار المقررات'!AH17</f>
        <v>0</v>
      </c>
      <c r="L22" s="353"/>
      <c r="M22" s="337" t="s">
        <v>153</v>
      </c>
      <c r="N22" s="337"/>
      <c r="O22" s="337"/>
      <c r="P22" s="337"/>
      <c r="Q22" s="353">
        <f>'إختيار المقررات'!AH18</f>
        <v>0</v>
      </c>
      <c r="R22" s="412"/>
      <c r="S22" s="16"/>
      <c r="V22" s="31" t="str">
        <f>IFERROR(SMALL('إختيار المقررات'!$F$9:$F$27,'إختيار المقررات'!BL17),"")</f>
        <v/>
      </c>
      <c r="X22" s="1">
        <v>20</v>
      </c>
      <c r="Y22" s="1">
        <f t="shared" si="0"/>
        <v>20</v>
      </c>
      <c r="Z22" s="1" t="str">
        <f>IF(LEN(K7)&lt;2,J7,"")</f>
        <v>العنوان :</v>
      </c>
      <c r="AC22" s="113"/>
      <c r="AD22" s="113"/>
      <c r="AE22" s="390" t="str">
        <f t="shared" si="2"/>
        <v/>
      </c>
      <c r="AF22" s="390"/>
      <c r="AG22" s="390"/>
      <c r="AH22" s="113"/>
      <c r="AI22" s="113"/>
    </row>
    <row r="23" spans="2:35" ht="12" customHeight="1" x14ac:dyDescent="0.2">
      <c r="B23" s="413" t="s">
        <v>117</v>
      </c>
      <c r="C23" s="414"/>
      <c r="D23" s="414"/>
      <c r="E23" s="415">
        <f>'إختيار المقررات'!D5</f>
        <v>0</v>
      </c>
      <c r="F23" s="415"/>
      <c r="G23" s="415"/>
      <c r="H23" s="415"/>
      <c r="I23" s="416"/>
      <c r="J23" s="126" t="s">
        <v>216</v>
      </c>
      <c r="K23" s="333" t="e">
        <f>'إختيار المقررات'!P5</f>
        <v>#N/A</v>
      </c>
      <c r="L23" s="333"/>
      <c r="M23" s="143" t="s">
        <v>119</v>
      </c>
      <c r="N23" s="345" t="e">
        <f>'إختيار المقررات'!V5</f>
        <v>#N/A</v>
      </c>
      <c r="O23" s="345"/>
      <c r="P23" s="127"/>
      <c r="Q23" s="127"/>
      <c r="R23" s="127"/>
      <c r="V23" s="31" t="str">
        <f>IFERROR(SMALL('إختيار المقررات'!$F$9:$F$27,'إختيار المقررات'!BL18),"")</f>
        <v/>
      </c>
      <c r="Y23" s="1" t="str">
        <f t="shared" si="0"/>
        <v/>
      </c>
      <c r="AC23" s="113"/>
      <c r="AD23" s="113"/>
      <c r="AE23" s="391"/>
      <c r="AF23" s="391"/>
      <c r="AG23" s="391"/>
      <c r="AH23" s="113"/>
      <c r="AI23" s="113"/>
    </row>
    <row r="24" spans="2:35" ht="12" customHeight="1" x14ac:dyDescent="0.2">
      <c r="B24" s="371" t="s">
        <v>136</v>
      </c>
      <c r="C24" s="372"/>
      <c r="D24" s="372"/>
      <c r="E24" s="382" t="e">
        <f>'إختيار المقررات'!AH9</f>
        <v>#N/A</v>
      </c>
      <c r="F24" s="382"/>
      <c r="G24" s="383"/>
      <c r="H24" s="403" t="s">
        <v>140</v>
      </c>
      <c r="I24" s="396"/>
      <c r="J24" s="396"/>
      <c r="K24" s="406" t="e">
        <f>'إختيار المقررات'!AB5</f>
        <v>#N/A</v>
      </c>
      <c r="L24" s="407"/>
      <c r="M24" s="396" t="s">
        <v>217</v>
      </c>
      <c r="N24" s="396"/>
      <c r="O24" s="396" t="s">
        <v>218</v>
      </c>
      <c r="P24" s="396"/>
      <c r="Q24" s="396" t="s">
        <v>219</v>
      </c>
      <c r="R24" s="399"/>
      <c r="V24" s="31" t="str">
        <f>IFERROR(SMALL('إختيار المقررات'!$F$9:$F$27,'إختيار المقررات'!BL19),"")</f>
        <v/>
      </c>
      <c r="Y24" s="1" t="str">
        <f t="shared" si="0"/>
        <v/>
      </c>
      <c r="AC24" s="113"/>
      <c r="AD24" s="113"/>
      <c r="AE24" s="391"/>
      <c r="AF24" s="391"/>
      <c r="AG24" s="391"/>
      <c r="AH24" s="113"/>
      <c r="AI24" s="113"/>
    </row>
    <row r="25" spans="2:35" ht="12" customHeight="1" x14ac:dyDescent="0.2">
      <c r="B25" s="371" t="s">
        <v>220</v>
      </c>
      <c r="C25" s="372"/>
      <c r="D25" s="372"/>
      <c r="E25" s="356">
        <f>'إختيار المقررات'!AH10</f>
        <v>0</v>
      </c>
      <c r="F25" s="356"/>
      <c r="G25" s="357"/>
      <c r="H25" s="404"/>
      <c r="I25" s="397"/>
      <c r="J25" s="397"/>
      <c r="K25" s="408"/>
      <c r="L25" s="409"/>
      <c r="M25" s="397"/>
      <c r="N25" s="397"/>
      <c r="O25" s="397"/>
      <c r="P25" s="397"/>
      <c r="Q25" s="397"/>
      <c r="R25" s="400"/>
      <c r="V25" s="31" t="str">
        <f>IFERROR(SMALL('إختيار المقررات'!$F$9:$F$27,'إختيار المقررات'!BL20),"")</f>
        <v/>
      </c>
      <c r="Y25" s="1" t="str">
        <f t="shared" si="0"/>
        <v/>
      </c>
      <c r="AC25" s="113"/>
      <c r="AD25" s="113"/>
      <c r="AE25" s="391"/>
      <c r="AF25" s="391"/>
      <c r="AG25" s="391"/>
      <c r="AH25" s="113"/>
      <c r="AI25" s="113"/>
    </row>
    <row r="26" spans="2:35" ht="12" customHeight="1" x14ac:dyDescent="0.2">
      <c r="B26" s="420" t="s">
        <v>127</v>
      </c>
      <c r="C26" s="421"/>
      <c r="D26" s="421"/>
      <c r="E26" s="422" t="e">
        <f>'إختيار المقررات'!AH7</f>
        <v>#N/A</v>
      </c>
      <c r="F26" s="422"/>
      <c r="G26" s="423"/>
      <c r="H26" s="405"/>
      <c r="I26" s="398"/>
      <c r="J26" s="398"/>
      <c r="K26" s="410"/>
      <c r="L26" s="411"/>
      <c r="M26" s="397"/>
      <c r="N26" s="397"/>
      <c r="O26" s="397"/>
      <c r="P26" s="397"/>
      <c r="Q26" s="397"/>
      <c r="R26" s="400"/>
      <c r="AC26" s="113"/>
      <c r="AD26" s="113"/>
      <c r="AE26" s="391"/>
      <c r="AF26" s="391"/>
      <c r="AG26" s="391"/>
      <c r="AH26" s="113"/>
      <c r="AI26" s="113"/>
    </row>
    <row r="27" spans="2:35" ht="12" customHeight="1" x14ac:dyDescent="0.2">
      <c r="B27" s="371" t="s">
        <v>133</v>
      </c>
      <c r="C27" s="372"/>
      <c r="D27" s="372"/>
      <c r="E27" s="356" t="e">
        <f>'إختيار المقررات'!AH8</f>
        <v>#N/A</v>
      </c>
      <c r="F27" s="356"/>
      <c r="G27" s="357"/>
      <c r="H27" s="392" t="s">
        <v>143</v>
      </c>
      <c r="I27" s="393"/>
      <c r="J27" s="128" t="str">
        <f>'إختيار المقررات'!AH13</f>
        <v>لا</v>
      </c>
      <c r="K27" s="128"/>
      <c r="L27" s="129"/>
      <c r="M27" s="397"/>
      <c r="N27" s="397"/>
      <c r="O27" s="397"/>
      <c r="P27" s="397"/>
      <c r="Q27" s="397"/>
      <c r="R27" s="400"/>
      <c r="V27" s="31" t="str">
        <f>IFERROR(SMALL('إختيار المقررات'!$U$20:$U$32,'إختيار المقررات'!V28),"")</f>
        <v/>
      </c>
      <c r="AC27" s="113"/>
      <c r="AD27" s="113"/>
      <c r="AE27" s="113"/>
      <c r="AF27" s="113"/>
      <c r="AG27" s="113"/>
      <c r="AH27" s="113"/>
      <c r="AI27" s="113"/>
    </row>
    <row r="28" spans="2:35" ht="12" customHeight="1" x14ac:dyDescent="0.2">
      <c r="B28" s="418" t="s">
        <v>221</v>
      </c>
      <c r="C28" s="419"/>
      <c r="D28" s="419"/>
      <c r="E28" s="326" t="e">
        <f>IF(AJ1&gt;0,"لم يتم التسجيل بنجاح",'إختيار المقررات'!AH12)</f>
        <v>#N/A</v>
      </c>
      <c r="F28" s="326"/>
      <c r="G28" s="326"/>
      <c r="H28" s="130"/>
      <c r="I28" s="130"/>
      <c r="J28" s="131"/>
      <c r="K28" s="131"/>
      <c r="L28" s="132"/>
      <c r="M28" s="397"/>
      <c r="N28" s="397"/>
      <c r="O28" s="397"/>
      <c r="P28" s="397"/>
      <c r="Q28" s="397"/>
      <c r="R28" s="400"/>
      <c r="AC28" s="113"/>
      <c r="AD28" s="113"/>
      <c r="AE28" s="113"/>
      <c r="AF28" s="113"/>
      <c r="AG28" s="113"/>
      <c r="AH28" s="113"/>
      <c r="AI28" s="113"/>
    </row>
    <row r="29" spans="2:35" ht="12" customHeight="1" x14ac:dyDescent="0.2">
      <c r="B29" s="320" t="str">
        <f>'إختيار المقررات'!V12</f>
        <v>منقطع عن التسجيل في</v>
      </c>
      <c r="C29" s="321"/>
      <c r="D29" s="321"/>
      <c r="E29" s="321"/>
      <c r="F29" s="321"/>
      <c r="G29" s="321"/>
      <c r="H29" s="321"/>
      <c r="I29" s="321"/>
      <c r="J29" s="321"/>
      <c r="K29" s="321"/>
      <c r="L29" s="322"/>
      <c r="M29" s="397"/>
      <c r="N29" s="397"/>
      <c r="O29" s="397"/>
      <c r="P29" s="397"/>
      <c r="Q29" s="397"/>
      <c r="R29" s="400"/>
      <c r="V29" s="31" t="str">
        <f>IFERROR(SMALL('إختيار المقررات'!$U$20:$U$32,'إختيار المقررات'!V30),"")</f>
        <v/>
      </c>
      <c r="AC29" s="113"/>
      <c r="AD29" s="113"/>
      <c r="AE29" s="113"/>
      <c r="AF29" s="113"/>
      <c r="AG29" s="113"/>
      <c r="AH29" s="113"/>
      <c r="AI29" s="113"/>
    </row>
    <row r="30" spans="2:35" ht="12" customHeight="1" x14ac:dyDescent="0.2">
      <c r="B30" s="323" t="str">
        <f>'إختيار المقررات'!V13</f>
        <v/>
      </c>
      <c r="C30" s="324"/>
      <c r="D30" s="324"/>
      <c r="E30" s="324"/>
      <c r="F30" s="324"/>
      <c r="G30" s="324" t="str">
        <f>'إختيار المقررات'!V14</f>
        <v/>
      </c>
      <c r="H30" s="324"/>
      <c r="I30" s="324"/>
      <c r="J30" s="324"/>
      <c r="K30" s="324"/>
      <c r="L30" s="325"/>
      <c r="M30" s="397"/>
      <c r="N30" s="397"/>
      <c r="O30" s="397"/>
      <c r="P30" s="397"/>
      <c r="Q30" s="397"/>
      <c r="R30" s="400"/>
      <c r="AC30" s="113"/>
      <c r="AD30" s="113"/>
      <c r="AE30" s="113"/>
      <c r="AF30" s="113"/>
      <c r="AG30" s="113"/>
      <c r="AH30" s="113"/>
      <c r="AI30" s="113"/>
    </row>
    <row r="31" spans="2:35" ht="12" customHeight="1" x14ac:dyDescent="0.2">
      <c r="B31" s="323" t="str">
        <f>'إختيار المقررات'!V15</f>
        <v/>
      </c>
      <c r="C31" s="324"/>
      <c r="D31" s="324"/>
      <c r="E31" s="324"/>
      <c r="F31" s="324"/>
      <c r="G31" s="324" t="str">
        <f>'إختيار المقررات'!V16</f>
        <v/>
      </c>
      <c r="H31" s="324"/>
      <c r="I31" s="324"/>
      <c r="J31" s="324"/>
      <c r="K31" s="324"/>
      <c r="L31" s="325"/>
      <c r="M31" s="397"/>
      <c r="N31" s="397"/>
      <c r="O31" s="397"/>
      <c r="P31" s="397"/>
      <c r="Q31" s="397"/>
      <c r="R31" s="400"/>
      <c r="V31" s="31" t="str">
        <f>IFERROR(SMALL('إختيار المقررات'!$U$20:$U$32,'إختيار المقررات'!V31),"")</f>
        <v/>
      </c>
      <c r="AC31" s="113"/>
      <c r="AD31" s="113"/>
      <c r="AE31" s="113"/>
      <c r="AF31" s="113"/>
      <c r="AG31" s="113"/>
      <c r="AH31" s="113"/>
      <c r="AI31" s="113"/>
    </row>
    <row r="32" spans="2:35" ht="12" customHeight="1" x14ac:dyDescent="0.2">
      <c r="B32" s="394" t="str">
        <f>'إختيار المقررات'!V16</f>
        <v/>
      </c>
      <c r="C32" s="395"/>
      <c r="D32" s="395"/>
      <c r="E32" s="395"/>
      <c r="F32" s="395"/>
      <c r="G32" s="141"/>
      <c r="H32" s="141"/>
      <c r="I32" s="141"/>
      <c r="J32" s="141"/>
      <c r="K32" s="141"/>
      <c r="L32" s="133"/>
      <c r="M32" s="398"/>
      <c r="N32" s="398"/>
      <c r="O32" s="398"/>
      <c r="P32" s="398"/>
      <c r="Q32" s="398"/>
      <c r="R32" s="401"/>
      <c r="AC32" s="113"/>
      <c r="AD32" s="113"/>
      <c r="AE32" s="113"/>
      <c r="AF32" s="113"/>
      <c r="AG32" s="113"/>
      <c r="AH32" s="113"/>
      <c r="AI32" s="113"/>
    </row>
    <row r="33" spans="2:35" ht="17.25" customHeight="1" x14ac:dyDescent="0.2">
      <c r="B33" s="378" t="s">
        <v>222</v>
      </c>
      <c r="C33" s="379"/>
      <c r="D33" s="379"/>
      <c r="E33" s="379"/>
      <c r="F33" s="379"/>
      <c r="G33" s="379"/>
      <c r="H33" s="379"/>
      <c r="I33" s="379"/>
      <c r="J33" s="379"/>
      <c r="K33" s="379"/>
      <c r="L33" s="379"/>
      <c r="M33" s="379"/>
      <c r="N33" s="379"/>
      <c r="O33" s="379"/>
      <c r="P33" s="379"/>
      <c r="Q33" s="379"/>
      <c r="R33" s="380"/>
      <c r="V33" s="31" t="str">
        <f>IFERROR(SMALL('إختيار المقررات'!$U$20:$U$32,'إختيار المقررات'!V32),"")</f>
        <v/>
      </c>
      <c r="AC33" s="113"/>
      <c r="AD33" s="113"/>
      <c r="AE33" s="113"/>
      <c r="AF33" s="113"/>
      <c r="AG33" s="113"/>
      <c r="AH33" s="113"/>
      <c r="AI33" s="113"/>
    </row>
    <row r="34" spans="2:35" ht="16.5" customHeight="1" x14ac:dyDescent="0.2">
      <c r="B34" s="374" t="s">
        <v>223</v>
      </c>
      <c r="C34" s="374"/>
      <c r="D34" s="374"/>
      <c r="E34" s="374"/>
      <c r="F34" s="374"/>
      <c r="G34" s="374"/>
      <c r="H34" s="374"/>
      <c r="I34" s="374"/>
      <c r="J34" s="374"/>
      <c r="K34" s="374"/>
      <c r="L34" s="374"/>
      <c r="M34" s="374"/>
      <c r="N34" s="374"/>
      <c r="O34" s="374"/>
      <c r="P34" s="374"/>
      <c r="Q34" s="374"/>
      <c r="R34" s="374"/>
      <c r="AC34" s="113"/>
      <c r="AD34" s="113"/>
      <c r="AE34" s="113"/>
      <c r="AF34" s="113"/>
      <c r="AG34" s="113"/>
      <c r="AH34" s="113"/>
      <c r="AI34" s="113"/>
    </row>
    <row r="35" spans="2:35" ht="24" customHeight="1" x14ac:dyDescent="0.2">
      <c r="B35" s="319" t="s">
        <v>224</v>
      </c>
      <c r="C35" s="319"/>
      <c r="D35" s="319"/>
      <c r="E35" s="319"/>
      <c r="F35" s="374" t="e">
        <f>IF(AJ1&gt;0,"لم يتم التسجيل بنجاح",'إختيار المقررات'!AH14)</f>
        <v>#N/A</v>
      </c>
      <c r="G35" s="374"/>
      <c r="H35" s="319" t="str">
        <f>IF(D4="أنثى","ليرة سورية فقط لا غير من الطالبة","ليرة سورية فقط لا غير من الطالب")</f>
        <v>ليرة سورية فقط لا غير من الطالب</v>
      </c>
      <c r="I35" s="319"/>
      <c r="J35" s="319"/>
      <c r="K35" s="319"/>
      <c r="L35" s="319"/>
      <c r="M35" s="381" t="str">
        <f>H2</f>
        <v/>
      </c>
      <c r="N35" s="381"/>
      <c r="O35" s="381"/>
      <c r="P35" s="381"/>
      <c r="Q35" s="381"/>
      <c r="R35" s="381"/>
      <c r="AC35" s="113"/>
      <c r="AD35" s="113"/>
      <c r="AE35" s="113"/>
      <c r="AF35" s="113"/>
      <c r="AG35" s="113"/>
      <c r="AH35" s="113"/>
      <c r="AI35" s="113"/>
    </row>
    <row r="36" spans="2:35" ht="24" customHeight="1" x14ac:dyDescent="0.2">
      <c r="B36" s="319" t="str">
        <f>IF(D4="أنثى","رقمها الامتحاني","رقمه الامتحاني")</f>
        <v>رقمه الامتحاني</v>
      </c>
      <c r="C36" s="319"/>
      <c r="D36" s="319"/>
      <c r="E36" s="374">
        <f>D2</f>
        <v>0</v>
      </c>
      <c r="F36" s="374"/>
      <c r="G36" s="319" t="s">
        <v>225</v>
      </c>
      <c r="H36" s="319"/>
      <c r="I36" s="319"/>
      <c r="J36" s="319"/>
      <c r="K36" s="319"/>
      <c r="L36" s="319"/>
      <c r="M36" s="319"/>
      <c r="N36" s="319"/>
      <c r="O36" s="319"/>
      <c r="P36" s="319"/>
      <c r="Q36" s="319"/>
      <c r="R36" s="319"/>
      <c r="AC36" s="113"/>
      <c r="AD36" s="113"/>
      <c r="AE36" s="113"/>
      <c r="AF36" s="113"/>
      <c r="AG36" s="113"/>
      <c r="AH36" s="113"/>
      <c r="AI36" s="113"/>
    </row>
    <row r="37" spans="2:35" ht="10.5" customHeight="1" x14ac:dyDescent="0.2">
      <c r="B37" s="134"/>
      <c r="C37" s="145"/>
      <c r="D37" s="376"/>
      <c r="E37" s="376"/>
      <c r="F37" s="376"/>
      <c r="G37" s="376"/>
      <c r="H37" s="376"/>
      <c r="I37" s="135"/>
      <c r="J37" s="135"/>
      <c r="K37" s="134"/>
      <c r="L37" s="145"/>
      <c r="M37" s="376"/>
      <c r="N37" s="376"/>
      <c r="O37" s="376"/>
      <c r="P37" s="376"/>
      <c r="Q37" s="135"/>
      <c r="R37" s="135"/>
    </row>
    <row r="38" spans="2:35" ht="10.5" customHeight="1" x14ac:dyDescent="0.2">
      <c r="B38" s="136"/>
      <c r="C38" s="146"/>
      <c r="D38" s="377"/>
      <c r="E38" s="377"/>
      <c r="F38" s="377"/>
      <c r="G38" s="377"/>
      <c r="H38" s="377"/>
      <c r="I38" s="137"/>
      <c r="J38" s="137"/>
      <c r="K38" s="136"/>
      <c r="L38" s="146"/>
      <c r="M38" s="377"/>
      <c r="N38" s="377"/>
      <c r="O38" s="377"/>
      <c r="P38" s="377"/>
      <c r="Q38" s="137"/>
      <c r="R38" s="137"/>
    </row>
    <row r="39" spans="2:35" ht="21" customHeight="1" x14ac:dyDescent="0.2">
      <c r="B39" s="375" t="s">
        <v>148</v>
      </c>
      <c r="C39" s="375"/>
      <c r="D39" s="375"/>
      <c r="E39" s="375"/>
      <c r="F39" s="375"/>
      <c r="G39" s="375"/>
      <c r="H39" s="375"/>
      <c r="I39" s="375"/>
      <c r="J39" s="375"/>
      <c r="K39" s="375"/>
      <c r="L39" s="375"/>
      <c r="M39" s="375"/>
      <c r="N39" s="375"/>
      <c r="O39" s="375"/>
      <c r="P39" s="375"/>
      <c r="Q39" s="375"/>
      <c r="R39" s="375"/>
    </row>
    <row r="40" spans="2:35" ht="15.75" customHeight="1" x14ac:dyDescent="0.2">
      <c r="B40" s="373" t="s">
        <v>223</v>
      </c>
      <c r="C40" s="373"/>
      <c r="D40" s="373"/>
      <c r="E40" s="373"/>
      <c r="F40" s="373"/>
      <c r="G40" s="373"/>
      <c r="H40" s="373"/>
      <c r="I40" s="373"/>
      <c r="J40" s="373"/>
      <c r="K40" s="373"/>
      <c r="L40" s="373"/>
      <c r="M40" s="373"/>
      <c r="N40" s="373"/>
      <c r="O40" s="373"/>
      <c r="P40" s="373"/>
      <c r="Q40" s="373"/>
      <c r="R40" s="373"/>
    </row>
    <row r="41" spans="2:35" ht="22.5" customHeight="1" x14ac:dyDescent="0.2">
      <c r="B41" s="319" t="s">
        <v>224</v>
      </c>
      <c r="C41" s="319"/>
      <c r="D41" s="319"/>
      <c r="E41" s="319"/>
      <c r="F41" s="374" t="e">
        <f>IF(AJ1&gt;0,"لم يتم التسجيل بنجاح",'إختيار المقررات'!AH15)</f>
        <v>#N/A</v>
      </c>
      <c r="G41" s="374"/>
      <c r="H41" s="319" t="str">
        <f>H35</f>
        <v>ليرة سورية فقط لا غير من الطالب</v>
      </c>
      <c r="I41" s="319"/>
      <c r="J41" s="319"/>
      <c r="K41" s="319"/>
      <c r="L41" s="381" t="str">
        <f>M35</f>
        <v/>
      </c>
      <c r="M41" s="381"/>
      <c r="N41" s="381"/>
      <c r="O41" s="381"/>
      <c r="P41" s="381"/>
      <c r="Q41" s="381"/>
      <c r="R41" s="381"/>
    </row>
    <row r="42" spans="2:35" ht="22.5" customHeight="1" x14ac:dyDescent="0.2">
      <c r="B42" s="369" t="str">
        <f>B36</f>
        <v>رقمه الامتحاني</v>
      </c>
      <c r="C42" s="369"/>
      <c r="D42" s="369"/>
      <c r="E42" s="370">
        <f>E36</f>
        <v>0</v>
      </c>
      <c r="F42" s="370"/>
      <c r="G42" s="369" t="s">
        <v>225</v>
      </c>
      <c r="H42" s="369"/>
      <c r="I42" s="369"/>
      <c r="J42" s="369"/>
      <c r="K42" s="369"/>
      <c r="L42" s="369"/>
      <c r="M42" s="369"/>
      <c r="N42" s="369"/>
      <c r="O42" s="369"/>
      <c r="P42" s="369"/>
      <c r="Q42" s="369"/>
      <c r="R42" s="369"/>
    </row>
    <row r="43" spans="2:35" ht="17.25" customHeight="1" x14ac:dyDescent="0.2">
      <c r="B43" s="138"/>
      <c r="C43" s="138"/>
      <c r="D43" s="138"/>
      <c r="E43" s="138"/>
      <c r="F43" s="138"/>
      <c r="G43" s="138"/>
      <c r="H43" s="138"/>
      <c r="I43" s="138"/>
      <c r="J43" s="138"/>
      <c r="K43" s="138"/>
      <c r="L43" s="138"/>
      <c r="M43" s="138"/>
      <c r="N43" s="138"/>
      <c r="O43" s="138"/>
      <c r="P43" s="138"/>
      <c r="Q43" s="138"/>
      <c r="R43" s="138"/>
    </row>
    <row r="44" spans="2:35" ht="23.25" customHeight="1" thickBot="1" x14ac:dyDescent="0.25">
      <c r="B44" s="139"/>
      <c r="C44" s="139"/>
      <c r="D44" s="139"/>
      <c r="E44" s="139"/>
      <c r="F44" s="139"/>
      <c r="G44" s="139"/>
      <c r="H44" s="139"/>
      <c r="I44" s="139"/>
      <c r="J44" s="139"/>
      <c r="K44" s="139"/>
      <c r="L44" s="139"/>
      <c r="M44" s="139"/>
      <c r="N44" s="139"/>
      <c r="O44" s="139"/>
      <c r="P44" s="139"/>
      <c r="Q44" s="139"/>
      <c r="R44" s="139"/>
    </row>
    <row r="45" spans="2:35" ht="20.25" customHeight="1" thickTop="1" x14ac:dyDescent="0.2">
      <c r="B45" s="35"/>
      <c r="C45" s="35"/>
      <c r="D45" s="35"/>
      <c r="E45" s="35"/>
      <c r="F45" s="35"/>
      <c r="I45" s="17"/>
      <c r="J45" s="17"/>
      <c r="K45" s="17"/>
      <c r="L45" s="17"/>
      <c r="P45" s="17"/>
      <c r="Q45" s="17"/>
      <c r="R45" s="17"/>
    </row>
    <row r="46" spans="2:35" ht="14.25" x14ac:dyDescent="0.2">
      <c r="B46" s="35"/>
      <c r="C46" s="35"/>
      <c r="D46" s="35"/>
      <c r="E46" s="35"/>
      <c r="F46" s="35"/>
      <c r="G46" s="36"/>
      <c r="H46" s="36"/>
      <c r="I46" s="36"/>
      <c r="J46" s="36"/>
      <c r="K46" s="36"/>
      <c r="L46" s="36"/>
      <c r="M46" s="36"/>
      <c r="N46" s="36"/>
      <c r="O46" s="36"/>
      <c r="P46" s="36"/>
      <c r="Q46" s="36"/>
      <c r="R46" s="36"/>
    </row>
    <row r="47" spans="2:35" ht="7.5" customHeight="1" x14ac:dyDescent="0.2">
      <c r="B47" s="35"/>
      <c r="C47" s="35"/>
      <c r="D47" s="35"/>
      <c r="E47" s="35"/>
      <c r="F47" s="35"/>
      <c r="G47" s="36"/>
      <c r="H47" s="36"/>
      <c r="I47" s="36"/>
      <c r="J47" s="36"/>
      <c r="K47" s="36"/>
      <c r="L47" s="36"/>
      <c r="M47" s="36"/>
      <c r="N47" s="36"/>
      <c r="O47" s="36"/>
      <c r="P47" s="36"/>
      <c r="Q47" s="36"/>
      <c r="R47" s="36"/>
    </row>
  </sheetData>
  <sheetProtection algorithmName="SHA-512" hashValue="WyooSnQnMAz2TfHY0uh1LiLfSI/dMQziLVLS+QtWc5DvnJrXP/vDtvA1k+1sHvziCCQvQm5ovyAdTLbIH6rdmw==" saltValue="LDkwTEUN00tNp+hkSdABmg==" spinCount="100000" sheet="1" selectLockedCells="1" selectUnlockedCells="1"/>
  <mergeCells count="140">
    <mergeCell ref="B32:F32"/>
    <mergeCell ref="M24:N32"/>
    <mergeCell ref="O24:P32"/>
    <mergeCell ref="Q24:R32"/>
    <mergeCell ref="F1:R1"/>
    <mergeCell ref="H24:J26"/>
    <mergeCell ref="K24:L26"/>
    <mergeCell ref="AE15:AG15"/>
    <mergeCell ref="AE16:AG16"/>
    <mergeCell ref="AE17:AG17"/>
    <mergeCell ref="AE18:AG18"/>
    <mergeCell ref="Q22:R22"/>
    <mergeCell ref="L17:O17"/>
    <mergeCell ref="B23:D23"/>
    <mergeCell ref="E23:I23"/>
    <mergeCell ref="K23:L23"/>
    <mergeCell ref="N23:O23"/>
    <mergeCell ref="D18:G18"/>
    <mergeCell ref="L18:O18"/>
    <mergeCell ref="B22:E22"/>
    <mergeCell ref="B28:D28"/>
    <mergeCell ref="B26:D26"/>
    <mergeCell ref="E26:G26"/>
    <mergeCell ref="B27:D27"/>
    <mergeCell ref="G42:R42"/>
    <mergeCell ref="AD1:AH2"/>
    <mergeCell ref="AE3:AG3"/>
    <mergeCell ref="AE4:AG4"/>
    <mergeCell ref="AE5:AG5"/>
    <mergeCell ref="AE6:AG6"/>
    <mergeCell ref="AE7:AG7"/>
    <mergeCell ref="AE8:AG8"/>
    <mergeCell ref="AE9:AG9"/>
    <mergeCell ref="AE19:AG19"/>
    <mergeCell ref="AE20:AG20"/>
    <mergeCell ref="AE21:AG21"/>
    <mergeCell ref="AE22:AG22"/>
    <mergeCell ref="AE23:AG23"/>
    <mergeCell ref="AE24:AG24"/>
    <mergeCell ref="AE25:AG25"/>
    <mergeCell ref="AE26:AG26"/>
    <mergeCell ref="AE10:AG10"/>
    <mergeCell ref="AE11:AG11"/>
    <mergeCell ref="AE12:AG12"/>
    <mergeCell ref="AE13:AG13"/>
    <mergeCell ref="AE14:AG14"/>
    <mergeCell ref="H27:I27"/>
    <mergeCell ref="K22:L22"/>
    <mergeCell ref="B42:D42"/>
    <mergeCell ref="E42:F42"/>
    <mergeCell ref="B24:D24"/>
    <mergeCell ref="B40:R40"/>
    <mergeCell ref="B34:R34"/>
    <mergeCell ref="B35:E35"/>
    <mergeCell ref="F35:G35"/>
    <mergeCell ref="B39:R39"/>
    <mergeCell ref="B36:D36"/>
    <mergeCell ref="E36:F36"/>
    <mergeCell ref="G36:R36"/>
    <mergeCell ref="D37:H37"/>
    <mergeCell ref="B41:E41"/>
    <mergeCell ref="F41:G41"/>
    <mergeCell ref="M37:P37"/>
    <mergeCell ref="D38:H38"/>
    <mergeCell ref="M38:P38"/>
    <mergeCell ref="B33:R33"/>
    <mergeCell ref="M35:R35"/>
    <mergeCell ref="H35:L35"/>
    <mergeCell ref="L41:R41"/>
    <mergeCell ref="E24:G24"/>
    <mergeCell ref="B25:D25"/>
    <mergeCell ref="E25:G25"/>
    <mergeCell ref="E27:G27"/>
    <mergeCell ref="B7:C7"/>
    <mergeCell ref="F7:G7"/>
    <mergeCell ref="H7:I7"/>
    <mergeCell ref="K7:R7"/>
    <mergeCell ref="D10:I10"/>
    <mergeCell ref="L10:Q10"/>
    <mergeCell ref="D14:G14"/>
    <mergeCell ref="L14:O14"/>
    <mergeCell ref="D12:G12"/>
    <mergeCell ref="L12:O12"/>
    <mergeCell ref="D13:G13"/>
    <mergeCell ref="L13:O13"/>
    <mergeCell ref="D11:G11"/>
    <mergeCell ref="L11:O11"/>
    <mergeCell ref="B19:R21"/>
    <mergeCell ref="N6:O6"/>
    <mergeCell ref="K6:M6"/>
    <mergeCell ref="P6:R6"/>
    <mergeCell ref="F5:G5"/>
    <mergeCell ref="N5:O5"/>
    <mergeCell ref="B5:C5"/>
    <mergeCell ref="D5:E5"/>
    <mergeCell ref="H6:I6"/>
    <mergeCell ref="H5:I5"/>
    <mergeCell ref="K5:M5"/>
    <mergeCell ref="P5:R5"/>
    <mergeCell ref="M2:N2"/>
    <mergeCell ref="P2:R2"/>
    <mergeCell ref="D3:E3"/>
    <mergeCell ref="H4:I4"/>
    <mergeCell ref="K2:L2"/>
    <mergeCell ref="H3:I3"/>
    <mergeCell ref="Q4:R4"/>
    <mergeCell ref="Q3:R3"/>
    <mergeCell ref="B3:C3"/>
    <mergeCell ref="N3:P3"/>
    <mergeCell ref="J3:L3"/>
    <mergeCell ref="F3:G3"/>
    <mergeCell ref="F4:G4"/>
    <mergeCell ref="N4:P4"/>
    <mergeCell ref="K4:M4"/>
    <mergeCell ref="D4:E4"/>
    <mergeCell ref="B4:C4"/>
    <mergeCell ref="H41:K41"/>
    <mergeCell ref="B29:L29"/>
    <mergeCell ref="B30:F30"/>
    <mergeCell ref="G30:L30"/>
    <mergeCell ref="B31:F31"/>
    <mergeCell ref="G31:L31"/>
    <mergeCell ref="E28:G28"/>
    <mergeCell ref="B1:E1"/>
    <mergeCell ref="B2:C2"/>
    <mergeCell ref="D2:E2"/>
    <mergeCell ref="F2:G2"/>
    <mergeCell ref="H2:J2"/>
    <mergeCell ref="D6:E6"/>
    <mergeCell ref="B6:C6"/>
    <mergeCell ref="F6:G6"/>
    <mergeCell ref="D15:G15"/>
    <mergeCell ref="L15:O15"/>
    <mergeCell ref="D16:G16"/>
    <mergeCell ref="L16:O16"/>
    <mergeCell ref="D17:G17"/>
    <mergeCell ref="G22:J22"/>
    <mergeCell ref="M22:P22"/>
    <mergeCell ref="D7:E7"/>
    <mergeCell ref="B8:R9"/>
  </mergeCells>
  <conditionalFormatting sqref="L12:O18">
    <cfRule type="containsBlanks" dxfId="16" priority="10">
      <formula>LEN(TRIM(L12))=0</formula>
    </cfRule>
  </conditionalFormatting>
  <conditionalFormatting sqref="C11:I18">
    <cfRule type="containsBlanks" dxfId="15" priority="9">
      <formula>LEN(TRIM(C11))=0</formula>
    </cfRule>
  </conditionalFormatting>
  <conditionalFormatting sqref="K11:Q11 P12:Q18 K12:K18">
    <cfRule type="containsBlanks" dxfId="14" priority="8">
      <formula>LEN(TRIM(K11))=0</formula>
    </cfRule>
  </conditionalFormatting>
  <conditionalFormatting sqref="B38:R40 B46:R47 B42:R43 B41:H41 L41:R41">
    <cfRule type="expression" dxfId="13" priority="6">
      <formula>$J$27="لا"</formula>
    </cfRule>
  </conditionalFormatting>
  <conditionalFormatting sqref="AE3:AE22">
    <cfRule type="expression" dxfId="12" priority="5">
      <formula>AE3&lt;&gt;""</formula>
    </cfRule>
  </conditionalFormatting>
  <conditionalFormatting sqref="AC1">
    <cfRule type="expression" dxfId="11" priority="3">
      <formula>AC1&lt;&gt;""</formula>
    </cfRule>
  </conditionalFormatting>
  <conditionalFormatting sqref="AD1:AH2">
    <cfRule type="expression" dxfId="10" priority="2">
      <formula>$AD$1&lt;&gt;""</formula>
    </cfRule>
  </conditionalFormatting>
  <conditionalFormatting sqref="AE23:AE26">
    <cfRule type="expression" dxfId="9" priority="1">
      <formula>AE23&lt;&gt;""</formula>
    </cfRule>
  </conditionalFormatting>
  <printOptions horizontalCentered="1" verticalCentered="1"/>
  <pageMargins left="0" right="0" top="0" bottom="0" header="0" footer="0"/>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3"/>
  <dimension ref="A1:EA5"/>
  <sheetViews>
    <sheetView showGridLines="0" rightToLeft="1" topLeftCell="DP1" zoomScale="98" zoomScaleNormal="98" workbookViewId="0">
      <pane ySplit="4" topLeftCell="A5" activePane="bottomLeft" state="frozen"/>
      <selection pane="bottomLeft" activeCell="DU16" sqref="DU16"/>
    </sheetView>
  </sheetViews>
  <sheetFormatPr defaultColWidth="9" defaultRowHeight="14.25" x14ac:dyDescent="0.2"/>
  <cols>
    <col min="1" max="1" width="13.875" style="1" customWidth="1"/>
    <col min="2" max="2" width="15" style="1" bestFit="1" customWidth="1"/>
    <col min="3" max="5" width="9" style="1"/>
    <col min="6" max="6" width="11.375" style="1" bestFit="1" customWidth="1"/>
    <col min="7" max="7" width="9.875" style="1" bestFit="1" customWidth="1"/>
    <col min="8" max="8" width="13.875" style="1" bestFit="1" customWidth="1"/>
    <col min="9" max="9" width="9" style="1"/>
    <col min="10" max="10" width="11.75" style="1" bestFit="1" customWidth="1"/>
    <col min="11" max="12" width="9" style="1"/>
    <col min="13" max="14" width="12.375" style="1" bestFit="1" customWidth="1"/>
    <col min="15" max="18" width="9" style="1"/>
    <col min="19" max="19" width="10.125" style="1" bestFit="1" customWidth="1"/>
    <col min="20" max="21" width="3.375" style="21" customWidth="1"/>
    <col min="22" max="103" width="3.375" style="1" customWidth="1"/>
    <col min="104" max="107" width="10.875" style="1" customWidth="1"/>
    <col min="108" max="108" width="11" style="1" customWidth="1"/>
    <col min="109" max="109" width="10.875" style="1" customWidth="1"/>
    <col min="110" max="110" width="9.375" style="1" bestFit="1" customWidth="1"/>
    <col min="111" max="113" width="9.375" style="1" customWidth="1"/>
    <col min="114" max="114" width="11.375" style="1" bestFit="1" customWidth="1"/>
    <col min="115" max="115" width="5.125" style="1" bestFit="1" customWidth="1"/>
    <col min="116" max="116" width="8.875" style="1" bestFit="1" customWidth="1"/>
    <col min="117" max="117" width="9.25" style="1" bestFit="1" customWidth="1"/>
    <col min="118" max="118" width="9.25" style="1" customWidth="1"/>
    <col min="119" max="119" width="8.25" style="1" bestFit="1" customWidth="1"/>
    <col min="120" max="121" width="6.375" style="1" bestFit="1" customWidth="1"/>
    <col min="122" max="122" width="3.75" style="1" bestFit="1" customWidth="1"/>
    <col min="123" max="123" width="14.75" style="1" bestFit="1" customWidth="1"/>
    <col min="124" max="124" width="12.375" style="1" bestFit="1" customWidth="1"/>
    <col min="125" max="125" width="13.375" style="1" bestFit="1" customWidth="1"/>
    <col min="126" max="126" width="12.375" style="1" bestFit="1" customWidth="1"/>
    <col min="127" max="127" width="9" style="1"/>
    <col min="128" max="131" width="11.25" style="1" customWidth="1"/>
    <col min="132" max="16384" width="9" style="1"/>
  </cols>
  <sheetData>
    <row r="1" spans="1:131" ht="18.75" thickBot="1" x14ac:dyDescent="0.25">
      <c r="A1" s="156"/>
      <c r="B1" s="466">
        <v>9999</v>
      </c>
      <c r="C1" s="466" t="s">
        <v>226</v>
      </c>
      <c r="D1" s="463"/>
      <c r="E1" s="463"/>
      <c r="F1" s="463"/>
      <c r="G1" s="463"/>
      <c r="H1" s="463"/>
      <c r="I1" s="463"/>
      <c r="J1" s="463"/>
      <c r="K1" s="437" t="s">
        <v>109</v>
      </c>
      <c r="L1" s="483" t="s">
        <v>51</v>
      </c>
      <c r="M1" s="477" t="s">
        <v>114</v>
      </c>
      <c r="N1" s="477" t="s">
        <v>115</v>
      </c>
      <c r="O1" s="486" t="s">
        <v>41</v>
      </c>
      <c r="P1" s="463" t="s">
        <v>227</v>
      </c>
      <c r="Q1" s="463"/>
      <c r="R1" s="463"/>
      <c r="S1" s="481" t="s">
        <v>101</v>
      </c>
      <c r="T1" s="458" t="s">
        <v>228</v>
      </c>
      <c r="U1" s="459"/>
      <c r="V1" s="459"/>
      <c r="W1" s="459"/>
      <c r="X1" s="459"/>
      <c r="Y1" s="459"/>
      <c r="Z1" s="459"/>
      <c r="AA1" s="459"/>
      <c r="AB1" s="459"/>
      <c r="AC1" s="459"/>
      <c r="AD1" s="459"/>
      <c r="AE1" s="459"/>
      <c r="AF1" s="459"/>
      <c r="AG1" s="459"/>
      <c r="AH1" s="459"/>
      <c r="AI1" s="459"/>
      <c r="AJ1" s="459"/>
      <c r="AK1" s="459"/>
      <c r="AL1" s="459"/>
      <c r="AM1" s="459"/>
      <c r="AN1" s="459"/>
      <c r="AO1" s="459"/>
      <c r="AP1" s="458" t="s">
        <v>229</v>
      </c>
      <c r="AQ1" s="459"/>
      <c r="AR1" s="459"/>
      <c r="AS1" s="459"/>
      <c r="AT1" s="459"/>
      <c r="AU1" s="459"/>
      <c r="AV1" s="459"/>
      <c r="AW1" s="459"/>
      <c r="AX1" s="459"/>
      <c r="AY1" s="459"/>
      <c r="AZ1" s="459"/>
      <c r="BA1" s="459"/>
      <c r="BB1" s="459"/>
      <c r="BC1" s="459"/>
      <c r="BD1" s="459"/>
      <c r="BE1" s="459"/>
      <c r="BF1" s="459"/>
      <c r="BG1" s="459"/>
      <c r="BH1" s="459"/>
      <c r="BI1" s="459"/>
      <c r="BJ1" s="459"/>
      <c r="BK1" s="459"/>
      <c r="BL1" s="458" t="s">
        <v>230</v>
      </c>
      <c r="BM1" s="459"/>
      <c r="BN1" s="459"/>
      <c r="BO1" s="459"/>
      <c r="BP1" s="459"/>
      <c r="BQ1" s="459"/>
      <c r="BR1" s="459"/>
      <c r="BS1" s="459"/>
      <c r="BT1" s="459"/>
      <c r="BU1" s="459"/>
      <c r="BV1" s="459"/>
      <c r="BW1" s="459"/>
      <c r="BX1" s="459"/>
      <c r="BY1" s="459"/>
      <c r="BZ1" s="459"/>
      <c r="CA1" s="459"/>
      <c r="CB1" s="459"/>
      <c r="CC1" s="459"/>
      <c r="CD1" s="459"/>
      <c r="CE1" s="459"/>
      <c r="CF1" s="458" t="s">
        <v>231</v>
      </c>
      <c r="CG1" s="459"/>
      <c r="CH1" s="459"/>
      <c r="CI1" s="459"/>
      <c r="CJ1" s="459"/>
      <c r="CK1" s="459"/>
      <c r="CL1" s="459"/>
      <c r="CM1" s="459"/>
      <c r="CN1" s="459"/>
      <c r="CO1" s="459"/>
      <c r="CP1" s="459"/>
      <c r="CQ1" s="459"/>
      <c r="CR1" s="459"/>
      <c r="CS1" s="459"/>
      <c r="CT1" s="459"/>
      <c r="CU1" s="459"/>
      <c r="CV1" s="459"/>
      <c r="CW1" s="459"/>
      <c r="CX1" s="459"/>
      <c r="CY1" s="459"/>
      <c r="CZ1" s="468" t="s">
        <v>232</v>
      </c>
      <c r="DA1" s="469"/>
      <c r="DB1" s="470"/>
      <c r="DC1" s="470"/>
      <c r="DD1" s="474" t="s">
        <v>233</v>
      </c>
      <c r="DE1" s="475"/>
      <c r="DF1" s="475"/>
      <c r="DG1" s="475"/>
      <c r="DH1" s="475"/>
      <c r="DI1" s="475"/>
      <c r="DJ1" s="475"/>
      <c r="DK1" s="475"/>
      <c r="DL1" s="474" t="s">
        <v>234</v>
      </c>
      <c r="DM1" s="475"/>
      <c r="DN1" s="475"/>
      <c r="DO1" s="476"/>
      <c r="DP1" s="474" t="s">
        <v>235</v>
      </c>
      <c r="DQ1" s="475"/>
      <c r="DR1" s="475"/>
      <c r="DS1" s="476"/>
      <c r="DU1" s="462" t="s">
        <v>236</v>
      </c>
      <c r="DV1" s="463"/>
      <c r="DW1" s="463"/>
      <c r="DX1" s="463"/>
      <c r="DY1" s="463"/>
      <c r="DZ1" s="463"/>
    </row>
    <row r="2" spans="1:131" ht="18.75" thickBot="1" x14ac:dyDescent="0.25">
      <c r="A2" s="156"/>
      <c r="B2" s="156"/>
      <c r="C2" s="156"/>
      <c r="D2" s="463"/>
      <c r="E2" s="463"/>
      <c r="F2" s="463"/>
      <c r="G2" s="463"/>
      <c r="H2" s="463"/>
      <c r="I2" s="463"/>
      <c r="J2" s="463"/>
      <c r="K2" s="438"/>
      <c r="L2" s="484"/>
      <c r="M2" s="478"/>
      <c r="N2" s="478"/>
      <c r="O2" s="487"/>
      <c r="P2" s="463"/>
      <c r="Q2" s="463"/>
      <c r="R2" s="463"/>
      <c r="S2" s="481"/>
      <c r="T2" s="460" t="s">
        <v>237</v>
      </c>
      <c r="U2" s="453"/>
      <c r="V2" s="453"/>
      <c r="W2" s="453"/>
      <c r="X2" s="453"/>
      <c r="Y2" s="453"/>
      <c r="Z2" s="453"/>
      <c r="AA2" s="453"/>
      <c r="AB2" s="453"/>
      <c r="AC2" s="453"/>
      <c r="AD2" s="453"/>
      <c r="AE2" s="467"/>
      <c r="AF2" s="452" t="s">
        <v>238</v>
      </c>
      <c r="AG2" s="453"/>
      <c r="AH2" s="453"/>
      <c r="AI2" s="453"/>
      <c r="AJ2" s="453"/>
      <c r="AK2" s="453"/>
      <c r="AL2" s="453"/>
      <c r="AM2" s="453"/>
      <c r="AN2" s="453"/>
      <c r="AO2" s="453"/>
      <c r="AP2" s="460" t="s">
        <v>237</v>
      </c>
      <c r="AQ2" s="453"/>
      <c r="AR2" s="453"/>
      <c r="AS2" s="453"/>
      <c r="AT2" s="453"/>
      <c r="AU2" s="453"/>
      <c r="AV2" s="453"/>
      <c r="AW2" s="453"/>
      <c r="AX2" s="453"/>
      <c r="AY2" s="453"/>
      <c r="AZ2" s="453"/>
      <c r="BA2" s="467"/>
      <c r="BB2" s="452" t="s">
        <v>238</v>
      </c>
      <c r="BC2" s="453"/>
      <c r="BD2" s="453"/>
      <c r="BE2" s="453"/>
      <c r="BF2" s="453"/>
      <c r="BG2" s="453"/>
      <c r="BH2" s="453"/>
      <c r="BI2" s="453"/>
      <c r="BJ2" s="453"/>
      <c r="BK2" s="453"/>
      <c r="BL2" s="460" t="s">
        <v>237</v>
      </c>
      <c r="BM2" s="453"/>
      <c r="BN2" s="453"/>
      <c r="BO2" s="453"/>
      <c r="BP2" s="453"/>
      <c r="BQ2" s="453"/>
      <c r="BR2" s="453"/>
      <c r="BS2" s="453"/>
      <c r="BT2" s="453"/>
      <c r="BU2" s="453"/>
      <c r="BV2" s="452" t="s">
        <v>238</v>
      </c>
      <c r="BW2" s="453"/>
      <c r="BX2" s="453"/>
      <c r="BY2" s="453"/>
      <c r="BZ2" s="453"/>
      <c r="CA2" s="453"/>
      <c r="CB2" s="453"/>
      <c r="CC2" s="453"/>
      <c r="CD2" s="453"/>
      <c r="CE2" s="453"/>
      <c r="CF2" s="460" t="s">
        <v>237</v>
      </c>
      <c r="CG2" s="453"/>
      <c r="CH2" s="453"/>
      <c r="CI2" s="453"/>
      <c r="CJ2" s="453"/>
      <c r="CK2" s="453"/>
      <c r="CL2" s="453"/>
      <c r="CM2" s="453"/>
      <c r="CN2" s="453"/>
      <c r="CO2" s="453"/>
      <c r="CP2" s="452" t="s">
        <v>238</v>
      </c>
      <c r="CQ2" s="453"/>
      <c r="CR2" s="453"/>
      <c r="CS2" s="453"/>
      <c r="CT2" s="453"/>
      <c r="CU2" s="453"/>
      <c r="CV2" s="453"/>
      <c r="CW2" s="453"/>
      <c r="CX2" s="453"/>
      <c r="CY2" s="453"/>
      <c r="CZ2" s="471"/>
      <c r="DA2" s="472"/>
      <c r="DB2" s="473"/>
      <c r="DC2" s="473"/>
      <c r="DD2" s="471"/>
      <c r="DE2" s="472"/>
      <c r="DF2" s="472"/>
      <c r="DG2" s="472"/>
      <c r="DH2" s="472"/>
      <c r="DI2" s="472"/>
      <c r="DJ2" s="472"/>
      <c r="DK2" s="472"/>
      <c r="DL2" s="471"/>
      <c r="DM2" s="472"/>
      <c r="DN2" s="472"/>
      <c r="DO2" s="473"/>
      <c r="DP2" s="471"/>
      <c r="DQ2" s="472"/>
      <c r="DR2" s="472"/>
      <c r="DS2" s="473"/>
      <c r="DU2" s="462"/>
      <c r="DV2" s="463"/>
      <c r="DW2" s="463"/>
      <c r="DX2" s="463"/>
      <c r="DY2" s="463"/>
      <c r="DZ2" s="463"/>
    </row>
    <row r="3" spans="1:131" ht="60.75" customHeight="1" thickBot="1" x14ac:dyDescent="0.25">
      <c r="A3" s="157" t="s">
        <v>94</v>
      </c>
      <c r="B3" s="158" t="s">
        <v>239</v>
      </c>
      <c r="C3" s="158" t="s">
        <v>240</v>
      </c>
      <c r="D3" s="158" t="s">
        <v>241</v>
      </c>
      <c r="E3" s="158" t="s">
        <v>59</v>
      </c>
      <c r="F3" s="159" t="s">
        <v>242</v>
      </c>
      <c r="G3" s="431" t="s">
        <v>38</v>
      </c>
      <c r="H3" s="160" t="s">
        <v>36</v>
      </c>
      <c r="I3" s="158" t="s">
        <v>61</v>
      </c>
      <c r="J3" s="158" t="s">
        <v>60</v>
      </c>
      <c r="K3" s="438"/>
      <c r="L3" s="484"/>
      <c r="M3" s="478"/>
      <c r="N3" s="478"/>
      <c r="O3" s="487"/>
      <c r="P3" s="479" t="s">
        <v>243</v>
      </c>
      <c r="Q3" s="479" t="s">
        <v>244</v>
      </c>
      <c r="R3" s="488" t="s">
        <v>113</v>
      </c>
      <c r="S3" s="481"/>
      <c r="T3" s="445" t="str">
        <f>'إختيار المقررات'!BN6</f>
        <v>أصول المحاسبة  (1)</v>
      </c>
      <c r="U3" s="446"/>
      <c r="V3" s="446" t="str">
        <f>'إختيار المقررات'!BN7</f>
        <v xml:space="preserve">الرياضيات المالية والادارية </v>
      </c>
      <c r="W3" s="446"/>
      <c r="X3" s="446" t="str">
        <f>'إختيار المقررات'!BN8</f>
        <v>مبادئ الادارة  (1)</v>
      </c>
      <c r="Y3" s="446"/>
      <c r="Z3" s="446" t="str">
        <f>'إختيار المقررات'!BN9</f>
        <v xml:space="preserve">المدخل الى القانون </v>
      </c>
      <c r="AA3" s="446"/>
      <c r="AB3" s="446" t="str">
        <f>'إختيار المقررات'!BN10</f>
        <v xml:space="preserve">تقنيات الحاسوب </v>
      </c>
      <c r="AC3" s="446"/>
      <c r="AD3" s="446" t="str">
        <f>'إختيار المقررات'!BN11</f>
        <v>اللغة الإنكليزية (1)</v>
      </c>
      <c r="AE3" s="461"/>
      <c r="AF3" s="435" t="str">
        <f>'إختيار المقررات'!BN13</f>
        <v>أصول المحاسبة (2)</v>
      </c>
      <c r="AG3" s="436"/>
      <c r="AH3" s="436" t="str">
        <f>'إختيار المقررات'!BN14</f>
        <v xml:space="preserve">اساليب كمية في الادارة </v>
      </c>
      <c r="AI3" s="436"/>
      <c r="AJ3" s="436" t="str">
        <f>'إختيار المقررات'!BN15</f>
        <v>مبادئ الادارة  (2)</v>
      </c>
      <c r="AK3" s="436"/>
      <c r="AL3" s="436" t="str">
        <f>'إختيار المقررات'!BN16</f>
        <v>دراسات تجارية باللغة الإنكليزية</v>
      </c>
      <c r="AM3" s="436"/>
      <c r="AN3" s="436" t="str">
        <f>'إختيار المقررات'!BN17</f>
        <v xml:space="preserve">اقتصاد كلي </v>
      </c>
      <c r="AO3" s="436"/>
      <c r="AP3" s="445" t="str">
        <f>'إختيار المقررات'!BN19</f>
        <v xml:space="preserve">محاسبة شركات الاشخاص </v>
      </c>
      <c r="AQ3" s="446"/>
      <c r="AR3" s="446" t="str">
        <f>'إختيار المقررات'!BN20</f>
        <v xml:space="preserve">ادارة مشتريات ومخازن </v>
      </c>
      <c r="AS3" s="446"/>
      <c r="AT3" s="446" t="str">
        <f>'إختيار المقررات'!BN21</f>
        <v xml:space="preserve">الادارة المالية </v>
      </c>
      <c r="AU3" s="446"/>
      <c r="AV3" s="446" t="str">
        <f>'إختيار المقررات'!BN22</f>
        <v xml:space="preserve">القانون التجاري </v>
      </c>
      <c r="AW3" s="446"/>
      <c r="AX3" s="446" t="str">
        <f>'إختيار المقررات'!BN23</f>
        <v>التمويل باللغة الإنكليزية</v>
      </c>
      <c r="AY3" s="446"/>
      <c r="AZ3" s="446" t="str">
        <f>'إختيار المقررات'!BN24</f>
        <v>اللغة الإنكليزية (2)</v>
      </c>
      <c r="BA3" s="461"/>
      <c r="BB3" s="435" t="str">
        <f>'إختيار المقررات'!BN26</f>
        <v xml:space="preserve">محاسبة شركات الاموال </v>
      </c>
      <c r="BC3" s="436"/>
      <c r="BD3" s="436" t="str">
        <f>'إختيار المقررات'!BN27</f>
        <v xml:space="preserve">المالية العامة </v>
      </c>
      <c r="BE3" s="436"/>
      <c r="BF3" s="436" t="str">
        <f>'إختيار المقررات'!BN28</f>
        <v xml:space="preserve">ادارة الانتاج </v>
      </c>
      <c r="BG3" s="436"/>
      <c r="BH3" s="436" t="str">
        <f>'إختيار المقررات'!BN29</f>
        <v xml:space="preserve">الاقتصاد الجزئي </v>
      </c>
      <c r="BI3" s="436"/>
      <c r="BJ3" s="436" t="str">
        <f>'إختيار المقررات'!BN30</f>
        <v xml:space="preserve">مبادئ الاحصاء </v>
      </c>
      <c r="BK3" s="436"/>
      <c r="BL3" s="445" t="str">
        <f>'إختيار المقررات'!BN32</f>
        <v>مبادئ التكاليف (1)</v>
      </c>
      <c r="BM3" s="446"/>
      <c r="BN3" s="446" t="str">
        <f>'إختيار المقررات'!BN33</f>
        <v xml:space="preserve">نظم المعلومات المحاسبية </v>
      </c>
      <c r="BO3" s="446"/>
      <c r="BP3" s="446" t="str">
        <f>'إختيار المقررات'!BN34</f>
        <v>محاسبة خاصة  (1)</v>
      </c>
      <c r="BQ3" s="446"/>
      <c r="BR3" s="446" t="str">
        <f>'إختيار المقررات'!BN35</f>
        <v xml:space="preserve">محاسبة منشات مالية </v>
      </c>
      <c r="BS3" s="446"/>
      <c r="BT3" s="446" t="str">
        <f>'إختيار المقررات'!BN36</f>
        <v xml:space="preserve">محاسبة حكومية </v>
      </c>
      <c r="BU3" s="446"/>
      <c r="BV3" s="435" t="str">
        <f>'إختيار المقررات'!BN38</f>
        <v>مبادئ التكاليف (2)</v>
      </c>
      <c r="BW3" s="436"/>
      <c r="BX3" s="436" t="str">
        <f>'إختيار المقررات'!BN39</f>
        <v>تحليل مالي باللغة الإنكليزية</v>
      </c>
      <c r="BY3" s="436"/>
      <c r="BZ3" s="436" t="str">
        <f>'إختيار المقررات'!BN40</f>
        <v>محاسبة خاصة (2)</v>
      </c>
      <c r="CA3" s="436"/>
      <c r="CB3" s="436" t="str">
        <f>'إختيار المقررات'!BN41</f>
        <v xml:space="preserve">نظرية المحاسبة </v>
      </c>
      <c r="CC3" s="436"/>
      <c r="CD3" s="436" t="str">
        <f>'إختيار المقررات'!BN42</f>
        <v xml:space="preserve">محاسبة ضريبية </v>
      </c>
      <c r="CE3" s="436"/>
      <c r="CF3" s="445" t="str">
        <f>'إختيار المقررات'!BN44</f>
        <v>تدقيق حسابات (1)</v>
      </c>
      <c r="CG3" s="446"/>
      <c r="CH3" s="446" t="str">
        <f>'إختيار المقررات'!BN45</f>
        <v xml:space="preserve">محاسبة ادارية </v>
      </c>
      <c r="CI3" s="446"/>
      <c r="CJ3" s="446" t="str">
        <f>'إختيار المقررات'!BN46</f>
        <v>محاسبة دولية باللغة الإنكليزية</v>
      </c>
      <c r="CK3" s="446"/>
      <c r="CL3" s="446" t="str">
        <f>'إختيار المقررات'!BN47</f>
        <v xml:space="preserve">برمجيات تطبيقية في المحاسبة </v>
      </c>
      <c r="CM3" s="446"/>
      <c r="CN3" s="446" t="str">
        <f>'إختيار المقررات'!BN48</f>
        <v xml:space="preserve">محاسبة زراعية </v>
      </c>
      <c r="CO3" s="446"/>
      <c r="CP3" s="435" t="str">
        <f>'إختيار المقررات'!BN50</f>
        <v>تدقيق حسابات (2)</v>
      </c>
      <c r="CQ3" s="436"/>
      <c r="CR3" s="436" t="str">
        <f>'إختيار المقررات'!BN51</f>
        <v xml:space="preserve">محاسبة متقدمة </v>
      </c>
      <c r="CS3" s="436"/>
      <c r="CT3" s="436" t="str">
        <f>'إختيار المقررات'!BN52</f>
        <v xml:space="preserve">محاسبة البترول </v>
      </c>
      <c r="CU3" s="436"/>
      <c r="CV3" s="436" t="str">
        <f>'إختيار المقررات'!BN53</f>
        <v xml:space="preserve">مشكلات محاسبية معاصرة </v>
      </c>
      <c r="CW3" s="436"/>
      <c r="CX3" s="436" t="str">
        <f>'إختيار المقررات'!BN54</f>
        <v>دراسات محاسبية باللغة الإنكليزية</v>
      </c>
      <c r="CY3" s="436"/>
      <c r="CZ3" s="443" t="s">
        <v>245</v>
      </c>
      <c r="DA3" s="441" t="s">
        <v>119</v>
      </c>
      <c r="DB3" s="426" t="s">
        <v>246</v>
      </c>
      <c r="DC3" s="426" t="s">
        <v>117</v>
      </c>
      <c r="DD3" s="451" t="s">
        <v>247</v>
      </c>
      <c r="DE3" s="454" t="s">
        <v>248</v>
      </c>
      <c r="DF3" s="428" t="s">
        <v>127</v>
      </c>
      <c r="DG3" s="428" t="s">
        <v>133</v>
      </c>
      <c r="DH3" s="428" t="s">
        <v>221</v>
      </c>
      <c r="DI3" s="428" t="s">
        <v>249</v>
      </c>
      <c r="DJ3" s="457" t="s">
        <v>146</v>
      </c>
      <c r="DK3" s="457" t="s">
        <v>148</v>
      </c>
      <c r="DL3" s="455" t="s">
        <v>250</v>
      </c>
      <c r="DM3" s="447" t="s">
        <v>251</v>
      </c>
      <c r="DN3" s="447" t="s">
        <v>252</v>
      </c>
      <c r="DO3" s="439" t="s">
        <v>253</v>
      </c>
      <c r="DP3" s="429" t="s">
        <v>105</v>
      </c>
      <c r="DQ3" s="433" t="s">
        <v>104</v>
      </c>
      <c r="DR3" s="433" t="s">
        <v>103</v>
      </c>
      <c r="DS3" s="424" t="s">
        <v>102</v>
      </c>
      <c r="DT3" s="424" t="s">
        <v>254</v>
      </c>
      <c r="DU3" s="462"/>
      <c r="DV3" s="463"/>
      <c r="DW3" s="463"/>
      <c r="DX3" s="463"/>
      <c r="DY3" s="463"/>
      <c r="DZ3" s="463"/>
    </row>
    <row r="4" spans="1:131" s="112" customFormat="1" ht="24.95" customHeight="1" thickBot="1" x14ac:dyDescent="0.25">
      <c r="A4" s="18" t="s">
        <v>94</v>
      </c>
      <c r="B4" s="19" t="s">
        <v>239</v>
      </c>
      <c r="C4" s="19" t="s">
        <v>240</v>
      </c>
      <c r="D4" s="19" t="s">
        <v>241</v>
      </c>
      <c r="E4" s="19" t="s">
        <v>59</v>
      </c>
      <c r="F4" s="20" t="s">
        <v>242</v>
      </c>
      <c r="G4" s="432"/>
      <c r="H4" s="19"/>
      <c r="I4" s="19" t="s">
        <v>61</v>
      </c>
      <c r="J4" s="19" t="s">
        <v>60</v>
      </c>
      <c r="K4" s="438"/>
      <c r="L4" s="485"/>
      <c r="M4" s="478"/>
      <c r="N4" s="478"/>
      <c r="O4" s="487"/>
      <c r="P4" s="480"/>
      <c r="Q4" s="480"/>
      <c r="R4" s="489"/>
      <c r="S4" s="482"/>
      <c r="T4" s="449">
        <v>1</v>
      </c>
      <c r="U4" s="450"/>
      <c r="V4" s="449">
        <v>2</v>
      </c>
      <c r="W4" s="450"/>
      <c r="X4" s="449">
        <v>3</v>
      </c>
      <c r="Y4" s="450"/>
      <c r="Z4" s="449">
        <v>4</v>
      </c>
      <c r="AA4" s="450"/>
      <c r="AB4" s="449">
        <v>5</v>
      </c>
      <c r="AC4" s="450"/>
      <c r="AD4" s="449">
        <v>102</v>
      </c>
      <c r="AE4" s="450"/>
      <c r="AF4" s="449">
        <v>6</v>
      </c>
      <c r="AG4" s="450"/>
      <c r="AH4" s="449">
        <v>7</v>
      </c>
      <c r="AI4" s="450"/>
      <c r="AJ4" s="449">
        <v>8</v>
      </c>
      <c r="AK4" s="450"/>
      <c r="AL4" s="449">
        <v>9</v>
      </c>
      <c r="AM4" s="450"/>
      <c r="AN4" s="449">
        <v>10</v>
      </c>
      <c r="AO4" s="450"/>
      <c r="AP4" s="449">
        <v>11</v>
      </c>
      <c r="AQ4" s="450"/>
      <c r="AR4" s="449">
        <v>12</v>
      </c>
      <c r="AS4" s="450"/>
      <c r="AT4" s="449">
        <v>13</v>
      </c>
      <c r="AU4" s="450"/>
      <c r="AV4" s="449">
        <v>14</v>
      </c>
      <c r="AW4" s="450"/>
      <c r="AX4" s="449">
        <v>15</v>
      </c>
      <c r="AY4" s="450"/>
      <c r="AZ4" s="449">
        <v>302</v>
      </c>
      <c r="BA4" s="450"/>
      <c r="BB4" s="449">
        <v>16</v>
      </c>
      <c r="BC4" s="450"/>
      <c r="BD4" s="449">
        <v>17</v>
      </c>
      <c r="BE4" s="450"/>
      <c r="BF4" s="449">
        <v>18</v>
      </c>
      <c r="BG4" s="450"/>
      <c r="BH4" s="449">
        <v>19</v>
      </c>
      <c r="BI4" s="450"/>
      <c r="BJ4" s="449">
        <v>20</v>
      </c>
      <c r="BK4" s="450"/>
      <c r="BL4" s="449">
        <v>21</v>
      </c>
      <c r="BM4" s="450"/>
      <c r="BN4" s="449">
        <v>22</v>
      </c>
      <c r="BO4" s="450"/>
      <c r="BP4" s="449">
        <v>23</v>
      </c>
      <c r="BQ4" s="450"/>
      <c r="BR4" s="449">
        <v>24</v>
      </c>
      <c r="BS4" s="450"/>
      <c r="BT4" s="449">
        <v>25</v>
      </c>
      <c r="BU4" s="450"/>
      <c r="BV4" s="449">
        <v>26</v>
      </c>
      <c r="BW4" s="450"/>
      <c r="BX4" s="449">
        <v>27</v>
      </c>
      <c r="BY4" s="450"/>
      <c r="BZ4" s="449">
        <v>28</v>
      </c>
      <c r="CA4" s="450"/>
      <c r="CB4" s="449">
        <v>29</v>
      </c>
      <c r="CC4" s="450"/>
      <c r="CD4" s="449">
        <v>30</v>
      </c>
      <c r="CE4" s="450"/>
      <c r="CF4" s="449">
        <v>31</v>
      </c>
      <c r="CG4" s="450"/>
      <c r="CH4" s="449">
        <v>32</v>
      </c>
      <c r="CI4" s="450"/>
      <c r="CJ4" s="449">
        <v>33</v>
      </c>
      <c r="CK4" s="450"/>
      <c r="CL4" s="449">
        <v>34</v>
      </c>
      <c r="CM4" s="450"/>
      <c r="CN4" s="449">
        <v>35</v>
      </c>
      <c r="CO4" s="450"/>
      <c r="CP4" s="449">
        <v>36</v>
      </c>
      <c r="CQ4" s="450"/>
      <c r="CR4" s="449">
        <v>37</v>
      </c>
      <c r="CS4" s="450"/>
      <c r="CT4" s="449">
        <v>38</v>
      </c>
      <c r="CU4" s="450"/>
      <c r="CV4" s="449">
        <v>39</v>
      </c>
      <c r="CW4" s="450"/>
      <c r="CX4" s="449">
        <v>40</v>
      </c>
      <c r="CY4" s="450"/>
      <c r="CZ4" s="444"/>
      <c r="DA4" s="442"/>
      <c r="DB4" s="427"/>
      <c r="DC4" s="427"/>
      <c r="DD4" s="451"/>
      <c r="DE4" s="454"/>
      <c r="DF4" s="428"/>
      <c r="DG4" s="428"/>
      <c r="DH4" s="428"/>
      <c r="DI4" s="428"/>
      <c r="DJ4" s="457"/>
      <c r="DK4" s="457"/>
      <c r="DL4" s="456"/>
      <c r="DM4" s="448"/>
      <c r="DN4" s="448"/>
      <c r="DO4" s="440"/>
      <c r="DP4" s="430"/>
      <c r="DQ4" s="434"/>
      <c r="DR4" s="434"/>
      <c r="DS4" s="425"/>
      <c r="DT4" s="425"/>
      <c r="DU4" s="464"/>
      <c r="DV4" s="465"/>
      <c r="DW4" s="465"/>
      <c r="DX4" s="465"/>
      <c r="DY4" s="465"/>
      <c r="DZ4" s="465"/>
    </row>
    <row r="5" spans="1:131" s="183" customFormat="1" ht="24.95" customHeight="1" x14ac:dyDescent="0.5">
      <c r="A5" s="161">
        <f>'إختيار المقررات'!D1</f>
        <v>0</v>
      </c>
      <c r="B5" s="161" t="str">
        <f>'إختيار المقررات'!J1</f>
        <v/>
      </c>
      <c r="C5" s="161" t="str">
        <f>'إختيار المقررات'!P1</f>
        <v>محمود</v>
      </c>
      <c r="D5" s="161" t="e">
        <f>'إختيار المقررات'!V1</f>
        <v>#N/A</v>
      </c>
      <c r="E5" s="161" t="str">
        <f>'إختيار المقررات'!AH1</f>
        <v/>
      </c>
      <c r="F5" s="162" t="str">
        <f>'إختيار المقررات'!AB1</f>
        <v/>
      </c>
      <c r="G5" s="161" t="str">
        <f>'إختيار المقررات'!AB3</f>
        <v>غير سوري</v>
      </c>
      <c r="H5" s="163">
        <f>'إختيار المقررات'!P3</f>
        <v>0</v>
      </c>
      <c r="I5" s="161" t="str">
        <f>'إختيار المقررات'!D3</f>
        <v/>
      </c>
      <c r="J5" s="164" t="str">
        <f>'إختيار المقررات'!J3</f>
        <v/>
      </c>
      <c r="K5" s="165" t="str">
        <f>'إختيار المقررات'!V3</f>
        <v>غير سوري</v>
      </c>
      <c r="L5" s="165" t="str">
        <f>'إختيار المقررات'!AH3</f>
        <v>لايوجد</v>
      </c>
      <c r="M5" s="165">
        <f>'إختيار المقررات'!V4</f>
        <v>0</v>
      </c>
      <c r="N5" s="165">
        <f>'إختيار المقررات'!AC4</f>
        <v>0</v>
      </c>
      <c r="O5" s="164">
        <f>'إختيار المقررات'!AH4</f>
        <v>0</v>
      </c>
      <c r="P5" s="166" t="str">
        <f>'إختيار المقررات'!D4</f>
        <v/>
      </c>
      <c r="Q5" s="161" t="str">
        <f>'إختيار المقررات'!J4</f>
        <v/>
      </c>
      <c r="R5" s="164" t="str">
        <f>'إختيار المقررات'!P4</f>
        <v/>
      </c>
      <c r="S5" s="167" t="e">
        <f>'إختيار المقررات'!D2</f>
        <v>#N/A</v>
      </c>
      <c r="T5" s="168" t="str">
        <f>IFERROR(IF(OR(T3=الإستمارة!$D$11,T3=الإستمارة!$D$12,T3=الإستمارة!$D$13,T3=الإستمارة!$D$14,T3=الإستمارة!$D$15,T3=الإستمارة!$D$16,T3=الإستمارة!$D$17,T3=الإستمارة!$D$18),VLOOKUP(T3,الإستمارة!$D$11:$I$18,6,0),VLOOKUP(T3,الإستمارة!$L$11:$Q$18,6,0)),"")</f>
        <v/>
      </c>
      <c r="U5" s="169" t="e">
        <f>IF(VLOOKUP(T3,'إختيار المقررات'!$BN$5:$BR$54,5,0)="","",VLOOKUP(T3,'إختيار المقررات'!$BN$5:$BR$54,5,0))</f>
        <v>#N/A</v>
      </c>
      <c r="V5" s="168" t="str">
        <f>IFERROR(IF(OR(V3=الإستمارة!$D$11,V3=الإستمارة!$D$12,V3=الإستمارة!$D$13,V3=الإستمارة!$D$14,V3=الإستمارة!$D$15,V3=الإستمارة!$D$16,V3=الإستمارة!$D$17,V3=الإستمارة!$D$18),VLOOKUP(V3,الإستمارة!$D$11:$I$18,6,0),VLOOKUP(V3,الإستمارة!$L$11:$Q$18,6,0)),"")</f>
        <v/>
      </c>
      <c r="W5" s="169" t="e">
        <f>IF(VLOOKUP(V3,'إختيار المقررات'!$BN$5:$BR$54,5,0)="","",VLOOKUP(V3,'إختيار المقررات'!$BN$5:$BR$54,5,0))</f>
        <v>#N/A</v>
      </c>
      <c r="X5" s="168" t="str">
        <f>IFERROR(IF(OR(X3=الإستمارة!$D$11,X3=الإستمارة!$D$12,X3=الإستمارة!$D$13,X3=الإستمارة!$D$14,X3=الإستمارة!$D$15,X3=الإستمارة!$D$16,X3=الإستمارة!$D$17,X3=الإستمارة!$D$18),VLOOKUP(X3,الإستمارة!$D$11:$I$18,6,0),VLOOKUP(X3,الإستمارة!$L$11:$Q$18,6,0)),"")</f>
        <v/>
      </c>
      <c r="Y5" s="169" t="e">
        <f>IF(VLOOKUP(X3,'إختيار المقررات'!$BN$5:$BR$54,5,0)="","",VLOOKUP(X3,'إختيار المقررات'!$BN$5:$BR$54,5,0))</f>
        <v>#N/A</v>
      </c>
      <c r="Z5" s="168" t="str">
        <f>IFERROR(IF(OR(Z3=الإستمارة!$D$11,Z3=الإستمارة!$D$12,Z3=الإستمارة!$D$13,Z3=الإستمارة!$D$14,Z3=الإستمارة!$D$15,Z3=الإستمارة!$D$16,Z3=الإستمارة!$D$17,Z3=الإستمارة!$D$18),VLOOKUP(Z3,الإستمارة!$D$11:$I$18,6,0),VLOOKUP(Z3,الإستمارة!$L$11:$Q$18,6,0)),"")</f>
        <v/>
      </c>
      <c r="AA5" s="169" t="e">
        <f>IF(VLOOKUP(Z3,'إختيار المقررات'!$BN$5:$BR$54,5,0)="","",VLOOKUP(Z3,'إختيار المقررات'!$BN$5:$BR$54,5,0))</f>
        <v>#N/A</v>
      </c>
      <c r="AB5" s="168" t="str">
        <f>IFERROR(IF(OR(AB3=الإستمارة!$D$11,AB3=الإستمارة!$D$12,AB3=الإستمارة!$D$13,AB3=الإستمارة!$D$14,AB3=الإستمارة!$D$15,AB3=الإستمارة!$D$16,AB3=الإستمارة!$D$17,AB3=الإستمارة!$D$18),VLOOKUP(AB3,الإستمارة!$D$11:$I$18,6,0),VLOOKUP(AB3,الإستمارة!$L$11:$Q$18,6,0)),"")</f>
        <v/>
      </c>
      <c r="AC5" s="169" t="e">
        <f>IF(VLOOKUP(AB3,'إختيار المقررات'!$BN$5:$BR$54,5,0)="","",VLOOKUP(AB3,'إختيار المقررات'!$BN$5:$BR$54,5,0))</f>
        <v>#N/A</v>
      </c>
      <c r="AD5" s="168" t="str">
        <f>IFERROR(IF(OR(AD3=الإستمارة!$D$11,AD3=الإستمارة!$D$12,AD3=الإستمارة!$D$13,AD3=الإستمارة!$D$14,AD3=الإستمارة!$D$15,AD3=الإستمارة!$D$16,AD3=الإستمارة!$D$17,AD3=الإستمارة!$D$18),VLOOKUP(AD3,الإستمارة!$D$11:$I$18,6,0),VLOOKUP(AD3,الإستمارة!$L$11:$Q$18,6,0)),"")</f>
        <v/>
      </c>
      <c r="AE5" s="169" t="e">
        <f>IF(VLOOKUP(AD3,'إختيار المقررات'!$BN$5:$BR$54,5,0)="","",VLOOKUP(AD3,'إختيار المقررات'!$BN$5:$BR$54,5,0))</f>
        <v>#N/A</v>
      </c>
      <c r="AF5" s="170" t="str">
        <f>IFERROR(IF(OR(AF3=الإستمارة!$D$11,AF3=الإستمارة!$D$12,AF3=الإستمارة!$D$13,AF3=الإستمارة!$D$14,AF3=الإستمارة!$D$15,AF3=الإستمارة!$D$16,AF3=الإستمارة!$D$17,AF3=الإستمارة!$D$18),VLOOKUP(AF3,الإستمارة!$D$11:$I$18,6,0),VLOOKUP(AF3,الإستمارة!$L$11:$Q$18,6,0)),"")</f>
        <v/>
      </c>
      <c r="AG5" s="171" t="e">
        <f>IF(VLOOKUP(AF3,'إختيار المقررات'!$BN$5:$BR$54,5,0)="","",VLOOKUP(AF3,'إختيار المقررات'!$BN$5:$BR$54,5,0))</f>
        <v>#N/A</v>
      </c>
      <c r="AH5" s="172" t="str">
        <f>IFERROR(IF(OR(AH3=الإستمارة!$D$11,AH3=الإستمارة!$D$12,AH3=الإستمارة!$D$13,AH3=الإستمارة!$D$14,AH3=الإستمارة!$D$15,AH3=الإستمارة!$D$16,AH3=الإستمارة!$D$17,AH3=الإستمارة!$D$18),VLOOKUP(AH3,الإستمارة!$D$11:$I$18,6,0),VLOOKUP(AH3,الإستمارة!$L$11:$Q$18,6,0)),"")</f>
        <v/>
      </c>
      <c r="AI5" s="169" t="e">
        <f>IF(VLOOKUP(AH3,'إختيار المقررات'!$BN$5:$BR$54,5,0)="","",VLOOKUP(AH3,'إختيار المقررات'!$BN$5:$BR$54,5,0))</f>
        <v>#N/A</v>
      </c>
      <c r="AJ5" s="170" t="str">
        <f>IFERROR(IF(OR(AJ3=الإستمارة!$D$11,AJ3=الإستمارة!$D$12,AJ3=الإستمارة!$D$13,AJ3=الإستمارة!$D$14,AJ3=الإستمارة!$D$15,AJ3=الإستمارة!$D$16,AJ3=الإستمارة!$D$17,AJ3=الإستمارة!$D$18),VLOOKUP(AJ3,الإستمارة!$D$11:$I$18,6,0),VLOOKUP(AJ3,الإستمارة!$L$11:$Q$18,6,0)),"")</f>
        <v/>
      </c>
      <c r="AK5" s="169" t="e">
        <f>IF(VLOOKUP(AJ3,'إختيار المقررات'!$BN$5:$BR$54,5,0)="","",VLOOKUP(AJ3,'إختيار المقررات'!$BN$5:$BR$54,5,0))</f>
        <v>#N/A</v>
      </c>
      <c r="AL5" s="170" t="str">
        <f>IFERROR(IF(OR(AL3=الإستمارة!$D$11,AL3=الإستمارة!$D$12,AL3=الإستمارة!$D$13,AL3=الإستمارة!$D$14,AL3=الإستمارة!$D$15,AL3=الإستمارة!$D$16,AL3=الإستمارة!$D$17,AL3=الإستمارة!$D$18),VLOOKUP(AL3,الإستمارة!$D$11:$I$18,6,0),VLOOKUP(AL3,الإستمارة!$L$11:$Q$18,6,0)),"")</f>
        <v/>
      </c>
      <c r="AM5" s="169" t="e">
        <f>IF(VLOOKUP(AL3,'إختيار المقررات'!$BN$5:$BR$54,5,0)="","",VLOOKUP(AL3,'إختيار المقررات'!$BN$5:$BR$54,5,0))</f>
        <v>#N/A</v>
      </c>
      <c r="AN5" s="170" t="str">
        <f>IFERROR(IF(OR(AN3=الإستمارة!$D$11,AN3=الإستمارة!$D$12,AN3=الإستمارة!$D$13,AN3=الإستمارة!$D$14,AN3=الإستمارة!$D$15,AN3=الإستمارة!$D$16,AN3=الإستمارة!$D$17,AN3=الإستمارة!$D$18),VLOOKUP(AN3,الإستمارة!$D$11:$I$18,6,0),VLOOKUP(AN3,الإستمارة!$L$11:$Q$18,6,0)),"")</f>
        <v/>
      </c>
      <c r="AO5" s="169" t="e">
        <f>IF(VLOOKUP(AN3,'إختيار المقررات'!$BN$5:$BR$54,5,0)="","",VLOOKUP(AN3,'إختيار المقررات'!$BN$5:$BR$54,5,0))</f>
        <v>#N/A</v>
      </c>
      <c r="AP5" s="170" t="str">
        <f>IFERROR(IF(OR(AP3=الإستمارة!$D$11,AP3=الإستمارة!$D$12,AP3=الإستمارة!$D$13,AP3=الإستمارة!$D$14,AP3=الإستمارة!$D$15,AP3=الإستمارة!$D$16,AP3=الإستمارة!$D$17,AP3=الإستمارة!$D$18),VLOOKUP(AP3,الإستمارة!$D$11:$I$18,6,0),VLOOKUP(AP3,الإستمارة!$L$11:$Q$18,6,0)),"")</f>
        <v/>
      </c>
      <c r="AQ5" s="169" t="e">
        <f>IF(VLOOKUP(AP3,'إختيار المقررات'!$BN$5:$BR$54,5,0)="","",VLOOKUP(AP3,'إختيار المقررات'!$BN$5:$BR$54,5,0))</f>
        <v>#N/A</v>
      </c>
      <c r="AR5" s="170" t="str">
        <f>IFERROR(IF(OR(AR3=الإستمارة!$D$11,AR3=الإستمارة!$D$12,AR3=الإستمارة!$D$13,AR3=الإستمارة!$D$14,AR3=الإستمارة!$D$15,AR3=الإستمارة!$D$16,AR3=الإستمارة!$D$17,AR3=الإستمارة!$D$18),VLOOKUP(AR3,الإستمارة!$D$11:$I$18,6,0),VLOOKUP(AR3,الإستمارة!$L$11:$Q$18,6,0)),"")</f>
        <v/>
      </c>
      <c r="AS5" s="173" t="e">
        <f>IF(VLOOKUP(AR3,'إختيار المقررات'!$BN$5:$BR$54,5,0)="","",VLOOKUP(AR3,'إختيار المقررات'!$BN$5:$BR$54,5,0))</f>
        <v>#N/A</v>
      </c>
      <c r="AT5" s="168" t="str">
        <f>IFERROR(IF(OR(AT3=الإستمارة!$D$11,AT3=الإستمارة!$D$12,AT3=الإستمارة!$D$13,AT3=الإستمارة!$D$14,AT3=الإستمارة!$D$15,AT3=الإستمارة!$D$16,AT3=الإستمارة!$D$17,AT3=الإستمارة!$D$18),VLOOKUP(AT3,الإستمارة!$D$11:$I$18,6,0),VLOOKUP(AT3,الإستمارة!$L$11:$Q$18,6,0)),"")</f>
        <v/>
      </c>
      <c r="AU5" s="169" t="e">
        <f>IF(VLOOKUP(AT3,'إختيار المقررات'!$BN$5:$BR$54,5,0)="","",VLOOKUP(AT3,'إختيار المقررات'!$BN$5:$BR$54,5,0))</f>
        <v>#N/A</v>
      </c>
      <c r="AV5" s="170" t="str">
        <f>IFERROR(IF(OR(AV3=الإستمارة!$D$11,AV3=الإستمارة!$D$12,AV3=الإستمارة!$D$13,AV3=الإستمارة!$D$14,AV3=الإستمارة!$D$15,AV3=الإستمارة!$D$16,AV3=الإستمارة!$D$17,AV3=الإستمارة!$D$18),VLOOKUP(AV3,الإستمارة!$D$11:$I$18,6,0),VLOOKUP(AV3,الإستمارة!$L$11:$Q$18,6,0)),"")</f>
        <v/>
      </c>
      <c r="AW5" s="169" t="e">
        <f>IF(VLOOKUP(AV3,'إختيار المقررات'!$BN$5:$BR$54,5,0)="","",VLOOKUP(AV3,'إختيار المقررات'!$BN$5:$BR$54,5,0))</f>
        <v>#N/A</v>
      </c>
      <c r="AX5" s="169" t="str">
        <f>IFERROR(IF(OR(AX3=الإستمارة!$D$11,AX3=الإستمارة!$D$12,AX3=الإستمارة!$D$13,AX3=الإستمارة!$D$14,AX3=الإستمارة!$D$15,AX3=الإستمارة!$D$16,AX3=الإستمارة!$D$17,AX3=الإستمارة!$D$18),VLOOKUP(AX3,الإستمارة!$D$11:$I$18,6,0),VLOOKUP(AX3,الإستمارة!$L$11:$Q$18,6,0)),"")</f>
        <v/>
      </c>
      <c r="AY5" s="169" t="e">
        <f>IF(VLOOKUP(AX3,'إختيار المقررات'!$BN$5:$BR$54,5,0)="","",VLOOKUP(AX3,'إختيار المقررات'!$BN$5:$BR$54,5,0))</f>
        <v>#N/A</v>
      </c>
      <c r="AZ5" s="170" t="str">
        <f>IFERROR(IF(OR(AZ3=الإستمارة!$D$11,AZ3=الإستمارة!$D$12,AZ3=الإستمارة!$D$13,AZ3=الإستمارة!$D$14,AZ3=الإستمارة!$D$15,AZ3=الإستمارة!$D$16,AZ3=الإستمارة!$D$17,AZ3=الإستمارة!$D$18),VLOOKUP(AZ3,الإستمارة!$D$11:$I$18,6,0),VLOOKUP(AZ3,الإستمارة!$L$11:$Q$18,6,0)),"")</f>
        <v/>
      </c>
      <c r="BA5" s="169" t="e">
        <f>IF(VLOOKUP(AZ3,'إختيار المقررات'!$BN$5:$BR$54,5,0)="","",VLOOKUP(AZ3,'إختيار المقررات'!$BN$5:$BR$54,5,0))</f>
        <v>#N/A</v>
      </c>
      <c r="BB5" s="170" t="str">
        <f>IFERROR(IF(OR(BB3=الإستمارة!$D$11,BB3=الإستمارة!$D$12,BB3=الإستمارة!$D$13,BB3=الإستمارة!$D$14,BB3=الإستمارة!$D$15,BB3=الإستمارة!$D$16,BB3=الإستمارة!$D$17,BB3=الإستمارة!$D$18),VLOOKUP(BB3,الإستمارة!$D$11:$I$18,6,0),VLOOKUP(BB3,الإستمارة!$L$11:$Q$18,6,0)),"")</f>
        <v/>
      </c>
      <c r="BC5" s="169" t="e">
        <f>IF(VLOOKUP(BB3,'إختيار المقررات'!$BN$5:$BR$54,5,0)="","",VLOOKUP(BB3,'إختيار المقررات'!$BN$5:$BR$54,5,0))</f>
        <v>#N/A</v>
      </c>
      <c r="BD5" s="170" t="str">
        <f>IFERROR(IF(OR(BD3=الإستمارة!$D$11,BD3=الإستمارة!$D$12,BD3=الإستمارة!$D$13,BD3=الإستمارة!$D$14,BD3=الإستمارة!$D$15,BD3=الإستمارة!$D$16,BD3=الإستمارة!$D$17,BD3=الإستمارة!$D$18),VLOOKUP(BD3,الإستمارة!$D$11:$I$18,6,0),VLOOKUP(BD3,الإستمارة!$L$11:$Q$18,6,0)),"")</f>
        <v/>
      </c>
      <c r="BE5" s="169" t="e">
        <f>IF(VLOOKUP(BD3,'إختيار المقررات'!$BN$5:$BR$54,5,0)="","",VLOOKUP(BD3,'إختيار المقررات'!$BN$5:$BR$54,5,0))</f>
        <v>#N/A</v>
      </c>
      <c r="BF5" s="170" t="str">
        <f>IFERROR(IF(OR(BF3=الإستمارة!$D$11,BF3=الإستمارة!$D$12,BF3=الإستمارة!$D$13,BF3=الإستمارة!$D$14,BF3=الإستمارة!$D$15,BF3=الإستمارة!$D$16,BF3=الإستمارة!$D$17,BF3=الإستمارة!$D$18),VLOOKUP(BF3,الإستمارة!$D$11:$I$18,6,0),VLOOKUP(BF3,الإستمارة!$L$11:$Q$18,6,0)),"")</f>
        <v/>
      </c>
      <c r="BG5" s="171" t="e">
        <f>IF(VLOOKUP(BF3,'إختيار المقررات'!$BN$5:$BR$54,5,0)="","",VLOOKUP(BF3,'إختيار المقررات'!$BN$5:$BR$54,5,0))</f>
        <v>#N/A</v>
      </c>
      <c r="BH5" s="172" t="str">
        <f>IFERROR(IF(OR(BH3=الإستمارة!$D$11,BH3=الإستمارة!$D$12,BH3=الإستمارة!$D$13,BH3=الإستمارة!$D$14,BH3=الإستمارة!$D$15,BH3=الإستمارة!$D$16,BH3=الإستمارة!$D$17,BH3=الإستمارة!$D$18),VLOOKUP(BH3,الإستمارة!$D$11:$I$18,6,0),VLOOKUP(BH3,الإستمارة!$L$11:$Q$18,6,0)),"")</f>
        <v/>
      </c>
      <c r="BI5" s="169" t="e">
        <f>IF(VLOOKUP(BH3,'إختيار المقررات'!$BN$5:$BR$54,5,0)="","",VLOOKUP(BH3,'إختيار المقررات'!$BN$5:$BR$54,5,0))</f>
        <v>#N/A</v>
      </c>
      <c r="BJ5" s="170" t="str">
        <f>IFERROR(IF(OR(BJ3=الإستمارة!$D$11,BJ3=الإستمارة!$D$12,BJ3=الإستمارة!$D$13,BJ3=الإستمارة!$D$14,BJ3=الإستمارة!$D$15,BJ3=الإستمارة!$D$16,BJ3=الإستمارة!$D$17,BJ3=الإستمارة!$D$18),VLOOKUP(BJ3,الإستمارة!$D$11:$I$18,6,0),VLOOKUP(BJ3,الإستمارة!$L$11:$Q$18,6,0)),"")</f>
        <v/>
      </c>
      <c r="BK5" s="169" t="e">
        <f>IF(VLOOKUP(BJ3,'إختيار المقررات'!$BN$5:$BR$54,5,0)="","",VLOOKUP(BJ3,'إختيار المقررات'!$BN$5:$BR$54,5,0))</f>
        <v>#N/A</v>
      </c>
      <c r="BL5" s="170" t="str">
        <f>IFERROR(IF(OR(BL3=الإستمارة!$D$11,BL3=الإستمارة!$D$12,BL3=الإستمارة!$D$13,BL3=الإستمارة!$D$14,BL3=الإستمارة!$D$15,BL3=الإستمارة!$D$16,BL3=الإستمارة!$D$17,BL3=الإستمارة!$D$18),VLOOKUP(BL3,الإستمارة!$D$11:$I$18,6,0),VLOOKUP(BL3,الإستمارة!$L$11:$Q$18,6,0)),"")</f>
        <v/>
      </c>
      <c r="BM5" s="169" t="e">
        <f>IF(VLOOKUP(BL3,'إختيار المقررات'!$BN$5:$BR$54,5,0)="","",VLOOKUP(BL3,'إختيار المقررات'!$BN$5:$BR$54,5,0))</f>
        <v>#N/A</v>
      </c>
      <c r="BN5" s="170" t="str">
        <f>IFERROR(IF(OR(BN3=الإستمارة!$D$11,BN3=الإستمارة!$D$12,BN3=الإستمارة!$D$13,BN3=الإستمارة!$D$14,BN3=الإستمارة!$D$15,BN3=الإستمارة!$D$16,BN3=الإستمارة!$D$17,BN3=الإستمارة!$D$18),VLOOKUP(BN3,الإستمارة!$D$11:$I$18,6,0),VLOOKUP(BN3,الإستمارة!$L$11:$Q$18,6,0)),"")</f>
        <v/>
      </c>
      <c r="BO5" s="169" t="e">
        <f>IF(VLOOKUP(BN3,'إختيار المقررات'!$BN$5:$BR$54,5,0)="","",VLOOKUP(BN3,'إختيار المقررات'!$BN$5:$BR$54,5,0))</f>
        <v>#N/A</v>
      </c>
      <c r="BP5" s="170" t="str">
        <f>IFERROR(IF(OR(BP3=الإستمارة!$D$11,BP3=الإستمارة!$D$12,BP3=الإستمارة!$D$13,BP3=الإستمارة!$D$14,BP3=الإستمارة!$D$15,BP3=الإستمارة!$D$16,BP3=الإستمارة!$D$17,BP3=الإستمارة!$D$18),VLOOKUP(BP3,الإستمارة!$D$11:$I$18,6,0),VLOOKUP(BP3,الإستمارة!$L$11:$Q$18,6,0)),"")</f>
        <v/>
      </c>
      <c r="BQ5" s="169" t="e">
        <f>IF(VLOOKUP(BP3,'إختيار المقررات'!$BN$5:$BR$54,5,0)="","",VLOOKUP(BP3,'إختيار المقررات'!$BN$5:$BR$54,5,0))</f>
        <v>#N/A</v>
      </c>
      <c r="BR5" s="170" t="str">
        <f>IFERROR(IF(OR(BR3=الإستمارة!$D$11,BR3=الإستمارة!$D$12,BR3=الإستمارة!$D$13,BR3=الإستمارة!$D$14,BR3=الإستمارة!$D$15,BR3=الإستمارة!$D$16,BR3=الإستمارة!$D$17,BR3=الإستمارة!$D$18),VLOOKUP(BR3,الإستمارة!$D$11:$I$18,6,0),VLOOKUP(BR3,الإستمارة!$L$11:$Q$18,6,0)),"")</f>
        <v/>
      </c>
      <c r="BS5" s="173" t="e">
        <f>IF(VLOOKUP(BR3,'إختيار المقررات'!$BN$5:$BR$54,5,0)="","",VLOOKUP(BR3,'إختيار المقررات'!$BN$5:$BR$54,5,0))</f>
        <v>#N/A</v>
      </c>
      <c r="BT5" s="168" t="str">
        <f>IFERROR(IF(OR(BT3=الإستمارة!$D$11,BT3=الإستمارة!$D$12,BT3=الإستمارة!$D$13,BT3=الإستمارة!$D$14,BT3=الإستمارة!$D$15,BT3=الإستمارة!$D$16,BT3=الإستمارة!$D$17,BT3=الإستمارة!$D$18),VLOOKUP(BT3,الإستمارة!$D$11:$I$18,6,0),VLOOKUP(BT3,الإستمارة!$L$11:$Q$18,6,0)),"")</f>
        <v/>
      </c>
      <c r="BU5" s="169" t="e">
        <f>IF(VLOOKUP(BT3,'إختيار المقررات'!$BN$5:$BR$54,5,0)="","",VLOOKUP(BT3,'إختيار المقررات'!$BN$5:$BR$54,5,0))</f>
        <v>#N/A</v>
      </c>
      <c r="BV5" s="170" t="str">
        <f>IFERROR(IF(OR(BV3=الإستمارة!$D$11,BV3=الإستمارة!$D$12,BV3=الإستمارة!$D$13,BV3=الإستمارة!$D$14,BV3=الإستمارة!$D$15,BV3=الإستمارة!$D$16,BV3=الإستمارة!$D$17,BV3=الإستمارة!$D$18),VLOOKUP(BV3,الإستمارة!$D$11:$I$18,6,0),VLOOKUP(BV3,الإستمارة!$L$11:$Q$18,6,0)),"")</f>
        <v/>
      </c>
      <c r="BW5" s="169" t="e">
        <f>IF(VLOOKUP(BV3,'إختيار المقررات'!$BN$5:$BR$54,5,0)="","",VLOOKUP(BV3,'إختيار المقررات'!$BN$5:$BR$54,5,0))</f>
        <v>#N/A</v>
      </c>
      <c r="BX5" s="170" t="str">
        <f>IFERROR(IF(OR(BX3=الإستمارة!$D$11,BX3=الإستمارة!$D$12,BX3=الإستمارة!$D$13,BX3=الإستمارة!$D$14,BX3=الإستمارة!$D$15,BX3=الإستمارة!$D$16,BX3=الإستمارة!$D$17,BX3=الإستمارة!$D$18),VLOOKUP(BX3,الإستمارة!$D$11:$I$18,6,0),VLOOKUP(BX3,الإستمارة!$L$11:$Q$18,6,0)),"")</f>
        <v/>
      </c>
      <c r="BY5" s="169" t="e">
        <f>IF(VLOOKUP(BX3,'إختيار المقررات'!$BN$5:$BR$54,5,0)="","",VLOOKUP(BX3,'إختيار المقررات'!$BN$5:$BR$54,5,0))</f>
        <v>#N/A</v>
      </c>
      <c r="BZ5" s="170" t="str">
        <f>IFERROR(IF(OR(BZ3=الإستمارة!$D$11,BZ3=الإستمارة!$D$12,BZ3=الإستمارة!$D$13,BZ3=الإستمارة!$D$14,BZ3=الإستمارة!$D$15,BZ3=الإستمارة!$D$16,BZ3=الإستمارة!$D$17,BZ3=الإستمارة!$D$18),VLOOKUP(BZ3,الإستمارة!$D$11:$I$18,6,0),VLOOKUP(BZ3,الإستمارة!$L$11:$Q$18,6,0)),"")</f>
        <v/>
      </c>
      <c r="CA5" s="169" t="e">
        <f>IF(VLOOKUP(BZ3,'إختيار المقررات'!$BN$5:$BR$54,5,0)="","",VLOOKUP(BZ3,'إختيار المقررات'!$BN$5:$BR$54,5,0))</f>
        <v>#N/A</v>
      </c>
      <c r="CB5" s="170" t="str">
        <f>IFERROR(IF(OR(CB3=الإستمارة!$D$11,CB3=الإستمارة!$D$12,CB3=الإستمارة!$D$13,CB3=الإستمارة!$D$14,CB3=الإستمارة!$D$15,CB3=الإستمارة!$D$16,CB3=الإستمارة!$D$17,CB3=الإستمارة!$D$18),VLOOKUP(CB3,الإستمارة!$D$11:$I$18,6,0),VLOOKUP(CB3,الإستمارة!$L$11:$Q$18,6,0)),"")</f>
        <v/>
      </c>
      <c r="CC5" s="169" t="e">
        <f>IF(VLOOKUP(CB3,'إختيار المقررات'!$BN$5:$BR$54,5,0)="","",VLOOKUP(CB3,'إختيار المقررات'!$BN$5:$BR$54,5,0))</f>
        <v>#N/A</v>
      </c>
      <c r="CD5" s="170" t="str">
        <f>IFERROR(IF(OR(CD3=الإستمارة!$D$11,CD3=الإستمارة!$D$12,CD3=الإستمارة!$D$13,CD3=الإستمارة!$D$14,CD3=الإستمارة!$D$15,CD3=الإستمارة!$D$16,CD3=الإستمارة!$D$17,CD3=الإستمارة!$D$18),VLOOKUP(CD3,الإستمارة!$D$11:$I$18,6,0),VLOOKUP(CD3,الإستمارة!$L$11:$Q$18,6,0)),"")</f>
        <v/>
      </c>
      <c r="CE5" s="171" t="e">
        <f>IF(VLOOKUP(CD3,'إختيار المقررات'!$BN$5:$BR$54,5,0)="","",VLOOKUP(CD3,'إختيار المقررات'!$BN$5:$BR$54,5,0))</f>
        <v>#N/A</v>
      </c>
      <c r="CF5" s="172" t="str">
        <f>IFERROR(IF(OR(CF3=الإستمارة!$D$11,CF3=الإستمارة!$D$12,CF3=الإستمارة!$D$13,CF3=الإستمارة!$D$14,CF3=الإستمارة!$D$15,CF3=الإستمارة!$D$16,CF3=الإستمارة!$D$17,CF3=الإستمارة!$D$18),VLOOKUP(CF3,الإستمارة!$D$11:$I$18,6,0),VLOOKUP(CF3,الإستمارة!$L$11:$Q$18,6,0)),"")</f>
        <v/>
      </c>
      <c r="CG5" s="169" t="e">
        <f>IF(VLOOKUP(CF3,'إختيار المقررات'!$BN$5:$BR$54,5,0)="","",VLOOKUP(CF3,'إختيار المقررات'!$BN$5:$BR$54,5,0))</f>
        <v>#N/A</v>
      </c>
      <c r="CH5" s="170" t="str">
        <f>IFERROR(IF(OR(CH3=الإستمارة!$D$11,CH3=الإستمارة!$D$12,CH3=الإستمارة!$D$13,CH3=الإستمارة!$D$14,CH3=الإستمارة!$D$15,CH3=الإستمارة!$D$16,CH3=الإستمارة!$D$17,CH3=الإستمارة!$D$18),VLOOKUP(CH3,الإستمارة!$D$11:$I$18,6,0),VLOOKUP(CH3,الإستمارة!$L$11:$Q$18,6,0)),"")</f>
        <v/>
      </c>
      <c r="CI5" s="169" t="e">
        <f>IF(VLOOKUP(CH3,'إختيار المقررات'!$BN$5:$BR$54,5,0)="","",VLOOKUP(CH3,'إختيار المقررات'!$BN$5:$BR$54,5,0))</f>
        <v>#N/A</v>
      </c>
      <c r="CJ5" s="170" t="str">
        <f>IFERROR(IF(OR(CJ3=الإستمارة!$D$11,CJ3=الإستمارة!$D$12,CJ3=الإستمارة!$D$13,CJ3=الإستمارة!$D$14,CJ3=الإستمارة!$D$15,CJ3=الإستمارة!$D$16,CJ3=الإستمارة!$D$17,CJ3=الإستمارة!$D$18),VLOOKUP(CJ3,الإستمارة!$D$11:$I$18,6,0),VLOOKUP(CJ3,الإستمارة!$L$11:$Q$18,6,0)),"")</f>
        <v/>
      </c>
      <c r="CK5" s="169" t="e">
        <f>IF(VLOOKUP(CJ3,'إختيار المقررات'!$BN$5:$BR$54,5,0)="","",VLOOKUP(CJ3,'إختيار المقررات'!$BN$5:$BR$54,5,0))</f>
        <v>#N/A</v>
      </c>
      <c r="CL5" s="170" t="str">
        <f>IFERROR(IF(OR(CL3=الإستمارة!$D$11,CL3=الإستمارة!$D$12,CL3=الإستمارة!$D$13,CL3=الإستمارة!$D$14,CL3=الإستمارة!$D$15,CL3=الإستمارة!$D$16,CL3=الإستمارة!$D$17,CL3=الإستمارة!$D$18),VLOOKUP(CL3,الإستمارة!$D$11:$I$18,6,0),VLOOKUP(CL3,الإستمارة!$L$11:$Q$18,6,0)),"")</f>
        <v/>
      </c>
      <c r="CM5" s="169" t="e">
        <f>IF(VLOOKUP(CL3,'إختيار المقررات'!$BN$5:$BR$54,5,0)="","",VLOOKUP(CL3,'إختيار المقررات'!$BN$5:$BR$54,5,0))</f>
        <v>#N/A</v>
      </c>
      <c r="CN5" s="170" t="str">
        <f>IFERROR(IF(OR(CN3=الإستمارة!$D$11,CN3=الإستمارة!$D$12,CN3=الإستمارة!$D$13,CN3=الإستمارة!$D$14,CN3=الإستمارة!$D$15,CN3=الإستمارة!$D$16,CN3=الإستمارة!$D$17,CN3=الإستمارة!$D$18),VLOOKUP(CN3,الإستمارة!$D$11:$I$18,6,0),VLOOKUP(CN3,الإستمارة!$L$11:$Q$18,6,0)),"")</f>
        <v/>
      </c>
      <c r="CO5" s="169" t="e">
        <f>IF(VLOOKUP(CN3,'إختيار المقررات'!$BN$5:$BR$54,5,0)="","",VLOOKUP(CN3,'إختيار المقررات'!$BN$5:$BR$54,5,0))</f>
        <v>#N/A</v>
      </c>
      <c r="CP5" s="170" t="str">
        <f>IFERROR(IF(OR(CP3=الإستمارة!$D$11,CP3=الإستمارة!$D$12,CP3=الإستمارة!$D$13,CP3=الإستمارة!$D$14,CP3=الإستمارة!$D$15,CP3=الإستمارة!$D$16,CP3=الإستمارة!$D$17,CP3=الإستمارة!$D$18),VLOOKUP(CP3,الإستمارة!$D$11:$I$18,6,0),VLOOKUP(CP3,الإستمارة!$L$11:$Q$18,6,0)),"")</f>
        <v/>
      </c>
      <c r="CQ5" s="173" t="e">
        <f>IF(VLOOKUP(CP3,'إختيار المقررات'!$BN$5:$BR$54,5,0)="","",VLOOKUP(CP3,'إختيار المقررات'!$BN$5:$BR$54,5,0))</f>
        <v>#N/A</v>
      </c>
      <c r="CR5" s="168" t="str">
        <f>IFERROR(IF(OR(CR3=الإستمارة!$D$11,CR3=الإستمارة!$D$12,CR3=الإستمارة!$D$13,CR3=الإستمارة!$D$14,CR3=الإستمارة!$D$15,CR3=الإستمارة!$D$16,CR3=الإستمارة!$D$17,CR3=الإستمارة!$D$18),VLOOKUP(CR3,الإستمارة!$D$11:$I$18,6,0),VLOOKUP(CR3,الإستمارة!$L$11:$Q$18,6,0)),"")</f>
        <v/>
      </c>
      <c r="CS5" s="169" t="e">
        <f>IF(VLOOKUP(CR3,'إختيار المقررات'!$BN$5:$BR$54,5,0)="","",VLOOKUP(CR3,'إختيار المقررات'!$BN$5:$BR$54,5,0))</f>
        <v>#N/A</v>
      </c>
      <c r="CT5" s="170" t="str">
        <f>IFERROR(IF(OR(CT3=الإستمارة!$D$11,CT3=الإستمارة!$D$12,CT3=الإستمارة!$D$13,CT3=الإستمارة!$D$14,CT3=الإستمارة!$D$15,CT3=الإستمارة!$D$16,CT3=الإستمارة!$D$17,CT3=الإستمارة!$D$18),VLOOKUP(CT3,الإستمارة!$D$11:$I$18,6,0),VLOOKUP(CT3,الإستمارة!$L$11:$Q$18,6,0)),"")</f>
        <v/>
      </c>
      <c r="CU5" s="169" t="e">
        <f>IF(VLOOKUP(CT3,'إختيار المقررات'!$BN$5:$BR$54,5,0)="","",VLOOKUP(CT3,'إختيار المقررات'!$BN$5:$BR$54,5,0))</f>
        <v>#N/A</v>
      </c>
      <c r="CV5" s="170" t="str">
        <f>IFERROR(IF(OR(CV3=الإستمارة!$D$11,CV3=الإستمارة!$D$12,CV3=الإستمارة!$D$13,CV3=الإستمارة!$D$14,CV3=الإستمارة!$D$15,CV3=الإستمارة!$D$16,CV3=الإستمارة!$D$17,CV3=الإستمارة!$D$18),VLOOKUP(CV3,الإستمارة!$D$11:$I$18,6,0),VLOOKUP(CV3,الإستمارة!$L$11:$Q$18,6,0)),"")</f>
        <v/>
      </c>
      <c r="CW5" s="169" t="e">
        <f>IF(VLOOKUP(CV3,'إختيار المقررات'!$BN$5:$BR$54,5,0)="","",VLOOKUP(CV3,'إختيار المقررات'!$BN$5:$BR$54,5,0))</f>
        <v>#N/A</v>
      </c>
      <c r="CX5" s="170" t="str">
        <f>IFERROR(IF(OR(CX3=الإستمارة!$D$11,CX3=الإستمارة!$D$12,CX3=الإستمارة!$D$13,CX3=الإستمارة!$D$14,CX3=الإستمارة!$D$15,CX3=الإستمارة!$D$16,CX3=الإستمارة!$D$17,CX3=الإستمارة!$D$18),VLOOKUP(CX3,الإستمارة!$D$11:$I$18,6,0),VLOOKUP(CX3,الإستمارة!$L$11:$Q$18,6,0)),"")</f>
        <v/>
      </c>
      <c r="CY5" s="169" t="e">
        <f>IF(VLOOKUP(CX3,'إختيار المقررات'!$BN$5:$BR$54,5,0)="","",VLOOKUP(CX3,'إختيار المقررات'!$BN$5:$BR$54,5,0))</f>
        <v>#N/A</v>
      </c>
      <c r="CZ5" s="174" t="e">
        <f>'إختيار المقررات'!P5</f>
        <v>#N/A</v>
      </c>
      <c r="DA5" s="175" t="e">
        <f>'إختيار المقررات'!V5</f>
        <v>#N/A</v>
      </c>
      <c r="DB5" s="176" t="e">
        <f>'إختيار المقررات'!AB5</f>
        <v>#N/A</v>
      </c>
      <c r="DC5" s="177">
        <f>'إختيار المقررات'!D5</f>
        <v>0</v>
      </c>
      <c r="DD5" s="178">
        <f>'إختيار المقررات'!AH10</f>
        <v>0</v>
      </c>
      <c r="DE5" s="179" t="e">
        <f>'إختيار المقررات'!AH9</f>
        <v>#N/A</v>
      </c>
      <c r="DF5" s="179" t="e">
        <f>'إختيار المقررات'!AH7</f>
        <v>#N/A</v>
      </c>
      <c r="DG5" s="179" t="e">
        <f>'إختيار المقررات'!AH8</f>
        <v>#N/A</v>
      </c>
      <c r="DH5" s="180" t="e">
        <f>'إختيار المقررات'!AH12</f>
        <v>#N/A</v>
      </c>
      <c r="DI5" s="179" t="str">
        <f>'إختيار المقررات'!AH13</f>
        <v>لا</v>
      </c>
      <c r="DJ5" s="179" t="e">
        <f>'إختيار المقررات'!AH14</f>
        <v>#N/A</v>
      </c>
      <c r="DK5" s="179" t="e">
        <f>'إختيار المقررات'!AH15</f>
        <v>#N/A</v>
      </c>
      <c r="DL5" s="174">
        <f>'إختيار المقررات'!AH16</f>
        <v>0</v>
      </c>
      <c r="DM5" s="181">
        <f>'إختيار المقررات'!AH17</f>
        <v>0</v>
      </c>
      <c r="DN5" s="179">
        <f>'إختيار المقررات'!AH18</f>
        <v>0</v>
      </c>
      <c r="DO5" s="182">
        <f>SUM(DL5:DN5)</f>
        <v>0</v>
      </c>
      <c r="DP5" s="174" t="e">
        <f>'إختيار المقررات'!AB2</f>
        <v>#N/A</v>
      </c>
      <c r="DQ5" s="175" t="e">
        <f>'إختيار المقررات'!V2</f>
        <v>#N/A</v>
      </c>
      <c r="DR5" s="175" t="e">
        <f>'إختيار المقررات'!P2</f>
        <v>#N/A</v>
      </c>
      <c r="DS5" s="182" t="e">
        <f>'إختيار المقررات'!G2</f>
        <v>#N/A</v>
      </c>
      <c r="DT5" s="182" t="str">
        <f>'إختيار المقررات'!V10</f>
        <v>الإنكليزية</v>
      </c>
      <c r="DU5" s="182" t="str">
        <f>'إختيار المقررات'!V13</f>
        <v/>
      </c>
      <c r="DV5" s="182" t="str">
        <f>'إختيار المقررات'!V14</f>
        <v/>
      </c>
      <c r="DW5" s="182" t="str">
        <f>'إختيار المقررات'!V15</f>
        <v/>
      </c>
      <c r="DX5" s="182" t="str">
        <f>'إختيار المقررات'!V16</f>
        <v/>
      </c>
      <c r="DY5" s="182" t="str">
        <f>'إختيار المقررات'!V17</f>
        <v/>
      </c>
      <c r="DZ5" s="182" t="str">
        <f>'إختيار المقررات'!V18</f>
        <v/>
      </c>
      <c r="EA5" s="183" t="e">
        <f>'إدخال البيانات'!F1</f>
        <v>#N/A</v>
      </c>
    </row>
  </sheetData>
  <sheetProtection algorithmName="SHA-512" hashValue="9yNz1+tcFVfKx+in5ICadpYadLWigpRJR0q2Z1Kg72KQEO+Yca9tTGCVg6uwBPOwVId64C9fJ2v7Y2ozYx6ASQ==" saltValue="48tANX5J4iFULfUYq9duSA==" spinCount="100000" sheet="1" objects="1" scenarios="1"/>
  <mergeCells count="136">
    <mergeCell ref="B1:C1"/>
    <mergeCell ref="D1:J2"/>
    <mergeCell ref="T2:AE2"/>
    <mergeCell ref="AP2:BA2"/>
    <mergeCell ref="CZ1:DB2"/>
    <mergeCell ref="DC1:DC2"/>
    <mergeCell ref="DD1:DK2"/>
    <mergeCell ref="DL1:DO2"/>
    <mergeCell ref="DP1:DS2"/>
    <mergeCell ref="M1:M4"/>
    <mergeCell ref="P3:P4"/>
    <mergeCell ref="S1:S4"/>
    <mergeCell ref="P1:R2"/>
    <mergeCell ref="Q3:Q4"/>
    <mergeCell ref="L1:L4"/>
    <mergeCell ref="N1:N4"/>
    <mergeCell ref="O1:O4"/>
    <mergeCell ref="AN4:AO4"/>
    <mergeCell ref="R3:R4"/>
    <mergeCell ref="BN3:BO3"/>
    <mergeCell ref="BP3:BQ3"/>
    <mergeCell ref="T4:U4"/>
    <mergeCell ref="V4:W4"/>
    <mergeCell ref="X4:Y4"/>
    <mergeCell ref="DU1:DZ4"/>
    <mergeCell ref="DJ3:DJ4"/>
    <mergeCell ref="AV3:AW3"/>
    <mergeCell ref="AX3:AY3"/>
    <mergeCell ref="BD3:BE3"/>
    <mergeCell ref="BH3:BI3"/>
    <mergeCell ref="BB2:BK2"/>
    <mergeCell ref="AP1:BK1"/>
    <mergeCell ref="T1:AO1"/>
    <mergeCell ref="Z3:AA3"/>
    <mergeCell ref="AB3:AC3"/>
    <mergeCell ref="AD3:AE3"/>
    <mergeCell ref="AF3:AG3"/>
    <mergeCell ref="AH3:AI3"/>
    <mergeCell ref="T3:U3"/>
    <mergeCell ref="V3:W3"/>
    <mergeCell ref="X3:Y3"/>
    <mergeCell ref="BL2:BU2"/>
    <mergeCell ref="BR3:BS3"/>
    <mergeCell ref="BL3:BM3"/>
    <mergeCell ref="CJ3:CK3"/>
    <mergeCell ref="BV3:BW3"/>
    <mergeCell ref="BV4:BW4"/>
    <mergeCell ref="BX4:BY4"/>
    <mergeCell ref="BF3:BG3"/>
    <mergeCell ref="AF2:AO2"/>
    <mergeCell ref="AZ3:BA3"/>
    <mergeCell ref="AJ3:AK3"/>
    <mergeCell ref="AR3:AS3"/>
    <mergeCell ref="Z4:AA4"/>
    <mergeCell ref="AB4:AC4"/>
    <mergeCell ref="AD4:AE4"/>
    <mergeCell ref="AF4:AG4"/>
    <mergeCell ref="AH4:AI4"/>
    <mergeCell ref="AP4:AQ4"/>
    <mergeCell ref="AR4:AS4"/>
    <mergeCell ref="BB4:BC4"/>
    <mergeCell ref="BD4:BE4"/>
    <mergeCell ref="AJ4:AK4"/>
    <mergeCell ref="AL4:AM4"/>
    <mergeCell ref="CF1:CY1"/>
    <mergeCell ref="BL1:CE1"/>
    <mergeCell ref="AL3:AM3"/>
    <mergeCell ref="AT4:AU4"/>
    <mergeCell ref="CD3:CE3"/>
    <mergeCell ref="BV2:CE2"/>
    <mergeCell ref="CF2:CO2"/>
    <mergeCell ref="BN4:BO4"/>
    <mergeCell ref="BZ4:CA4"/>
    <mergeCell ref="BP4:BQ4"/>
    <mergeCell ref="BR4:BS4"/>
    <mergeCell ref="CJ4:CK4"/>
    <mergeCell ref="CL4:CM4"/>
    <mergeCell ref="CN4:CO4"/>
    <mergeCell ref="CP4:CQ4"/>
    <mergeCell ref="CR4:CS4"/>
    <mergeCell ref="CT4:CU4"/>
    <mergeCell ref="CV4:CW4"/>
    <mergeCell ref="AN3:AO3"/>
    <mergeCell ref="BF4:BG4"/>
    <mergeCell ref="BH4:BI4"/>
    <mergeCell ref="BJ4:BK4"/>
    <mergeCell ref="BL4:BM4"/>
    <mergeCell ref="BT3:BU3"/>
    <mergeCell ref="DD3:DD4"/>
    <mergeCell ref="DN3:DN4"/>
    <mergeCell ref="CP2:CY2"/>
    <mergeCell ref="BJ3:BK3"/>
    <mergeCell ref="DB3:DB4"/>
    <mergeCell ref="DE3:DE4"/>
    <mergeCell ref="CX4:CY4"/>
    <mergeCell ref="DL3:DL4"/>
    <mergeCell ref="CB4:CC4"/>
    <mergeCell ref="CD4:CE4"/>
    <mergeCell ref="CF4:CG4"/>
    <mergeCell ref="CH4:CI4"/>
    <mergeCell ref="DK3:DK4"/>
    <mergeCell ref="CH3:CI3"/>
    <mergeCell ref="CL3:CM3"/>
    <mergeCell ref="BX3:BY3"/>
    <mergeCell ref="BZ3:CA3"/>
    <mergeCell ref="CF3:CG3"/>
    <mergeCell ref="CT3:CU3"/>
    <mergeCell ref="CV3:CW3"/>
    <mergeCell ref="CN3:CO3"/>
    <mergeCell ref="CX3:CY3"/>
    <mergeCell ref="BT4:BU4"/>
    <mergeCell ref="CB3:CC3"/>
    <mergeCell ref="DS3:DS4"/>
    <mergeCell ref="DT3:DT4"/>
    <mergeCell ref="DC3:DC4"/>
    <mergeCell ref="DG3:DG4"/>
    <mergeCell ref="DH3:DH4"/>
    <mergeCell ref="DI3:DI4"/>
    <mergeCell ref="DP3:DP4"/>
    <mergeCell ref="G3:G4"/>
    <mergeCell ref="DR3:DR4"/>
    <mergeCell ref="BB3:BC3"/>
    <mergeCell ref="K1:K4"/>
    <mergeCell ref="DQ3:DQ4"/>
    <mergeCell ref="DO3:DO4"/>
    <mergeCell ref="CP3:CQ3"/>
    <mergeCell ref="CR3:CS3"/>
    <mergeCell ref="DA3:DA4"/>
    <mergeCell ref="CZ3:CZ4"/>
    <mergeCell ref="AP3:AQ3"/>
    <mergeCell ref="AT3:AU3"/>
    <mergeCell ref="DM3:DM4"/>
    <mergeCell ref="AV4:AW4"/>
    <mergeCell ref="AX4:AY4"/>
    <mergeCell ref="AZ4:BA4"/>
    <mergeCell ref="DF3:DF4"/>
  </mergeCells>
  <conditionalFormatting sqref="A1:A2">
    <cfRule type="duplicateValues" dxfId="8" priority="3"/>
  </conditionalFormatting>
  <conditionalFormatting sqref="A5">
    <cfRule type="duplicateValues" dxfId="7" priority="1"/>
  </conditionalFormatting>
  <conditionalFormatting sqref="A5">
    <cfRule type="duplicateValues" dxfId="6"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1682"/>
  <sheetViews>
    <sheetView rightToLeft="1" workbookViewId="0">
      <pane xSplit="2" ySplit="1" topLeftCell="X426" activePane="bottomRight" state="frozen"/>
      <selection pane="topRight" activeCell="C1" sqref="C1"/>
      <selection pane="bottomLeft" activeCell="A2" sqref="A2"/>
      <selection pane="bottomRight" sqref="A1:XFD1048576"/>
    </sheetView>
  </sheetViews>
  <sheetFormatPr defaultColWidth="8.75" defaultRowHeight="14.25" x14ac:dyDescent="0.2"/>
  <cols>
    <col min="1" max="2" width="9.125" style="190" bestFit="1" customWidth="1"/>
    <col min="3" max="44" width="6" style="190" customWidth="1"/>
    <col min="45" max="16384" width="8.75" style="190"/>
  </cols>
  <sheetData>
    <row r="1" spans="1:45" x14ac:dyDescent="0.2">
      <c r="A1" s="190" t="s">
        <v>94</v>
      </c>
      <c r="B1" s="190" t="s">
        <v>101</v>
      </c>
      <c r="C1" s="190">
        <v>1</v>
      </c>
      <c r="D1" s="190">
        <v>2</v>
      </c>
      <c r="E1" s="190">
        <v>3</v>
      </c>
      <c r="F1" s="190">
        <v>4</v>
      </c>
      <c r="G1" s="190">
        <v>5</v>
      </c>
      <c r="H1" s="190">
        <v>102</v>
      </c>
      <c r="I1" s="190">
        <v>6</v>
      </c>
      <c r="J1" s="190">
        <v>7</v>
      </c>
      <c r="K1" s="190">
        <v>8</v>
      </c>
      <c r="L1" s="190">
        <v>9</v>
      </c>
      <c r="M1" s="190">
        <v>10</v>
      </c>
      <c r="N1" s="190">
        <v>11</v>
      </c>
      <c r="O1" s="190">
        <v>12</v>
      </c>
      <c r="P1" s="190">
        <v>13</v>
      </c>
      <c r="Q1" s="190">
        <v>14</v>
      </c>
      <c r="R1" s="190">
        <v>15</v>
      </c>
      <c r="S1" s="190">
        <v>302</v>
      </c>
      <c r="T1" s="190">
        <v>16</v>
      </c>
      <c r="U1" s="190">
        <v>17</v>
      </c>
      <c r="V1" s="190">
        <v>18</v>
      </c>
      <c r="W1" s="190">
        <v>19</v>
      </c>
      <c r="X1" s="190">
        <v>20</v>
      </c>
      <c r="Y1" s="190">
        <v>21</v>
      </c>
      <c r="Z1" s="190">
        <v>22</v>
      </c>
      <c r="AA1" s="190">
        <v>23</v>
      </c>
      <c r="AB1" s="190">
        <v>24</v>
      </c>
      <c r="AC1" s="190">
        <v>25</v>
      </c>
      <c r="AD1" s="190">
        <v>26</v>
      </c>
      <c r="AE1" s="190">
        <v>27</v>
      </c>
      <c r="AF1" s="190">
        <v>28</v>
      </c>
      <c r="AG1" s="190">
        <v>29</v>
      </c>
      <c r="AH1" s="190">
        <v>30</v>
      </c>
      <c r="AI1" s="190">
        <v>31</v>
      </c>
      <c r="AJ1" s="190">
        <v>32</v>
      </c>
      <c r="AK1" s="190">
        <v>33</v>
      </c>
      <c r="AL1" s="190">
        <v>34</v>
      </c>
      <c r="AM1" s="190">
        <v>35</v>
      </c>
      <c r="AN1" s="190">
        <v>36</v>
      </c>
      <c r="AO1" s="190">
        <v>37</v>
      </c>
      <c r="AP1" s="190">
        <v>38</v>
      </c>
      <c r="AQ1" s="190">
        <v>39</v>
      </c>
      <c r="AR1" s="190">
        <v>40</v>
      </c>
    </row>
    <row r="2" spans="1:45" x14ac:dyDescent="0.2">
      <c r="A2" s="190">
        <v>400262</v>
      </c>
      <c r="B2" s="190" t="s">
        <v>172</v>
      </c>
      <c r="P2" s="190" t="s">
        <v>167</v>
      </c>
      <c r="R2" s="190" t="s">
        <v>167</v>
      </c>
      <c r="Y2" s="190" t="s">
        <v>167</v>
      </c>
      <c r="AE2" s="190" t="s">
        <v>165</v>
      </c>
      <c r="AG2" s="190" t="s">
        <v>167</v>
      </c>
    </row>
    <row r="3" spans="1:45" x14ac:dyDescent="0.2">
      <c r="A3" s="190">
        <v>400384</v>
      </c>
      <c r="B3" s="190" t="s">
        <v>172</v>
      </c>
      <c r="X3" s="190" t="s">
        <v>256</v>
      </c>
      <c r="Y3" s="190" t="s">
        <v>256</v>
      </c>
      <c r="AA3" s="190" t="s">
        <v>256</v>
      </c>
      <c r="AB3" s="190" t="s">
        <v>256</v>
      </c>
      <c r="AD3" s="190" t="s">
        <v>256</v>
      </c>
      <c r="AF3" s="190" t="s">
        <v>256</v>
      </c>
      <c r="AH3" s="190" t="s">
        <v>256</v>
      </c>
      <c r="AS3" s="190" t="s">
        <v>257</v>
      </c>
    </row>
    <row r="4" spans="1:45" x14ac:dyDescent="0.2">
      <c r="A4" s="190">
        <v>400389</v>
      </c>
      <c r="B4" s="190" t="s">
        <v>172</v>
      </c>
      <c r="D4" s="190" t="s">
        <v>256</v>
      </c>
      <c r="K4" s="190" t="s">
        <v>256</v>
      </c>
      <c r="L4" s="190" t="s">
        <v>256</v>
      </c>
      <c r="R4" s="190" t="s">
        <v>256</v>
      </c>
      <c r="Y4" s="190" t="s">
        <v>256</v>
      </c>
      <c r="AA4" s="190" t="s">
        <v>256</v>
      </c>
      <c r="AB4" s="190" t="s">
        <v>256</v>
      </c>
      <c r="AD4" s="190" t="s">
        <v>256</v>
      </c>
      <c r="AE4" s="190" t="s">
        <v>256</v>
      </c>
      <c r="AF4" s="190" t="s">
        <v>256</v>
      </c>
      <c r="AH4" s="190" t="s">
        <v>256</v>
      </c>
      <c r="AS4" s="190" t="s">
        <v>257</v>
      </c>
    </row>
    <row r="5" spans="1:45" x14ac:dyDescent="0.2">
      <c r="A5" s="190">
        <v>400420</v>
      </c>
      <c r="B5" s="190" t="s">
        <v>172</v>
      </c>
      <c r="L5" s="190" t="s">
        <v>256</v>
      </c>
      <c r="R5" s="190" t="s">
        <v>256</v>
      </c>
      <c r="W5" s="190" t="s">
        <v>256</v>
      </c>
      <c r="AE5" s="190" t="s">
        <v>256</v>
      </c>
      <c r="AG5" s="190" t="s">
        <v>256</v>
      </c>
      <c r="AS5" s="190" t="s">
        <v>257</v>
      </c>
    </row>
    <row r="6" spans="1:45" x14ac:dyDescent="0.2">
      <c r="A6" s="190">
        <v>400484</v>
      </c>
      <c r="B6" s="190" t="s">
        <v>172</v>
      </c>
      <c r="Y6" s="190" t="s">
        <v>256</v>
      </c>
      <c r="AA6" s="190" t="s">
        <v>256</v>
      </c>
      <c r="AB6" s="190" t="s">
        <v>256</v>
      </c>
      <c r="AC6" s="190" t="s">
        <v>256</v>
      </c>
      <c r="AD6" s="190" t="s">
        <v>256</v>
      </c>
      <c r="AE6" s="190" t="s">
        <v>256</v>
      </c>
      <c r="AF6" s="190" t="s">
        <v>256</v>
      </c>
      <c r="AH6" s="190" t="s">
        <v>256</v>
      </c>
      <c r="AS6" s="190" t="s">
        <v>257</v>
      </c>
    </row>
    <row r="7" spans="1:45" x14ac:dyDescent="0.2">
      <c r="A7" s="190">
        <v>400520</v>
      </c>
      <c r="B7" s="190" t="s">
        <v>172</v>
      </c>
      <c r="X7" s="190" t="s">
        <v>256</v>
      </c>
      <c r="Y7" s="190" t="s">
        <v>256</v>
      </c>
      <c r="AA7" s="190" t="s">
        <v>256</v>
      </c>
      <c r="AB7" s="190" t="s">
        <v>256</v>
      </c>
      <c r="AD7" s="190" t="s">
        <v>256</v>
      </c>
      <c r="AE7" s="190" t="s">
        <v>256</v>
      </c>
      <c r="AF7" s="190" t="s">
        <v>256</v>
      </c>
      <c r="AG7" s="190" t="s">
        <v>256</v>
      </c>
      <c r="AH7" s="190" t="s">
        <v>256</v>
      </c>
      <c r="AS7" s="190" t="s">
        <v>258</v>
      </c>
    </row>
    <row r="8" spans="1:45" x14ac:dyDescent="0.2">
      <c r="A8" s="190">
        <v>400544</v>
      </c>
      <c r="B8" s="190" t="s">
        <v>172</v>
      </c>
      <c r="R8" s="190" t="s">
        <v>167</v>
      </c>
      <c r="AA8" s="190" t="s">
        <v>167</v>
      </c>
      <c r="AB8" s="190" t="s">
        <v>163</v>
      </c>
      <c r="AD8" s="190" t="s">
        <v>165</v>
      </c>
      <c r="AF8" s="190" t="s">
        <v>163</v>
      </c>
      <c r="AH8" s="190" t="s">
        <v>167</v>
      </c>
    </row>
    <row r="9" spans="1:45" x14ac:dyDescent="0.2">
      <c r="A9" s="190">
        <v>400583</v>
      </c>
      <c r="B9" s="190" t="s">
        <v>172</v>
      </c>
      <c r="T9" s="190" t="s">
        <v>256</v>
      </c>
      <c r="Y9" s="190" t="s">
        <v>256</v>
      </c>
      <c r="AA9" s="190" t="s">
        <v>256</v>
      </c>
      <c r="AB9" s="190" t="s">
        <v>256</v>
      </c>
      <c r="AE9" s="190" t="s">
        <v>256</v>
      </c>
      <c r="AF9" s="190" t="s">
        <v>256</v>
      </c>
      <c r="AH9" s="190" t="s">
        <v>256</v>
      </c>
      <c r="AS9" s="190" t="s">
        <v>257</v>
      </c>
    </row>
    <row r="10" spans="1:45" x14ac:dyDescent="0.2">
      <c r="A10" s="190">
        <v>400630</v>
      </c>
      <c r="B10" s="190" t="s">
        <v>172</v>
      </c>
      <c r="AA10" s="190" t="s">
        <v>256</v>
      </c>
      <c r="AB10" s="190" t="s">
        <v>256</v>
      </c>
      <c r="AD10" s="190" t="s">
        <v>256</v>
      </c>
      <c r="AE10" s="190" t="s">
        <v>256</v>
      </c>
      <c r="AF10" s="190" t="s">
        <v>256</v>
      </c>
      <c r="AH10" s="190" t="s">
        <v>256</v>
      </c>
      <c r="AS10" s="190" t="s">
        <v>257</v>
      </c>
    </row>
    <row r="11" spans="1:45" x14ac:dyDescent="0.2">
      <c r="A11" s="190">
        <v>400745</v>
      </c>
      <c r="B11" s="190" t="s">
        <v>172</v>
      </c>
      <c r="R11" s="190" t="s">
        <v>256</v>
      </c>
      <c r="Y11" s="190" t="s">
        <v>256</v>
      </c>
      <c r="AA11" s="190" t="s">
        <v>256</v>
      </c>
      <c r="AD11" s="190" t="s">
        <v>256</v>
      </c>
      <c r="AE11" s="190" t="s">
        <v>256</v>
      </c>
      <c r="AF11" s="190" t="s">
        <v>256</v>
      </c>
      <c r="AG11" s="190" t="s">
        <v>256</v>
      </c>
      <c r="AH11" s="190" t="s">
        <v>256</v>
      </c>
      <c r="AS11" s="190" t="s">
        <v>257</v>
      </c>
    </row>
    <row r="12" spans="1:45" x14ac:dyDescent="0.2">
      <c r="A12" s="190">
        <v>400981</v>
      </c>
      <c r="B12" s="190" t="s">
        <v>172</v>
      </c>
      <c r="P12" s="190" t="s">
        <v>256</v>
      </c>
      <c r="T12" s="190" t="s">
        <v>256</v>
      </c>
      <c r="Y12" s="190" t="s">
        <v>256</v>
      </c>
      <c r="AA12" s="190" t="s">
        <v>256</v>
      </c>
      <c r="AB12" s="190" t="s">
        <v>256</v>
      </c>
      <c r="AD12" s="190" t="s">
        <v>256</v>
      </c>
      <c r="AE12" s="190" t="s">
        <v>256</v>
      </c>
      <c r="AF12" s="190" t="s">
        <v>256</v>
      </c>
      <c r="AG12" s="190" t="s">
        <v>256</v>
      </c>
      <c r="AH12" s="190" t="s">
        <v>256</v>
      </c>
      <c r="AS12" s="190" t="s">
        <v>257</v>
      </c>
    </row>
    <row r="13" spans="1:45" x14ac:dyDescent="0.2">
      <c r="A13" s="190">
        <v>401014</v>
      </c>
      <c r="B13" s="190" t="s">
        <v>172</v>
      </c>
      <c r="P13" s="190" t="s">
        <v>165</v>
      </c>
      <c r="W13" s="190" t="s">
        <v>167</v>
      </c>
      <c r="X13" s="190" t="s">
        <v>167</v>
      </c>
      <c r="Z13" s="190" t="s">
        <v>163</v>
      </c>
      <c r="AA13" s="190" t="s">
        <v>163</v>
      </c>
      <c r="AB13" s="190" t="s">
        <v>163</v>
      </c>
      <c r="AD13" s="190" t="s">
        <v>165</v>
      </c>
      <c r="AE13" s="190" t="s">
        <v>163</v>
      </c>
      <c r="AF13" s="190" t="s">
        <v>163</v>
      </c>
      <c r="AG13" s="190" t="s">
        <v>163</v>
      </c>
      <c r="AH13" s="190" t="s">
        <v>163</v>
      </c>
    </row>
    <row r="14" spans="1:45" x14ac:dyDescent="0.2">
      <c r="A14" s="190">
        <v>401018</v>
      </c>
      <c r="B14" s="190" t="s">
        <v>172</v>
      </c>
      <c r="X14" s="190" t="s">
        <v>256</v>
      </c>
      <c r="Y14" s="190" t="s">
        <v>256</v>
      </c>
      <c r="AA14" s="190" t="s">
        <v>256</v>
      </c>
      <c r="AB14" s="190" t="s">
        <v>256</v>
      </c>
      <c r="AD14" s="190" t="s">
        <v>256</v>
      </c>
      <c r="AE14" s="190" t="s">
        <v>256</v>
      </c>
      <c r="AF14" s="190" t="s">
        <v>256</v>
      </c>
      <c r="AG14" s="190" t="s">
        <v>256</v>
      </c>
      <c r="AH14" s="190" t="s">
        <v>256</v>
      </c>
      <c r="AS14" s="190" t="s">
        <v>257</v>
      </c>
    </row>
    <row r="15" spans="1:45" x14ac:dyDescent="0.2">
      <c r="A15" s="190">
        <v>401092</v>
      </c>
      <c r="B15" s="190" t="s">
        <v>172</v>
      </c>
      <c r="D15" s="190" t="s">
        <v>167</v>
      </c>
      <c r="L15" s="190" t="s">
        <v>167</v>
      </c>
      <c r="R15" s="190" t="s">
        <v>163</v>
      </c>
      <c r="X15" s="190" t="s">
        <v>167</v>
      </c>
      <c r="Y15" s="190" t="s">
        <v>163</v>
      </c>
      <c r="Z15" s="190" t="s">
        <v>167</v>
      </c>
      <c r="AA15" s="190" t="s">
        <v>163</v>
      </c>
      <c r="AB15" s="190" t="s">
        <v>167</v>
      </c>
      <c r="AC15" s="190" t="s">
        <v>163</v>
      </c>
      <c r="AD15" s="190" t="s">
        <v>163</v>
      </c>
      <c r="AE15" s="190" t="s">
        <v>163</v>
      </c>
      <c r="AF15" s="190" t="s">
        <v>163</v>
      </c>
      <c r="AG15" s="190" t="s">
        <v>163</v>
      </c>
      <c r="AH15" s="190" t="s">
        <v>163</v>
      </c>
    </row>
    <row r="16" spans="1:45" x14ac:dyDescent="0.2">
      <c r="A16" s="190">
        <v>401118</v>
      </c>
      <c r="B16" s="190" t="s">
        <v>172</v>
      </c>
      <c r="K16" s="190" t="s">
        <v>167</v>
      </c>
      <c r="R16" s="190" t="s">
        <v>163</v>
      </c>
      <c r="T16" s="190" t="s">
        <v>167</v>
      </c>
      <c r="Y16" s="190" t="s">
        <v>163</v>
      </c>
      <c r="Z16" s="190" t="s">
        <v>163</v>
      </c>
      <c r="AA16" s="190" t="s">
        <v>163</v>
      </c>
      <c r="AB16" s="190" t="s">
        <v>163</v>
      </c>
      <c r="AC16" s="190" t="s">
        <v>163</v>
      </c>
      <c r="AD16" s="190" t="s">
        <v>163</v>
      </c>
      <c r="AE16" s="190" t="s">
        <v>163</v>
      </c>
      <c r="AF16" s="190" t="s">
        <v>163</v>
      </c>
      <c r="AG16" s="190" t="s">
        <v>163</v>
      </c>
      <c r="AH16" s="190" t="s">
        <v>163</v>
      </c>
    </row>
    <row r="17" spans="1:45" x14ac:dyDescent="0.2">
      <c r="A17" s="190">
        <v>401185</v>
      </c>
      <c r="B17" s="190" t="s">
        <v>172</v>
      </c>
      <c r="J17" s="190" t="s">
        <v>256</v>
      </c>
      <c r="R17" s="190" t="s">
        <v>256</v>
      </c>
      <c r="W17" s="190" t="s">
        <v>256</v>
      </c>
      <c r="Z17" s="190" t="s">
        <v>256</v>
      </c>
      <c r="AA17" s="190" t="s">
        <v>256</v>
      </c>
      <c r="AB17" s="190" t="s">
        <v>256</v>
      </c>
      <c r="AC17" s="190" t="s">
        <v>256</v>
      </c>
      <c r="AD17" s="190" t="s">
        <v>256</v>
      </c>
      <c r="AE17" s="190" t="s">
        <v>256</v>
      </c>
      <c r="AF17" s="190" t="s">
        <v>256</v>
      </c>
      <c r="AG17" s="190" t="s">
        <v>256</v>
      </c>
      <c r="AH17" s="190" t="s">
        <v>256</v>
      </c>
      <c r="AS17" s="190" t="s">
        <v>257</v>
      </c>
    </row>
    <row r="18" spans="1:45" x14ac:dyDescent="0.2">
      <c r="A18" s="190">
        <v>401410</v>
      </c>
      <c r="B18" s="190" t="s">
        <v>172</v>
      </c>
      <c r="Q18" s="190" t="s">
        <v>256</v>
      </c>
      <c r="Y18" s="190" t="s">
        <v>256</v>
      </c>
      <c r="AA18" s="190" t="s">
        <v>256</v>
      </c>
      <c r="AD18" s="190" t="s">
        <v>256</v>
      </c>
      <c r="AE18" s="190" t="s">
        <v>256</v>
      </c>
      <c r="AF18" s="190" t="s">
        <v>256</v>
      </c>
      <c r="AG18" s="190" t="s">
        <v>256</v>
      </c>
      <c r="AH18" s="190" t="s">
        <v>256</v>
      </c>
      <c r="AS18" s="190" t="s">
        <v>257</v>
      </c>
    </row>
    <row r="19" spans="1:45" x14ac:dyDescent="0.2">
      <c r="A19" s="190">
        <v>401531</v>
      </c>
      <c r="B19" s="190" t="s">
        <v>172</v>
      </c>
      <c r="W19" s="190" t="s">
        <v>256</v>
      </c>
      <c r="X19" s="190" t="s">
        <v>256</v>
      </c>
      <c r="Y19" s="190" t="s">
        <v>256</v>
      </c>
      <c r="AA19" s="190" t="s">
        <v>256</v>
      </c>
      <c r="AF19" s="190" t="s">
        <v>256</v>
      </c>
      <c r="AH19" s="190" t="s">
        <v>256</v>
      </c>
      <c r="AS19" s="190" t="s">
        <v>258</v>
      </c>
    </row>
    <row r="20" spans="1:45" x14ac:dyDescent="0.2">
      <c r="A20" s="190">
        <v>401538</v>
      </c>
      <c r="B20" s="190" t="s">
        <v>172</v>
      </c>
      <c r="Q20" s="190" t="s">
        <v>256</v>
      </c>
      <c r="R20" s="190" t="s">
        <v>256</v>
      </c>
      <c r="Y20" s="190" t="s">
        <v>256</v>
      </c>
      <c r="AA20" s="190" t="s">
        <v>256</v>
      </c>
      <c r="AB20" s="190" t="s">
        <v>256</v>
      </c>
      <c r="AD20" s="190" t="s">
        <v>256</v>
      </c>
      <c r="AE20" s="190" t="s">
        <v>256</v>
      </c>
      <c r="AF20" s="190" t="s">
        <v>256</v>
      </c>
      <c r="AH20" s="190" t="s">
        <v>256</v>
      </c>
      <c r="AS20" s="190" t="s">
        <v>257</v>
      </c>
    </row>
    <row r="21" spans="1:45" x14ac:dyDescent="0.2">
      <c r="A21" s="190">
        <v>401590</v>
      </c>
      <c r="B21" s="190" t="s">
        <v>172</v>
      </c>
      <c r="X21" s="190" t="s">
        <v>256</v>
      </c>
      <c r="Y21" s="190" t="s">
        <v>256</v>
      </c>
      <c r="Z21" s="190" t="s">
        <v>256</v>
      </c>
      <c r="AA21" s="190" t="s">
        <v>256</v>
      </c>
      <c r="AB21" s="190" t="s">
        <v>256</v>
      </c>
      <c r="AC21" s="190" t="s">
        <v>256</v>
      </c>
      <c r="AD21" s="190" t="s">
        <v>256</v>
      </c>
      <c r="AE21" s="190" t="s">
        <v>256</v>
      </c>
      <c r="AF21" s="190" t="s">
        <v>256</v>
      </c>
      <c r="AG21" s="190" t="s">
        <v>256</v>
      </c>
      <c r="AH21" s="190" t="s">
        <v>256</v>
      </c>
      <c r="AS21" s="190" t="s">
        <v>257</v>
      </c>
    </row>
    <row r="22" spans="1:45" x14ac:dyDescent="0.2">
      <c r="A22" s="190">
        <v>401613</v>
      </c>
      <c r="B22" s="190" t="s">
        <v>172</v>
      </c>
      <c r="L22" s="190" t="s">
        <v>167</v>
      </c>
      <c r="R22" s="190" t="s">
        <v>163</v>
      </c>
      <c r="T22" s="190" t="s">
        <v>165</v>
      </c>
      <c r="W22" s="190" t="s">
        <v>167</v>
      </c>
      <c r="Y22" s="190" t="s">
        <v>165</v>
      </c>
      <c r="Z22" s="190" t="s">
        <v>165</v>
      </c>
      <c r="AA22" s="190" t="s">
        <v>165</v>
      </c>
      <c r="AB22" s="190" t="s">
        <v>165</v>
      </c>
      <c r="AC22" s="190" t="s">
        <v>163</v>
      </c>
      <c r="AD22" s="190" t="s">
        <v>163</v>
      </c>
      <c r="AE22" s="190" t="s">
        <v>163</v>
      </c>
      <c r="AF22" s="190" t="s">
        <v>163</v>
      </c>
      <c r="AG22" s="190" t="s">
        <v>163</v>
      </c>
      <c r="AH22" s="190" t="s">
        <v>163</v>
      </c>
    </row>
    <row r="23" spans="1:45" x14ac:dyDescent="0.2">
      <c r="A23" s="190">
        <v>401826</v>
      </c>
      <c r="B23" s="190" t="s">
        <v>172</v>
      </c>
      <c r="K23" s="190" t="s">
        <v>256</v>
      </c>
      <c r="W23" s="190" t="s">
        <v>256</v>
      </c>
      <c r="Y23" s="190" t="s">
        <v>256</v>
      </c>
      <c r="AA23" s="190" t="s">
        <v>256</v>
      </c>
      <c r="AB23" s="190" t="s">
        <v>256</v>
      </c>
      <c r="AD23" s="190" t="s">
        <v>256</v>
      </c>
      <c r="AF23" s="190" t="s">
        <v>256</v>
      </c>
      <c r="AS23" s="190" t="s">
        <v>257</v>
      </c>
    </row>
    <row r="24" spans="1:45" x14ac:dyDescent="0.2">
      <c r="A24" s="190">
        <v>401956</v>
      </c>
      <c r="B24" s="190" t="s">
        <v>172</v>
      </c>
      <c r="R24" s="190" t="s">
        <v>256</v>
      </c>
      <c r="V24" s="190" t="s">
        <v>256</v>
      </c>
      <c r="Y24" s="190" t="s">
        <v>256</v>
      </c>
      <c r="Z24" s="190" t="s">
        <v>256</v>
      </c>
      <c r="AA24" s="190" t="s">
        <v>256</v>
      </c>
      <c r="AB24" s="190" t="s">
        <v>256</v>
      </c>
      <c r="AD24" s="190" t="s">
        <v>256</v>
      </c>
      <c r="AE24" s="190" t="s">
        <v>256</v>
      </c>
      <c r="AF24" s="190" t="s">
        <v>256</v>
      </c>
      <c r="AG24" s="190" t="s">
        <v>256</v>
      </c>
      <c r="AH24" s="190" t="s">
        <v>256</v>
      </c>
      <c r="AS24" s="190" t="s">
        <v>257</v>
      </c>
    </row>
    <row r="25" spans="1:45" x14ac:dyDescent="0.2">
      <c r="A25" s="190">
        <v>402104</v>
      </c>
      <c r="B25" s="190" t="s">
        <v>172</v>
      </c>
      <c r="Y25" s="190" t="s">
        <v>256</v>
      </c>
      <c r="AA25" s="190" t="s">
        <v>256</v>
      </c>
      <c r="AB25" s="190" t="s">
        <v>256</v>
      </c>
      <c r="AD25" s="190" t="s">
        <v>256</v>
      </c>
      <c r="AF25" s="190" t="s">
        <v>256</v>
      </c>
      <c r="AS25" s="190" t="s">
        <v>257</v>
      </c>
    </row>
    <row r="26" spans="1:45" x14ac:dyDescent="0.2">
      <c r="A26" s="190">
        <v>402218</v>
      </c>
      <c r="B26" s="190" t="s">
        <v>172</v>
      </c>
      <c r="L26" s="190" t="s">
        <v>256</v>
      </c>
      <c r="R26" s="190" t="s">
        <v>256</v>
      </c>
      <c r="T26" s="190" t="s">
        <v>256</v>
      </c>
      <c r="W26" s="190" t="s">
        <v>256</v>
      </c>
      <c r="Z26" s="190" t="s">
        <v>256</v>
      </c>
      <c r="AA26" s="190" t="s">
        <v>256</v>
      </c>
      <c r="AB26" s="190" t="s">
        <v>256</v>
      </c>
      <c r="AC26" s="190" t="s">
        <v>256</v>
      </c>
      <c r="AD26" s="190" t="s">
        <v>256</v>
      </c>
      <c r="AE26" s="190" t="s">
        <v>256</v>
      </c>
      <c r="AF26" s="190" t="s">
        <v>256</v>
      </c>
      <c r="AG26" s="190" t="s">
        <v>256</v>
      </c>
      <c r="AH26" s="190" t="s">
        <v>256</v>
      </c>
      <c r="AS26" s="190" t="s">
        <v>257</v>
      </c>
    </row>
    <row r="27" spans="1:45" x14ac:dyDescent="0.2">
      <c r="A27" s="190">
        <v>402220</v>
      </c>
      <c r="B27" s="190" t="s">
        <v>172</v>
      </c>
      <c r="D27" s="190" t="s">
        <v>256</v>
      </c>
      <c r="R27" s="190" t="s">
        <v>256</v>
      </c>
      <c r="W27" s="190" t="s">
        <v>256</v>
      </c>
      <c r="Y27" s="190" t="s">
        <v>256</v>
      </c>
      <c r="AA27" s="190" t="s">
        <v>256</v>
      </c>
      <c r="AB27" s="190" t="s">
        <v>256</v>
      </c>
      <c r="AC27" s="190" t="s">
        <v>256</v>
      </c>
      <c r="AD27" s="190" t="s">
        <v>256</v>
      </c>
      <c r="AE27" s="190" t="s">
        <v>256</v>
      </c>
      <c r="AF27" s="190" t="s">
        <v>256</v>
      </c>
      <c r="AG27" s="190" t="s">
        <v>256</v>
      </c>
      <c r="AH27" s="190" t="s">
        <v>256</v>
      </c>
      <c r="AS27" s="190" t="s">
        <v>257</v>
      </c>
    </row>
    <row r="28" spans="1:45" x14ac:dyDescent="0.2">
      <c r="A28" s="190">
        <v>402288</v>
      </c>
      <c r="B28" s="190" t="s">
        <v>172</v>
      </c>
      <c r="Q28" s="190" t="s">
        <v>256</v>
      </c>
      <c r="W28" s="190" t="s">
        <v>256</v>
      </c>
      <c r="X28" s="190" t="s">
        <v>256</v>
      </c>
      <c r="Y28" s="190" t="s">
        <v>256</v>
      </c>
      <c r="AA28" s="190" t="s">
        <v>256</v>
      </c>
      <c r="AB28" s="190" t="s">
        <v>256</v>
      </c>
      <c r="AD28" s="190" t="s">
        <v>256</v>
      </c>
      <c r="AE28" s="190" t="s">
        <v>256</v>
      </c>
      <c r="AF28" s="190" t="s">
        <v>256</v>
      </c>
      <c r="AH28" s="190" t="s">
        <v>256</v>
      </c>
      <c r="AS28" s="190" t="s">
        <v>258</v>
      </c>
    </row>
    <row r="29" spans="1:45" x14ac:dyDescent="0.2">
      <c r="A29" s="190">
        <v>402625</v>
      </c>
      <c r="B29" s="190" t="s">
        <v>172</v>
      </c>
      <c r="G29" s="190" t="s">
        <v>256</v>
      </c>
      <c r="O29" s="190" t="s">
        <v>256</v>
      </c>
      <c r="R29" s="190" t="s">
        <v>256</v>
      </c>
      <c r="U29" s="190" t="s">
        <v>256</v>
      </c>
      <c r="Y29" s="190" t="s">
        <v>256</v>
      </c>
      <c r="Z29" s="190" t="s">
        <v>256</v>
      </c>
      <c r="AA29" s="190" t="s">
        <v>256</v>
      </c>
      <c r="AB29" s="190" t="s">
        <v>256</v>
      </c>
      <c r="AE29" s="190" t="s">
        <v>256</v>
      </c>
      <c r="AG29" s="190" t="s">
        <v>256</v>
      </c>
      <c r="AH29" s="190" t="s">
        <v>256</v>
      </c>
      <c r="AS29" s="190" t="s">
        <v>257</v>
      </c>
    </row>
    <row r="30" spans="1:45" x14ac:dyDescent="0.2">
      <c r="A30" s="190">
        <v>402694</v>
      </c>
      <c r="B30" s="190" t="s">
        <v>172</v>
      </c>
      <c r="I30" s="190" t="s">
        <v>167</v>
      </c>
      <c r="N30" s="190" t="s">
        <v>167</v>
      </c>
      <c r="V30" s="190" t="s">
        <v>167</v>
      </c>
      <c r="Y30" s="190" t="s">
        <v>167</v>
      </c>
      <c r="Z30" s="190" t="s">
        <v>167</v>
      </c>
      <c r="AA30" s="190" t="s">
        <v>167</v>
      </c>
      <c r="AB30" s="190" t="s">
        <v>167</v>
      </c>
      <c r="AC30" s="190" t="s">
        <v>167</v>
      </c>
      <c r="AD30" s="190" t="s">
        <v>163</v>
      </c>
      <c r="AE30" s="190" t="s">
        <v>163</v>
      </c>
      <c r="AF30" s="190" t="s">
        <v>163</v>
      </c>
      <c r="AG30" s="190" t="s">
        <v>163</v>
      </c>
      <c r="AH30" s="190" t="s">
        <v>163</v>
      </c>
    </row>
    <row r="31" spans="1:45" x14ac:dyDescent="0.2">
      <c r="A31" s="190">
        <v>402843</v>
      </c>
      <c r="B31" s="190" t="s">
        <v>172</v>
      </c>
      <c r="J31" s="190" t="s">
        <v>256</v>
      </c>
      <c r="R31" s="190" t="s">
        <v>256</v>
      </c>
      <c r="W31" s="190" t="s">
        <v>256</v>
      </c>
      <c r="Y31" s="190" t="s">
        <v>256</v>
      </c>
      <c r="AA31" s="190" t="s">
        <v>256</v>
      </c>
      <c r="AB31" s="190" t="s">
        <v>256</v>
      </c>
      <c r="AD31" s="190" t="s">
        <v>256</v>
      </c>
      <c r="AE31" s="190" t="s">
        <v>256</v>
      </c>
      <c r="AF31" s="190" t="s">
        <v>256</v>
      </c>
      <c r="AG31" s="190" t="s">
        <v>256</v>
      </c>
      <c r="AH31" s="190" t="s">
        <v>256</v>
      </c>
      <c r="AS31" s="190" t="s">
        <v>257</v>
      </c>
    </row>
    <row r="32" spans="1:45" x14ac:dyDescent="0.2">
      <c r="A32" s="190">
        <v>402856</v>
      </c>
      <c r="B32" s="190" t="s">
        <v>172</v>
      </c>
      <c r="I32" s="190" t="s">
        <v>256</v>
      </c>
      <c r="Y32" s="190" t="s">
        <v>256</v>
      </c>
      <c r="AA32" s="190" t="s">
        <v>256</v>
      </c>
      <c r="AB32" s="190" t="s">
        <v>256</v>
      </c>
      <c r="AD32" s="190" t="s">
        <v>256</v>
      </c>
      <c r="AE32" s="190" t="s">
        <v>256</v>
      </c>
      <c r="AF32" s="190" t="s">
        <v>256</v>
      </c>
      <c r="AH32" s="190" t="s">
        <v>256</v>
      </c>
      <c r="AS32" s="190" t="s">
        <v>257</v>
      </c>
    </row>
    <row r="33" spans="1:45" x14ac:dyDescent="0.2">
      <c r="A33" s="190">
        <v>402866</v>
      </c>
      <c r="B33" s="190" t="s">
        <v>172</v>
      </c>
      <c r="W33" s="190" t="s">
        <v>256</v>
      </c>
      <c r="Y33" s="190" t="s">
        <v>256</v>
      </c>
      <c r="Z33" s="190" t="s">
        <v>256</v>
      </c>
      <c r="AA33" s="190" t="s">
        <v>256</v>
      </c>
      <c r="AB33" s="190" t="s">
        <v>256</v>
      </c>
      <c r="AD33" s="190" t="s">
        <v>256</v>
      </c>
      <c r="AE33" s="190" t="s">
        <v>256</v>
      </c>
      <c r="AF33" s="190" t="s">
        <v>256</v>
      </c>
      <c r="AG33" s="190" t="s">
        <v>256</v>
      </c>
      <c r="AH33" s="190" t="s">
        <v>256</v>
      </c>
      <c r="AS33" s="190" t="s">
        <v>258</v>
      </c>
    </row>
    <row r="34" spans="1:45" x14ac:dyDescent="0.2">
      <c r="A34" s="190">
        <v>402906</v>
      </c>
      <c r="B34" s="190" t="s">
        <v>172</v>
      </c>
      <c r="I34" s="190" t="s">
        <v>256</v>
      </c>
      <c r="R34" s="190" t="s">
        <v>256</v>
      </c>
      <c r="T34" s="190" t="s">
        <v>256</v>
      </c>
      <c r="AA34" s="190" t="s">
        <v>256</v>
      </c>
      <c r="AB34" s="190" t="s">
        <v>256</v>
      </c>
      <c r="AE34" s="190" t="s">
        <v>256</v>
      </c>
      <c r="AF34" s="190" t="s">
        <v>256</v>
      </c>
      <c r="AG34" s="190" t="s">
        <v>256</v>
      </c>
      <c r="AH34" s="190" t="s">
        <v>256</v>
      </c>
      <c r="AS34" s="190" t="s">
        <v>257</v>
      </c>
    </row>
    <row r="35" spans="1:45" x14ac:dyDescent="0.2">
      <c r="A35" s="190">
        <v>402922</v>
      </c>
      <c r="B35" s="190" t="s">
        <v>172</v>
      </c>
      <c r="R35" s="190" t="s">
        <v>256</v>
      </c>
      <c r="W35" s="190" t="s">
        <v>256</v>
      </c>
      <c r="X35" s="190" t="s">
        <v>256</v>
      </c>
      <c r="Y35" s="190" t="s">
        <v>256</v>
      </c>
      <c r="Z35" s="190" t="s">
        <v>256</v>
      </c>
      <c r="AA35" s="190" t="s">
        <v>256</v>
      </c>
      <c r="AB35" s="190" t="s">
        <v>256</v>
      </c>
      <c r="AC35" s="190" t="s">
        <v>256</v>
      </c>
      <c r="AD35" s="190" t="s">
        <v>256</v>
      </c>
      <c r="AE35" s="190" t="s">
        <v>256</v>
      </c>
      <c r="AF35" s="190" t="s">
        <v>256</v>
      </c>
      <c r="AG35" s="190" t="s">
        <v>256</v>
      </c>
      <c r="AH35" s="190" t="s">
        <v>256</v>
      </c>
      <c r="AS35" s="190" t="s">
        <v>257</v>
      </c>
    </row>
    <row r="36" spans="1:45" x14ac:dyDescent="0.2">
      <c r="A36" s="190">
        <v>403035</v>
      </c>
      <c r="B36" s="190" t="s">
        <v>172</v>
      </c>
      <c r="L36" s="190" t="s">
        <v>256</v>
      </c>
      <c r="Y36" s="190" t="s">
        <v>256</v>
      </c>
      <c r="AD36" s="190" t="s">
        <v>256</v>
      </c>
      <c r="AE36" s="190" t="s">
        <v>256</v>
      </c>
      <c r="AF36" s="190" t="s">
        <v>256</v>
      </c>
      <c r="AS36" s="190" t="s">
        <v>257</v>
      </c>
    </row>
    <row r="37" spans="1:45" x14ac:dyDescent="0.2">
      <c r="A37" s="190">
        <v>403132</v>
      </c>
      <c r="B37" s="190" t="s">
        <v>172</v>
      </c>
      <c r="L37" s="190" t="s">
        <v>256</v>
      </c>
      <c r="P37" s="190" t="s">
        <v>256</v>
      </c>
      <c r="Q37" s="190" t="s">
        <v>256</v>
      </c>
      <c r="R37" s="190" t="s">
        <v>256</v>
      </c>
      <c r="Y37" s="190" t="s">
        <v>256</v>
      </c>
      <c r="Z37" s="190" t="s">
        <v>256</v>
      </c>
      <c r="AA37" s="190" t="s">
        <v>256</v>
      </c>
      <c r="AB37" s="190" t="s">
        <v>256</v>
      </c>
      <c r="AC37" s="190" t="s">
        <v>256</v>
      </c>
      <c r="AD37" s="190" t="s">
        <v>256</v>
      </c>
      <c r="AE37" s="190" t="s">
        <v>256</v>
      </c>
      <c r="AF37" s="190" t="s">
        <v>256</v>
      </c>
      <c r="AG37" s="190" t="s">
        <v>256</v>
      </c>
      <c r="AH37" s="190" t="s">
        <v>256</v>
      </c>
      <c r="AS37" s="190" t="s">
        <v>257</v>
      </c>
    </row>
    <row r="38" spans="1:45" x14ac:dyDescent="0.2">
      <c r="A38" s="190">
        <v>403159</v>
      </c>
      <c r="B38" s="190" t="s">
        <v>172</v>
      </c>
      <c r="T38" s="190" t="s">
        <v>167</v>
      </c>
      <c r="U38" s="190" t="s">
        <v>167</v>
      </c>
      <c r="Y38" s="190" t="s">
        <v>167</v>
      </c>
      <c r="AD38" s="190" t="s">
        <v>167</v>
      </c>
      <c r="AE38" s="190" t="s">
        <v>165</v>
      </c>
    </row>
    <row r="39" spans="1:45" x14ac:dyDescent="0.2">
      <c r="A39" s="190">
        <v>403240</v>
      </c>
      <c r="B39" s="190" t="s">
        <v>172</v>
      </c>
      <c r="Y39" s="190" t="s">
        <v>256</v>
      </c>
      <c r="Z39" s="190" t="s">
        <v>256</v>
      </c>
      <c r="AA39" s="190" t="s">
        <v>256</v>
      </c>
      <c r="AB39" s="190" t="s">
        <v>256</v>
      </c>
      <c r="AD39" s="190" t="s">
        <v>256</v>
      </c>
      <c r="AF39" s="190" t="s">
        <v>256</v>
      </c>
      <c r="AG39" s="190" t="s">
        <v>256</v>
      </c>
      <c r="AH39" s="190" t="s">
        <v>256</v>
      </c>
      <c r="AS39" s="190" t="s">
        <v>257</v>
      </c>
    </row>
    <row r="40" spans="1:45" x14ac:dyDescent="0.2">
      <c r="A40" s="190">
        <v>403337</v>
      </c>
      <c r="B40" s="190" t="s">
        <v>172</v>
      </c>
      <c r="G40" s="190" t="s">
        <v>167</v>
      </c>
      <c r="I40" s="190" t="s">
        <v>167</v>
      </c>
      <c r="L40" s="190" t="s">
        <v>167</v>
      </c>
      <c r="R40" s="190" t="s">
        <v>165</v>
      </c>
      <c r="Y40" s="190" t="s">
        <v>165</v>
      </c>
      <c r="Z40" s="190" t="s">
        <v>163</v>
      </c>
      <c r="AA40" s="190" t="s">
        <v>165</v>
      </c>
      <c r="AB40" s="190" t="s">
        <v>163</v>
      </c>
      <c r="AD40" s="190" t="s">
        <v>163</v>
      </c>
      <c r="AE40" s="190" t="s">
        <v>163</v>
      </c>
      <c r="AF40" s="190" t="s">
        <v>163</v>
      </c>
      <c r="AG40" s="190" t="s">
        <v>163</v>
      </c>
      <c r="AH40" s="190" t="s">
        <v>163</v>
      </c>
    </row>
    <row r="41" spans="1:45" x14ac:dyDescent="0.2">
      <c r="A41" s="190">
        <v>403419</v>
      </c>
      <c r="B41" s="190" t="s">
        <v>172</v>
      </c>
      <c r="C41" s="190" t="s">
        <v>255</v>
      </c>
      <c r="D41" s="190" t="s">
        <v>255</v>
      </c>
      <c r="E41" s="190" t="s">
        <v>255</v>
      </c>
      <c r="F41" s="190" t="s">
        <v>255</v>
      </c>
      <c r="G41" s="190" t="s">
        <v>255</v>
      </c>
      <c r="H41" s="190" t="s">
        <v>255</v>
      </c>
      <c r="I41" s="190" t="s">
        <v>255</v>
      </c>
      <c r="J41" s="190" t="s">
        <v>255</v>
      </c>
      <c r="K41" s="190" t="s">
        <v>255</v>
      </c>
      <c r="L41" s="190" t="s">
        <v>255</v>
      </c>
      <c r="M41" s="190" t="s">
        <v>255</v>
      </c>
      <c r="N41" s="190" t="s">
        <v>255</v>
      </c>
      <c r="O41" s="190" t="s">
        <v>255</v>
      </c>
      <c r="P41" s="190" t="s">
        <v>255</v>
      </c>
      <c r="Q41" s="190" t="s">
        <v>255</v>
      </c>
      <c r="R41" s="190" t="s">
        <v>255</v>
      </c>
      <c r="S41" s="190" t="s">
        <v>255</v>
      </c>
      <c r="T41" s="190" t="s">
        <v>255</v>
      </c>
      <c r="U41" s="190" t="s">
        <v>255</v>
      </c>
      <c r="V41" s="190" t="s">
        <v>255</v>
      </c>
      <c r="W41" s="190" t="s">
        <v>255</v>
      </c>
      <c r="X41" s="190" t="s">
        <v>167</v>
      </c>
      <c r="Y41" s="190" t="s">
        <v>255</v>
      </c>
      <c r="Z41" s="190" t="s">
        <v>255</v>
      </c>
      <c r="AA41" s="190" t="s">
        <v>255</v>
      </c>
      <c r="AB41" s="190" t="s">
        <v>167</v>
      </c>
      <c r="AC41" s="190" t="s">
        <v>255</v>
      </c>
      <c r="AD41" s="190" t="s">
        <v>167</v>
      </c>
      <c r="AE41" s="190" t="s">
        <v>255</v>
      </c>
      <c r="AF41" s="190" t="s">
        <v>167</v>
      </c>
      <c r="AG41" s="190" t="s">
        <v>167</v>
      </c>
      <c r="AH41" s="190" t="s">
        <v>255</v>
      </c>
      <c r="AI41" s="190" t="s">
        <v>255</v>
      </c>
      <c r="AJ41" s="190" t="s">
        <v>255</v>
      </c>
      <c r="AK41" s="190" t="s">
        <v>255</v>
      </c>
      <c r="AL41" s="190" t="s">
        <v>255</v>
      </c>
      <c r="AM41" s="190" t="s">
        <v>255</v>
      </c>
      <c r="AN41" s="190" t="s">
        <v>255</v>
      </c>
      <c r="AO41" s="190" t="s">
        <v>255</v>
      </c>
      <c r="AP41" s="190" t="s">
        <v>255</v>
      </c>
      <c r="AQ41" s="190" t="s">
        <v>255</v>
      </c>
      <c r="AR41" s="190" t="s">
        <v>255</v>
      </c>
    </row>
    <row r="42" spans="1:45" x14ac:dyDescent="0.2">
      <c r="A42" s="190">
        <v>403445</v>
      </c>
      <c r="B42" s="190" t="s">
        <v>172</v>
      </c>
      <c r="Q42" s="190" t="s">
        <v>167</v>
      </c>
      <c r="R42" s="190" t="s">
        <v>167</v>
      </c>
      <c r="U42" s="190" t="s">
        <v>167</v>
      </c>
      <c r="X42" s="190" t="s">
        <v>167</v>
      </c>
      <c r="Y42" s="190" t="s">
        <v>165</v>
      </c>
      <c r="Z42" s="190" t="s">
        <v>165</v>
      </c>
      <c r="AA42" s="190" t="s">
        <v>165</v>
      </c>
      <c r="AB42" s="190" t="s">
        <v>165</v>
      </c>
      <c r="AC42" s="190" t="s">
        <v>165</v>
      </c>
      <c r="AD42" s="190" t="s">
        <v>163</v>
      </c>
      <c r="AE42" s="190" t="s">
        <v>163</v>
      </c>
      <c r="AF42" s="190" t="s">
        <v>163</v>
      </c>
      <c r="AG42" s="190" t="s">
        <v>163</v>
      </c>
      <c r="AH42" s="190" t="s">
        <v>163</v>
      </c>
    </row>
    <row r="43" spans="1:45" x14ac:dyDescent="0.2">
      <c r="A43" s="190">
        <v>403447</v>
      </c>
      <c r="B43" s="190" t="s">
        <v>172</v>
      </c>
      <c r="AA43" s="190" t="s">
        <v>256</v>
      </c>
      <c r="AD43" s="190" t="s">
        <v>256</v>
      </c>
      <c r="AE43" s="190" t="s">
        <v>256</v>
      </c>
      <c r="AF43" s="190" t="s">
        <v>256</v>
      </c>
      <c r="AG43" s="190" t="s">
        <v>256</v>
      </c>
      <c r="AH43" s="190" t="s">
        <v>256</v>
      </c>
      <c r="AS43" s="190" t="s">
        <v>258</v>
      </c>
    </row>
    <row r="44" spans="1:45" x14ac:dyDescent="0.2">
      <c r="A44" s="190">
        <v>403473</v>
      </c>
      <c r="B44" s="190" t="s">
        <v>172</v>
      </c>
      <c r="G44" s="190" t="s">
        <v>256</v>
      </c>
      <c r="L44" s="190" t="s">
        <v>256</v>
      </c>
      <c r="R44" s="190" t="s">
        <v>256</v>
      </c>
      <c r="X44" s="190" t="s">
        <v>256</v>
      </c>
      <c r="Y44" s="190" t="s">
        <v>256</v>
      </c>
      <c r="Z44" s="190" t="s">
        <v>256</v>
      </c>
      <c r="AA44" s="190" t="s">
        <v>256</v>
      </c>
      <c r="AB44" s="190" t="s">
        <v>256</v>
      </c>
      <c r="AD44" s="190" t="s">
        <v>256</v>
      </c>
      <c r="AE44" s="190" t="s">
        <v>256</v>
      </c>
      <c r="AF44" s="190" t="s">
        <v>256</v>
      </c>
      <c r="AG44" s="190" t="s">
        <v>256</v>
      </c>
      <c r="AH44" s="190" t="s">
        <v>256</v>
      </c>
      <c r="AS44" s="190" t="s">
        <v>257</v>
      </c>
    </row>
    <row r="45" spans="1:45" x14ac:dyDescent="0.2">
      <c r="A45" s="190">
        <v>403587</v>
      </c>
      <c r="B45" s="190" t="s">
        <v>172</v>
      </c>
      <c r="L45" s="190" t="s">
        <v>167</v>
      </c>
      <c r="Q45" s="190" t="s">
        <v>167</v>
      </c>
      <c r="Y45" s="190" t="s">
        <v>167</v>
      </c>
      <c r="AB45" s="190" t="s">
        <v>167</v>
      </c>
      <c r="AD45" s="190" t="s">
        <v>165</v>
      </c>
      <c r="AE45" s="190" t="s">
        <v>163</v>
      </c>
      <c r="AF45" s="190" t="s">
        <v>165</v>
      </c>
      <c r="AG45" s="190" t="s">
        <v>163</v>
      </c>
    </row>
    <row r="46" spans="1:45" x14ac:dyDescent="0.2">
      <c r="A46" s="190">
        <v>403628</v>
      </c>
      <c r="B46" s="190" t="s">
        <v>172</v>
      </c>
      <c r="E46" s="190" t="s">
        <v>167</v>
      </c>
      <c r="K46" s="190" t="s">
        <v>167</v>
      </c>
      <c r="W46" s="190" t="s">
        <v>167</v>
      </c>
      <c r="AA46" s="190" t="s">
        <v>167</v>
      </c>
      <c r="AD46" s="190" t="s">
        <v>167</v>
      </c>
      <c r="AF46" s="190" t="s">
        <v>167</v>
      </c>
      <c r="AG46" s="190" t="s">
        <v>167</v>
      </c>
      <c r="AH46" s="190" t="s">
        <v>167</v>
      </c>
    </row>
    <row r="47" spans="1:45" x14ac:dyDescent="0.2">
      <c r="A47" s="190">
        <v>403666</v>
      </c>
      <c r="B47" s="190" t="s">
        <v>172</v>
      </c>
      <c r="I47" s="190" t="s">
        <v>167</v>
      </c>
      <c r="X47" s="190" t="s">
        <v>167</v>
      </c>
      <c r="Y47" s="190" t="s">
        <v>167</v>
      </c>
      <c r="AB47" s="190" t="s">
        <v>167</v>
      </c>
      <c r="AD47" s="190" t="s">
        <v>167</v>
      </c>
      <c r="AF47" s="190" t="s">
        <v>167</v>
      </c>
      <c r="AH47" s="190" t="s">
        <v>167</v>
      </c>
    </row>
    <row r="48" spans="1:45" x14ac:dyDescent="0.2">
      <c r="A48" s="190">
        <v>403721</v>
      </c>
      <c r="B48" s="190" t="s">
        <v>172</v>
      </c>
      <c r="Q48" s="190" t="s">
        <v>256</v>
      </c>
      <c r="AB48" s="190" t="s">
        <v>256</v>
      </c>
      <c r="AD48" s="190" t="s">
        <v>256</v>
      </c>
      <c r="AE48" s="190" t="s">
        <v>256</v>
      </c>
      <c r="AF48" s="190" t="s">
        <v>256</v>
      </c>
      <c r="AG48" s="190" t="s">
        <v>256</v>
      </c>
      <c r="AH48" s="190" t="s">
        <v>256</v>
      </c>
      <c r="AS48" s="190" t="s">
        <v>257</v>
      </c>
    </row>
    <row r="49" spans="1:45" x14ac:dyDescent="0.2">
      <c r="A49" s="190">
        <v>403747</v>
      </c>
      <c r="B49" s="190" t="s">
        <v>172</v>
      </c>
      <c r="R49" s="190" t="s">
        <v>256</v>
      </c>
      <c r="V49" s="190" t="s">
        <v>256</v>
      </c>
      <c r="W49" s="190" t="s">
        <v>256</v>
      </c>
      <c r="Y49" s="190" t="s">
        <v>256</v>
      </c>
      <c r="AC49" s="190" t="s">
        <v>256</v>
      </c>
      <c r="AD49" s="190" t="s">
        <v>256</v>
      </c>
      <c r="AE49" s="190" t="s">
        <v>256</v>
      </c>
      <c r="AF49" s="190" t="s">
        <v>256</v>
      </c>
      <c r="AG49" s="190" t="s">
        <v>256</v>
      </c>
      <c r="AH49" s="190" t="s">
        <v>256</v>
      </c>
      <c r="AS49" s="190" t="s">
        <v>258</v>
      </c>
    </row>
    <row r="50" spans="1:45" x14ac:dyDescent="0.2">
      <c r="A50" s="190">
        <v>403838</v>
      </c>
      <c r="B50" s="190" t="s">
        <v>172</v>
      </c>
      <c r="L50" s="190" t="s">
        <v>256</v>
      </c>
      <c r="R50" s="190" t="s">
        <v>256</v>
      </c>
      <c r="Y50" s="190" t="s">
        <v>256</v>
      </c>
      <c r="AD50" s="190" t="s">
        <v>256</v>
      </c>
      <c r="AE50" s="190" t="s">
        <v>256</v>
      </c>
      <c r="AH50" s="190" t="s">
        <v>256</v>
      </c>
      <c r="AS50" s="190" t="s">
        <v>257</v>
      </c>
    </row>
    <row r="51" spans="1:45" x14ac:dyDescent="0.2">
      <c r="A51" s="190">
        <v>404042</v>
      </c>
      <c r="B51" s="190" t="s">
        <v>172</v>
      </c>
      <c r="L51" s="190" t="s">
        <v>256</v>
      </c>
      <c r="R51" s="190" t="s">
        <v>256</v>
      </c>
      <c r="U51" s="190" t="s">
        <v>256</v>
      </c>
      <c r="W51" s="190" t="s">
        <v>256</v>
      </c>
      <c r="AE51" s="190" t="s">
        <v>256</v>
      </c>
      <c r="AF51" s="190" t="s">
        <v>256</v>
      </c>
      <c r="AG51" s="190" t="s">
        <v>256</v>
      </c>
      <c r="AH51" s="190" t="s">
        <v>256</v>
      </c>
      <c r="AS51" s="190" t="s">
        <v>257</v>
      </c>
    </row>
    <row r="52" spans="1:45" x14ac:dyDescent="0.2">
      <c r="A52" s="190">
        <v>404084</v>
      </c>
      <c r="B52" s="190" t="s">
        <v>172</v>
      </c>
      <c r="J52" s="190" t="s">
        <v>165</v>
      </c>
      <c r="L52" s="190" t="s">
        <v>163</v>
      </c>
      <c r="V52" s="190" t="s">
        <v>163</v>
      </c>
      <c r="AC52" s="190" t="s">
        <v>167</v>
      </c>
      <c r="AD52" s="190" t="s">
        <v>167</v>
      </c>
      <c r="AE52" s="190" t="s">
        <v>165</v>
      </c>
      <c r="AG52" s="190" t="s">
        <v>167</v>
      </c>
    </row>
    <row r="53" spans="1:45" x14ac:dyDescent="0.2">
      <c r="A53" s="190">
        <v>404288</v>
      </c>
      <c r="B53" s="190" t="s">
        <v>172</v>
      </c>
      <c r="X53" s="190" t="s">
        <v>167</v>
      </c>
      <c r="Y53" s="190" t="s">
        <v>167</v>
      </c>
      <c r="AA53" s="190" t="s">
        <v>167</v>
      </c>
      <c r="AD53" s="190" t="s">
        <v>163</v>
      </c>
      <c r="AE53" s="190" t="s">
        <v>167</v>
      </c>
      <c r="AF53" s="190" t="s">
        <v>163</v>
      </c>
      <c r="AG53" s="190" t="s">
        <v>165</v>
      </c>
      <c r="AH53" s="190" t="s">
        <v>163</v>
      </c>
    </row>
    <row r="54" spans="1:45" x14ac:dyDescent="0.2">
      <c r="A54" s="190">
        <v>404291</v>
      </c>
      <c r="B54" s="190" t="s">
        <v>172</v>
      </c>
      <c r="L54" s="190" t="s">
        <v>256</v>
      </c>
      <c r="R54" s="190" t="s">
        <v>256</v>
      </c>
      <c r="X54" s="190" t="s">
        <v>256</v>
      </c>
      <c r="Y54" s="190" t="s">
        <v>256</v>
      </c>
      <c r="AD54" s="190" t="s">
        <v>256</v>
      </c>
      <c r="AE54" s="190" t="s">
        <v>256</v>
      </c>
      <c r="AF54" s="190" t="s">
        <v>256</v>
      </c>
      <c r="AH54" s="190" t="s">
        <v>256</v>
      </c>
      <c r="AS54" s="190" t="s">
        <v>257</v>
      </c>
    </row>
    <row r="55" spans="1:45" x14ac:dyDescent="0.2">
      <c r="A55" s="190">
        <v>404329</v>
      </c>
      <c r="B55" s="190" t="s">
        <v>172</v>
      </c>
      <c r="L55" s="190" t="s">
        <v>256</v>
      </c>
      <c r="P55" s="190" t="s">
        <v>256</v>
      </c>
      <c r="R55" s="190" t="s">
        <v>256</v>
      </c>
      <c r="X55" s="190" t="s">
        <v>256</v>
      </c>
      <c r="Y55" s="190" t="s">
        <v>256</v>
      </c>
      <c r="Z55" s="190" t="s">
        <v>256</v>
      </c>
      <c r="AA55" s="190" t="s">
        <v>256</v>
      </c>
      <c r="AB55" s="190" t="s">
        <v>256</v>
      </c>
      <c r="AC55" s="190" t="s">
        <v>256</v>
      </c>
      <c r="AD55" s="190" t="s">
        <v>256</v>
      </c>
      <c r="AE55" s="190" t="s">
        <v>256</v>
      </c>
      <c r="AF55" s="190" t="s">
        <v>256</v>
      </c>
      <c r="AG55" s="190" t="s">
        <v>256</v>
      </c>
      <c r="AH55" s="190" t="s">
        <v>256</v>
      </c>
      <c r="AS55" s="190" t="s">
        <v>257</v>
      </c>
    </row>
    <row r="56" spans="1:45" x14ac:dyDescent="0.2">
      <c r="A56" s="190">
        <v>404388</v>
      </c>
      <c r="B56" s="190" t="s">
        <v>172</v>
      </c>
      <c r="D56" s="190" t="s">
        <v>167</v>
      </c>
      <c r="O56" s="190" t="s">
        <v>167</v>
      </c>
      <c r="AA56" s="190" t="s">
        <v>167</v>
      </c>
      <c r="AC56" s="190" t="s">
        <v>167</v>
      </c>
      <c r="AD56" s="190" t="s">
        <v>167</v>
      </c>
    </row>
    <row r="57" spans="1:45" x14ac:dyDescent="0.2">
      <c r="A57" s="190">
        <v>404390</v>
      </c>
      <c r="B57" s="190" t="s">
        <v>172</v>
      </c>
      <c r="G57" s="190" t="s">
        <v>256</v>
      </c>
      <c r="Y57" s="190" t="s">
        <v>256</v>
      </c>
      <c r="AD57" s="190" t="s">
        <v>256</v>
      </c>
      <c r="AE57" s="190" t="s">
        <v>256</v>
      </c>
      <c r="AF57" s="190" t="s">
        <v>256</v>
      </c>
      <c r="AH57" s="190" t="s">
        <v>256</v>
      </c>
      <c r="AS57" s="190" t="s">
        <v>257</v>
      </c>
    </row>
    <row r="58" spans="1:45" x14ac:dyDescent="0.2">
      <c r="A58" s="190">
        <v>404440</v>
      </c>
      <c r="B58" s="190" t="s">
        <v>172</v>
      </c>
      <c r="L58" s="190" t="s">
        <v>256</v>
      </c>
      <c r="Y58" s="190" t="s">
        <v>256</v>
      </c>
      <c r="AA58" s="190" t="s">
        <v>256</v>
      </c>
      <c r="AB58" s="190" t="s">
        <v>256</v>
      </c>
      <c r="AD58" s="190" t="s">
        <v>256</v>
      </c>
      <c r="AE58" s="190" t="s">
        <v>256</v>
      </c>
      <c r="AS58" s="190" t="s">
        <v>257</v>
      </c>
    </row>
    <row r="59" spans="1:45" x14ac:dyDescent="0.2">
      <c r="A59" s="190">
        <v>404529</v>
      </c>
      <c r="B59" s="190" t="s">
        <v>172</v>
      </c>
      <c r="C59" s="190" t="s">
        <v>255</v>
      </c>
      <c r="D59" s="190" t="s">
        <v>255</v>
      </c>
      <c r="E59" s="190" t="s">
        <v>255</v>
      </c>
      <c r="F59" s="190" t="s">
        <v>255</v>
      </c>
      <c r="G59" s="190" t="s">
        <v>255</v>
      </c>
      <c r="H59" s="190" t="s">
        <v>255</v>
      </c>
      <c r="I59" s="190" t="s">
        <v>255</v>
      </c>
      <c r="J59" s="190" t="s">
        <v>255</v>
      </c>
      <c r="K59" s="190" t="s">
        <v>255</v>
      </c>
      <c r="L59" s="190" t="s">
        <v>165</v>
      </c>
      <c r="M59" s="190" t="s">
        <v>255</v>
      </c>
      <c r="N59" s="190" t="s">
        <v>255</v>
      </c>
      <c r="O59" s="190" t="s">
        <v>167</v>
      </c>
      <c r="P59" s="190" t="s">
        <v>255</v>
      </c>
      <c r="Q59" s="190" t="s">
        <v>255</v>
      </c>
      <c r="R59" s="190" t="s">
        <v>165</v>
      </c>
      <c r="S59" s="190" t="s">
        <v>255</v>
      </c>
      <c r="T59" s="190" t="s">
        <v>255</v>
      </c>
      <c r="U59" s="190" t="s">
        <v>255</v>
      </c>
      <c r="V59" s="190" t="s">
        <v>255</v>
      </c>
      <c r="W59" s="190" t="s">
        <v>167</v>
      </c>
      <c r="X59" s="190" t="s">
        <v>255</v>
      </c>
      <c r="Y59" s="190" t="s">
        <v>165</v>
      </c>
      <c r="Z59" s="190" t="s">
        <v>165</v>
      </c>
      <c r="AA59" s="190" t="s">
        <v>163</v>
      </c>
      <c r="AB59" s="190" t="s">
        <v>165</v>
      </c>
      <c r="AC59" s="190" t="s">
        <v>163</v>
      </c>
      <c r="AD59" s="190" t="s">
        <v>163</v>
      </c>
      <c r="AE59" s="190" t="s">
        <v>163</v>
      </c>
      <c r="AF59" s="190" t="s">
        <v>163</v>
      </c>
      <c r="AG59" s="190" t="s">
        <v>163</v>
      </c>
      <c r="AH59" s="190" t="s">
        <v>163</v>
      </c>
      <c r="AI59" s="190" t="s">
        <v>255</v>
      </c>
      <c r="AJ59" s="190" t="s">
        <v>255</v>
      </c>
      <c r="AK59" s="190" t="s">
        <v>255</v>
      </c>
      <c r="AL59" s="190" t="s">
        <v>255</v>
      </c>
      <c r="AM59" s="190" t="s">
        <v>255</v>
      </c>
      <c r="AN59" s="190" t="s">
        <v>255</v>
      </c>
      <c r="AO59" s="190" t="s">
        <v>255</v>
      </c>
      <c r="AP59" s="190" t="s">
        <v>255</v>
      </c>
      <c r="AQ59" s="190" t="s">
        <v>255</v>
      </c>
      <c r="AR59" s="190" t="s">
        <v>255</v>
      </c>
    </row>
    <row r="60" spans="1:45" x14ac:dyDescent="0.2">
      <c r="A60" s="190">
        <v>404559</v>
      </c>
      <c r="B60" s="190" t="s">
        <v>172</v>
      </c>
      <c r="L60" s="190" t="s">
        <v>256</v>
      </c>
      <c r="R60" s="190" t="s">
        <v>256</v>
      </c>
      <c r="T60" s="190" t="s">
        <v>256</v>
      </c>
      <c r="Y60" s="190" t="s">
        <v>256</v>
      </c>
      <c r="AA60" s="190" t="s">
        <v>256</v>
      </c>
      <c r="AB60" s="190" t="s">
        <v>256</v>
      </c>
      <c r="AC60" s="190" t="s">
        <v>256</v>
      </c>
      <c r="AD60" s="190" t="s">
        <v>256</v>
      </c>
      <c r="AE60" s="190" t="s">
        <v>256</v>
      </c>
      <c r="AF60" s="190" t="s">
        <v>256</v>
      </c>
      <c r="AG60" s="190" t="s">
        <v>256</v>
      </c>
      <c r="AH60" s="190" t="s">
        <v>256</v>
      </c>
      <c r="AS60" s="190" t="s">
        <v>257</v>
      </c>
    </row>
    <row r="61" spans="1:45" x14ac:dyDescent="0.2">
      <c r="A61" s="190">
        <v>404777</v>
      </c>
      <c r="B61" s="190" t="s">
        <v>172</v>
      </c>
      <c r="I61" s="190" t="s">
        <v>256</v>
      </c>
      <c r="L61" s="190" t="s">
        <v>256</v>
      </c>
      <c r="R61" s="190" t="s">
        <v>256</v>
      </c>
      <c r="T61" s="190" t="s">
        <v>256</v>
      </c>
      <c r="Y61" s="190" t="s">
        <v>256</v>
      </c>
      <c r="AA61" s="190" t="s">
        <v>256</v>
      </c>
      <c r="AB61" s="190" t="s">
        <v>256</v>
      </c>
      <c r="AC61" s="190" t="s">
        <v>256</v>
      </c>
      <c r="AD61" s="190" t="s">
        <v>256</v>
      </c>
      <c r="AE61" s="190" t="s">
        <v>256</v>
      </c>
      <c r="AF61" s="190" t="s">
        <v>256</v>
      </c>
      <c r="AG61" s="190" t="s">
        <v>256</v>
      </c>
      <c r="AH61" s="190" t="s">
        <v>256</v>
      </c>
      <c r="AS61" s="190" t="s">
        <v>257</v>
      </c>
    </row>
    <row r="62" spans="1:45" x14ac:dyDescent="0.2">
      <c r="A62" s="190">
        <v>404840</v>
      </c>
      <c r="B62" s="190" t="s">
        <v>172</v>
      </c>
      <c r="L62" s="190" t="s">
        <v>256</v>
      </c>
      <c r="U62" s="190" t="s">
        <v>256</v>
      </c>
      <c r="X62" s="190" t="s">
        <v>256</v>
      </c>
      <c r="Y62" s="190" t="s">
        <v>256</v>
      </c>
      <c r="Z62" s="190" t="s">
        <v>256</v>
      </c>
      <c r="AA62" s="190" t="s">
        <v>256</v>
      </c>
      <c r="AB62" s="190" t="s">
        <v>256</v>
      </c>
      <c r="AD62" s="190" t="s">
        <v>256</v>
      </c>
      <c r="AF62" s="190" t="s">
        <v>256</v>
      </c>
      <c r="AG62" s="190" t="s">
        <v>256</v>
      </c>
      <c r="AH62" s="190" t="s">
        <v>256</v>
      </c>
      <c r="AS62" s="190" t="s">
        <v>257</v>
      </c>
    </row>
    <row r="63" spans="1:45" x14ac:dyDescent="0.2">
      <c r="A63" s="190">
        <v>404845</v>
      </c>
      <c r="B63" s="190" t="s">
        <v>172</v>
      </c>
      <c r="R63" s="190" t="s">
        <v>165</v>
      </c>
      <c r="W63" s="190" t="s">
        <v>165</v>
      </c>
      <c r="Y63" s="190" t="s">
        <v>167</v>
      </c>
      <c r="AD63" s="190" t="s">
        <v>165</v>
      </c>
      <c r="AE63" s="190" t="s">
        <v>165</v>
      </c>
      <c r="AF63" s="190" t="s">
        <v>167</v>
      </c>
    </row>
    <row r="64" spans="1:45" x14ac:dyDescent="0.2">
      <c r="A64" s="190">
        <v>404977</v>
      </c>
      <c r="B64" s="190" t="s">
        <v>172</v>
      </c>
      <c r="D64" s="190" t="s">
        <v>167</v>
      </c>
      <c r="K64" s="190" t="s">
        <v>167</v>
      </c>
      <c r="T64" s="190" t="s">
        <v>167</v>
      </c>
      <c r="Y64" s="190" t="s">
        <v>163</v>
      </c>
      <c r="Z64" s="190" t="s">
        <v>163</v>
      </c>
      <c r="AA64" s="190" t="s">
        <v>163</v>
      </c>
      <c r="AB64" s="190" t="s">
        <v>163</v>
      </c>
      <c r="AC64" s="190" t="s">
        <v>163</v>
      </c>
      <c r="AD64" s="190" t="s">
        <v>163</v>
      </c>
      <c r="AE64" s="190" t="s">
        <v>163</v>
      </c>
      <c r="AF64" s="190" t="s">
        <v>163</v>
      </c>
      <c r="AG64" s="190" t="s">
        <v>163</v>
      </c>
      <c r="AH64" s="190" t="s">
        <v>163</v>
      </c>
    </row>
    <row r="65" spans="1:45" x14ac:dyDescent="0.2">
      <c r="A65" s="190">
        <v>404989</v>
      </c>
      <c r="B65" s="190" t="s">
        <v>172</v>
      </c>
      <c r="T65" s="190" t="s">
        <v>256</v>
      </c>
      <c r="AA65" s="190" t="s">
        <v>256</v>
      </c>
      <c r="AD65" s="190" t="s">
        <v>256</v>
      </c>
      <c r="AE65" s="190" t="s">
        <v>256</v>
      </c>
      <c r="AF65" s="190" t="s">
        <v>256</v>
      </c>
      <c r="AG65" s="190" t="s">
        <v>256</v>
      </c>
      <c r="AS65" s="190" t="s">
        <v>257</v>
      </c>
    </row>
    <row r="66" spans="1:45" x14ac:dyDescent="0.2">
      <c r="A66" s="190">
        <v>404993</v>
      </c>
      <c r="B66" s="190" t="s">
        <v>172</v>
      </c>
      <c r="L66" s="190" t="s">
        <v>256</v>
      </c>
      <c r="R66" s="190" t="s">
        <v>256</v>
      </c>
      <c r="X66" s="190" t="s">
        <v>256</v>
      </c>
      <c r="Y66" s="190" t="s">
        <v>256</v>
      </c>
      <c r="Z66" s="190" t="s">
        <v>256</v>
      </c>
      <c r="AA66" s="190" t="s">
        <v>256</v>
      </c>
      <c r="AB66" s="190" t="s">
        <v>256</v>
      </c>
      <c r="AC66" s="190" t="s">
        <v>256</v>
      </c>
      <c r="AD66" s="190" t="s">
        <v>256</v>
      </c>
      <c r="AE66" s="190" t="s">
        <v>256</v>
      </c>
      <c r="AF66" s="190" t="s">
        <v>256</v>
      </c>
      <c r="AG66" s="190" t="s">
        <v>256</v>
      </c>
      <c r="AH66" s="190" t="s">
        <v>256</v>
      </c>
      <c r="AS66" s="190" t="s">
        <v>257</v>
      </c>
    </row>
    <row r="67" spans="1:45" x14ac:dyDescent="0.2">
      <c r="A67" s="190">
        <v>405059</v>
      </c>
      <c r="B67" s="190" t="s">
        <v>172</v>
      </c>
      <c r="L67" s="190" t="s">
        <v>256</v>
      </c>
      <c r="R67" s="190" t="s">
        <v>256</v>
      </c>
      <c r="Y67" s="190" t="s">
        <v>256</v>
      </c>
      <c r="AC67" s="190" t="s">
        <v>256</v>
      </c>
      <c r="AD67" s="190" t="s">
        <v>256</v>
      </c>
      <c r="AE67" s="190" t="s">
        <v>256</v>
      </c>
      <c r="AF67" s="190" t="s">
        <v>256</v>
      </c>
      <c r="AG67" s="190" t="s">
        <v>256</v>
      </c>
      <c r="AH67" s="190" t="s">
        <v>256</v>
      </c>
      <c r="AS67" s="190" t="s">
        <v>257</v>
      </c>
    </row>
    <row r="68" spans="1:45" x14ac:dyDescent="0.2">
      <c r="A68" s="190">
        <v>405365</v>
      </c>
      <c r="B68" s="190" t="s">
        <v>172</v>
      </c>
      <c r="T68" s="190" t="s">
        <v>256</v>
      </c>
      <c r="AA68" s="190" t="s">
        <v>256</v>
      </c>
      <c r="AD68" s="190" t="s">
        <v>256</v>
      </c>
      <c r="AF68" s="190" t="s">
        <v>256</v>
      </c>
      <c r="AH68" s="190" t="s">
        <v>256</v>
      </c>
      <c r="AS68" s="190" t="s">
        <v>257</v>
      </c>
    </row>
    <row r="69" spans="1:45" x14ac:dyDescent="0.2">
      <c r="A69" s="190">
        <v>405369</v>
      </c>
      <c r="B69" s="190" t="s">
        <v>172</v>
      </c>
      <c r="N69" s="190" t="s">
        <v>167</v>
      </c>
      <c r="Y69" s="190" t="s">
        <v>165</v>
      </c>
      <c r="AB69" s="190" t="s">
        <v>167</v>
      </c>
      <c r="AD69" s="190" t="s">
        <v>163</v>
      </c>
      <c r="AF69" s="190" t="s">
        <v>165</v>
      </c>
      <c r="AG69" s="190" t="s">
        <v>165</v>
      </c>
      <c r="AH69" s="190" t="s">
        <v>163</v>
      </c>
    </row>
    <row r="70" spans="1:45" x14ac:dyDescent="0.2">
      <c r="A70" s="190">
        <v>405433</v>
      </c>
      <c r="B70" s="190" t="s">
        <v>172</v>
      </c>
      <c r="R70" s="190" t="s">
        <v>167</v>
      </c>
      <c r="X70" s="190" t="s">
        <v>167</v>
      </c>
      <c r="AA70" s="190" t="s">
        <v>167</v>
      </c>
      <c r="AB70" s="190" t="s">
        <v>165</v>
      </c>
      <c r="AD70" s="190" t="s">
        <v>167</v>
      </c>
      <c r="AF70" s="190" t="s">
        <v>165</v>
      </c>
      <c r="AH70" s="190" t="s">
        <v>163</v>
      </c>
    </row>
    <row r="71" spans="1:45" x14ac:dyDescent="0.2">
      <c r="A71" s="190">
        <v>405467</v>
      </c>
      <c r="B71" s="190" t="s">
        <v>172</v>
      </c>
      <c r="J71" s="190" t="s">
        <v>167</v>
      </c>
      <c r="L71" s="190" t="s">
        <v>167</v>
      </c>
      <c r="R71" s="190" t="s">
        <v>167</v>
      </c>
      <c r="Y71" s="190" t="s">
        <v>167</v>
      </c>
      <c r="Z71" s="190" t="s">
        <v>165</v>
      </c>
      <c r="AA71" s="190" t="s">
        <v>163</v>
      </c>
      <c r="AB71" s="190" t="s">
        <v>163</v>
      </c>
      <c r="AC71" s="190" t="s">
        <v>163</v>
      </c>
      <c r="AD71" s="190" t="s">
        <v>163</v>
      </c>
      <c r="AE71" s="190" t="s">
        <v>163</v>
      </c>
      <c r="AF71" s="190" t="s">
        <v>163</v>
      </c>
      <c r="AG71" s="190" t="s">
        <v>163</v>
      </c>
      <c r="AH71" s="190" t="s">
        <v>163</v>
      </c>
    </row>
    <row r="72" spans="1:45" x14ac:dyDescent="0.2">
      <c r="A72" s="190">
        <v>405643</v>
      </c>
      <c r="B72" s="190" t="s">
        <v>172</v>
      </c>
      <c r="J72" s="190" t="s">
        <v>165</v>
      </c>
      <c r="Q72" s="190" t="s">
        <v>165</v>
      </c>
      <c r="X72" s="190" t="s">
        <v>167</v>
      </c>
      <c r="AA72" s="190" t="s">
        <v>165</v>
      </c>
      <c r="AF72" s="190" t="s">
        <v>167</v>
      </c>
      <c r="AG72" s="190" t="s">
        <v>167</v>
      </c>
      <c r="AH72" s="190" t="s">
        <v>167</v>
      </c>
    </row>
    <row r="73" spans="1:45" x14ac:dyDescent="0.2">
      <c r="A73" s="190">
        <v>405682</v>
      </c>
      <c r="B73" s="190" t="s">
        <v>172</v>
      </c>
      <c r="C73" s="190" t="s">
        <v>255</v>
      </c>
      <c r="D73" s="190" t="s">
        <v>255</v>
      </c>
      <c r="E73" s="190" t="s">
        <v>255</v>
      </c>
      <c r="F73" s="190" t="s">
        <v>255</v>
      </c>
      <c r="G73" s="190" t="s">
        <v>255</v>
      </c>
      <c r="H73" s="190" t="s">
        <v>255</v>
      </c>
      <c r="I73" s="190" t="s">
        <v>255</v>
      </c>
      <c r="J73" s="190" t="s">
        <v>255</v>
      </c>
      <c r="K73" s="190" t="s">
        <v>255</v>
      </c>
      <c r="L73" s="190" t="s">
        <v>255</v>
      </c>
      <c r="M73" s="190" t="s">
        <v>255</v>
      </c>
      <c r="N73" s="190" t="s">
        <v>255</v>
      </c>
      <c r="O73" s="190" t="s">
        <v>255</v>
      </c>
      <c r="P73" s="190" t="s">
        <v>255</v>
      </c>
      <c r="Q73" s="190" t="s">
        <v>255</v>
      </c>
      <c r="R73" s="190" t="s">
        <v>255</v>
      </c>
      <c r="S73" s="190" t="s">
        <v>255</v>
      </c>
      <c r="T73" s="190" t="s">
        <v>255</v>
      </c>
      <c r="U73" s="190" t="s">
        <v>255</v>
      </c>
      <c r="V73" s="190" t="s">
        <v>255</v>
      </c>
      <c r="W73" s="190" t="s">
        <v>255</v>
      </c>
      <c r="X73" s="190" t="s">
        <v>255</v>
      </c>
      <c r="Y73" s="190" t="s">
        <v>255</v>
      </c>
      <c r="Z73" s="190" t="s">
        <v>255</v>
      </c>
      <c r="AA73" s="190" t="s">
        <v>167</v>
      </c>
      <c r="AB73" s="190" t="s">
        <v>167</v>
      </c>
      <c r="AC73" s="190" t="s">
        <v>167</v>
      </c>
      <c r="AD73" s="190" t="s">
        <v>255</v>
      </c>
      <c r="AE73" s="190" t="s">
        <v>167</v>
      </c>
      <c r="AF73" s="190" t="s">
        <v>167</v>
      </c>
      <c r="AG73" s="190" t="s">
        <v>255</v>
      </c>
      <c r="AH73" s="190" t="s">
        <v>167</v>
      </c>
      <c r="AI73" s="190" t="s">
        <v>255</v>
      </c>
      <c r="AJ73" s="190" t="s">
        <v>255</v>
      </c>
      <c r="AK73" s="190" t="s">
        <v>255</v>
      </c>
      <c r="AL73" s="190" t="s">
        <v>255</v>
      </c>
      <c r="AM73" s="190" t="s">
        <v>255</v>
      </c>
      <c r="AN73" s="190" t="s">
        <v>255</v>
      </c>
      <c r="AO73" s="190" t="s">
        <v>255</v>
      </c>
      <c r="AP73" s="190" t="s">
        <v>255</v>
      </c>
      <c r="AQ73" s="190" t="s">
        <v>255</v>
      </c>
      <c r="AR73" s="190" t="s">
        <v>255</v>
      </c>
    </row>
    <row r="74" spans="1:45" x14ac:dyDescent="0.2">
      <c r="A74" s="190">
        <v>405841</v>
      </c>
      <c r="B74" s="190" t="s">
        <v>172</v>
      </c>
      <c r="Q74" s="190" t="s">
        <v>256</v>
      </c>
      <c r="AB74" s="190" t="s">
        <v>256</v>
      </c>
      <c r="AD74" s="190" t="s">
        <v>256</v>
      </c>
      <c r="AE74" s="190" t="s">
        <v>256</v>
      </c>
      <c r="AF74" s="190" t="s">
        <v>256</v>
      </c>
      <c r="AS74" s="190" t="s">
        <v>257</v>
      </c>
    </row>
    <row r="75" spans="1:45" x14ac:dyDescent="0.2">
      <c r="A75" s="190">
        <v>405932</v>
      </c>
      <c r="B75" s="190" t="s">
        <v>172</v>
      </c>
      <c r="Q75" s="190" t="s">
        <v>167</v>
      </c>
      <c r="AA75" s="190" t="s">
        <v>167</v>
      </c>
      <c r="AB75" s="190" t="s">
        <v>165</v>
      </c>
      <c r="AE75" s="190" t="s">
        <v>163</v>
      </c>
      <c r="AF75" s="190" t="s">
        <v>167</v>
      </c>
      <c r="AH75" s="190" t="s">
        <v>163</v>
      </c>
    </row>
    <row r="76" spans="1:45" x14ac:dyDescent="0.2">
      <c r="A76" s="190">
        <v>406251</v>
      </c>
      <c r="B76" s="190" t="s">
        <v>172</v>
      </c>
      <c r="X76" s="190" t="s">
        <v>256</v>
      </c>
      <c r="AA76" s="190" t="s">
        <v>256</v>
      </c>
      <c r="AB76" s="190" t="s">
        <v>256</v>
      </c>
      <c r="AD76" s="190" t="s">
        <v>256</v>
      </c>
      <c r="AE76" s="190" t="s">
        <v>256</v>
      </c>
      <c r="AF76" s="190" t="s">
        <v>256</v>
      </c>
      <c r="AH76" s="190" t="s">
        <v>256</v>
      </c>
      <c r="AS76" s="190" t="s">
        <v>257</v>
      </c>
    </row>
    <row r="77" spans="1:45" x14ac:dyDescent="0.2">
      <c r="A77" s="190">
        <v>406316</v>
      </c>
      <c r="B77" s="190" t="s">
        <v>172</v>
      </c>
      <c r="C77" s="190" t="s">
        <v>255</v>
      </c>
      <c r="D77" s="190" t="s">
        <v>255</v>
      </c>
      <c r="E77" s="190" t="s">
        <v>255</v>
      </c>
      <c r="F77" s="190" t="s">
        <v>255</v>
      </c>
      <c r="G77" s="190" t="s">
        <v>255</v>
      </c>
      <c r="H77" s="190" t="s">
        <v>255</v>
      </c>
      <c r="I77" s="190" t="s">
        <v>255</v>
      </c>
      <c r="J77" s="190" t="s">
        <v>255</v>
      </c>
      <c r="K77" s="190" t="s">
        <v>255</v>
      </c>
      <c r="L77" s="190" t="s">
        <v>167</v>
      </c>
      <c r="M77" s="190" t="s">
        <v>255</v>
      </c>
      <c r="N77" s="190" t="s">
        <v>255</v>
      </c>
      <c r="O77" s="190" t="s">
        <v>255</v>
      </c>
      <c r="P77" s="190" t="s">
        <v>255</v>
      </c>
      <c r="Q77" s="190" t="s">
        <v>255</v>
      </c>
      <c r="R77" s="190" t="s">
        <v>163</v>
      </c>
      <c r="S77" s="190" t="s">
        <v>255</v>
      </c>
      <c r="T77" s="190" t="s">
        <v>255</v>
      </c>
      <c r="U77" s="190" t="s">
        <v>255</v>
      </c>
      <c r="V77" s="190" t="s">
        <v>255</v>
      </c>
      <c r="W77" s="190" t="s">
        <v>255</v>
      </c>
      <c r="X77" s="190" t="s">
        <v>255</v>
      </c>
      <c r="Y77" s="190" t="s">
        <v>167</v>
      </c>
      <c r="Z77" s="190" t="s">
        <v>255</v>
      </c>
      <c r="AA77" s="190" t="s">
        <v>167</v>
      </c>
      <c r="AB77" s="190" t="s">
        <v>163</v>
      </c>
      <c r="AC77" s="190" t="s">
        <v>255</v>
      </c>
      <c r="AD77" s="190" t="s">
        <v>167</v>
      </c>
      <c r="AE77" s="190" t="s">
        <v>165</v>
      </c>
      <c r="AF77" s="190" t="s">
        <v>167</v>
      </c>
      <c r="AG77" s="190" t="s">
        <v>165</v>
      </c>
      <c r="AH77" s="190" t="s">
        <v>167</v>
      </c>
      <c r="AI77" s="190" t="s">
        <v>255</v>
      </c>
      <c r="AJ77" s="190" t="s">
        <v>255</v>
      </c>
      <c r="AK77" s="190" t="s">
        <v>255</v>
      </c>
      <c r="AL77" s="190" t="s">
        <v>255</v>
      </c>
      <c r="AM77" s="190" t="s">
        <v>255</v>
      </c>
      <c r="AN77" s="190" t="s">
        <v>255</v>
      </c>
      <c r="AO77" s="190" t="s">
        <v>255</v>
      </c>
      <c r="AP77" s="190" t="s">
        <v>255</v>
      </c>
      <c r="AQ77" s="190" t="s">
        <v>255</v>
      </c>
      <c r="AR77" s="190" t="s">
        <v>255</v>
      </c>
    </row>
    <row r="78" spans="1:45" x14ac:dyDescent="0.2">
      <c r="A78" s="190">
        <v>406337</v>
      </c>
      <c r="B78" s="190" t="s">
        <v>172</v>
      </c>
      <c r="L78" s="190" t="s">
        <v>256</v>
      </c>
      <c r="R78" s="190" t="s">
        <v>256</v>
      </c>
      <c r="Y78" s="190" t="s">
        <v>256</v>
      </c>
      <c r="AB78" s="190" t="s">
        <v>256</v>
      </c>
      <c r="AD78" s="190" t="s">
        <v>256</v>
      </c>
      <c r="AE78" s="190" t="s">
        <v>256</v>
      </c>
      <c r="AF78" s="190" t="s">
        <v>256</v>
      </c>
      <c r="AH78" s="190" t="s">
        <v>256</v>
      </c>
      <c r="AS78" s="190" t="s">
        <v>257</v>
      </c>
    </row>
    <row r="79" spans="1:45" x14ac:dyDescent="0.2">
      <c r="A79" s="190">
        <v>406357</v>
      </c>
      <c r="B79" s="190" t="s">
        <v>172</v>
      </c>
      <c r="L79" s="190" t="s">
        <v>167</v>
      </c>
      <c r="R79" s="190" t="s">
        <v>167</v>
      </c>
      <c r="U79" s="190" t="s">
        <v>167</v>
      </c>
      <c r="Y79" s="190" t="s">
        <v>167</v>
      </c>
      <c r="AA79" s="190" t="s">
        <v>167</v>
      </c>
      <c r="AB79" s="190" t="s">
        <v>167</v>
      </c>
      <c r="AD79" s="190" t="s">
        <v>167</v>
      </c>
      <c r="AE79" s="190" t="s">
        <v>167</v>
      </c>
      <c r="AF79" s="190" t="s">
        <v>167</v>
      </c>
      <c r="AG79" s="190" t="s">
        <v>167</v>
      </c>
      <c r="AH79" s="190" t="s">
        <v>167</v>
      </c>
    </row>
    <row r="80" spans="1:45" x14ac:dyDescent="0.2">
      <c r="A80" s="190">
        <v>406646</v>
      </c>
      <c r="B80" s="190" t="s">
        <v>172</v>
      </c>
      <c r="L80" s="190" t="s">
        <v>256</v>
      </c>
      <c r="R80" s="190" t="s">
        <v>256</v>
      </c>
      <c r="U80" s="190" t="s">
        <v>256</v>
      </c>
      <c r="Y80" s="190" t="s">
        <v>256</v>
      </c>
      <c r="AA80" s="190" t="s">
        <v>256</v>
      </c>
      <c r="AB80" s="190" t="s">
        <v>256</v>
      </c>
      <c r="AC80" s="190" t="s">
        <v>256</v>
      </c>
      <c r="AE80" s="190" t="s">
        <v>256</v>
      </c>
      <c r="AF80" s="190" t="s">
        <v>256</v>
      </c>
      <c r="AG80" s="190" t="s">
        <v>256</v>
      </c>
      <c r="AS80" s="190" t="s">
        <v>257</v>
      </c>
    </row>
    <row r="81" spans="1:45" x14ac:dyDescent="0.2">
      <c r="A81" s="190">
        <v>406704</v>
      </c>
      <c r="B81" s="190" t="s">
        <v>172</v>
      </c>
      <c r="T81" s="190" t="s">
        <v>256</v>
      </c>
      <c r="AA81" s="190" t="s">
        <v>256</v>
      </c>
      <c r="AB81" s="190" t="s">
        <v>256</v>
      </c>
      <c r="AD81" s="190" t="s">
        <v>256</v>
      </c>
      <c r="AE81" s="190" t="s">
        <v>256</v>
      </c>
      <c r="AF81" s="190" t="s">
        <v>256</v>
      </c>
      <c r="AG81" s="190" t="s">
        <v>256</v>
      </c>
      <c r="AH81" s="190" t="s">
        <v>256</v>
      </c>
      <c r="AS81" s="190" t="s">
        <v>257</v>
      </c>
    </row>
    <row r="82" spans="1:45" x14ac:dyDescent="0.2">
      <c r="A82" s="190">
        <v>406948</v>
      </c>
      <c r="B82" s="190" t="s">
        <v>172</v>
      </c>
      <c r="X82" s="190" t="s">
        <v>256</v>
      </c>
      <c r="Z82" s="190" t="s">
        <v>256</v>
      </c>
      <c r="AB82" s="190" t="s">
        <v>256</v>
      </c>
      <c r="AD82" s="190" t="s">
        <v>256</v>
      </c>
      <c r="AE82" s="190" t="s">
        <v>256</v>
      </c>
      <c r="AF82" s="190" t="s">
        <v>256</v>
      </c>
      <c r="AG82" s="190" t="s">
        <v>256</v>
      </c>
      <c r="AS82" s="190" t="s">
        <v>257</v>
      </c>
    </row>
    <row r="83" spans="1:45" x14ac:dyDescent="0.2">
      <c r="A83" s="190">
        <v>406971</v>
      </c>
      <c r="B83" s="190" t="s">
        <v>172</v>
      </c>
      <c r="AB83" s="190" t="s">
        <v>256</v>
      </c>
      <c r="AD83" s="190" t="s">
        <v>256</v>
      </c>
      <c r="AE83" s="190" t="s">
        <v>256</v>
      </c>
      <c r="AF83" s="190" t="s">
        <v>256</v>
      </c>
      <c r="AH83" s="190" t="s">
        <v>256</v>
      </c>
      <c r="AS83" s="190" t="s">
        <v>257</v>
      </c>
    </row>
    <row r="84" spans="1:45" x14ac:dyDescent="0.2">
      <c r="A84" s="190">
        <v>406983</v>
      </c>
      <c r="B84" s="190" t="s">
        <v>172</v>
      </c>
      <c r="L84" s="190" t="s">
        <v>165</v>
      </c>
      <c r="R84" s="190" t="s">
        <v>163</v>
      </c>
      <c r="X84" s="190" t="s">
        <v>167</v>
      </c>
      <c r="Y84" s="190" t="s">
        <v>167</v>
      </c>
      <c r="AA84" s="190" t="s">
        <v>167</v>
      </c>
      <c r="AB84" s="190" t="s">
        <v>167</v>
      </c>
      <c r="AD84" s="190" t="s">
        <v>165</v>
      </c>
      <c r="AE84" s="190" t="s">
        <v>163</v>
      </c>
      <c r="AF84" s="190" t="s">
        <v>167</v>
      </c>
      <c r="AH84" s="190" t="s">
        <v>167</v>
      </c>
    </row>
    <row r="85" spans="1:45" x14ac:dyDescent="0.2">
      <c r="A85" s="190">
        <v>407059</v>
      </c>
      <c r="B85" s="190" t="s">
        <v>172</v>
      </c>
      <c r="C85" s="190" t="s">
        <v>255</v>
      </c>
      <c r="D85" s="190" t="s">
        <v>255</v>
      </c>
      <c r="E85" s="190" t="s">
        <v>255</v>
      </c>
      <c r="F85" s="190" t="s">
        <v>255</v>
      </c>
      <c r="G85" s="190" t="s">
        <v>255</v>
      </c>
      <c r="H85" s="190" t="s">
        <v>255</v>
      </c>
      <c r="I85" s="190" t="s">
        <v>255</v>
      </c>
      <c r="J85" s="190" t="s">
        <v>255</v>
      </c>
      <c r="K85" s="190" t="s">
        <v>255</v>
      </c>
      <c r="L85" s="190" t="s">
        <v>255</v>
      </c>
      <c r="M85" s="190" t="s">
        <v>255</v>
      </c>
      <c r="N85" s="190" t="s">
        <v>255</v>
      </c>
      <c r="O85" s="190" t="s">
        <v>255</v>
      </c>
      <c r="P85" s="190" t="s">
        <v>255</v>
      </c>
      <c r="Q85" s="190" t="s">
        <v>255</v>
      </c>
      <c r="R85" s="190" t="s">
        <v>255</v>
      </c>
      <c r="S85" s="190" t="s">
        <v>255</v>
      </c>
      <c r="T85" s="190" t="s">
        <v>167</v>
      </c>
      <c r="U85" s="190" t="s">
        <v>255</v>
      </c>
      <c r="V85" s="190" t="s">
        <v>255</v>
      </c>
      <c r="W85" s="190" t="s">
        <v>255</v>
      </c>
      <c r="X85" s="190" t="s">
        <v>255</v>
      </c>
      <c r="Y85" s="190" t="s">
        <v>167</v>
      </c>
      <c r="Z85" s="190" t="s">
        <v>255</v>
      </c>
      <c r="AA85" s="190" t="s">
        <v>255</v>
      </c>
      <c r="AB85" s="190" t="s">
        <v>255</v>
      </c>
      <c r="AC85" s="190" t="s">
        <v>255</v>
      </c>
      <c r="AD85" s="190" t="s">
        <v>167</v>
      </c>
      <c r="AE85" s="190" t="s">
        <v>163</v>
      </c>
      <c r="AF85" s="190" t="s">
        <v>165</v>
      </c>
      <c r="AG85" s="190" t="s">
        <v>167</v>
      </c>
      <c r="AH85" s="190" t="s">
        <v>255</v>
      </c>
      <c r="AI85" s="190" t="s">
        <v>255</v>
      </c>
      <c r="AJ85" s="190" t="s">
        <v>255</v>
      </c>
      <c r="AK85" s="190" t="s">
        <v>255</v>
      </c>
      <c r="AL85" s="190" t="s">
        <v>255</v>
      </c>
      <c r="AM85" s="190" t="s">
        <v>255</v>
      </c>
      <c r="AN85" s="190" t="s">
        <v>255</v>
      </c>
      <c r="AO85" s="190" t="s">
        <v>255</v>
      </c>
      <c r="AP85" s="190" t="s">
        <v>255</v>
      </c>
      <c r="AQ85" s="190" t="s">
        <v>255</v>
      </c>
      <c r="AR85" s="190" t="s">
        <v>255</v>
      </c>
    </row>
    <row r="86" spans="1:45" x14ac:dyDescent="0.2">
      <c r="A86" s="190">
        <v>407060</v>
      </c>
      <c r="B86" s="190" t="s">
        <v>172</v>
      </c>
      <c r="L86" s="190" t="s">
        <v>256</v>
      </c>
      <c r="R86" s="190" t="s">
        <v>256</v>
      </c>
      <c r="AB86" s="190" t="s">
        <v>256</v>
      </c>
      <c r="AD86" s="190" t="s">
        <v>256</v>
      </c>
      <c r="AE86" s="190" t="s">
        <v>256</v>
      </c>
      <c r="AF86" s="190" t="s">
        <v>256</v>
      </c>
      <c r="AG86" s="190" t="s">
        <v>256</v>
      </c>
      <c r="AH86" s="190" t="s">
        <v>256</v>
      </c>
      <c r="AS86" s="190" t="s">
        <v>257</v>
      </c>
    </row>
    <row r="87" spans="1:45" x14ac:dyDescent="0.2">
      <c r="A87" s="190">
        <v>407157</v>
      </c>
      <c r="B87" s="190" t="s">
        <v>172</v>
      </c>
      <c r="L87" s="190" t="s">
        <v>256</v>
      </c>
      <c r="R87" s="190" t="s">
        <v>256</v>
      </c>
      <c r="U87" s="190" t="s">
        <v>256</v>
      </c>
      <c r="AB87" s="190" t="s">
        <v>256</v>
      </c>
      <c r="AE87" s="190" t="s">
        <v>256</v>
      </c>
      <c r="AF87" s="190" t="s">
        <v>256</v>
      </c>
      <c r="AH87" s="190" t="s">
        <v>256</v>
      </c>
      <c r="AS87" s="190" t="s">
        <v>258</v>
      </c>
    </row>
    <row r="88" spans="1:45" x14ac:dyDescent="0.2">
      <c r="A88" s="190">
        <v>407165</v>
      </c>
      <c r="B88" s="190" t="s">
        <v>172</v>
      </c>
      <c r="X88" s="190" t="s">
        <v>256</v>
      </c>
      <c r="AD88" s="190" t="s">
        <v>256</v>
      </c>
      <c r="AE88" s="190" t="s">
        <v>256</v>
      </c>
      <c r="AF88" s="190" t="s">
        <v>256</v>
      </c>
      <c r="AG88" s="190" t="s">
        <v>256</v>
      </c>
      <c r="AH88" s="190" t="s">
        <v>256</v>
      </c>
      <c r="AS88" s="190" t="s">
        <v>258</v>
      </c>
    </row>
    <row r="89" spans="1:45" x14ac:dyDescent="0.2">
      <c r="A89" s="190">
        <v>407211</v>
      </c>
      <c r="B89" s="190" t="s">
        <v>172</v>
      </c>
      <c r="L89" s="190" t="s">
        <v>165</v>
      </c>
      <c r="R89" s="190" t="s">
        <v>165</v>
      </c>
      <c r="U89" s="190" t="s">
        <v>167</v>
      </c>
      <c r="X89" s="190" t="s">
        <v>167</v>
      </c>
      <c r="Y89" s="190" t="s">
        <v>163</v>
      </c>
      <c r="Z89" s="190" t="s">
        <v>163</v>
      </c>
      <c r="AA89" s="190" t="s">
        <v>163</v>
      </c>
      <c r="AB89" s="190" t="s">
        <v>163</v>
      </c>
      <c r="AC89" s="190" t="s">
        <v>163</v>
      </c>
      <c r="AD89" s="190" t="s">
        <v>163</v>
      </c>
      <c r="AE89" s="190" t="s">
        <v>163</v>
      </c>
      <c r="AF89" s="190" t="s">
        <v>163</v>
      </c>
      <c r="AG89" s="190" t="s">
        <v>163</v>
      </c>
      <c r="AH89" s="190" t="s">
        <v>163</v>
      </c>
    </row>
    <row r="90" spans="1:45" x14ac:dyDescent="0.2">
      <c r="A90" s="190">
        <v>407214</v>
      </c>
      <c r="B90" s="190" t="s">
        <v>172</v>
      </c>
      <c r="Q90" s="190" t="s">
        <v>167</v>
      </c>
      <c r="T90" s="190" t="s">
        <v>163</v>
      </c>
      <c r="W90" s="190" t="s">
        <v>167</v>
      </c>
      <c r="Y90" s="190" t="s">
        <v>165</v>
      </c>
      <c r="AA90" s="190" t="s">
        <v>163</v>
      </c>
      <c r="AD90" s="190" t="s">
        <v>163</v>
      </c>
      <c r="AE90" s="190" t="s">
        <v>165</v>
      </c>
      <c r="AF90" s="190" t="s">
        <v>163</v>
      </c>
    </row>
    <row r="91" spans="1:45" x14ac:dyDescent="0.2">
      <c r="A91" s="190">
        <v>407221</v>
      </c>
      <c r="B91" s="190" t="s">
        <v>172</v>
      </c>
      <c r="R91" s="190" t="s">
        <v>167</v>
      </c>
      <c r="X91" s="190" t="s">
        <v>167</v>
      </c>
      <c r="Y91" s="190" t="s">
        <v>167</v>
      </c>
      <c r="AE91" s="190" t="s">
        <v>163</v>
      </c>
      <c r="AF91" s="190" t="s">
        <v>167</v>
      </c>
      <c r="AH91" s="190" t="s">
        <v>167</v>
      </c>
    </row>
    <row r="92" spans="1:45" x14ac:dyDescent="0.2">
      <c r="A92" s="190">
        <v>407310</v>
      </c>
      <c r="B92" s="190" t="s">
        <v>172</v>
      </c>
      <c r="W92" s="190" t="s">
        <v>167</v>
      </c>
      <c r="AA92" s="190" t="s">
        <v>167</v>
      </c>
      <c r="AD92" s="190" t="s">
        <v>167</v>
      </c>
      <c r="AE92" s="190" t="s">
        <v>167</v>
      </c>
      <c r="AF92" s="190" t="s">
        <v>163</v>
      </c>
      <c r="AH92" s="190" t="s">
        <v>167</v>
      </c>
    </row>
    <row r="93" spans="1:45" x14ac:dyDescent="0.2">
      <c r="A93" s="190">
        <v>407335</v>
      </c>
      <c r="B93" s="190" t="s">
        <v>172</v>
      </c>
      <c r="F93" s="190" t="s">
        <v>256</v>
      </c>
      <c r="T93" s="190" t="s">
        <v>256</v>
      </c>
      <c r="X93" s="190" t="s">
        <v>256</v>
      </c>
      <c r="Y93" s="190" t="s">
        <v>256</v>
      </c>
      <c r="AA93" s="190" t="s">
        <v>256</v>
      </c>
      <c r="AB93" s="190" t="s">
        <v>256</v>
      </c>
      <c r="AD93" s="190" t="s">
        <v>256</v>
      </c>
      <c r="AF93" s="190" t="s">
        <v>256</v>
      </c>
      <c r="AH93" s="190" t="s">
        <v>256</v>
      </c>
      <c r="AS93" s="190" t="s">
        <v>257</v>
      </c>
    </row>
    <row r="94" spans="1:45" x14ac:dyDescent="0.2">
      <c r="A94" s="190">
        <v>407387</v>
      </c>
      <c r="B94" s="190" t="s">
        <v>172</v>
      </c>
      <c r="I94" s="190" t="s">
        <v>256</v>
      </c>
      <c r="Y94" s="190" t="s">
        <v>256</v>
      </c>
      <c r="AA94" s="190" t="s">
        <v>256</v>
      </c>
      <c r="AB94" s="190" t="s">
        <v>256</v>
      </c>
      <c r="AD94" s="190" t="s">
        <v>256</v>
      </c>
      <c r="AE94" s="190" t="s">
        <v>256</v>
      </c>
      <c r="AF94" s="190" t="s">
        <v>256</v>
      </c>
      <c r="AH94" s="190" t="s">
        <v>256</v>
      </c>
      <c r="AS94" s="190" t="s">
        <v>257</v>
      </c>
    </row>
    <row r="95" spans="1:45" x14ac:dyDescent="0.2">
      <c r="A95" s="190">
        <v>407425</v>
      </c>
      <c r="B95" s="190" t="s">
        <v>172</v>
      </c>
      <c r="G95" s="190" t="s">
        <v>256</v>
      </c>
      <c r="U95" s="190" t="s">
        <v>256</v>
      </c>
      <c r="Y95" s="190" t="s">
        <v>256</v>
      </c>
      <c r="AA95" s="190" t="s">
        <v>256</v>
      </c>
      <c r="AB95" s="190" t="s">
        <v>256</v>
      </c>
      <c r="AC95" s="190" t="s">
        <v>256</v>
      </c>
      <c r="AD95" s="190" t="s">
        <v>256</v>
      </c>
      <c r="AE95" s="190" t="s">
        <v>256</v>
      </c>
      <c r="AF95" s="190" t="s">
        <v>256</v>
      </c>
      <c r="AG95" s="190" t="s">
        <v>256</v>
      </c>
      <c r="AH95" s="190" t="s">
        <v>256</v>
      </c>
      <c r="AS95" s="190" t="s">
        <v>257</v>
      </c>
    </row>
    <row r="96" spans="1:45" x14ac:dyDescent="0.2">
      <c r="A96" s="190">
        <v>407652</v>
      </c>
      <c r="B96" s="190" t="s">
        <v>172</v>
      </c>
      <c r="Q96" s="190" t="s">
        <v>167</v>
      </c>
      <c r="R96" s="190" t="s">
        <v>167</v>
      </c>
      <c r="AB96" s="190" t="s">
        <v>167</v>
      </c>
      <c r="AD96" s="190" t="s">
        <v>167</v>
      </c>
      <c r="AE96" s="190" t="s">
        <v>167</v>
      </c>
      <c r="AF96" s="190" t="s">
        <v>167</v>
      </c>
      <c r="AG96" s="190" t="s">
        <v>167</v>
      </c>
      <c r="AH96" s="190" t="s">
        <v>167</v>
      </c>
    </row>
    <row r="97" spans="1:45" x14ac:dyDescent="0.2">
      <c r="A97" s="190">
        <v>407760</v>
      </c>
      <c r="B97" s="190" t="s">
        <v>172</v>
      </c>
      <c r="K97" s="190" t="s">
        <v>256</v>
      </c>
      <c r="R97" s="190" t="s">
        <v>256</v>
      </c>
      <c r="W97" s="190" t="s">
        <v>256</v>
      </c>
      <c r="Z97" s="190" t="s">
        <v>256</v>
      </c>
      <c r="AC97" s="190" t="s">
        <v>256</v>
      </c>
      <c r="AD97" s="190" t="s">
        <v>256</v>
      </c>
      <c r="AE97" s="190" t="s">
        <v>256</v>
      </c>
      <c r="AF97" s="190" t="s">
        <v>256</v>
      </c>
      <c r="AG97" s="190" t="s">
        <v>256</v>
      </c>
      <c r="AH97" s="190" t="s">
        <v>256</v>
      </c>
      <c r="AS97" s="190" t="s">
        <v>258</v>
      </c>
    </row>
    <row r="98" spans="1:45" x14ac:dyDescent="0.2">
      <c r="A98" s="190">
        <v>407918</v>
      </c>
      <c r="B98" s="190" t="s">
        <v>172</v>
      </c>
      <c r="L98" s="190" t="s">
        <v>167</v>
      </c>
      <c r="X98" s="190" t="s">
        <v>165</v>
      </c>
      <c r="AA98" s="190" t="s">
        <v>165</v>
      </c>
      <c r="AD98" s="190" t="s">
        <v>167</v>
      </c>
      <c r="AE98" s="190" t="s">
        <v>165</v>
      </c>
      <c r="AF98" s="190" t="s">
        <v>163</v>
      </c>
      <c r="AG98" s="190" t="s">
        <v>167</v>
      </c>
    </row>
    <row r="99" spans="1:45" x14ac:dyDescent="0.2">
      <c r="A99" s="190">
        <v>408007</v>
      </c>
      <c r="B99" s="190" t="s">
        <v>172</v>
      </c>
      <c r="Y99" s="190" t="s">
        <v>256</v>
      </c>
      <c r="Z99" s="190" t="s">
        <v>256</v>
      </c>
      <c r="AA99" s="190" t="s">
        <v>256</v>
      </c>
      <c r="AB99" s="190" t="s">
        <v>256</v>
      </c>
      <c r="AC99" s="190" t="s">
        <v>256</v>
      </c>
      <c r="AD99" s="190" t="s">
        <v>256</v>
      </c>
      <c r="AE99" s="190" t="s">
        <v>256</v>
      </c>
      <c r="AF99" s="190" t="s">
        <v>256</v>
      </c>
      <c r="AG99" s="190" t="s">
        <v>256</v>
      </c>
      <c r="AH99" s="190" t="s">
        <v>256</v>
      </c>
      <c r="AS99" s="190" t="s">
        <v>257</v>
      </c>
    </row>
    <row r="100" spans="1:45" x14ac:dyDescent="0.2">
      <c r="A100" s="190">
        <v>408012</v>
      </c>
      <c r="B100" s="190" t="s">
        <v>172</v>
      </c>
      <c r="L100" s="190" t="s">
        <v>256</v>
      </c>
      <c r="R100" s="190" t="s">
        <v>256</v>
      </c>
      <c r="AA100" s="190" t="s">
        <v>256</v>
      </c>
      <c r="AB100" s="190" t="s">
        <v>256</v>
      </c>
      <c r="AC100" s="190" t="s">
        <v>256</v>
      </c>
      <c r="AD100" s="190" t="s">
        <v>256</v>
      </c>
      <c r="AE100" s="190" t="s">
        <v>256</v>
      </c>
      <c r="AF100" s="190" t="s">
        <v>256</v>
      </c>
      <c r="AG100" s="190" t="s">
        <v>256</v>
      </c>
      <c r="AH100" s="190" t="s">
        <v>256</v>
      </c>
      <c r="AS100" s="190" t="s">
        <v>257</v>
      </c>
    </row>
    <row r="101" spans="1:45" x14ac:dyDescent="0.2">
      <c r="A101" s="190">
        <v>408018</v>
      </c>
      <c r="B101" s="190" t="s">
        <v>172</v>
      </c>
      <c r="L101" s="190" t="s">
        <v>256</v>
      </c>
      <c r="P101" s="190" t="s">
        <v>256</v>
      </c>
      <c r="R101" s="190" t="s">
        <v>256</v>
      </c>
      <c r="X101" s="190" t="s">
        <v>256</v>
      </c>
      <c r="Y101" s="190" t="s">
        <v>256</v>
      </c>
      <c r="AA101" s="190" t="s">
        <v>256</v>
      </c>
      <c r="AD101" s="190" t="s">
        <v>256</v>
      </c>
      <c r="AE101" s="190" t="s">
        <v>256</v>
      </c>
      <c r="AF101" s="190" t="s">
        <v>256</v>
      </c>
      <c r="AG101" s="190" t="s">
        <v>256</v>
      </c>
      <c r="AH101" s="190" t="s">
        <v>256</v>
      </c>
      <c r="AS101" s="190" t="s">
        <v>257</v>
      </c>
    </row>
    <row r="102" spans="1:45" x14ac:dyDescent="0.2">
      <c r="A102" s="190">
        <v>408048</v>
      </c>
      <c r="B102" s="190" t="s">
        <v>172</v>
      </c>
      <c r="X102" s="190" t="s">
        <v>256</v>
      </c>
      <c r="Y102" s="190" t="s">
        <v>256</v>
      </c>
      <c r="AA102" s="190" t="s">
        <v>256</v>
      </c>
      <c r="AD102" s="190" t="s">
        <v>256</v>
      </c>
      <c r="AE102" s="190" t="s">
        <v>256</v>
      </c>
      <c r="AF102" s="190" t="s">
        <v>256</v>
      </c>
      <c r="AH102" s="190" t="s">
        <v>256</v>
      </c>
      <c r="AS102" s="190" t="s">
        <v>258</v>
      </c>
    </row>
    <row r="103" spans="1:45" x14ac:dyDescent="0.2">
      <c r="A103" s="190">
        <v>408192</v>
      </c>
      <c r="B103" s="190" t="s">
        <v>172</v>
      </c>
      <c r="L103" s="190" t="s">
        <v>256</v>
      </c>
      <c r="W103" s="190" t="s">
        <v>256</v>
      </c>
      <c r="Y103" s="190" t="s">
        <v>256</v>
      </c>
      <c r="AA103" s="190" t="s">
        <v>256</v>
      </c>
      <c r="AB103" s="190" t="s">
        <v>256</v>
      </c>
      <c r="AD103" s="190" t="s">
        <v>256</v>
      </c>
      <c r="AE103" s="190" t="s">
        <v>256</v>
      </c>
      <c r="AF103" s="190" t="s">
        <v>256</v>
      </c>
      <c r="AS103" s="190" t="s">
        <v>257</v>
      </c>
    </row>
    <row r="104" spans="1:45" x14ac:dyDescent="0.2">
      <c r="A104" s="190">
        <v>408198</v>
      </c>
      <c r="B104" s="190" t="s">
        <v>172</v>
      </c>
      <c r="L104" s="190" t="s">
        <v>256</v>
      </c>
      <c r="R104" s="190" t="s">
        <v>256</v>
      </c>
      <c r="W104" s="190" t="s">
        <v>256</v>
      </c>
      <c r="AA104" s="190" t="s">
        <v>256</v>
      </c>
      <c r="AB104" s="190" t="s">
        <v>256</v>
      </c>
      <c r="AD104" s="190" t="s">
        <v>256</v>
      </c>
      <c r="AE104" s="190" t="s">
        <v>256</v>
      </c>
      <c r="AF104" s="190" t="s">
        <v>256</v>
      </c>
      <c r="AG104" s="190" t="s">
        <v>256</v>
      </c>
      <c r="AH104" s="190" t="s">
        <v>256</v>
      </c>
      <c r="AS104" s="190" t="s">
        <v>257</v>
      </c>
    </row>
    <row r="105" spans="1:45" x14ac:dyDescent="0.2">
      <c r="A105" s="190">
        <v>408246</v>
      </c>
      <c r="B105" s="190" t="s">
        <v>172</v>
      </c>
      <c r="R105" s="190" t="s">
        <v>256</v>
      </c>
      <c r="Y105" s="190" t="s">
        <v>256</v>
      </c>
      <c r="AD105" s="190" t="s">
        <v>256</v>
      </c>
      <c r="AE105" s="190" t="s">
        <v>256</v>
      </c>
      <c r="AF105" s="190" t="s">
        <v>256</v>
      </c>
      <c r="AG105" s="190" t="s">
        <v>256</v>
      </c>
      <c r="AS105" s="190" t="s">
        <v>257</v>
      </c>
    </row>
    <row r="106" spans="1:45" x14ac:dyDescent="0.2">
      <c r="A106" s="190">
        <v>408273</v>
      </c>
      <c r="B106" s="190" t="s">
        <v>172</v>
      </c>
      <c r="R106" s="190" t="s">
        <v>167</v>
      </c>
      <c r="Y106" s="190" t="s">
        <v>165</v>
      </c>
      <c r="AA106" s="190" t="s">
        <v>167</v>
      </c>
      <c r="AB106" s="190" t="s">
        <v>163</v>
      </c>
      <c r="AC106" s="190" t="s">
        <v>167</v>
      </c>
      <c r="AD106" s="190" t="s">
        <v>163</v>
      </c>
      <c r="AE106" s="190" t="s">
        <v>163</v>
      </c>
      <c r="AF106" s="190" t="s">
        <v>163</v>
      </c>
      <c r="AG106" s="190" t="s">
        <v>163</v>
      </c>
      <c r="AH106" s="190" t="s">
        <v>163</v>
      </c>
    </row>
    <row r="107" spans="1:45" x14ac:dyDescent="0.2">
      <c r="A107" s="190">
        <v>408320</v>
      </c>
      <c r="B107" s="190" t="s">
        <v>172</v>
      </c>
      <c r="W107" s="190" t="s">
        <v>167</v>
      </c>
      <c r="X107" s="190" t="s">
        <v>167</v>
      </c>
      <c r="Y107" s="190" t="s">
        <v>167</v>
      </c>
      <c r="AA107" s="190" t="s">
        <v>165</v>
      </c>
      <c r="AB107" s="190" t="s">
        <v>163</v>
      </c>
      <c r="AC107" s="190" t="s">
        <v>167</v>
      </c>
      <c r="AD107" s="190" t="s">
        <v>163</v>
      </c>
      <c r="AE107" s="190" t="s">
        <v>165</v>
      </c>
      <c r="AF107" s="190" t="s">
        <v>163</v>
      </c>
      <c r="AG107" s="190" t="s">
        <v>167</v>
      </c>
      <c r="AH107" s="190" t="s">
        <v>163</v>
      </c>
    </row>
    <row r="108" spans="1:45" x14ac:dyDescent="0.2">
      <c r="A108" s="190">
        <v>408349</v>
      </c>
      <c r="B108" s="190" t="s">
        <v>172</v>
      </c>
      <c r="L108" s="190" t="s">
        <v>167</v>
      </c>
      <c r="R108" s="190" t="s">
        <v>165</v>
      </c>
      <c r="T108" s="190" t="s">
        <v>167</v>
      </c>
      <c r="W108" s="190" t="s">
        <v>165</v>
      </c>
      <c r="Y108" s="190" t="s">
        <v>163</v>
      </c>
      <c r="Z108" s="190" t="s">
        <v>163</v>
      </c>
      <c r="AA108" s="190" t="s">
        <v>163</v>
      </c>
      <c r="AB108" s="190" t="s">
        <v>163</v>
      </c>
      <c r="AC108" s="190" t="s">
        <v>163</v>
      </c>
      <c r="AD108" s="190" t="s">
        <v>163</v>
      </c>
      <c r="AE108" s="190" t="s">
        <v>163</v>
      </c>
      <c r="AF108" s="190" t="s">
        <v>163</v>
      </c>
      <c r="AG108" s="190" t="s">
        <v>163</v>
      </c>
      <c r="AH108" s="190" t="s">
        <v>163</v>
      </c>
    </row>
    <row r="109" spans="1:45" x14ac:dyDescent="0.2">
      <c r="A109" s="190">
        <v>408382</v>
      </c>
      <c r="B109" s="190" t="s">
        <v>172</v>
      </c>
      <c r="J109" s="190" t="s">
        <v>256</v>
      </c>
      <c r="T109" s="190" t="s">
        <v>256</v>
      </c>
      <c r="AA109" s="190" t="s">
        <v>256</v>
      </c>
      <c r="AD109" s="190" t="s">
        <v>256</v>
      </c>
      <c r="AE109" s="190" t="s">
        <v>256</v>
      </c>
      <c r="AF109" s="190" t="s">
        <v>256</v>
      </c>
      <c r="AS109" s="190" t="s">
        <v>258</v>
      </c>
    </row>
    <row r="110" spans="1:45" x14ac:dyDescent="0.2">
      <c r="A110" s="190">
        <v>408444</v>
      </c>
      <c r="B110" s="190" t="s">
        <v>172</v>
      </c>
      <c r="L110" s="190" t="s">
        <v>256</v>
      </c>
      <c r="R110" s="190" t="s">
        <v>256</v>
      </c>
      <c r="W110" s="190" t="s">
        <v>256</v>
      </c>
      <c r="AA110" s="190" t="s">
        <v>256</v>
      </c>
      <c r="AB110" s="190" t="s">
        <v>256</v>
      </c>
      <c r="AC110" s="190" t="s">
        <v>256</v>
      </c>
      <c r="AD110" s="190" t="s">
        <v>256</v>
      </c>
      <c r="AE110" s="190" t="s">
        <v>256</v>
      </c>
      <c r="AF110" s="190" t="s">
        <v>256</v>
      </c>
      <c r="AG110" s="190" t="s">
        <v>256</v>
      </c>
      <c r="AS110" s="190" t="s">
        <v>258</v>
      </c>
    </row>
    <row r="111" spans="1:45" x14ac:dyDescent="0.2">
      <c r="A111" s="190">
        <v>408470</v>
      </c>
      <c r="B111" s="190" t="s">
        <v>172</v>
      </c>
      <c r="Y111" s="190" t="s">
        <v>256</v>
      </c>
      <c r="AA111" s="190" t="s">
        <v>256</v>
      </c>
      <c r="AB111" s="190" t="s">
        <v>256</v>
      </c>
      <c r="AD111" s="190" t="s">
        <v>256</v>
      </c>
      <c r="AF111" s="190" t="s">
        <v>256</v>
      </c>
      <c r="AS111" s="190" t="s">
        <v>257</v>
      </c>
    </row>
    <row r="112" spans="1:45" x14ac:dyDescent="0.2">
      <c r="A112" s="190">
        <v>408536</v>
      </c>
      <c r="B112" s="190" t="s">
        <v>172</v>
      </c>
      <c r="L112" s="190" t="s">
        <v>256</v>
      </c>
      <c r="R112" s="190" t="s">
        <v>256</v>
      </c>
      <c r="AB112" s="190" t="s">
        <v>256</v>
      </c>
      <c r="AD112" s="190" t="s">
        <v>256</v>
      </c>
      <c r="AE112" s="190" t="s">
        <v>256</v>
      </c>
      <c r="AF112" s="190" t="s">
        <v>256</v>
      </c>
      <c r="AH112" s="190" t="s">
        <v>256</v>
      </c>
      <c r="AS112" s="190" t="s">
        <v>257</v>
      </c>
    </row>
    <row r="113" spans="1:45" x14ac:dyDescent="0.2">
      <c r="A113" s="190">
        <v>408556</v>
      </c>
      <c r="B113" s="190" t="s">
        <v>172</v>
      </c>
      <c r="R113" s="190" t="s">
        <v>256</v>
      </c>
      <c r="X113" s="190" t="s">
        <v>256</v>
      </c>
      <c r="AB113" s="190" t="s">
        <v>256</v>
      </c>
      <c r="AE113" s="190" t="s">
        <v>256</v>
      </c>
      <c r="AF113" s="190" t="s">
        <v>256</v>
      </c>
      <c r="AS113" s="190" t="s">
        <v>257</v>
      </c>
    </row>
    <row r="114" spans="1:45" x14ac:dyDescent="0.2">
      <c r="A114" s="190">
        <v>408596</v>
      </c>
      <c r="B114" s="190" t="s">
        <v>172</v>
      </c>
      <c r="L114" s="190" t="s">
        <v>167</v>
      </c>
      <c r="R114" s="190" t="s">
        <v>163</v>
      </c>
      <c r="W114" s="190" t="s">
        <v>163</v>
      </c>
      <c r="X114" s="190" t="s">
        <v>167</v>
      </c>
      <c r="Y114" s="190" t="s">
        <v>163</v>
      </c>
      <c r="Z114" s="190" t="s">
        <v>167</v>
      </c>
      <c r="AA114" s="190" t="s">
        <v>163</v>
      </c>
      <c r="AB114" s="190" t="s">
        <v>163</v>
      </c>
      <c r="AC114" s="190" t="s">
        <v>167</v>
      </c>
      <c r="AD114" s="190" t="s">
        <v>163</v>
      </c>
      <c r="AE114" s="190" t="s">
        <v>163</v>
      </c>
      <c r="AF114" s="190" t="s">
        <v>163</v>
      </c>
      <c r="AG114" s="190" t="s">
        <v>163</v>
      </c>
      <c r="AH114" s="190" t="s">
        <v>163</v>
      </c>
    </row>
    <row r="115" spans="1:45" x14ac:dyDescent="0.2">
      <c r="A115" s="190">
        <v>408704</v>
      </c>
      <c r="B115" s="190" t="s">
        <v>172</v>
      </c>
      <c r="D115" s="190" t="s">
        <v>256</v>
      </c>
      <c r="J115" s="190" t="s">
        <v>256</v>
      </c>
      <c r="L115" s="190" t="s">
        <v>256</v>
      </c>
      <c r="R115" s="190" t="s">
        <v>256</v>
      </c>
      <c r="AD115" s="190" t="s">
        <v>256</v>
      </c>
      <c r="AE115" s="190" t="s">
        <v>256</v>
      </c>
      <c r="AF115" s="190" t="s">
        <v>256</v>
      </c>
      <c r="AS115" s="190" t="s">
        <v>257</v>
      </c>
    </row>
    <row r="116" spans="1:45" x14ac:dyDescent="0.2">
      <c r="A116" s="190">
        <v>408783</v>
      </c>
      <c r="B116" s="190" t="s">
        <v>172</v>
      </c>
      <c r="R116" s="190" t="s">
        <v>256</v>
      </c>
      <c r="T116" s="190" t="s">
        <v>256</v>
      </c>
      <c r="W116" s="190" t="s">
        <v>256</v>
      </c>
      <c r="X116" s="190" t="s">
        <v>256</v>
      </c>
      <c r="Y116" s="190" t="s">
        <v>256</v>
      </c>
      <c r="AB116" s="190" t="s">
        <v>256</v>
      </c>
      <c r="AC116" s="190" t="s">
        <v>256</v>
      </c>
      <c r="AD116" s="190" t="s">
        <v>256</v>
      </c>
      <c r="AE116" s="190" t="s">
        <v>256</v>
      </c>
      <c r="AH116" s="190" t="s">
        <v>256</v>
      </c>
      <c r="AS116" s="190" t="s">
        <v>257</v>
      </c>
    </row>
    <row r="117" spans="1:45" x14ac:dyDescent="0.2">
      <c r="A117" s="190">
        <v>408918</v>
      </c>
      <c r="B117" s="190" t="s">
        <v>172</v>
      </c>
      <c r="L117" s="190" t="s">
        <v>256</v>
      </c>
      <c r="R117" s="190" t="s">
        <v>256</v>
      </c>
      <c r="U117" s="190" t="s">
        <v>256</v>
      </c>
      <c r="AB117" s="190" t="s">
        <v>256</v>
      </c>
      <c r="AE117" s="190" t="s">
        <v>256</v>
      </c>
      <c r="AS117" s="190" t="s">
        <v>257</v>
      </c>
    </row>
    <row r="118" spans="1:45" x14ac:dyDescent="0.2">
      <c r="A118" s="190">
        <v>409030</v>
      </c>
      <c r="B118" s="190" t="s">
        <v>172</v>
      </c>
      <c r="Q118" s="190" t="s">
        <v>256</v>
      </c>
      <c r="R118" s="190" t="s">
        <v>256</v>
      </c>
      <c r="W118" s="190" t="s">
        <v>256</v>
      </c>
      <c r="Y118" s="190" t="s">
        <v>256</v>
      </c>
      <c r="Z118" s="190" t="s">
        <v>256</v>
      </c>
      <c r="AA118" s="190" t="s">
        <v>256</v>
      </c>
      <c r="AB118" s="190" t="s">
        <v>256</v>
      </c>
      <c r="AC118" s="190" t="s">
        <v>256</v>
      </c>
      <c r="AD118" s="190" t="s">
        <v>256</v>
      </c>
      <c r="AE118" s="190" t="s">
        <v>256</v>
      </c>
      <c r="AF118" s="190" t="s">
        <v>256</v>
      </c>
      <c r="AG118" s="190" t="s">
        <v>256</v>
      </c>
      <c r="AH118" s="190" t="s">
        <v>256</v>
      </c>
      <c r="AS118" s="190" t="s">
        <v>257</v>
      </c>
    </row>
    <row r="119" spans="1:45" x14ac:dyDescent="0.2">
      <c r="A119" s="190">
        <v>409034</v>
      </c>
      <c r="B119" s="190" t="s">
        <v>172</v>
      </c>
      <c r="I119" s="190" t="s">
        <v>256</v>
      </c>
      <c r="J119" s="190" t="s">
        <v>256</v>
      </c>
      <c r="R119" s="190" t="s">
        <v>256</v>
      </c>
      <c r="Y119" s="190" t="s">
        <v>256</v>
      </c>
      <c r="AA119" s="190" t="s">
        <v>256</v>
      </c>
      <c r="AB119" s="190" t="s">
        <v>256</v>
      </c>
      <c r="AD119" s="190" t="s">
        <v>256</v>
      </c>
      <c r="AE119" s="190" t="s">
        <v>256</v>
      </c>
      <c r="AF119" s="190" t="s">
        <v>256</v>
      </c>
      <c r="AG119" s="190" t="s">
        <v>256</v>
      </c>
      <c r="AH119" s="190" t="s">
        <v>256</v>
      </c>
      <c r="AS119" s="190" t="s">
        <v>257</v>
      </c>
    </row>
    <row r="120" spans="1:45" x14ac:dyDescent="0.2">
      <c r="A120" s="190">
        <v>409059</v>
      </c>
      <c r="B120" s="190" t="s">
        <v>172</v>
      </c>
      <c r="R120" s="190" t="s">
        <v>256</v>
      </c>
      <c r="S120" s="190" t="s">
        <v>256</v>
      </c>
      <c r="T120" s="190" t="s">
        <v>256</v>
      </c>
      <c r="W120" s="190" t="s">
        <v>256</v>
      </c>
      <c r="Z120" s="190" t="s">
        <v>256</v>
      </c>
      <c r="AA120" s="190" t="s">
        <v>256</v>
      </c>
      <c r="AB120" s="190" t="s">
        <v>256</v>
      </c>
      <c r="AC120" s="190" t="s">
        <v>256</v>
      </c>
      <c r="AD120" s="190" t="s">
        <v>256</v>
      </c>
      <c r="AF120" s="190" t="s">
        <v>256</v>
      </c>
      <c r="AS120" s="190" t="s">
        <v>257</v>
      </c>
    </row>
    <row r="121" spans="1:45" x14ac:dyDescent="0.2">
      <c r="A121" s="190">
        <v>409061</v>
      </c>
      <c r="B121" s="190" t="s">
        <v>172</v>
      </c>
      <c r="I121" s="190" t="s">
        <v>256</v>
      </c>
      <c r="L121" s="190" t="s">
        <v>256</v>
      </c>
      <c r="S121" s="190" t="s">
        <v>256</v>
      </c>
      <c r="T121" s="190" t="s">
        <v>256</v>
      </c>
      <c r="Y121" s="190" t="s">
        <v>256</v>
      </c>
      <c r="AA121" s="190" t="s">
        <v>256</v>
      </c>
      <c r="AB121" s="190" t="s">
        <v>256</v>
      </c>
      <c r="AD121" s="190" t="s">
        <v>256</v>
      </c>
      <c r="AE121" s="190" t="s">
        <v>256</v>
      </c>
      <c r="AF121" s="190" t="s">
        <v>256</v>
      </c>
      <c r="AG121" s="190" t="s">
        <v>256</v>
      </c>
      <c r="AH121" s="190" t="s">
        <v>256</v>
      </c>
      <c r="AS121" s="190" t="s">
        <v>257</v>
      </c>
    </row>
    <row r="122" spans="1:45" x14ac:dyDescent="0.2">
      <c r="A122" s="190">
        <v>409082</v>
      </c>
      <c r="B122" s="190" t="s">
        <v>172</v>
      </c>
      <c r="G122" s="190" t="s">
        <v>256</v>
      </c>
      <c r="J122" s="190" t="s">
        <v>256</v>
      </c>
      <c r="Y122" s="190" t="s">
        <v>256</v>
      </c>
      <c r="AA122" s="190" t="s">
        <v>256</v>
      </c>
      <c r="AB122" s="190" t="s">
        <v>256</v>
      </c>
      <c r="AD122" s="190" t="s">
        <v>256</v>
      </c>
      <c r="AE122" s="190" t="s">
        <v>256</v>
      </c>
      <c r="AF122" s="190" t="s">
        <v>256</v>
      </c>
      <c r="AG122" s="190" t="s">
        <v>256</v>
      </c>
      <c r="AH122" s="190" t="s">
        <v>256</v>
      </c>
      <c r="AS122" s="190" t="s">
        <v>257</v>
      </c>
    </row>
    <row r="123" spans="1:45" x14ac:dyDescent="0.2">
      <c r="A123" s="190">
        <v>409113</v>
      </c>
      <c r="B123" s="190" t="s">
        <v>172</v>
      </c>
      <c r="L123" s="190" t="s">
        <v>256</v>
      </c>
      <c r="T123" s="190" t="s">
        <v>256</v>
      </c>
      <c r="AB123" s="190" t="s">
        <v>256</v>
      </c>
      <c r="AD123" s="190" t="s">
        <v>256</v>
      </c>
      <c r="AE123" s="190" t="s">
        <v>256</v>
      </c>
      <c r="AF123" s="190" t="s">
        <v>256</v>
      </c>
      <c r="AS123" s="190" t="s">
        <v>258</v>
      </c>
    </row>
    <row r="124" spans="1:45" x14ac:dyDescent="0.2">
      <c r="A124" s="190">
        <v>409159</v>
      </c>
      <c r="B124" s="190" t="s">
        <v>172</v>
      </c>
      <c r="L124" s="190" t="s">
        <v>163</v>
      </c>
      <c r="R124" s="190" t="s">
        <v>165</v>
      </c>
      <c r="S124" s="190" t="s">
        <v>167</v>
      </c>
      <c r="Y124" s="190" t="s">
        <v>165</v>
      </c>
      <c r="AA124" s="190" t="s">
        <v>165</v>
      </c>
      <c r="AC124" s="190" t="s">
        <v>165</v>
      </c>
      <c r="AD124" s="190" t="s">
        <v>163</v>
      </c>
      <c r="AE124" s="190" t="s">
        <v>163</v>
      </c>
      <c r="AF124" s="190" t="s">
        <v>163</v>
      </c>
      <c r="AG124" s="190" t="s">
        <v>163</v>
      </c>
      <c r="AH124" s="190" t="s">
        <v>163</v>
      </c>
    </row>
    <row r="125" spans="1:45" x14ac:dyDescent="0.2">
      <c r="A125" s="190">
        <v>409181</v>
      </c>
      <c r="B125" s="190" t="s">
        <v>172</v>
      </c>
      <c r="J125" s="190" t="s">
        <v>167</v>
      </c>
      <c r="L125" s="190" t="s">
        <v>167</v>
      </c>
      <c r="W125" s="190" t="s">
        <v>167</v>
      </c>
      <c r="Y125" s="190" t="s">
        <v>163</v>
      </c>
      <c r="AA125" s="190" t="s">
        <v>165</v>
      </c>
      <c r="AB125" s="190" t="s">
        <v>163</v>
      </c>
      <c r="AC125" s="190" t="s">
        <v>165</v>
      </c>
      <c r="AD125" s="190" t="s">
        <v>165</v>
      </c>
      <c r="AE125" s="190" t="s">
        <v>163</v>
      </c>
      <c r="AF125" s="190" t="s">
        <v>165</v>
      </c>
      <c r="AG125" s="190" t="s">
        <v>163</v>
      </c>
      <c r="AH125" s="190" t="s">
        <v>163</v>
      </c>
    </row>
    <row r="126" spans="1:45" x14ac:dyDescent="0.2">
      <c r="A126" s="190">
        <v>409198</v>
      </c>
      <c r="B126" s="190" t="s">
        <v>172</v>
      </c>
      <c r="H126" s="190" t="s">
        <v>256</v>
      </c>
      <c r="S126" s="190" t="s">
        <v>256</v>
      </c>
      <c r="U126" s="190" t="s">
        <v>256</v>
      </c>
      <c r="Y126" s="190" t="s">
        <v>256</v>
      </c>
      <c r="Z126" s="190" t="s">
        <v>256</v>
      </c>
      <c r="AA126" s="190" t="s">
        <v>256</v>
      </c>
      <c r="AB126" s="190" t="s">
        <v>256</v>
      </c>
      <c r="AC126" s="190" t="s">
        <v>256</v>
      </c>
      <c r="AD126" s="190" t="s">
        <v>256</v>
      </c>
      <c r="AE126" s="190" t="s">
        <v>256</v>
      </c>
      <c r="AF126" s="190" t="s">
        <v>256</v>
      </c>
      <c r="AG126" s="190" t="s">
        <v>256</v>
      </c>
      <c r="AH126" s="190" t="s">
        <v>256</v>
      </c>
      <c r="AS126" s="190" t="s">
        <v>257</v>
      </c>
    </row>
    <row r="127" spans="1:45" x14ac:dyDescent="0.2">
      <c r="A127" s="190">
        <v>409241</v>
      </c>
      <c r="B127" s="190" t="s">
        <v>172</v>
      </c>
      <c r="AA127" s="190" t="s">
        <v>256</v>
      </c>
      <c r="AB127" s="190" t="s">
        <v>256</v>
      </c>
      <c r="AD127" s="190" t="s">
        <v>256</v>
      </c>
      <c r="AF127" s="190" t="s">
        <v>256</v>
      </c>
      <c r="AH127" s="190" t="s">
        <v>256</v>
      </c>
      <c r="AS127" s="190" t="s">
        <v>258</v>
      </c>
    </row>
    <row r="128" spans="1:45" x14ac:dyDescent="0.2">
      <c r="A128" s="190">
        <v>409292</v>
      </c>
      <c r="B128" s="190" t="s">
        <v>172</v>
      </c>
      <c r="P128" s="190" t="s">
        <v>167</v>
      </c>
      <c r="R128" s="190" t="s">
        <v>165</v>
      </c>
      <c r="T128" s="190" t="s">
        <v>163</v>
      </c>
      <c r="Y128" s="190" t="s">
        <v>163</v>
      </c>
      <c r="Z128" s="190" t="s">
        <v>163</v>
      </c>
      <c r="AA128" s="190" t="s">
        <v>163</v>
      </c>
      <c r="AB128" s="190" t="s">
        <v>163</v>
      </c>
      <c r="AC128" s="190" t="s">
        <v>163</v>
      </c>
      <c r="AD128" s="190" t="s">
        <v>163</v>
      </c>
      <c r="AE128" s="190" t="s">
        <v>163</v>
      </c>
      <c r="AF128" s="190" t="s">
        <v>163</v>
      </c>
      <c r="AG128" s="190" t="s">
        <v>163</v>
      </c>
      <c r="AH128" s="190" t="s">
        <v>163</v>
      </c>
    </row>
    <row r="129" spans="1:45" x14ac:dyDescent="0.2">
      <c r="A129" s="190">
        <v>409334</v>
      </c>
      <c r="B129" s="190" t="s">
        <v>172</v>
      </c>
      <c r="R129" s="190" t="s">
        <v>256</v>
      </c>
      <c r="AA129" s="190" t="s">
        <v>256</v>
      </c>
      <c r="AB129" s="190" t="s">
        <v>256</v>
      </c>
      <c r="AE129" s="190" t="s">
        <v>256</v>
      </c>
      <c r="AF129" s="190" t="s">
        <v>256</v>
      </c>
      <c r="AG129" s="190" t="s">
        <v>256</v>
      </c>
      <c r="AH129" s="190" t="s">
        <v>256</v>
      </c>
      <c r="AS129" s="190" t="s">
        <v>258</v>
      </c>
    </row>
    <row r="130" spans="1:45" x14ac:dyDescent="0.2">
      <c r="A130" s="190">
        <v>409363</v>
      </c>
      <c r="B130" s="190" t="s">
        <v>172</v>
      </c>
      <c r="W130" s="190" t="s">
        <v>167</v>
      </c>
      <c r="AA130" s="190" t="s">
        <v>167</v>
      </c>
      <c r="AB130" s="190" t="s">
        <v>167</v>
      </c>
      <c r="AE130" s="190" t="s">
        <v>167</v>
      </c>
      <c r="AF130" s="190" t="s">
        <v>167</v>
      </c>
      <c r="AG130" s="190" t="s">
        <v>167</v>
      </c>
      <c r="AH130" s="190" t="s">
        <v>167</v>
      </c>
    </row>
    <row r="131" spans="1:45" x14ac:dyDescent="0.2">
      <c r="A131" s="190">
        <v>409365</v>
      </c>
      <c r="B131" s="190" t="s">
        <v>172</v>
      </c>
      <c r="K131" s="190" t="s">
        <v>256</v>
      </c>
      <c r="L131" s="190" t="s">
        <v>256</v>
      </c>
      <c r="S131" s="190" t="s">
        <v>256</v>
      </c>
      <c r="V131" s="190" t="s">
        <v>256</v>
      </c>
      <c r="Y131" s="190" t="s">
        <v>256</v>
      </c>
      <c r="Z131" s="190" t="s">
        <v>256</v>
      </c>
      <c r="AA131" s="190" t="s">
        <v>256</v>
      </c>
      <c r="AB131" s="190" t="s">
        <v>256</v>
      </c>
      <c r="AC131" s="190" t="s">
        <v>256</v>
      </c>
      <c r="AD131" s="190" t="s">
        <v>256</v>
      </c>
      <c r="AE131" s="190" t="s">
        <v>256</v>
      </c>
      <c r="AF131" s="190" t="s">
        <v>256</v>
      </c>
      <c r="AG131" s="190" t="s">
        <v>256</v>
      </c>
      <c r="AH131" s="190" t="s">
        <v>256</v>
      </c>
      <c r="AS131" s="190" t="s">
        <v>257</v>
      </c>
    </row>
    <row r="132" spans="1:45" x14ac:dyDescent="0.2">
      <c r="A132" s="190">
        <v>409475</v>
      </c>
      <c r="B132" s="190" t="s">
        <v>172</v>
      </c>
      <c r="AA132" s="190" t="s">
        <v>256</v>
      </c>
      <c r="AB132" s="190" t="s">
        <v>256</v>
      </c>
      <c r="AD132" s="190" t="s">
        <v>256</v>
      </c>
      <c r="AE132" s="190" t="s">
        <v>256</v>
      </c>
      <c r="AF132" s="190" t="s">
        <v>256</v>
      </c>
      <c r="AG132" s="190" t="s">
        <v>256</v>
      </c>
      <c r="AS132" s="190" t="s">
        <v>257</v>
      </c>
    </row>
    <row r="133" spans="1:45" x14ac:dyDescent="0.2">
      <c r="A133" s="190">
        <v>409539</v>
      </c>
      <c r="B133" s="190" t="s">
        <v>172</v>
      </c>
      <c r="J133" s="190" t="s">
        <v>256</v>
      </c>
      <c r="R133" s="190" t="s">
        <v>256</v>
      </c>
      <c r="V133" s="190" t="s">
        <v>256</v>
      </c>
      <c r="Y133" s="190" t="s">
        <v>256</v>
      </c>
      <c r="AA133" s="190" t="s">
        <v>256</v>
      </c>
      <c r="AC133" s="190" t="s">
        <v>256</v>
      </c>
      <c r="AD133" s="190" t="s">
        <v>256</v>
      </c>
      <c r="AE133" s="190" t="s">
        <v>256</v>
      </c>
      <c r="AF133" s="190" t="s">
        <v>256</v>
      </c>
      <c r="AG133" s="190" t="s">
        <v>256</v>
      </c>
      <c r="AH133" s="190" t="s">
        <v>256</v>
      </c>
      <c r="AS133" s="190" t="s">
        <v>258</v>
      </c>
    </row>
    <row r="134" spans="1:45" x14ac:dyDescent="0.2">
      <c r="A134" s="190">
        <v>409540</v>
      </c>
      <c r="B134" s="190" t="s">
        <v>172</v>
      </c>
      <c r="H134" s="190" t="s">
        <v>256</v>
      </c>
      <c r="L134" s="190" t="s">
        <v>256</v>
      </c>
      <c r="R134" s="190" t="s">
        <v>256</v>
      </c>
      <c r="S134" s="190" t="s">
        <v>256</v>
      </c>
      <c r="Y134" s="190" t="s">
        <v>256</v>
      </c>
      <c r="Z134" s="190" t="s">
        <v>256</v>
      </c>
      <c r="AD134" s="190" t="s">
        <v>256</v>
      </c>
      <c r="AE134" s="190" t="s">
        <v>256</v>
      </c>
      <c r="AS134" s="190" t="s">
        <v>257</v>
      </c>
    </row>
    <row r="135" spans="1:45" x14ac:dyDescent="0.2">
      <c r="A135" s="190">
        <v>409730</v>
      </c>
      <c r="B135" s="190" t="s">
        <v>172</v>
      </c>
      <c r="L135" s="190" t="s">
        <v>256</v>
      </c>
      <c r="R135" s="190" t="s">
        <v>256</v>
      </c>
      <c r="S135" s="190" t="s">
        <v>256</v>
      </c>
      <c r="W135" s="190" t="s">
        <v>256</v>
      </c>
      <c r="Z135" s="190" t="s">
        <v>256</v>
      </c>
      <c r="AD135" s="190" t="s">
        <v>256</v>
      </c>
      <c r="AE135" s="190" t="s">
        <v>256</v>
      </c>
      <c r="AF135" s="190" t="s">
        <v>256</v>
      </c>
      <c r="AG135" s="190" t="s">
        <v>256</v>
      </c>
      <c r="AS135" s="190" t="s">
        <v>257</v>
      </c>
    </row>
    <row r="136" spans="1:45" x14ac:dyDescent="0.2">
      <c r="A136" s="190">
        <v>409775</v>
      </c>
      <c r="B136" s="190" t="s">
        <v>172</v>
      </c>
      <c r="K136" s="190" t="s">
        <v>256</v>
      </c>
      <c r="U136" s="190" t="s">
        <v>256</v>
      </c>
      <c r="Y136" s="190" t="s">
        <v>256</v>
      </c>
      <c r="Z136" s="190" t="s">
        <v>256</v>
      </c>
      <c r="AA136" s="190" t="s">
        <v>256</v>
      </c>
      <c r="AB136" s="190" t="s">
        <v>256</v>
      </c>
      <c r="AC136" s="190" t="s">
        <v>256</v>
      </c>
      <c r="AD136" s="190" t="s">
        <v>256</v>
      </c>
      <c r="AE136" s="190" t="s">
        <v>256</v>
      </c>
      <c r="AF136" s="190" t="s">
        <v>256</v>
      </c>
      <c r="AG136" s="190" t="s">
        <v>256</v>
      </c>
      <c r="AH136" s="190" t="s">
        <v>256</v>
      </c>
      <c r="AS136" s="190" t="s">
        <v>257</v>
      </c>
    </row>
    <row r="137" spans="1:45" x14ac:dyDescent="0.2">
      <c r="A137" s="190">
        <v>409837</v>
      </c>
      <c r="B137" s="190" t="s">
        <v>172</v>
      </c>
      <c r="L137" s="190" t="s">
        <v>167</v>
      </c>
      <c r="R137" s="190" t="s">
        <v>167</v>
      </c>
      <c r="S137" s="190" t="s">
        <v>163</v>
      </c>
      <c r="Y137" s="190" t="s">
        <v>163</v>
      </c>
      <c r="AA137" s="190" t="s">
        <v>163</v>
      </c>
      <c r="AB137" s="190" t="s">
        <v>163</v>
      </c>
      <c r="AD137" s="190" t="s">
        <v>163</v>
      </c>
      <c r="AE137" s="190" t="s">
        <v>163</v>
      </c>
      <c r="AF137" s="190" t="s">
        <v>163</v>
      </c>
      <c r="AG137" s="190" t="s">
        <v>163</v>
      </c>
      <c r="AH137" s="190" t="s">
        <v>163</v>
      </c>
    </row>
    <row r="138" spans="1:45" x14ac:dyDescent="0.2">
      <c r="A138" s="190">
        <v>409914</v>
      </c>
      <c r="B138" s="190" t="s">
        <v>172</v>
      </c>
      <c r="J138" s="190" t="s">
        <v>256</v>
      </c>
      <c r="L138" s="190" t="s">
        <v>256</v>
      </c>
      <c r="R138" s="190" t="s">
        <v>256</v>
      </c>
      <c r="S138" s="190" t="s">
        <v>256</v>
      </c>
      <c r="Y138" s="190" t="s">
        <v>256</v>
      </c>
      <c r="AA138" s="190" t="s">
        <v>256</v>
      </c>
      <c r="AD138" s="190" t="s">
        <v>256</v>
      </c>
      <c r="AE138" s="190" t="s">
        <v>256</v>
      </c>
      <c r="AF138" s="190" t="s">
        <v>256</v>
      </c>
      <c r="AH138" s="190" t="s">
        <v>256</v>
      </c>
      <c r="AS138" s="190" t="s">
        <v>257</v>
      </c>
    </row>
    <row r="139" spans="1:45" x14ac:dyDescent="0.2">
      <c r="A139" s="190">
        <v>409945</v>
      </c>
      <c r="B139" s="190" t="s">
        <v>172</v>
      </c>
      <c r="S139" s="190" t="s">
        <v>256</v>
      </c>
      <c r="T139" s="190" t="s">
        <v>256</v>
      </c>
      <c r="Y139" s="190" t="s">
        <v>256</v>
      </c>
      <c r="AA139" s="190" t="s">
        <v>256</v>
      </c>
      <c r="AB139" s="190" t="s">
        <v>256</v>
      </c>
      <c r="AD139" s="190" t="s">
        <v>256</v>
      </c>
      <c r="AE139" s="190" t="s">
        <v>256</v>
      </c>
      <c r="AF139" s="190" t="s">
        <v>256</v>
      </c>
      <c r="AG139" s="190" t="s">
        <v>256</v>
      </c>
      <c r="AH139" s="190" t="s">
        <v>256</v>
      </c>
      <c r="AS139" s="190" t="s">
        <v>257</v>
      </c>
    </row>
    <row r="140" spans="1:45" x14ac:dyDescent="0.2">
      <c r="A140" s="190">
        <v>409952</v>
      </c>
      <c r="B140" s="190" t="s">
        <v>172</v>
      </c>
      <c r="I140" s="190" t="s">
        <v>167</v>
      </c>
      <c r="T140" s="190" t="s">
        <v>167</v>
      </c>
      <c r="W140" s="190" t="s">
        <v>163</v>
      </c>
      <c r="Y140" s="190" t="s">
        <v>163</v>
      </c>
      <c r="Z140" s="190" t="s">
        <v>163</v>
      </c>
      <c r="AA140" s="190" t="s">
        <v>163</v>
      </c>
      <c r="AB140" s="190" t="s">
        <v>163</v>
      </c>
      <c r="AC140" s="190" t="s">
        <v>163</v>
      </c>
      <c r="AD140" s="190" t="s">
        <v>163</v>
      </c>
      <c r="AE140" s="190" t="s">
        <v>163</v>
      </c>
      <c r="AF140" s="190" t="s">
        <v>163</v>
      </c>
      <c r="AG140" s="190" t="s">
        <v>163</v>
      </c>
      <c r="AH140" s="190" t="s">
        <v>163</v>
      </c>
    </row>
    <row r="141" spans="1:45" x14ac:dyDescent="0.2">
      <c r="A141" s="190">
        <v>410058</v>
      </c>
      <c r="B141" s="190" t="s">
        <v>172</v>
      </c>
      <c r="S141" s="190" t="s">
        <v>165</v>
      </c>
      <c r="Y141" s="190" t="s">
        <v>167</v>
      </c>
      <c r="AA141" s="190" t="s">
        <v>167</v>
      </c>
      <c r="AB141" s="190" t="s">
        <v>167</v>
      </c>
      <c r="AE141" s="190" t="s">
        <v>163</v>
      </c>
      <c r="AF141" s="190" t="s">
        <v>165</v>
      </c>
      <c r="AG141" s="190" t="s">
        <v>163</v>
      </c>
      <c r="AH141" s="190" t="s">
        <v>167</v>
      </c>
    </row>
    <row r="142" spans="1:45" x14ac:dyDescent="0.2">
      <c r="A142" s="190">
        <v>410096</v>
      </c>
      <c r="B142" s="190" t="s">
        <v>172</v>
      </c>
      <c r="P142" s="190" t="s">
        <v>256</v>
      </c>
      <c r="R142" s="190" t="s">
        <v>256</v>
      </c>
      <c r="W142" s="190" t="s">
        <v>256</v>
      </c>
      <c r="Y142" s="190" t="s">
        <v>256</v>
      </c>
      <c r="Z142" s="190" t="s">
        <v>256</v>
      </c>
      <c r="AA142" s="190" t="s">
        <v>256</v>
      </c>
      <c r="AB142" s="190" t="s">
        <v>256</v>
      </c>
      <c r="AC142" s="190" t="s">
        <v>256</v>
      </c>
      <c r="AD142" s="190" t="s">
        <v>256</v>
      </c>
      <c r="AE142" s="190" t="s">
        <v>256</v>
      </c>
      <c r="AF142" s="190" t="s">
        <v>256</v>
      </c>
      <c r="AG142" s="190" t="s">
        <v>256</v>
      </c>
      <c r="AH142" s="190" t="s">
        <v>256</v>
      </c>
      <c r="AS142" s="190" t="s">
        <v>257</v>
      </c>
    </row>
    <row r="143" spans="1:45" x14ac:dyDescent="0.2">
      <c r="A143" s="190">
        <v>410124</v>
      </c>
      <c r="B143" s="190" t="s">
        <v>172</v>
      </c>
      <c r="R143" s="190" t="s">
        <v>256</v>
      </c>
      <c r="S143" s="190" t="s">
        <v>256</v>
      </c>
      <c r="AD143" s="190" t="s">
        <v>256</v>
      </c>
      <c r="AE143" s="190" t="s">
        <v>256</v>
      </c>
      <c r="AF143" s="190" t="s">
        <v>256</v>
      </c>
      <c r="AH143" s="190" t="s">
        <v>256</v>
      </c>
      <c r="AS143" s="190" t="s">
        <v>257</v>
      </c>
    </row>
    <row r="144" spans="1:45" x14ac:dyDescent="0.2">
      <c r="A144" s="190">
        <v>410234</v>
      </c>
      <c r="B144" s="190" t="s">
        <v>172</v>
      </c>
      <c r="I144" s="190" t="s">
        <v>167</v>
      </c>
      <c r="Y144" s="190" t="s">
        <v>167</v>
      </c>
      <c r="AB144" s="190" t="s">
        <v>165</v>
      </c>
      <c r="AD144" s="190" t="s">
        <v>167</v>
      </c>
      <c r="AE144" s="190" t="s">
        <v>167</v>
      </c>
      <c r="AF144" s="190" t="s">
        <v>165</v>
      </c>
      <c r="AG144" s="190" t="s">
        <v>165</v>
      </c>
      <c r="AH144" s="190" t="s">
        <v>167</v>
      </c>
    </row>
    <row r="145" spans="1:45" x14ac:dyDescent="0.2">
      <c r="A145" s="190">
        <v>410235</v>
      </c>
      <c r="B145" s="190" t="s">
        <v>172</v>
      </c>
      <c r="L145" s="190" t="s">
        <v>256</v>
      </c>
      <c r="S145" s="190" t="s">
        <v>256</v>
      </c>
      <c r="Y145" s="190" t="s">
        <v>256</v>
      </c>
      <c r="AB145" s="190" t="s">
        <v>256</v>
      </c>
      <c r="AD145" s="190" t="s">
        <v>256</v>
      </c>
      <c r="AE145" s="190" t="s">
        <v>256</v>
      </c>
      <c r="AF145" s="190" t="s">
        <v>256</v>
      </c>
      <c r="AH145" s="190" t="s">
        <v>256</v>
      </c>
      <c r="AS145" s="190" t="s">
        <v>257</v>
      </c>
    </row>
    <row r="146" spans="1:45" x14ac:dyDescent="0.2">
      <c r="A146" s="190">
        <v>410249</v>
      </c>
      <c r="B146" s="190" t="s">
        <v>172</v>
      </c>
      <c r="X146" s="190" t="s">
        <v>167</v>
      </c>
      <c r="Y146" s="190" t="s">
        <v>167</v>
      </c>
      <c r="AA146" s="190" t="s">
        <v>167</v>
      </c>
      <c r="AC146" s="190" t="s">
        <v>167</v>
      </c>
      <c r="AD146" s="190" t="s">
        <v>167</v>
      </c>
      <c r="AE146" s="190" t="s">
        <v>163</v>
      </c>
      <c r="AF146" s="190" t="s">
        <v>167</v>
      </c>
      <c r="AH146" s="190" t="s">
        <v>167</v>
      </c>
    </row>
    <row r="147" spans="1:45" x14ac:dyDescent="0.2">
      <c r="A147" s="190">
        <v>410267</v>
      </c>
      <c r="B147" s="190" t="s">
        <v>172</v>
      </c>
      <c r="L147" s="190" t="s">
        <v>256</v>
      </c>
      <c r="R147" s="190" t="s">
        <v>256</v>
      </c>
      <c r="S147" s="190" t="s">
        <v>256</v>
      </c>
      <c r="Y147" s="190" t="s">
        <v>256</v>
      </c>
      <c r="AD147" s="190" t="s">
        <v>256</v>
      </c>
      <c r="AE147" s="190" t="s">
        <v>256</v>
      </c>
      <c r="AH147" s="190" t="s">
        <v>256</v>
      </c>
      <c r="AS147" s="190" t="s">
        <v>257</v>
      </c>
    </row>
    <row r="148" spans="1:45" x14ac:dyDescent="0.2">
      <c r="A148" s="190">
        <v>410281</v>
      </c>
      <c r="B148" s="190" t="s">
        <v>172</v>
      </c>
      <c r="R148" s="190" t="s">
        <v>163</v>
      </c>
      <c r="T148" s="190" t="s">
        <v>167</v>
      </c>
      <c r="Y148" s="190" t="s">
        <v>165</v>
      </c>
      <c r="AA148" s="190" t="s">
        <v>167</v>
      </c>
      <c r="AB148" s="190" t="s">
        <v>165</v>
      </c>
      <c r="AD148" s="190" t="s">
        <v>165</v>
      </c>
      <c r="AE148" s="190" t="s">
        <v>163</v>
      </c>
      <c r="AF148" s="190" t="s">
        <v>165</v>
      </c>
      <c r="AG148" s="190" t="s">
        <v>165</v>
      </c>
      <c r="AH148" s="190" t="s">
        <v>165</v>
      </c>
    </row>
    <row r="149" spans="1:45" x14ac:dyDescent="0.2">
      <c r="A149" s="190">
        <v>410284</v>
      </c>
      <c r="B149" s="190" t="s">
        <v>172</v>
      </c>
      <c r="U149" s="190" t="s">
        <v>256</v>
      </c>
      <c r="Y149" s="190" t="s">
        <v>256</v>
      </c>
      <c r="AA149" s="190" t="s">
        <v>256</v>
      </c>
      <c r="AB149" s="190" t="s">
        <v>256</v>
      </c>
      <c r="AD149" s="190" t="s">
        <v>256</v>
      </c>
      <c r="AE149" s="190" t="s">
        <v>256</v>
      </c>
      <c r="AF149" s="190" t="s">
        <v>256</v>
      </c>
      <c r="AG149" s="190" t="s">
        <v>256</v>
      </c>
      <c r="AH149" s="190" t="s">
        <v>256</v>
      </c>
      <c r="AS149" s="190" t="s">
        <v>257</v>
      </c>
    </row>
    <row r="150" spans="1:45" x14ac:dyDescent="0.2">
      <c r="A150" s="190">
        <v>410319</v>
      </c>
      <c r="B150" s="190" t="s">
        <v>172</v>
      </c>
      <c r="R150" s="190" t="s">
        <v>256</v>
      </c>
      <c r="U150" s="190" t="s">
        <v>256</v>
      </c>
      <c r="W150" s="190" t="s">
        <v>256</v>
      </c>
      <c r="Z150" s="190" t="s">
        <v>256</v>
      </c>
      <c r="AA150" s="190" t="s">
        <v>256</v>
      </c>
      <c r="AC150" s="190" t="s">
        <v>256</v>
      </c>
      <c r="AD150" s="190" t="s">
        <v>256</v>
      </c>
      <c r="AE150" s="190" t="s">
        <v>256</v>
      </c>
      <c r="AF150" s="190" t="s">
        <v>256</v>
      </c>
      <c r="AG150" s="190" t="s">
        <v>256</v>
      </c>
      <c r="AH150" s="190" t="s">
        <v>256</v>
      </c>
      <c r="AS150" s="190" t="s">
        <v>257</v>
      </c>
    </row>
    <row r="151" spans="1:45" x14ac:dyDescent="0.2">
      <c r="A151" s="190">
        <v>410428</v>
      </c>
      <c r="B151" s="190" t="s">
        <v>172</v>
      </c>
      <c r="R151" s="190" t="s">
        <v>167</v>
      </c>
      <c r="S151" s="190" t="s">
        <v>163</v>
      </c>
      <c r="Y151" s="190" t="s">
        <v>163</v>
      </c>
      <c r="AA151" s="190" t="s">
        <v>167</v>
      </c>
      <c r="AB151" s="190" t="s">
        <v>163</v>
      </c>
      <c r="AC151" s="190" t="s">
        <v>167</v>
      </c>
      <c r="AD151" s="190" t="s">
        <v>165</v>
      </c>
      <c r="AE151" s="190" t="s">
        <v>163</v>
      </c>
      <c r="AF151" s="190" t="s">
        <v>165</v>
      </c>
      <c r="AG151" s="190" t="s">
        <v>165</v>
      </c>
      <c r="AH151" s="190" t="s">
        <v>163</v>
      </c>
    </row>
    <row r="152" spans="1:45" x14ac:dyDescent="0.2">
      <c r="A152" s="190">
        <v>410437</v>
      </c>
      <c r="B152" s="190" t="s">
        <v>172</v>
      </c>
      <c r="I152" s="190" t="s">
        <v>256</v>
      </c>
      <c r="L152" s="190" t="s">
        <v>256</v>
      </c>
      <c r="Q152" s="190" t="s">
        <v>256</v>
      </c>
      <c r="Y152" s="190" t="s">
        <v>256</v>
      </c>
      <c r="Z152" s="190" t="s">
        <v>256</v>
      </c>
      <c r="AA152" s="190" t="s">
        <v>256</v>
      </c>
      <c r="AB152" s="190" t="s">
        <v>256</v>
      </c>
      <c r="AC152" s="190" t="s">
        <v>256</v>
      </c>
      <c r="AD152" s="190" t="s">
        <v>256</v>
      </c>
      <c r="AE152" s="190" t="s">
        <v>256</v>
      </c>
      <c r="AF152" s="190" t="s">
        <v>256</v>
      </c>
      <c r="AG152" s="190" t="s">
        <v>256</v>
      </c>
      <c r="AH152" s="190" t="s">
        <v>256</v>
      </c>
      <c r="AS152" s="190" t="s">
        <v>257</v>
      </c>
    </row>
    <row r="153" spans="1:45" x14ac:dyDescent="0.2">
      <c r="A153" s="190">
        <v>410447</v>
      </c>
      <c r="B153" s="190" t="s">
        <v>172</v>
      </c>
      <c r="S153" s="190" t="s">
        <v>256</v>
      </c>
      <c r="AA153" s="190" t="s">
        <v>256</v>
      </c>
      <c r="AD153" s="190" t="s">
        <v>256</v>
      </c>
      <c r="AE153" s="190" t="s">
        <v>256</v>
      </c>
      <c r="AF153" s="190" t="s">
        <v>256</v>
      </c>
      <c r="AG153" s="190" t="s">
        <v>256</v>
      </c>
      <c r="AS153" s="190" t="s">
        <v>257</v>
      </c>
    </row>
    <row r="154" spans="1:45" x14ac:dyDescent="0.2">
      <c r="A154" s="190">
        <v>410498</v>
      </c>
      <c r="B154" s="190" t="s">
        <v>172</v>
      </c>
      <c r="K154" s="190" t="s">
        <v>256</v>
      </c>
      <c r="L154" s="190" t="s">
        <v>256</v>
      </c>
      <c r="R154" s="190" t="s">
        <v>256</v>
      </c>
      <c r="Z154" s="190" t="s">
        <v>256</v>
      </c>
      <c r="AA154" s="190" t="s">
        <v>256</v>
      </c>
      <c r="AB154" s="190" t="s">
        <v>256</v>
      </c>
      <c r="AC154" s="190" t="s">
        <v>256</v>
      </c>
      <c r="AD154" s="190" t="s">
        <v>256</v>
      </c>
      <c r="AE154" s="190" t="s">
        <v>256</v>
      </c>
      <c r="AF154" s="190" t="s">
        <v>256</v>
      </c>
      <c r="AG154" s="190" t="s">
        <v>256</v>
      </c>
      <c r="AH154" s="190" t="s">
        <v>256</v>
      </c>
      <c r="AS154" s="190" t="s">
        <v>258</v>
      </c>
    </row>
    <row r="155" spans="1:45" x14ac:dyDescent="0.2">
      <c r="A155" s="190">
        <v>410507</v>
      </c>
      <c r="B155" s="190" t="s">
        <v>172</v>
      </c>
      <c r="C155" s="190" t="s">
        <v>255</v>
      </c>
      <c r="D155" s="190" t="s">
        <v>255</v>
      </c>
      <c r="E155" s="190" t="s">
        <v>255</v>
      </c>
      <c r="F155" s="190" t="s">
        <v>255</v>
      </c>
      <c r="G155" s="190" t="s">
        <v>255</v>
      </c>
      <c r="H155" s="190" t="s">
        <v>255</v>
      </c>
      <c r="I155" s="190" t="s">
        <v>167</v>
      </c>
      <c r="J155" s="190" t="s">
        <v>255</v>
      </c>
      <c r="K155" s="190" t="s">
        <v>255</v>
      </c>
      <c r="L155" s="190" t="s">
        <v>255</v>
      </c>
      <c r="M155" s="190" t="s">
        <v>255</v>
      </c>
      <c r="N155" s="190" t="s">
        <v>255</v>
      </c>
      <c r="O155" s="190" t="s">
        <v>255</v>
      </c>
      <c r="P155" s="190" t="s">
        <v>255</v>
      </c>
      <c r="Q155" s="190" t="s">
        <v>255</v>
      </c>
      <c r="R155" s="190" t="s">
        <v>255</v>
      </c>
      <c r="S155" s="190" t="s">
        <v>255</v>
      </c>
      <c r="T155" s="190" t="s">
        <v>255</v>
      </c>
      <c r="U155" s="190" t="s">
        <v>167</v>
      </c>
      <c r="V155" s="190" t="s">
        <v>255</v>
      </c>
      <c r="W155" s="190" t="s">
        <v>167</v>
      </c>
      <c r="X155" s="190" t="s">
        <v>255</v>
      </c>
      <c r="Y155" s="190" t="s">
        <v>165</v>
      </c>
      <c r="Z155" s="190" t="s">
        <v>165</v>
      </c>
      <c r="AA155" s="190" t="s">
        <v>165</v>
      </c>
      <c r="AB155" s="190" t="s">
        <v>255</v>
      </c>
      <c r="AC155" s="190" t="s">
        <v>255</v>
      </c>
      <c r="AD155" s="190" t="s">
        <v>165</v>
      </c>
      <c r="AE155" s="190" t="s">
        <v>165</v>
      </c>
      <c r="AF155" s="190" t="s">
        <v>165</v>
      </c>
      <c r="AG155" s="190" t="s">
        <v>165</v>
      </c>
      <c r="AH155" s="190" t="s">
        <v>255</v>
      </c>
      <c r="AI155" s="190" t="s">
        <v>255</v>
      </c>
      <c r="AJ155" s="190" t="s">
        <v>255</v>
      </c>
      <c r="AK155" s="190" t="s">
        <v>255</v>
      </c>
      <c r="AL155" s="190" t="s">
        <v>255</v>
      </c>
      <c r="AM155" s="190" t="s">
        <v>255</v>
      </c>
      <c r="AN155" s="190" t="s">
        <v>255</v>
      </c>
      <c r="AO155" s="190" t="s">
        <v>255</v>
      </c>
      <c r="AP155" s="190" t="s">
        <v>255</v>
      </c>
      <c r="AQ155" s="190" t="s">
        <v>255</v>
      </c>
      <c r="AR155" s="190" t="s">
        <v>255</v>
      </c>
    </row>
    <row r="156" spans="1:45" x14ac:dyDescent="0.2">
      <c r="A156" s="190">
        <v>410549</v>
      </c>
      <c r="B156" s="190" t="s">
        <v>172</v>
      </c>
      <c r="R156" s="190" t="s">
        <v>256</v>
      </c>
      <c r="S156" s="190" t="s">
        <v>256</v>
      </c>
      <c r="U156" s="190" t="s">
        <v>256</v>
      </c>
      <c r="Y156" s="190" t="s">
        <v>256</v>
      </c>
      <c r="Z156" s="190" t="s">
        <v>256</v>
      </c>
      <c r="AA156" s="190" t="s">
        <v>256</v>
      </c>
      <c r="AC156" s="190" t="s">
        <v>256</v>
      </c>
      <c r="AD156" s="190" t="s">
        <v>256</v>
      </c>
      <c r="AE156" s="190" t="s">
        <v>256</v>
      </c>
      <c r="AF156" s="190" t="s">
        <v>256</v>
      </c>
      <c r="AG156" s="190" t="s">
        <v>256</v>
      </c>
      <c r="AH156" s="190" t="s">
        <v>256</v>
      </c>
      <c r="AS156" s="190" t="s">
        <v>257</v>
      </c>
    </row>
    <row r="157" spans="1:45" x14ac:dyDescent="0.2">
      <c r="A157" s="190">
        <v>410584</v>
      </c>
      <c r="B157" s="190" t="s">
        <v>172</v>
      </c>
      <c r="H157" s="190" t="s">
        <v>256</v>
      </c>
      <c r="R157" s="190" t="s">
        <v>256</v>
      </c>
      <c r="S157" s="190" t="s">
        <v>256</v>
      </c>
      <c r="U157" s="190" t="s">
        <v>256</v>
      </c>
      <c r="W157" s="190" t="s">
        <v>256</v>
      </c>
      <c r="Y157" s="190" t="s">
        <v>256</v>
      </c>
      <c r="Z157" s="190" t="s">
        <v>256</v>
      </c>
      <c r="AA157" s="190" t="s">
        <v>256</v>
      </c>
      <c r="AD157" s="190" t="s">
        <v>256</v>
      </c>
      <c r="AE157" s="190" t="s">
        <v>256</v>
      </c>
      <c r="AF157" s="190" t="s">
        <v>256</v>
      </c>
      <c r="AG157" s="190" t="s">
        <v>256</v>
      </c>
      <c r="AS157" s="190" t="s">
        <v>257</v>
      </c>
    </row>
    <row r="158" spans="1:45" x14ac:dyDescent="0.2">
      <c r="A158" s="190">
        <v>410627</v>
      </c>
      <c r="B158" s="190" t="s">
        <v>172</v>
      </c>
      <c r="L158" s="190" t="s">
        <v>256</v>
      </c>
      <c r="R158" s="190" t="s">
        <v>256</v>
      </c>
      <c r="Y158" s="190" t="s">
        <v>256</v>
      </c>
      <c r="AD158" s="190" t="s">
        <v>256</v>
      </c>
      <c r="AE158" s="190" t="s">
        <v>256</v>
      </c>
      <c r="AS158" s="190" t="s">
        <v>257</v>
      </c>
    </row>
    <row r="159" spans="1:45" x14ac:dyDescent="0.2">
      <c r="A159" s="190">
        <v>410647</v>
      </c>
      <c r="B159" s="190" t="s">
        <v>172</v>
      </c>
      <c r="L159" s="190" t="s">
        <v>167</v>
      </c>
      <c r="P159" s="190" t="s">
        <v>165</v>
      </c>
      <c r="R159" s="190" t="s">
        <v>167</v>
      </c>
      <c r="Z159" s="190" t="s">
        <v>163</v>
      </c>
      <c r="AA159" s="190" t="s">
        <v>165</v>
      </c>
      <c r="AB159" s="190" t="s">
        <v>163</v>
      </c>
      <c r="AD159" s="190" t="s">
        <v>163</v>
      </c>
      <c r="AE159" s="190" t="s">
        <v>165</v>
      </c>
      <c r="AF159" s="190" t="s">
        <v>163</v>
      </c>
      <c r="AH159" s="190" t="s">
        <v>165</v>
      </c>
    </row>
    <row r="160" spans="1:45" x14ac:dyDescent="0.2">
      <c r="A160" s="190">
        <v>410652</v>
      </c>
      <c r="B160" s="190" t="s">
        <v>172</v>
      </c>
      <c r="Y160" s="190" t="s">
        <v>256</v>
      </c>
      <c r="Z160" s="190" t="s">
        <v>256</v>
      </c>
      <c r="AA160" s="190" t="s">
        <v>256</v>
      </c>
      <c r="AB160" s="190" t="s">
        <v>256</v>
      </c>
      <c r="AC160" s="190" t="s">
        <v>256</v>
      </c>
      <c r="AD160" s="190" t="s">
        <v>256</v>
      </c>
      <c r="AE160" s="190" t="s">
        <v>256</v>
      </c>
      <c r="AF160" s="190" t="s">
        <v>256</v>
      </c>
      <c r="AG160" s="190" t="s">
        <v>256</v>
      </c>
      <c r="AH160" s="190" t="s">
        <v>256</v>
      </c>
      <c r="AS160" s="190" t="s">
        <v>257</v>
      </c>
    </row>
    <row r="161" spans="1:45" x14ac:dyDescent="0.2">
      <c r="A161" s="190">
        <v>410685</v>
      </c>
      <c r="B161" s="190" t="s">
        <v>172</v>
      </c>
      <c r="P161" s="190" t="s">
        <v>256</v>
      </c>
      <c r="R161" s="190" t="s">
        <v>256</v>
      </c>
      <c r="Y161" s="190" t="s">
        <v>256</v>
      </c>
      <c r="Z161" s="190" t="s">
        <v>256</v>
      </c>
      <c r="AA161" s="190" t="s">
        <v>256</v>
      </c>
      <c r="AB161" s="190" t="s">
        <v>256</v>
      </c>
      <c r="AC161" s="190" t="s">
        <v>256</v>
      </c>
      <c r="AD161" s="190" t="s">
        <v>256</v>
      </c>
      <c r="AE161" s="190" t="s">
        <v>256</v>
      </c>
      <c r="AF161" s="190" t="s">
        <v>256</v>
      </c>
      <c r="AG161" s="190" t="s">
        <v>256</v>
      </c>
      <c r="AH161" s="190" t="s">
        <v>256</v>
      </c>
      <c r="AS161" s="190" t="s">
        <v>257</v>
      </c>
    </row>
    <row r="162" spans="1:45" x14ac:dyDescent="0.2">
      <c r="A162" s="190">
        <v>410694</v>
      </c>
      <c r="B162" s="190" t="s">
        <v>172</v>
      </c>
      <c r="L162" s="190" t="s">
        <v>256</v>
      </c>
      <c r="S162" s="190" t="s">
        <v>256</v>
      </c>
      <c r="T162" s="190" t="s">
        <v>256</v>
      </c>
      <c r="X162" s="190" t="s">
        <v>256</v>
      </c>
      <c r="Z162" s="190" t="s">
        <v>256</v>
      </c>
      <c r="AA162" s="190" t="s">
        <v>256</v>
      </c>
      <c r="AB162" s="190" t="s">
        <v>256</v>
      </c>
      <c r="AC162" s="190" t="s">
        <v>256</v>
      </c>
      <c r="AD162" s="190" t="s">
        <v>256</v>
      </c>
      <c r="AE162" s="190" t="s">
        <v>256</v>
      </c>
      <c r="AF162" s="190" t="s">
        <v>256</v>
      </c>
      <c r="AG162" s="190" t="s">
        <v>256</v>
      </c>
      <c r="AH162" s="190" t="s">
        <v>256</v>
      </c>
      <c r="AS162" s="190" t="s">
        <v>257</v>
      </c>
    </row>
    <row r="163" spans="1:45" x14ac:dyDescent="0.2">
      <c r="A163" s="190">
        <v>410737</v>
      </c>
      <c r="B163" s="190" t="s">
        <v>172</v>
      </c>
      <c r="G163" s="190" t="s">
        <v>167</v>
      </c>
      <c r="L163" s="190" t="s">
        <v>167</v>
      </c>
      <c r="R163" s="190" t="s">
        <v>163</v>
      </c>
      <c r="AA163" s="190" t="s">
        <v>167</v>
      </c>
      <c r="AE163" s="190" t="s">
        <v>163</v>
      </c>
    </row>
    <row r="164" spans="1:45" x14ac:dyDescent="0.2">
      <c r="A164" s="190">
        <v>410749</v>
      </c>
      <c r="B164" s="190" t="s">
        <v>172</v>
      </c>
      <c r="I164" s="190" t="s">
        <v>256</v>
      </c>
      <c r="Y164" s="190" t="s">
        <v>256</v>
      </c>
      <c r="Z164" s="190" t="s">
        <v>256</v>
      </c>
      <c r="AA164" s="190" t="s">
        <v>256</v>
      </c>
      <c r="AB164" s="190" t="s">
        <v>256</v>
      </c>
      <c r="AC164" s="190" t="s">
        <v>256</v>
      </c>
      <c r="AD164" s="190" t="s">
        <v>256</v>
      </c>
      <c r="AE164" s="190" t="s">
        <v>256</v>
      </c>
      <c r="AF164" s="190" t="s">
        <v>256</v>
      </c>
      <c r="AG164" s="190" t="s">
        <v>256</v>
      </c>
      <c r="AH164" s="190" t="s">
        <v>256</v>
      </c>
      <c r="AS164" s="190" t="s">
        <v>257</v>
      </c>
    </row>
    <row r="165" spans="1:45" x14ac:dyDescent="0.2">
      <c r="A165" s="190">
        <v>410778</v>
      </c>
      <c r="B165" s="190" t="s">
        <v>172</v>
      </c>
      <c r="R165" s="190" t="s">
        <v>256</v>
      </c>
      <c r="Y165" s="190" t="s">
        <v>256</v>
      </c>
      <c r="AA165" s="190" t="s">
        <v>256</v>
      </c>
      <c r="AD165" s="190" t="s">
        <v>256</v>
      </c>
      <c r="AE165" s="190" t="s">
        <v>256</v>
      </c>
      <c r="AF165" s="190" t="s">
        <v>256</v>
      </c>
      <c r="AS165" s="190" t="s">
        <v>257</v>
      </c>
    </row>
    <row r="166" spans="1:45" x14ac:dyDescent="0.2">
      <c r="A166" s="190">
        <v>410786</v>
      </c>
      <c r="B166" s="190" t="s">
        <v>172</v>
      </c>
      <c r="W166" s="190" t="s">
        <v>256</v>
      </c>
      <c r="X166" s="190" t="s">
        <v>256</v>
      </c>
      <c r="AA166" s="190" t="s">
        <v>256</v>
      </c>
      <c r="AB166" s="190" t="s">
        <v>256</v>
      </c>
      <c r="AD166" s="190" t="s">
        <v>256</v>
      </c>
      <c r="AE166" s="190" t="s">
        <v>256</v>
      </c>
      <c r="AS166" s="190" t="s">
        <v>257</v>
      </c>
    </row>
    <row r="167" spans="1:45" x14ac:dyDescent="0.2">
      <c r="A167" s="190">
        <v>410813</v>
      </c>
      <c r="B167" s="190" t="s">
        <v>172</v>
      </c>
      <c r="R167" s="190" t="s">
        <v>167</v>
      </c>
      <c r="S167" s="190" t="s">
        <v>167</v>
      </c>
      <c r="AD167" s="190" t="s">
        <v>163</v>
      </c>
      <c r="AE167" s="190" t="s">
        <v>163</v>
      </c>
      <c r="AF167" s="190" t="s">
        <v>163</v>
      </c>
      <c r="AG167" s="190" t="s">
        <v>163</v>
      </c>
    </row>
    <row r="168" spans="1:45" x14ac:dyDescent="0.2">
      <c r="A168" s="190">
        <v>410868</v>
      </c>
      <c r="B168" s="190" t="s">
        <v>172</v>
      </c>
      <c r="C168" s="190" t="s">
        <v>255</v>
      </c>
      <c r="D168" s="190" t="s">
        <v>255</v>
      </c>
      <c r="E168" s="190" t="s">
        <v>255</v>
      </c>
      <c r="F168" s="190" t="s">
        <v>255</v>
      </c>
      <c r="G168" s="190" t="s">
        <v>255</v>
      </c>
      <c r="H168" s="190" t="s">
        <v>255</v>
      </c>
      <c r="I168" s="190" t="s">
        <v>255</v>
      </c>
      <c r="J168" s="190" t="s">
        <v>255</v>
      </c>
      <c r="K168" s="190" t="s">
        <v>255</v>
      </c>
      <c r="L168" s="190" t="s">
        <v>167</v>
      </c>
      <c r="M168" s="190" t="s">
        <v>255</v>
      </c>
      <c r="N168" s="190" t="s">
        <v>255</v>
      </c>
      <c r="O168" s="190" t="s">
        <v>255</v>
      </c>
      <c r="P168" s="190" t="s">
        <v>255</v>
      </c>
      <c r="Q168" s="190" t="s">
        <v>255</v>
      </c>
      <c r="R168" s="190" t="s">
        <v>167</v>
      </c>
      <c r="S168" s="190" t="s">
        <v>165</v>
      </c>
      <c r="T168" s="190" t="s">
        <v>255</v>
      </c>
      <c r="U168" s="190" t="s">
        <v>255</v>
      </c>
      <c r="V168" s="190" t="s">
        <v>255</v>
      </c>
      <c r="W168" s="190" t="s">
        <v>255</v>
      </c>
      <c r="X168" s="190" t="s">
        <v>255</v>
      </c>
      <c r="Y168" s="190" t="s">
        <v>167</v>
      </c>
      <c r="Z168" s="190" t="s">
        <v>167</v>
      </c>
      <c r="AA168" s="190" t="s">
        <v>167</v>
      </c>
      <c r="AB168" s="190" t="s">
        <v>167</v>
      </c>
      <c r="AC168" s="190" t="s">
        <v>167</v>
      </c>
      <c r="AD168" s="190" t="s">
        <v>165</v>
      </c>
      <c r="AE168" s="190" t="s">
        <v>163</v>
      </c>
      <c r="AF168" s="190" t="s">
        <v>167</v>
      </c>
      <c r="AG168" s="190" t="s">
        <v>165</v>
      </c>
      <c r="AH168" s="190" t="s">
        <v>167</v>
      </c>
      <c r="AI168" s="190" t="s">
        <v>255</v>
      </c>
      <c r="AJ168" s="190" t="s">
        <v>255</v>
      </c>
      <c r="AK168" s="190" t="s">
        <v>255</v>
      </c>
      <c r="AL168" s="190" t="s">
        <v>255</v>
      </c>
      <c r="AM168" s="190" t="s">
        <v>255</v>
      </c>
      <c r="AN168" s="190" t="s">
        <v>255</v>
      </c>
      <c r="AO168" s="190" t="s">
        <v>255</v>
      </c>
      <c r="AP168" s="190" t="s">
        <v>255</v>
      </c>
      <c r="AQ168" s="190" t="s">
        <v>255</v>
      </c>
      <c r="AR168" s="190" t="s">
        <v>255</v>
      </c>
    </row>
    <row r="169" spans="1:45" x14ac:dyDescent="0.2">
      <c r="A169" s="190">
        <v>410907</v>
      </c>
      <c r="B169" s="190" t="s">
        <v>172</v>
      </c>
      <c r="Y169" s="190" t="s">
        <v>256</v>
      </c>
      <c r="Z169" s="190" t="s">
        <v>256</v>
      </c>
      <c r="AA169" s="190" t="s">
        <v>256</v>
      </c>
      <c r="AB169" s="190" t="s">
        <v>256</v>
      </c>
      <c r="AC169" s="190" t="s">
        <v>256</v>
      </c>
      <c r="AD169" s="190" t="s">
        <v>256</v>
      </c>
      <c r="AE169" s="190" t="s">
        <v>256</v>
      </c>
      <c r="AF169" s="190" t="s">
        <v>256</v>
      </c>
      <c r="AG169" s="190" t="s">
        <v>256</v>
      </c>
      <c r="AH169" s="190" t="s">
        <v>256</v>
      </c>
      <c r="AS169" s="190" t="s">
        <v>257</v>
      </c>
    </row>
    <row r="170" spans="1:45" x14ac:dyDescent="0.2">
      <c r="A170" s="190">
        <v>410918</v>
      </c>
      <c r="B170" s="190" t="s">
        <v>172</v>
      </c>
      <c r="R170" s="190" t="s">
        <v>167</v>
      </c>
      <c r="T170" s="190" t="s">
        <v>167</v>
      </c>
      <c r="Y170" s="190" t="s">
        <v>167</v>
      </c>
      <c r="AA170" s="190" t="s">
        <v>167</v>
      </c>
      <c r="AD170" s="190" t="s">
        <v>167</v>
      </c>
      <c r="AE170" s="190" t="s">
        <v>165</v>
      </c>
      <c r="AF170" s="190" t="s">
        <v>165</v>
      </c>
      <c r="AG170" s="190" t="s">
        <v>167</v>
      </c>
      <c r="AH170" s="190" t="s">
        <v>165</v>
      </c>
    </row>
    <row r="171" spans="1:45" x14ac:dyDescent="0.2">
      <c r="A171" s="190">
        <v>410970</v>
      </c>
      <c r="B171" s="190" t="s">
        <v>172</v>
      </c>
      <c r="G171" s="190" t="s">
        <v>256</v>
      </c>
      <c r="I171" s="190" t="s">
        <v>256</v>
      </c>
      <c r="R171" s="190" t="s">
        <v>256</v>
      </c>
      <c r="X171" s="190" t="s">
        <v>256</v>
      </c>
      <c r="Y171" s="190" t="s">
        <v>256</v>
      </c>
      <c r="Z171" s="190" t="s">
        <v>256</v>
      </c>
      <c r="AA171" s="190" t="s">
        <v>256</v>
      </c>
      <c r="AB171" s="190" t="s">
        <v>256</v>
      </c>
      <c r="AD171" s="190" t="s">
        <v>256</v>
      </c>
      <c r="AE171" s="190" t="s">
        <v>256</v>
      </c>
      <c r="AF171" s="190" t="s">
        <v>256</v>
      </c>
      <c r="AG171" s="190" t="s">
        <v>256</v>
      </c>
      <c r="AH171" s="190" t="s">
        <v>256</v>
      </c>
      <c r="AS171" s="190" t="s">
        <v>257</v>
      </c>
    </row>
    <row r="172" spans="1:45" x14ac:dyDescent="0.2">
      <c r="A172" s="190">
        <v>411067</v>
      </c>
      <c r="B172" s="190" t="s">
        <v>172</v>
      </c>
      <c r="I172" s="190" t="s">
        <v>256</v>
      </c>
      <c r="R172" s="190" t="s">
        <v>256</v>
      </c>
      <c r="Y172" s="190" t="s">
        <v>256</v>
      </c>
      <c r="AA172" s="190" t="s">
        <v>256</v>
      </c>
      <c r="AB172" s="190" t="s">
        <v>256</v>
      </c>
      <c r="AC172" s="190" t="s">
        <v>256</v>
      </c>
      <c r="AD172" s="190" t="s">
        <v>256</v>
      </c>
      <c r="AE172" s="190" t="s">
        <v>256</v>
      </c>
      <c r="AF172" s="190" t="s">
        <v>256</v>
      </c>
      <c r="AH172" s="190" t="s">
        <v>256</v>
      </c>
      <c r="AS172" s="190" t="s">
        <v>257</v>
      </c>
    </row>
    <row r="173" spans="1:45" x14ac:dyDescent="0.2">
      <c r="A173" s="190">
        <v>411073</v>
      </c>
      <c r="B173" s="190" t="s">
        <v>172</v>
      </c>
      <c r="AA173" s="190" t="s">
        <v>256</v>
      </c>
      <c r="AB173" s="190" t="s">
        <v>256</v>
      </c>
      <c r="AD173" s="190" t="s">
        <v>256</v>
      </c>
      <c r="AF173" s="190" t="s">
        <v>256</v>
      </c>
      <c r="AG173" s="190" t="s">
        <v>256</v>
      </c>
      <c r="AH173" s="190" t="s">
        <v>256</v>
      </c>
      <c r="AS173" s="190" t="s">
        <v>257</v>
      </c>
    </row>
    <row r="174" spans="1:45" x14ac:dyDescent="0.2">
      <c r="A174" s="190">
        <v>411114</v>
      </c>
      <c r="B174" s="190" t="s">
        <v>172</v>
      </c>
      <c r="H174" s="190" t="s">
        <v>256</v>
      </c>
      <c r="R174" s="190" t="s">
        <v>256</v>
      </c>
      <c r="S174" s="190" t="s">
        <v>256</v>
      </c>
      <c r="AD174" s="190" t="s">
        <v>256</v>
      </c>
      <c r="AE174" s="190" t="s">
        <v>256</v>
      </c>
      <c r="AF174" s="190" t="s">
        <v>256</v>
      </c>
      <c r="AG174" s="190" t="s">
        <v>256</v>
      </c>
      <c r="AS174" s="190" t="s">
        <v>257</v>
      </c>
    </row>
    <row r="175" spans="1:45" x14ac:dyDescent="0.2">
      <c r="A175" s="190">
        <v>411116</v>
      </c>
      <c r="B175" s="190" t="s">
        <v>172</v>
      </c>
      <c r="H175" s="190" t="s">
        <v>256</v>
      </c>
      <c r="I175" s="190" t="s">
        <v>256</v>
      </c>
      <c r="R175" s="190" t="s">
        <v>256</v>
      </c>
      <c r="S175" s="190" t="s">
        <v>256</v>
      </c>
      <c r="Y175" s="190" t="s">
        <v>256</v>
      </c>
      <c r="AA175" s="190" t="s">
        <v>256</v>
      </c>
      <c r="AB175" s="190" t="s">
        <v>256</v>
      </c>
      <c r="AC175" s="190" t="s">
        <v>256</v>
      </c>
      <c r="AD175" s="190" t="s">
        <v>256</v>
      </c>
      <c r="AE175" s="190" t="s">
        <v>256</v>
      </c>
      <c r="AF175" s="190" t="s">
        <v>256</v>
      </c>
      <c r="AG175" s="190" t="s">
        <v>256</v>
      </c>
      <c r="AH175" s="190" t="s">
        <v>256</v>
      </c>
      <c r="AS175" s="190" t="s">
        <v>257</v>
      </c>
    </row>
    <row r="176" spans="1:45" x14ac:dyDescent="0.2">
      <c r="A176" s="190">
        <v>411124</v>
      </c>
      <c r="B176" s="190" t="s">
        <v>172</v>
      </c>
      <c r="H176" s="190" t="s">
        <v>256</v>
      </c>
      <c r="L176" s="190" t="s">
        <v>256</v>
      </c>
      <c r="R176" s="190" t="s">
        <v>256</v>
      </c>
      <c r="S176" s="190" t="s">
        <v>256</v>
      </c>
      <c r="Y176" s="190" t="s">
        <v>256</v>
      </c>
      <c r="Z176" s="190" t="s">
        <v>256</v>
      </c>
      <c r="AA176" s="190" t="s">
        <v>256</v>
      </c>
      <c r="AB176" s="190" t="s">
        <v>256</v>
      </c>
      <c r="AC176" s="190" t="s">
        <v>256</v>
      </c>
      <c r="AD176" s="190" t="s">
        <v>256</v>
      </c>
      <c r="AE176" s="190" t="s">
        <v>256</v>
      </c>
      <c r="AF176" s="190" t="s">
        <v>256</v>
      </c>
      <c r="AG176" s="190" t="s">
        <v>256</v>
      </c>
      <c r="AH176" s="190" t="s">
        <v>256</v>
      </c>
      <c r="AS176" s="190" t="s">
        <v>257</v>
      </c>
    </row>
    <row r="177" spans="1:45" x14ac:dyDescent="0.2">
      <c r="A177" s="190">
        <v>411133</v>
      </c>
      <c r="B177" s="190" t="s">
        <v>172</v>
      </c>
      <c r="D177" s="190" t="s">
        <v>167</v>
      </c>
      <c r="J177" s="190" t="s">
        <v>167</v>
      </c>
      <c r="L177" s="190" t="s">
        <v>165</v>
      </c>
      <c r="R177" s="190" t="s">
        <v>165</v>
      </c>
      <c r="W177" s="190" t="s">
        <v>167</v>
      </c>
      <c r="Z177" s="190" t="s">
        <v>163</v>
      </c>
      <c r="AB177" s="190" t="s">
        <v>163</v>
      </c>
      <c r="AD177" s="190" t="s">
        <v>163</v>
      </c>
      <c r="AE177" s="190" t="s">
        <v>163</v>
      </c>
      <c r="AF177" s="190" t="s">
        <v>163</v>
      </c>
      <c r="AG177" s="190" t="s">
        <v>163</v>
      </c>
      <c r="AH177" s="190" t="s">
        <v>163</v>
      </c>
    </row>
    <row r="178" spans="1:45" x14ac:dyDescent="0.2">
      <c r="A178" s="190">
        <v>411135</v>
      </c>
      <c r="B178" s="190" t="s">
        <v>172</v>
      </c>
      <c r="R178" s="190" t="s">
        <v>167</v>
      </c>
      <c r="S178" s="190" t="s">
        <v>167</v>
      </c>
      <c r="T178" s="190" t="s">
        <v>167</v>
      </c>
      <c r="Y178" s="190" t="s">
        <v>165</v>
      </c>
      <c r="Z178" s="190" t="s">
        <v>163</v>
      </c>
      <c r="AA178" s="190" t="s">
        <v>167</v>
      </c>
      <c r="AD178" s="190" t="s">
        <v>163</v>
      </c>
      <c r="AE178" s="190" t="s">
        <v>163</v>
      </c>
      <c r="AF178" s="190" t="s">
        <v>163</v>
      </c>
      <c r="AG178" s="190" t="s">
        <v>163</v>
      </c>
    </row>
    <row r="179" spans="1:45" x14ac:dyDescent="0.2">
      <c r="A179" s="190">
        <v>411216</v>
      </c>
      <c r="B179" s="190" t="s">
        <v>172</v>
      </c>
      <c r="K179" s="190" t="s">
        <v>256</v>
      </c>
      <c r="Y179" s="190" t="s">
        <v>256</v>
      </c>
      <c r="Z179" s="190" t="s">
        <v>256</v>
      </c>
      <c r="AA179" s="190" t="s">
        <v>256</v>
      </c>
      <c r="AB179" s="190" t="s">
        <v>256</v>
      </c>
      <c r="AC179" s="190" t="s">
        <v>256</v>
      </c>
      <c r="AD179" s="190" t="s">
        <v>256</v>
      </c>
      <c r="AE179" s="190" t="s">
        <v>256</v>
      </c>
      <c r="AF179" s="190" t="s">
        <v>256</v>
      </c>
      <c r="AG179" s="190" t="s">
        <v>256</v>
      </c>
      <c r="AH179" s="190" t="s">
        <v>256</v>
      </c>
      <c r="AS179" s="190" t="s">
        <v>257</v>
      </c>
    </row>
    <row r="180" spans="1:45" x14ac:dyDescent="0.2">
      <c r="A180" s="190">
        <v>411228</v>
      </c>
      <c r="B180" s="190" t="s">
        <v>172</v>
      </c>
      <c r="G180" s="190" t="s">
        <v>256</v>
      </c>
      <c r="Z180" s="190" t="s">
        <v>256</v>
      </c>
      <c r="AB180" s="190" t="s">
        <v>256</v>
      </c>
      <c r="AC180" s="190" t="s">
        <v>256</v>
      </c>
      <c r="AD180" s="190" t="s">
        <v>256</v>
      </c>
      <c r="AE180" s="190" t="s">
        <v>256</v>
      </c>
      <c r="AH180" s="190" t="s">
        <v>256</v>
      </c>
      <c r="AS180" s="190" t="s">
        <v>257</v>
      </c>
    </row>
    <row r="181" spans="1:45" x14ac:dyDescent="0.2">
      <c r="A181" s="190">
        <v>411243</v>
      </c>
      <c r="B181" s="190" t="s">
        <v>172</v>
      </c>
      <c r="L181" s="190" t="s">
        <v>256</v>
      </c>
      <c r="Q181" s="190" t="s">
        <v>256</v>
      </c>
      <c r="Y181" s="190" t="s">
        <v>256</v>
      </c>
      <c r="AA181" s="190" t="s">
        <v>256</v>
      </c>
      <c r="AB181" s="190" t="s">
        <v>256</v>
      </c>
      <c r="AD181" s="190" t="s">
        <v>256</v>
      </c>
      <c r="AE181" s="190" t="s">
        <v>256</v>
      </c>
      <c r="AF181" s="190" t="s">
        <v>256</v>
      </c>
      <c r="AG181" s="190" t="s">
        <v>256</v>
      </c>
      <c r="AS181" s="190" t="s">
        <v>258</v>
      </c>
    </row>
    <row r="182" spans="1:45" x14ac:dyDescent="0.2">
      <c r="A182" s="190">
        <v>411303</v>
      </c>
      <c r="B182" s="190" t="s">
        <v>172</v>
      </c>
      <c r="J182" s="190" t="s">
        <v>256</v>
      </c>
      <c r="R182" s="190" t="s">
        <v>256</v>
      </c>
      <c r="S182" s="190" t="s">
        <v>256</v>
      </c>
      <c r="U182" s="190" t="s">
        <v>256</v>
      </c>
      <c r="Y182" s="190" t="s">
        <v>256</v>
      </c>
      <c r="Z182" s="190" t="s">
        <v>256</v>
      </c>
      <c r="AD182" s="190" t="s">
        <v>256</v>
      </c>
      <c r="AE182" s="190" t="s">
        <v>256</v>
      </c>
      <c r="AF182" s="190" t="s">
        <v>256</v>
      </c>
      <c r="AG182" s="190" t="s">
        <v>256</v>
      </c>
      <c r="AS182" s="190" t="s">
        <v>257</v>
      </c>
    </row>
    <row r="183" spans="1:45" x14ac:dyDescent="0.2">
      <c r="A183" s="190">
        <v>411308</v>
      </c>
      <c r="B183" s="190" t="s">
        <v>172</v>
      </c>
      <c r="I183" s="190" t="s">
        <v>256</v>
      </c>
      <c r="Y183" s="190" t="s">
        <v>256</v>
      </c>
      <c r="Z183" s="190" t="s">
        <v>256</v>
      </c>
      <c r="AD183" s="190" t="s">
        <v>256</v>
      </c>
      <c r="AE183" s="190" t="s">
        <v>256</v>
      </c>
      <c r="AF183" s="190" t="s">
        <v>256</v>
      </c>
      <c r="AS183" s="190" t="s">
        <v>257</v>
      </c>
    </row>
    <row r="184" spans="1:45" x14ac:dyDescent="0.2">
      <c r="A184" s="190">
        <v>411361</v>
      </c>
      <c r="B184" s="190" t="s">
        <v>172</v>
      </c>
      <c r="H184" s="190" t="s">
        <v>256</v>
      </c>
      <c r="S184" s="190" t="s">
        <v>256</v>
      </c>
      <c r="AD184" s="190" t="s">
        <v>256</v>
      </c>
      <c r="AE184" s="190" t="s">
        <v>256</v>
      </c>
      <c r="AG184" s="190" t="s">
        <v>256</v>
      </c>
      <c r="AS184" s="190" t="s">
        <v>257</v>
      </c>
    </row>
    <row r="185" spans="1:45" x14ac:dyDescent="0.2">
      <c r="A185" s="190">
        <v>411377</v>
      </c>
      <c r="B185" s="190" t="s">
        <v>172</v>
      </c>
      <c r="J185" s="190" t="s">
        <v>256</v>
      </c>
      <c r="R185" s="190" t="s">
        <v>256</v>
      </c>
      <c r="X185" s="190" t="s">
        <v>256</v>
      </c>
      <c r="AA185" s="190" t="s">
        <v>256</v>
      </c>
      <c r="AB185" s="190" t="s">
        <v>256</v>
      </c>
      <c r="AD185" s="190" t="s">
        <v>256</v>
      </c>
      <c r="AF185" s="190" t="s">
        <v>256</v>
      </c>
      <c r="AH185" s="190" t="s">
        <v>256</v>
      </c>
      <c r="AS185" s="190" t="s">
        <v>257</v>
      </c>
    </row>
    <row r="186" spans="1:45" x14ac:dyDescent="0.2">
      <c r="A186" s="190">
        <v>411447</v>
      </c>
      <c r="B186" s="190" t="s">
        <v>172</v>
      </c>
      <c r="T186" s="190" t="s">
        <v>167</v>
      </c>
      <c r="V186" s="190" t="s">
        <v>167</v>
      </c>
      <c r="Y186" s="190" t="s">
        <v>167</v>
      </c>
      <c r="AA186" s="190" t="s">
        <v>167</v>
      </c>
      <c r="AD186" s="190" t="s">
        <v>163</v>
      </c>
      <c r="AE186" s="190" t="s">
        <v>167</v>
      </c>
      <c r="AF186" s="190" t="s">
        <v>163</v>
      </c>
      <c r="AH186" s="190" t="s">
        <v>165</v>
      </c>
    </row>
    <row r="187" spans="1:45" x14ac:dyDescent="0.2">
      <c r="A187" s="190">
        <v>411465</v>
      </c>
      <c r="B187" s="190" t="s">
        <v>172</v>
      </c>
      <c r="L187" s="190" t="s">
        <v>167</v>
      </c>
      <c r="P187" s="190" t="s">
        <v>167</v>
      </c>
      <c r="R187" s="190" t="s">
        <v>163</v>
      </c>
      <c r="S187" s="190" t="s">
        <v>165</v>
      </c>
      <c r="Y187" s="190" t="s">
        <v>165</v>
      </c>
      <c r="Z187" s="190" t="s">
        <v>163</v>
      </c>
      <c r="AA187" s="190" t="s">
        <v>165</v>
      </c>
      <c r="AB187" s="190" t="s">
        <v>163</v>
      </c>
      <c r="AC187" s="190" t="s">
        <v>163</v>
      </c>
      <c r="AD187" s="190" t="s">
        <v>163</v>
      </c>
      <c r="AE187" s="190" t="s">
        <v>163</v>
      </c>
      <c r="AF187" s="190" t="s">
        <v>163</v>
      </c>
      <c r="AG187" s="190" t="s">
        <v>163</v>
      </c>
      <c r="AH187" s="190" t="s">
        <v>163</v>
      </c>
    </row>
    <row r="188" spans="1:45" x14ac:dyDescent="0.2">
      <c r="A188" s="190">
        <v>411510</v>
      </c>
      <c r="B188" s="190" t="s">
        <v>172</v>
      </c>
      <c r="I188" s="190" t="s">
        <v>167</v>
      </c>
      <c r="Y188" s="190" t="s">
        <v>163</v>
      </c>
      <c r="AA188" s="190" t="s">
        <v>165</v>
      </c>
      <c r="AB188" s="190" t="s">
        <v>163</v>
      </c>
      <c r="AD188" s="190" t="s">
        <v>163</v>
      </c>
      <c r="AE188" s="190" t="s">
        <v>163</v>
      </c>
      <c r="AF188" s="190" t="s">
        <v>163</v>
      </c>
      <c r="AG188" s="190" t="s">
        <v>163</v>
      </c>
      <c r="AH188" s="190" t="s">
        <v>163</v>
      </c>
    </row>
    <row r="189" spans="1:45" x14ac:dyDescent="0.2">
      <c r="A189" s="190">
        <v>411537</v>
      </c>
      <c r="B189" s="190" t="s">
        <v>172</v>
      </c>
      <c r="AA189" s="190" t="s">
        <v>167</v>
      </c>
      <c r="AD189" s="190" t="s">
        <v>167</v>
      </c>
      <c r="AE189" s="190" t="s">
        <v>167</v>
      </c>
      <c r="AF189" s="190" t="s">
        <v>163</v>
      </c>
      <c r="AG189" s="190" t="s">
        <v>167</v>
      </c>
      <c r="AH189" s="190" t="s">
        <v>165</v>
      </c>
    </row>
    <row r="190" spans="1:45" x14ac:dyDescent="0.2">
      <c r="A190" s="190">
        <v>411539</v>
      </c>
      <c r="B190" s="190" t="s">
        <v>172</v>
      </c>
      <c r="R190" s="190" t="s">
        <v>256</v>
      </c>
      <c r="X190" s="190" t="s">
        <v>256</v>
      </c>
      <c r="Y190" s="190" t="s">
        <v>256</v>
      </c>
      <c r="AA190" s="190" t="s">
        <v>256</v>
      </c>
      <c r="AB190" s="190" t="s">
        <v>256</v>
      </c>
      <c r="AD190" s="190" t="s">
        <v>256</v>
      </c>
      <c r="AE190" s="190" t="s">
        <v>256</v>
      </c>
      <c r="AF190" s="190" t="s">
        <v>256</v>
      </c>
      <c r="AG190" s="190" t="s">
        <v>256</v>
      </c>
      <c r="AH190" s="190" t="s">
        <v>256</v>
      </c>
      <c r="AS190" s="190" t="s">
        <v>258</v>
      </c>
    </row>
    <row r="191" spans="1:45" x14ac:dyDescent="0.2">
      <c r="A191" s="190">
        <v>411567</v>
      </c>
      <c r="B191" s="190" t="s">
        <v>172</v>
      </c>
      <c r="L191" s="190" t="s">
        <v>256</v>
      </c>
      <c r="R191" s="190" t="s">
        <v>256</v>
      </c>
      <c r="S191" s="190" t="s">
        <v>256</v>
      </c>
      <c r="Z191" s="190" t="s">
        <v>256</v>
      </c>
      <c r="AA191" s="190" t="s">
        <v>256</v>
      </c>
      <c r="AB191" s="190" t="s">
        <v>256</v>
      </c>
      <c r="AD191" s="190" t="s">
        <v>256</v>
      </c>
      <c r="AE191" s="190" t="s">
        <v>256</v>
      </c>
      <c r="AF191" s="190" t="s">
        <v>256</v>
      </c>
      <c r="AG191" s="190" t="s">
        <v>256</v>
      </c>
      <c r="AH191" s="190" t="s">
        <v>256</v>
      </c>
      <c r="AS191" s="190" t="s">
        <v>257</v>
      </c>
    </row>
    <row r="192" spans="1:45" x14ac:dyDescent="0.2">
      <c r="A192" s="190">
        <v>411595</v>
      </c>
      <c r="B192" s="190" t="s">
        <v>172</v>
      </c>
      <c r="D192" s="190" t="s">
        <v>256</v>
      </c>
      <c r="G192" s="190" t="s">
        <v>256</v>
      </c>
      <c r="R192" s="190" t="s">
        <v>256</v>
      </c>
      <c r="Y192" s="190" t="s">
        <v>256</v>
      </c>
      <c r="AD192" s="190" t="s">
        <v>256</v>
      </c>
      <c r="AE192" s="190" t="s">
        <v>256</v>
      </c>
      <c r="AS192" s="190" t="s">
        <v>258</v>
      </c>
    </row>
    <row r="193" spans="1:45" x14ac:dyDescent="0.2">
      <c r="A193" s="190">
        <v>411601</v>
      </c>
      <c r="B193" s="190" t="s">
        <v>172</v>
      </c>
      <c r="I193" s="190" t="s">
        <v>167</v>
      </c>
      <c r="L193" s="190" t="s">
        <v>163</v>
      </c>
      <c r="R193" s="190" t="s">
        <v>167</v>
      </c>
      <c r="W193" s="190" t="s">
        <v>167</v>
      </c>
      <c r="Y193" s="190" t="s">
        <v>167</v>
      </c>
      <c r="AA193" s="190" t="s">
        <v>163</v>
      </c>
      <c r="AB193" s="190" t="s">
        <v>167</v>
      </c>
      <c r="AC193" s="190" t="s">
        <v>167</v>
      </c>
      <c r="AD193" s="190" t="s">
        <v>165</v>
      </c>
      <c r="AE193" s="190" t="s">
        <v>163</v>
      </c>
      <c r="AF193" s="190" t="s">
        <v>163</v>
      </c>
      <c r="AG193" s="190" t="s">
        <v>163</v>
      </c>
      <c r="AH193" s="190" t="s">
        <v>163</v>
      </c>
    </row>
    <row r="194" spans="1:45" x14ac:dyDescent="0.2">
      <c r="A194" s="190">
        <v>411622</v>
      </c>
      <c r="B194" s="190" t="s">
        <v>172</v>
      </c>
      <c r="L194" s="190" t="s">
        <v>256</v>
      </c>
      <c r="Z194" s="190" t="s">
        <v>256</v>
      </c>
      <c r="AA194" s="190" t="s">
        <v>256</v>
      </c>
      <c r="AB194" s="190" t="s">
        <v>256</v>
      </c>
      <c r="AD194" s="190" t="s">
        <v>256</v>
      </c>
      <c r="AE194" s="190" t="s">
        <v>256</v>
      </c>
      <c r="AF194" s="190" t="s">
        <v>256</v>
      </c>
      <c r="AG194" s="190" t="s">
        <v>256</v>
      </c>
      <c r="AH194" s="190" t="s">
        <v>256</v>
      </c>
      <c r="AS194" s="190" t="s">
        <v>257</v>
      </c>
    </row>
    <row r="195" spans="1:45" x14ac:dyDescent="0.2">
      <c r="A195" s="190">
        <v>411633</v>
      </c>
      <c r="B195" s="190" t="s">
        <v>172</v>
      </c>
      <c r="G195" s="190" t="s">
        <v>256</v>
      </c>
      <c r="H195" s="190" t="s">
        <v>256</v>
      </c>
      <c r="J195" s="190" t="s">
        <v>256</v>
      </c>
      <c r="S195" s="190" t="s">
        <v>256</v>
      </c>
      <c r="Y195" s="190" t="s">
        <v>256</v>
      </c>
      <c r="AA195" s="190" t="s">
        <v>256</v>
      </c>
      <c r="AB195" s="190" t="s">
        <v>256</v>
      </c>
      <c r="AD195" s="190" t="s">
        <v>256</v>
      </c>
      <c r="AE195" s="190" t="s">
        <v>256</v>
      </c>
      <c r="AF195" s="190" t="s">
        <v>256</v>
      </c>
      <c r="AG195" s="190" t="s">
        <v>256</v>
      </c>
      <c r="AS195" s="190" t="s">
        <v>257</v>
      </c>
    </row>
    <row r="196" spans="1:45" x14ac:dyDescent="0.2">
      <c r="A196" s="190">
        <v>411658</v>
      </c>
      <c r="B196" s="190" t="s">
        <v>172</v>
      </c>
      <c r="R196" s="190" t="s">
        <v>256</v>
      </c>
      <c r="Y196" s="190" t="s">
        <v>256</v>
      </c>
      <c r="AA196" s="190" t="s">
        <v>256</v>
      </c>
      <c r="AB196" s="190" t="s">
        <v>256</v>
      </c>
      <c r="AE196" s="190" t="s">
        <v>256</v>
      </c>
      <c r="AF196" s="190" t="s">
        <v>256</v>
      </c>
      <c r="AS196" s="190" t="s">
        <v>257</v>
      </c>
    </row>
    <row r="197" spans="1:45" x14ac:dyDescent="0.2">
      <c r="A197" s="190">
        <v>411665</v>
      </c>
      <c r="B197" s="190" t="s">
        <v>172</v>
      </c>
      <c r="S197" s="190" t="s">
        <v>165</v>
      </c>
      <c r="Y197" s="190" t="s">
        <v>167</v>
      </c>
      <c r="AD197" s="190" t="s">
        <v>165</v>
      </c>
      <c r="AE197" s="190" t="s">
        <v>165</v>
      </c>
      <c r="AF197" s="190" t="s">
        <v>167</v>
      </c>
      <c r="AG197" s="190" t="s">
        <v>165</v>
      </c>
      <c r="AH197" s="190" t="s">
        <v>167</v>
      </c>
    </row>
    <row r="198" spans="1:45" x14ac:dyDescent="0.2">
      <c r="A198" s="190">
        <v>411687</v>
      </c>
      <c r="B198" s="190" t="s">
        <v>172</v>
      </c>
      <c r="L198" s="190" t="s">
        <v>256</v>
      </c>
      <c r="AA198" s="190" t="s">
        <v>256</v>
      </c>
      <c r="AB198" s="190" t="s">
        <v>256</v>
      </c>
      <c r="AE198" s="190" t="s">
        <v>256</v>
      </c>
      <c r="AF198" s="190" t="s">
        <v>256</v>
      </c>
      <c r="AS198" s="190" t="s">
        <v>258</v>
      </c>
    </row>
    <row r="199" spans="1:45" x14ac:dyDescent="0.2">
      <c r="A199" s="190">
        <v>411815</v>
      </c>
      <c r="B199" s="190" t="s">
        <v>172</v>
      </c>
      <c r="F199" s="190" t="s">
        <v>256</v>
      </c>
      <c r="U199" s="190" t="s">
        <v>256</v>
      </c>
      <c r="Y199" s="190" t="s">
        <v>256</v>
      </c>
      <c r="Z199" s="190" t="s">
        <v>256</v>
      </c>
      <c r="AA199" s="190" t="s">
        <v>256</v>
      </c>
      <c r="AD199" s="190" t="s">
        <v>256</v>
      </c>
      <c r="AE199" s="190" t="s">
        <v>256</v>
      </c>
      <c r="AF199" s="190" t="s">
        <v>256</v>
      </c>
      <c r="AG199" s="190" t="s">
        <v>256</v>
      </c>
      <c r="AS199" s="190" t="s">
        <v>257</v>
      </c>
    </row>
    <row r="200" spans="1:45" x14ac:dyDescent="0.2">
      <c r="A200" s="190">
        <v>411845</v>
      </c>
      <c r="B200" s="190" t="s">
        <v>172</v>
      </c>
      <c r="X200" s="190" t="s">
        <v>167</v>
      </c>
      <c r="AA200" s="190" t="s">
        <v>167</v>
      </c>
      <c r="AB200" s="190" t="s">
        <v>167</v>
      </c>
      <c r="AD200" s="190" t="s">
        <v>165</v>
      </c>
      <c r="AE200" s="190" t="s">
        <v>167</v>
      </c>
      <c r="AF200" s="190" t="s">
        <v>165</v>
      </c>
      <c r="AH200" s="190" t="s">
        <v>163</v>
      </c>
    </row>
    <row r="201" spans="1:45" x14ac:dyDescent="0.2">
      <c r="A201" s="190">
        <v>411905</v>
      </c>
      <c r="B201" s="190" t="s">
        <v>172</v>
      </c>
      <c r="L201" s="190" t="s">
        <v>167</v>
      </c>
      <c r="N201" s="190" t="s">
        <v>167</v>
      </c>
      <c r="T201" s="190" t="s">
        <v>167</v>
      </c>
      <c r="X201" s="190" t="s">
        <v>167</v>
      </c>
      <c r="Y201" s="190" t="s">
        <v>167</v>
      </c>
      <c r="AA201" s="190" t="s">
        <v>167</v>
      </c>
      <c r="AB201" s="190" t="s">
        <v>167</v>
      </c>
      <c r="AE201" s="190" t="s">
        <v>167</v>
      </c>
      <c r="AF201" s="190" t="s">
        <v>167</v>
      </c>
      <c r="AG201" s="190" t="s">
        <v>167</v>
      </c>
      <c r="AH201" s="190" t="s">
        <v>167</v>
      </c>
    </row>
    <row r="202" spans="1:45" x14ac:dyDescent="0.2">
      <c r="A202" s="190">
        <v>411929</v>
      </c>
      <c r="B202" s="190" t="s">
        <v>172</v>
      </c>
      <c r="T202" s="190" t="s">
        <v>256</v>
      </c>
      <c r="Y202" s="190" t="s">
        <v>256</v>
      </c>
      <c r="AA202" s="190" t="s">
        <v>256</v>
      </c>
      <c r="AB202" s="190" t="s">
        <v>256</v>
      </c>
      <c r="AD202" s="190" t="s">
        <v>256</v>
      </c>
      <c r="AE202" s="190" t="s">
        <v>256</v>
      </c>
      <c r="AF202" s="190" t="s">
        <v>256</v>
      </c>
      <c r="AH202" s="190" t="s">
        <v>256</v>
      </c>
      <c r="AS202" s="190" t="s">
        <v>257</v>
      </c>
    </row>
    <row r="203" spans="1:45" x14ac:dyDescent="0.2">
      <c r="A203" s="190">
        <v>411949</v>
      </c>
      <c r="B203" s="190" t="s">
        <v>172</v>
      </c>
      <c r="T203" s="190" t="s">
        <v>256</v>
      </c>
      <c r="Y203" s="190" t="s">
        <v>256</v>
      </c>
      <c r="Z203" s="190" t="s">
        <v>256</v>
      </c>
      <c r="AA203" s="190" t="s">
        <v>256</v>
      </c>
      <c r="AB203" s="190" t="s">
        <v>256</v>
      </c>
      <c r="AC203" s="190" t="s">
        <v>256</v>
      </c>
      <c r="AD203" s="190" t="s">
        <v>256</v>
      </c>
      <c r="AE203" s="190" t="s">
        <v>256</v>
      </c>
      <c r="AF203" s="190" t="s">
        <v>256</v>
      </c>
      <c r="AG203" s="190" t="s">
        <v>256</v>
      </c>
      <c r="AH203" s="190" t="s">
        <v>256</v>
      </c>
      <c r="AS203" s="190" t="s">
        <v>257</v>
      </c>
    </row>
    <row r="204" spans="1:45" x14ac:dyDescent="0.2">
      <c r="A204" s="190">
        <v>411952</v>
      </c>
      <c r="B204" s="190" t="s">
        <v>172</v>
      </c>
      <c r="S204" s="190" t="s">
        <v>163</v>
      </c>
      <c r="AA204" s="190" t="s">
        <v>167</v>
      </c>
      <c r="AD204" s="190" t="s">
        <v>163</v>
      </c>
      <c r="AE204" s="190" t="s">
        <v>163</v>
      </c>
      <c r="AF204" s="190" t="s">
        <v>163</v>
      </c>
      <c r="AG204" s="190" t="s">
        <v>163</v>
      </c>
      <c r="AH204" s="190" t="s">
        <v>163</v>
      </c>
    </row>
    <row r="205" spans="1:45" x14ac:dyDescent="0.2">
      <c r="A205" s="190">
        <v>411993</v>
      </c>
      <c r="B205" s="190" t="s">
        <v>172</v>
      </c>
      <c r="D205" s="190" t="s">
        <v>167</v>
      </c>
      <c r="J205" s="190" t="s">
        <v>167</v>
      </c>
      <c r="L205" s="190" t="s">
        <v>163</v>
      </c>
      <c r="W205" s="190" t="s">
        <v>167</v>
      </c>
      <c r="Y205" s="190" t="s">
        <v>167</v>
      </c>
      <c r="AA205" s="190" t="s">
        <v>167</v>
      </c>
      <c r="AD205" s="190" t="s">
        <v>165</v>
      </c>
      <c r="AE205" s="190" t="s">
        <v>163</v>
      </c>
      <c r="AF205" s="190" t="s">
        <v>163</v>
      </c>
      <c r="AG205" s="190" t="s">
        <v>163</v>
      </c>
      <c r="AH205" s="190" t="s">
        <v>165</v>
      </c>
    </row>
    <row r="206" spans="1:45" x14ac:dyDescent="0.2">
      <c r="A206" s="190">
        <v>412011</v>
      </c>
      <c r="B206" s="190" t="s">
        <v>172</v>
      </c>
      <c r="U206" s="190" t="s">
        <v>256</v>
      </c>
      <c r="Y206" s="190" t="s">
        <v>256</v>
      </c>
      <c r="AA206" s="190" t="s">
        <v>256</v>
      </c>
      <c r="AB206" s="190" t="s">
        <v>256</v>
      </c>
      <c r="AC206" s="190" t="s">
        <v>256</v>
      </c>
      <c r="AD206" s="190" t="s">
        <v>256</v>
      </c>
      <c r="AE206" s="190" t="s">
        <v>256</v>
      </c>
      <c r="AF206" s="190" t="s">
        <v>256</v>
      </c>
      <c r="AG206" s="190" t="s">
        <v>256</v>
      </c>
      <c r="AH206" s="190" t="s">
        <v>256</v>
      </c>
      <c r="AS206" s="190" t="s">
        <v>257</v>
      </c>
    </row>
    <row r="207" spans="1:45" x14ac:dyDescent="0.2">
      <c r="A207" s="190">
        <v>412115</v>
      </c>
      <c r="B207" s="190" t="s">
        <v>172</v>
      </c>
      <c r="I207" s="190" t="s">
        <v>256</v>
      </c>
      <c r="L207" s="190" t="s">
        <v>256</v>
      </c>
      <c r="Z207" s="190" t="s">
        <v>256</v>
      </c>
      <c r="AB207" s="190" t="s">
        <v>256</v>
      </c>
      <c r="AE207" s="190" t="s">
        <v>256</v>
      </c>
      <c r="AF207" s="190" t="s">
        <v>256</v>
      </c>
      <c r="AG207" s="190" t="s">
        <v>256</v>
      </c>
      <c r="AH207" s="190" t="s">
        <v>256</v>
      </c>
      <c r="AS207" s="190" t="s">
        <v>257</v>
      </c>
    </row>
    <row r="208" spans="1:45" x14ac:dyDescent="0.2">
      <c r="A208" s="190">
        <v>412130</v>
      </c>
      <c r="B208" s="190" t="s">
        <v>172</v>
      </c>
      <c r="R208" s="190" t="s">
        <v>167</v>
      </c>
      <c r="S208" s="190" t="s">
        <v>167</v>
      </c>
      <c r="U208" s="190" t="s">
        <v>167</v>
      </c>
      <c r="Y208" s="190" t="s">
        <v>165</v>
      </c>
      <c r="AA208" s="190" t="s">
        <v>167</v>
      </c>
      <c r="AD208" s="190" t="s">
        <v>165</v>
      </c>
      <c r="AE208" s="190" t="s">
        <v>163</v>
      </c>
      <c r="AF208" s="190" t="s">
        <v>165</v>
      </c>
      <c r="AG208" s="190" t="s">
        <v>163</v>
      </c>
    </row>
    <row r="209" spans="1:45" x14ac:dyDescent="0.2">
      <c r="A209" s="190">
        <v>412136</v>
      </c>
      <c r="B209" s="190" t="s">
        <v>172</v>
      </c>
      <c r="H209" s="190" t="s">
        <v>256</v>
      </c>
      <c r="L209" s="190" t="s">
        <v>256</v>
      </c>
      <c r="R209" s="190" t="s">
        <v>256</v>
      </c>
      <c r="AB209" s="190" t="s">
        <v>256</v>
      </c>
      <c r="AD209" s="190" t="s">
        <v>256</v>
      </c>
      <c r="AF209" s="190" t="s">
        <v>256</v>
      </c>
      <c r="AG209" s="190" t="s">
        <v>256</v>
      </c>
      <c r="AH209" s="190" t="s">
        <v>256</v>
      </c>
      <c r="AS209" s="190" t="s">
        <v>257</v>
      </c>
    </row>
    <row r="210" spans="1:45" x14ac:dyDescent="0.2">
      <c r="A210" s="190">
        <v>412202</v>
      </c>
      <c r="B210" s="190" t="s">
        <v>172</v>
      </c>
      <c r="J210" s="190" t="s">
        <v>256</v>
      </c>
      <c r="T210" s="190" t="s">
        <v>256</v>
      </c>
      <c r="Y210" s="190" t="s">
        <v>256</v>
      </c>
      <c r="Z210" s="190" t="s">
        <v>256</v>
      </c>
      <c r="AA210" s="190" t="s">
        <v>256</v>
      </c>
      <c r="AC210" s="190" t="s">
        <v>256</v>
      </c>
      <c r="AD210" s="190" t="s">
        <v>256</v>
      </c>
      <c r="AE210" s="190" t="s">
        <v>256</v>
      </c>
      <c r="AF210" s="190" t="s">
        <v>256</v>
      </c>
      <c r="AG210" s="190" t="s">
        <v>256</v>
      </c>
      <c r="AH210" s="190" t="s">
        <v>256</v>
      </c>
      <c r="AS210" s="190" t="s">
        <v>257</v>
      </c>
    </row>
    <row r="211" spans="1:45" x14ac:dyDescent="0.2">
      <c r="A211" s="190">
        <v>412203</v>
      </c>
      <c r="B211" s="190" t="s">
        <v>172</v>
      </c>
      <c r="AA211" s="190" t="s">
        <v>167</v>
      </c>
      <c r="AB211" s="190" t="s">
        <v>167</v>
      </c>
      <c r="AD211" s="190" t="s">
        <v>167</v>
      </c>
      <c r="AE211" s="190" t="s">
        <v>167</v>
      </c>
      <c r="AF211" s="190" t="s">
        <v>165</v>
      </c>
    </row>
    <row r="212" spans="1:45" x14ac:dyDescent="0.2">
      <c r="A212" s="190">
        <v>412207</v>
      </c>
      <c r="B212" s="190" t="s">
        <v>172</v>
      </c>
      <c r="R212" s="190" t="s">
        <v>256</v>
      </c>
      <c r="AA212" s="190" t="s">
        <v>256</v>
      </c>
      <c r="AB212" s="190" t="s">
        <v>256</v>
      </c>
      <c r="AE212" s="190" t="s">
        <v>256</v>
      </c>
      <c r="AF212" s="190" t="s">
        <v>256</v>
      </c>
      <c r="AS212" s="190" t="s">
        <v>258</v>
      </c>
    </row>
    <row r="213" spans="1:45" x14ac:dyDescent="0.2">
      <c r="A213" s="190">
        <v>412220</v>
      </c>
      <c r="B213" s="190" t="s">
        <v>172</v>
      </c>
      <c r="Y213" s="190" t="s">
        <v>256</v>
      </c>
      <c r="AA213" s="190" t="s">
        <v>256</v>
      </c>
      <c r="AB213" s="190" t="s">
        <v>256</v>
      </c>
      <c r="AD213" s="190" t="s">
        <v>256</v>
      </c>
      <c r="AE213" s="190" t="s">
        <v>256</v>
      </c>
      <c r="AF213" s="190" t="s">
        <v>256</v>
      </c>
      <c r="AG213" s="190" t="s">
        <v>256</v>
      </c>
      <c r="AH213" s="190" t="s">
        <v>256</v>
      </c>
      <c r="AS213" s="190" t="s">
        <v>257</v>
      </c>
    </row>
    <row r="214" spans="1:45" x14ac:dyDescent="0.2">
      <c r="A214" s="190">
        <v>412477</v>
      </c>
      <c r="B214" s="190" t="s">
        <v>172</v>
      </c>
      <c r="X214" s="190" t="s">
        <v>167</v>
      </c>
      <c r="Y214" s="190" t="s">
        <v>165</v>
      </c>
      <c r="Z214" s="190" t="s">
        <v>163</v>
      </c>
      <c r="AA214" s="190" t="s">
        <v>165</v>
      </c>
      <c r="AB214" s="190" t="s">
        <v>165</v>
      </c>
      <c r="AC214" s="190" t="s">
        <v>165</v>
      </c>
      <c r="AD214" s="190" t="s">
        <v>165</v>
      </c>
      <c r="AE214" s="190" t="s">
        <v>165</v>
      </c>
      <c r="AF214" s="190" t="s">
        <v>165</v>
      </c>
      <c r="AG214" s="190" t="s">
        <v>165</v>
      </c>
      <c r="AH214" s="190" t="s">
        <v>165</v>
      </c>
    </row>
    <row r="215" spans="1:45" x14ac:dyDescent="0.2">
      <c r="A215" s="190">
        <v>412485</v>
      </c>
      <c r="B215" s="190" t="s">
        <v>172</v>
      </c>
      <c r="N215" s="190" t="s">
        <v>167</v>
      </c>
      <c r="T215" s="190" t="s">
        <v>167</v>
      </c>
      <c r="Y215" s="190" t="s">
        <v>165</v>
      </c>
      <c r="AA215" s="190" t="s">
        <v>167</v>
      </c>
      <c r="AB215" s="190" t="s">
        <v>163</v>
      </c>
      <c r="AC215" s="190" t="s">
        <v>165</v>
      </c>
      <c r="AD215" s="190" t="s">
        <v>165</v>
      </c>
      <c r="AE215" s="190" t="s">
        <v>167</v>
      </c>
      <c r="AF215" s="190" t="s">
        <v>165</v>
      </c>
      <c r="AH215" s="190" t="s">
        <v>165</v>
      </c>
    </row>
    <row r="216" spans="1:45" x14ac:dyDescent="0.2">
      <c r="A216" s="190">
        <v>412510</v>
      </c>
      <c r="B216" s="190" t="s">
        <v>172</v>
      </c>
      <c r="E216" s="190" t="s">
        <v>167</v>
      </c>
      <c r="H216" s="190" t="s">
        <v>167</v>
      </c>
      <c r="S216" s="190" t="s">
        <v>163</v>
      </c>
      <c r="W216" s="190" t="s">
        <v>167</v>
      </c>
      <c r="Y216" s="190" t="s">
        <v>167</v>
      </c>
      <c r="AD216" s="190" t="s">
        <v>165</v>
      </c>
      <c r="AE216" s="190" t="s">
        <v>163</v>
      </c>
      <c r="AF216" s="190" t="s">
        <v>167</v>
      </c>
      <c r="AG216" s="190" t="s">
        <v>165</v>
      </c>
    </row>
    <row r="217" spans="1:45" x14ac:dyDescent="0.2">
      <c r="A217" s="190">
        <v>412521</v>
      </c>
      <c r="B217" s="190" t="s">
        <v>172</v>
      </c>
      <c r="E217" s="190" t="s">
        <v>256</v>
      </c>
      <c r="AA217" s="190" t="s">
        <v>256</v>
      </c>
      <c r="AB217" s="190" t="s">
        <v>256</v>
      </c>
      <c r="AD217" s="190" t="s">
        <v>256</v>
      </c>
      <c r="AF217" s="190" t="s">
        <v>256</v>
      </c>
      <c r="AS217" s="190" t="s">
        <v>257</v>
      </c>
    </row>
    <row r="218" spans="1:45" x14ac:dyDescent="0.2">
      <c r="A218" s="190">
        <v>412536</v>
      </c>
      <c r="B218" s="190" t="s">
        <v>172</v>
      </c>
      <c r="Q218" s="190" t="s">
        <v>256</v>
      </c>
      <c r="R218" s="190" t="s">
        <v>256</v>
      </c>
      <c r="S218" s="190" t="s">
        <v>256</v>
      </c>
      <c r="Y218" s="190" t="s">
        <v>256</v>
      </c>
      <c r="Z218" s="190" t="s">
        <v>256</v>
      </c>
      <c r="AA218" s="190" t="s">
        <v>256</v>
      </c>
      <c r="AB218" s="190" t="s">
        <v>256</v>
      </c>
      <c r="AC218" s="190" t="s">
        <v>256</v>
      </c>
      <c r="AD218" s="190" t="s">
        <v>256</v>
      </c>
      <c r="AE218" s="190" t="s">
        <v>256</v>
      </c>
      <c r="AF218" s="190" t="s">
        <v>256</v>
      </c>
      <c r="AG218" s="190" t="s">
        <v>256</v>
      </c>
      <c r="AH218" s="190" t="s">
        <v>256</v>
      </c>
      <c r="AS218" s="190" t="s">
        <v>257</v>
      </c>
    </row>
    <row r="219" spans="1:45" x14ac:dyDescent="0.2">
      <c r="A219" s="190">
        <v>412562</v>
      </c>
      <c r="B219" s="190" t="s">
        <v>172</v>
      </c>
      <c r="I219" s="190" t="s">
        <v>256</v>
      </c>
      <c r="R219" s="190" t="s">
        <v>256</v>
      </c>
      <c r="W219" s="190" t="s">
        <v>256</v>
      </c>
      <c r="Z219" s="190" t="s">
        <v>256</v>
      </c>
      <c r="AA219" s="190" t="s">
        <v>256</v>
      </c>
      <c r="AD219" s="190" t="s">
        <v>256</v>
      </c>
      <c r="AE219" s="190" t="s">
        <v>256</v>
      </c>
      <c r="AF219" s="190" t="s">
        <v>256</v>
      </c>
      <c r="AG219" s="190" t="s">
        <v>256</v>
      </c>
      <c r="AS219" s="190" t="s">
        <v>257</v>
      </c>
    </row>
    <row r="220" spans="1:45" x14ac:dyDescent="0.2">
      <c r="A220" s="190">
        <v>412584</v>
      </c>
      <c r="B220" s="190" t="s">
        <v>172</v>
      </c>
      <c r="X220" s="190" t="s">
        <v>256</v>
      </c>
      <c r="Y220" s="190" t="s">
        <v>256</v>
      </c>
      <c r="AA220" s="190" t="s">
        <v>256</v>
      </c>
      <c r="AB220" s="190" t="s">
        <v>256</v>
      </c>
      <c r="AD220" s="190" t="s">
        <v>256</v>
      </c>
      <c r="AE220" s="190" t="s">
        <v>256</v>
      </c>
      <c r="AF220" s="190" t="s">
        <v>256</v>
      </c>
      <c r="AS220" s="190" t="s">
        <v>257</v>
      </c>
    </row>
    <row r="221" spans="1:45" x14ac:dyDescent="0.2">
      <c r="A221" s="190">
        <v>412608</v>
      </c>
      <c r="B221" s="190" t="s">
        <v>172</v>
      </c>
      <c r="Q221" s="190" t="s">
        <v>167</v>
      </c>
      <c r="X221" s="190" t="s">
        <v>167</v>
      </c>
      <c r="Y221" s="190" t="s">
        <v>163</v>
      </c>
      <c r="AA221" s="190" t="s">
        <v>163</v>
      </c>
      <c r="AB221" s="190" t="s">
        <v>165</v>
      </c>
      <c r="AC221" s="190" t="s">
        <v>163</v>
      </c>
      <c r="AD221" s="190" t="s">
        <v>163</v>
      </c>
      <c r="AE221" s="190" t="s">
        <v>163</v>
      </c>
      <c r="AF221" s="190" t="s">
        <v>163</v>
      </c>
      <c r="AG221" s="190" t="s">
        <v>163</v>
      </c>
      <c r="AH221" s="190" t="s">
        <v>163</v>
      </c>
    </row>
    <row r="222" spans="1:45" x14ac:dyDescent="0.2">
      <c r="A222" s="190">
        <v>412647</v>
      </c>
      <c r="B222" s="190" t="s">
        <v>172</v>
      </c>
      <c r="AA222" s="190" t="s">
        <v>167</v>
      </c>
      <c r="AB222" s="190" t="s">
        <v>167</v>
      </c>
      <c r="AD222" s="190" t="s">
        <v>167</v>
      </c>
      <c r="AE222" s="190" t="s">
        <v>167</v>
      </c>
      <c r="AF222" s="190" t="s">
        <v>163</v>
      </c>
      <c r="AH222" s="190" t="s">
        <v>167</v>
      </c>
    </row>
    <row r="223" spans="1:45" x14ac:dyDescent="0.2">
      <c r="A223" s="190">
        <v>412685</v>
      </c>
      <c r="B223" s="190" t="s">
        <v>172</v>
      </c>
      <c r="I223" s="190" t="s">
        <v>256</v>
      </c>
      <c r="L223" s="190" t="s">
        <v>256</v>
      </c>
      <c r="R223" s="190" t="s">
        <v>256</v>
      </c>
      <c r="AA223" s="190" t="s">
        <v>256</v>
      </c>
      <c r="AB223" s="190" t="s">
        <v>256</v>
      </c>
      <c r="AE223" s="190" t="s">
        <v>256</v>
      </c>
      <c r="AF223" s="190" t="s">
        <v>256</v>
      </c>
      <c r="AH223" s="190" t="s">
        <v>256</v>
      </c>
      <c r="AS223" s="190" t="s">
        <v>257</v>
      </c>
    </row>
    <row r="224" spans="1:45" x14ac:dyDescent="0.2">
      <c r="A224" s="190">
        <v>412703</v>
      </c>
      <c r="B224" s="190" t="s">
        <v>172</v>
      </c>
      <c r="R224" s="190" t="s">
        <v>256</v>
      </c>
      <c r="AA224" s="190" t="s">
        <v>256</v>
      </c>
      <c r="AB224" s="190" t="s">
        <v>256</v>
      </c>
      <c r="AF224" s="190" t="s">
        <v>256</v>
      </c>
      <c r="AG224" s="190" t="s">
        <v>256</v>
      </c>
      <c r="AS224" s="190" t="s">
        <v>257</v>
      </c>
    </row>
    <row r="225" spans="1:45" x14ac:dyDescent="0.2">
      <c r="A225" s="190">
        <v>412726</v>
      </c>
      <c r="B225" s="190" t="s">
        <v>172</v>
      </c>
      <c r="X225" s="190" t="s">
        <v>256</v>
      </c>
      <c r="Y225" s="190" t="s">
        <v>256</v>
      </c>
      <c r="AA225" s="190" t="s">
        <v>256</v>
      </c>
      <c r="AB225" s="190" t="s">
        <v>256</v>
      </c>
      <c r="AD225" s="190" t="s">
        <v>256</v>
      </c>
      <c r="AF225" s="190" t="s">
        <v>256</v>
      </c>
      <c r="AG225" s="190" t="s">
        <v>256</v>
      </c>
      <c r="AH225" s="190" t="s">
        <v>256</v>
      </c>
      <c r="AS225" s="190" t="s">
        <v>257</v>
      </c>
    </row>
    <row r="226" spans="1:45" x14ac:dyDescent="0.2">
      <c r="A226" s="190">
        <v>412774</v>
      </c>
      <c r="B226" s="190" t="s">
        <v>172</v>
      </c>
      <c r="T226" s="190" t="s">
        <v>256</v>
      </c>
      <c r="Y226" s="190" t="s">
        <v>256</v>
      </c>
      <c r="AA226" s="190" t="s">
        <v>256</v>
      </c>
      <c r="AB226" s="190" t="s">
        <v>256</v>
      </c>
      <c r="AD226" s="190" t="s">
        <v>256</v>
      </c>
      <c r="AF226" s="190" t="s">
        <v>256</v>
      </c>
      <c r="AH226" s="190" t="s">
        <v>256</v>
      </c>
      <c r="AS226" s="190" t="s">
        <v>257</v>
      </c>
    </row>
    <row r="227" spans="1:45" x14ac:dyDescent="0.2">
      <c r="A227" s="190">
        <v>412788</v>
      </c>
      <c r="B227" s="190" t="s">
        <v>172</v>
      </c>
      <c r="C227" s="190" t="s">
        <v>255</v>
      </c>
      <c r="D227" s="190" t="s">
        <v>255</v>
      </c>
      <c r="E227" s="190" t="s">
        <v>255</v>
      </c>
      <c r="F227" s="190" t="s">
        <v>255</v>
      </c>
      <c r="G227" s="190" t="s">
        <v>255</v>
      </c>
      <c r="H227" s="190" t="s">
        <v>255</v>
      </c>
      <c r="I227" s="190" t="s">
        <v>167</v>
      </c>
      <c r="J227" s="190" t="s">
        <v>255</v>
      </c>
      <c r="K227" s="190" t="s">
        <v>255</v>
      </c>
      <c r="L227" s="190" t="s">
        <v>167</v>
      </c>
      <c r="M227" s="190" t="s">
        <v>255</v>
      </c>
      <c r="N227" s="190" t="s">
        <v>255</v>
      </c>
      <c r="O227" s="190" t="s">
        <v>255</v>
      </c>
      <c r="P227" s="190" t="s">
        <v>255</v>
      </c>
      <c r="Q227" s="190" t="s">
        <v>255</v>
      </c>
      <c r="R227" s="190" t="s">
        <v>163</v>
      </c>
      <c r="S227" s="190" t="s">
        <v>255</v>
      </c>
      <c r="T227" s="190" t="s">
        <v>255</v>
      </c>
      <c r="U227" s="190" t="s">
        <v>255</v>
      </c>
      <c r="V227" s="190" t="s">
        <v>255</v>
      </c>
      <c r="W227" s="190" t="s">
        <v>255</v>
      </c>
      <c r="X227" s="190" t="s">
        <v>255</v>
      </c>
      <c r="Y227" s="190" t="s">
        <v>167</v>
      </c>
      <c r="Z227" s="190" t="s">
        <v>255</v>
      </c>
      <c r="AA227" s="190" t="s">
        <v>167</v>
      </c>
      <c r="AB227" s="190" t="s">
        <v>167</v>
      </c>
      <c r="AC227" s="190" t="s">
        <v>255</v>
      </c>
      <c r="AD227" s="190" t="s">
        <v>255</v>
      </c>
      <c r="AE227" s="190" t="s">
        <v>163</v>
      </c>
      <c r="AF227" s="190" t="s">
        <v>163</v>
      </c>
      <c r="AG227" s="190" t="s">
        <v>255</v>
      </c>
      <c r="AH227" s="190" t="s">
        <v>163</v>
      </c>
      <c r="AI227" s="190" t="s">
        <v>255</v>
      </c>
      <c r="AJ227" s="190" t="s">
        <v>255</v>
      </c>
      <c r="AK227" s="190" t="s">
        <v>255</v>
      </c>
      <c r="AL227" s="190" t="s">
        <v>255</v>
      </c>
      <c r="AM227" s="190" t="s">
        <v>255</v>
      </c>
      <c r="AN227" s="190" t="s">
        <v>255</v>
      </c>
      <c r="AO227" s="190" t="s">
        <v>255</v>
      </c>
      <c r="AP227" s="190" t="s">
        <v>255</v>
      </c>
      <c r="AQ227" s="190" t="s">
        <v>255</v>
      </c>
      <c r="AR227" s="190" t="s">
        <v>255</v>
      </c>
      <c r="AS227" s="190">
        <v>4</v>
      </c>
    </row>
    <row r="228" spans="1:45" x14ac:dyDescent="0.2">
      <c r="A228" s="190">
        <v>412801</v>
      </c>
      <c r="B228" s="190" t="s">
        <v>172</v>
      </c>
      <c r="J228" s="190" t="s">
        <v>167</v>
      </c>
      <c r="R228" s="190" t="s">
        <v>167</v>
      </c>
      <c r="S228" s="190" t="s">
        <v>167</v>
      </c>
      <c r="W228" s="190" t="s">
        <v>167</v>
      </c>
      <c r="Y228" s="190" t="s">
        <v>165</v>
      </c>
      <c r="AD228" s="190" t="s">
        <v>167</v>
      </c>
      <c r="AE228" s="190" t="s">
        <v>167</v>
      </c>
      <c r="AF228" s="190" t="s">
        <v>165</v>
      </c>
    </row>
    <row r="229" spans="1:45" x14ac:dyDescent="0.2">
      <c r="A229" s="190">
        <v>412805</v>
      </c>
      <c r="B229" s="190" t="s">
        <v>172</v>
      </c>
      <c r="G229" s="190" t="s">
        <v>256</v>
      </c>
      <c r="L229" s="190" t="s">
        <v>256</v>
      </c>
      <c r="R229" s="190" t="s">
        <v>256</v>
      </c>
      <c r="V229" s="190" t="s">
        <v>256</v>
      </c>
      <c r="Y229" s="190" t="s">
        <v>256</v>
      </c>
      <c r="AA229" s="190" t="s">
        <v>256</v>
      </c>
      <c r="AB229" s="190" t="s">
        <v>256</v>
      </c>
      <c r="AC229" s="190" t="s">
        <v>256</v>
      </c>
      <c r="AD229" s="190" t="s">
        <v>256</v>
      </c>
      <c r="AE229" s="190" t="s">
        <v>256</v>
      </c>
      <c r="AF229" s="190" t="s">
        <v>256</v>
      </c>
      <c r="AH229" s="190" t="s">
        <v>256</v>
      </c>
      <c r="AS229" s="190" t="s">
        <v>258</v>
      </c>
    </row>
    <row r="230" spans="1:45" x14ac:dyDescent="0.2">
      <c r="A230" s="190">
        <v>412807</v>
      </c>
      <c r="B230" s="190" t="s">
        <v>172</v>
      </c>
      <c r="Q230" s="190" t="s">
        <v>167</v>
      </c>
      <c r="Y230" s="190" t="s">
        <v>167</v>
      </c>
      <c r="AD230" s="190" t="s">
        <v>167</v>
      </c>
      <c r="AE230" s="190" t="s">
        <v>165</v>
      </c>
      <c r="AF230" s="190" t="s">
        <v>167</v>
      </c>
      <c r="AG230" s="190" t="s">
        <v>165</v>
      </c>
    </row>
    <row r="231" spans="1:45" x14ac:dyDescent="0.2">
      <c r="A231" s="190">
        <v>412809</v>
      </c>
      <c r="B231" s="190" t="s">
        <v>172</v>
      </c>
      <c r="L231" s="190" t="s">
        <v>167</v>
      </c>
      <c r="Q231" s="190" t="s">
        <v>167</v>
      </c>
      <c r="R231" s="190" t="s">
        <v>167</v>
      </c>
      <c r="S231" s="190" t="s">
        <v>167</v>
      </c>
      <c r="AA231" s="190" t="s">
        <v>167</v>
      </c>
      <c r="AD231" s="190" t="s">
        <v>167</v>
      </c>
      <c r="AE231" s="190" t="s">
        <v>163</v>
      </c>
      <c r="AG231" s="190" t="s">
        <v>165</v>
      </c>
    </row>
    <row r="232" spans="1:45" x14ac:dyDescent="0.2">
      <c r="A232" s="190">
        <v>412827</v>
      </c>
      <c r="B232" s="190" t="s">
        <v>172</v>
      </c>
      <c r="I232" s="190" t="s">
        <v>167</v>
      </c>
      <c r="R232" s="190" t="s">
        <v>163</v>
      </c>
      <c r="Z232" s="190" t="s">
        <v>167</v>
      </c>
      <c r="AB232" s="190" t="s">
        <v>167</v>
      </c>
      <c r="AE232" s="190" t="s">
        <v>167</v>
      </c>
      <c r="AH232" s="190" t="s">
        <v>167</v>
      </c>
    </row>
    <row r="233" spans="1:45" x14ac:dyDescent="0.2">
      <c r="A233" s="190">
        <v>412876</v>
      </c>
      <c r="B233" s="190" t="s">
        <v>172</v>
      </c>
      <c r="W233" s="190" t="s">
        <v>256</v>
      </c>
      <c r="Y233" s="190" t="s">
        <v>256</v>
      </c>
      <c r="AA233" s="190" t="s">
        <v>256</v>
      </c>
      <c r="AD233" s="190" t="s">
        <v>256</v>
      </c>
      <c r="AE233" s="190" t="s">
        <v>256</v>
      </c>
      <c r="AF233" s="190" t="s">
        <v>256</v>
      </c>
      <c r="AG233" s="190" t="s">
        <v>256</v>
      </c>
      <c r="AS233" s="190" t="s">
        <v>258</v>
      </c>
    </row>
    <row r="234" spans="1:45" x14ac:dyDescent="0.2">
      <c r="A234" s="190">
        <v>412896</v>
      </c>
      <c r="B234" s="190" t="s">
        <v>172</v>
      </c>
      <c r="I234" s="190" t="s">
        <v>256</v>
      </c>
      <c r="Y234" s="190" t="s">
        <v>256</v>
      </c>
      <c r="AA234" s="190" t="s">
        <v>256</v>
      </c>
      <c r="AD234" s="190" t="s">
        <v>256</v>
      </c>
      <c r="AE234" s="190" t="s">
        <v>256</v>
      </c>
      <c r="AF234" s="190" t="s">
        <v>256</v>
      </c>
      <c r="AS234" s="190" t="s">
        <v>257</v>
      </c>
    </row>
    <row r="235" spans="1:45" x14ac:dyDescent="0.2">
      <c r="A235" s="190">
        <v>412916</v>
      </c>
      <c r="B235" s="190" t="s">
        <v>172</v>
      </c>
      <c r="AA235" s="190" t="s">
        <v>256</v>
      </c>
      <c r="AD235" s="190" t="s">
        <v>256</v>
      </c>
      <c r="AE235" s="190" t="s">
        <v>256</v>
      </c>
      <c r="AF235" s="190" t="s">
        <v>256</v>
      </c>
      <c r="AH235" s="190" t="s">
        <v>256</v>
      </c>
      <c r="AS235" s="190" t="s">
        <v>257</v>
      </c>
    </row>
    <row r="236" spans="1:45" x14ac:dyDescent="0.2">
      <c r="A236" s="190">
        <v>413021</v>
      </c>
      <c r="B236" s="190" t="s">
        <v>172</v>
      </c>
      <c r="J236" s="190" t="s">
        <v>167</v>
      </c>
      <c r="L236" s="190" t="s">
        <v>165</v>
      </c>
      <c r="S236" s="190" t="s">
        <v>163</v>
      </c>
      <c r="Y236" s="190" t="s">
        <v>167</v>
      </c>
      <c r="AA236" s="190" t="s">
        <v>167</v>
      </c>
      <c r="AE236" s="190" t="s">
        <v>163</v>
      </c>
      <c r="AF236" s="190" t="s">
        <v>165</v>
      </c>
    </row>
    <row r="237" spans="1:45" x14ac:dyDescent="0.2">
      <c r="A237" s="190">
        <v>413075</v>
      </c>
      <c r="B237" s="190" t="s">
        <v>172</v>
      </c>
      <c r="R237" s="190" t="s">
        <v>167</v>
      </c>
      <c r="Y237" s="190" t="s">
        <v>167</v>
      </c>
      <c r="AB237" s="190" t="s">
        <v>167</v>
      </c>
      <c r="AD237" s="190" t="s">
        <v>165</v>
      </c>
      <c r="AE237" s="190" t="s">
        <v>163</v>
      </c>
      <c r="AF237" s="190" t="s">
        <v>165</v>
      </c>
      <c r="AG237" s="190" t="s">
        <v>165</v>
      </c>
      <c r="AH237" s="190" t="s">
        <v>165</v>
      </c>
    </row>
    <row r="238" spans="1:45" x14ac:dyDescent="0.2">
      <c r="A238" s="190">
        <v>413132</v>
      </c>
      <c r="B238" s="190" t="s">
        <v>172</v>
      </c>
      <c r="L238" s="190" t="s">
        <v>256</v>
      </c>
      <c r="R238" s="190" t="s">
        <v>256</v>
      </c>
      <c r="AA238" s="190" t="s">
        <v>256</v>
      </c>
      <c r="AD238" s="190" t="s">
        <v>256</v>
      </c>
      <c r="AE238" s="190" t="s">
        <v>256</v>
      </c>
      <c r="AF238" s="190" t="s">
        <v>256</v>
      </c>
      <c r="AH238" s="190" t="s">
        <v>256</v>
      </c>
      <c r="AS238" s="190" t="s">
        <v>257</v>
      </c>
    </row>
    <row r="239" spans="1:45" x14ac:dyDescent="0.2">
      <c r="A239" s="190">
        <v>413161</v>
      </c>
      <c r="B239" s="190" t="s">
        <v>172</v>
      </c>
      <c r="I239" s="190" t="s">
        <v>256</v>
      </c>
      <c r="T239" s="190" t="s">
        <v>256</v>
      </c>
      <c r="U239" s="190" t="s">
        <v>256</v>
      </c>
      <c r="Y239" s="190" t="s">
        <v>256</v>
      </c>
      <c r="AB239" s="190" t="s">
        <v>256</v>
      </c>
      <c r="AD239" s="190" t="s">
        <v>256</v>
      </c>
      <c r="AE239" s="190" t="s">
        <v>256</v>
      </c>
      <c r="AF239" s="190" t="s">
        <v>256</v>
      </c>
      <c r="AH239" s="190" t="s">
        <v>256</v>
      </c>
      <c r="AS239" s="190" t="s">
        <v>257</v>
      </c>
    </row>
    <row r="240" spans="1:45" x14ac:dyDescent="0.2">
      <c r="A240" s="190">
        <v>413224</v>
      </c>
      <c r="B240" s="190" t="s">
        <v>172</v>
      </c>
      <c r="I240" s="190" t="s">
        <v>256</v>
      </c>
      <c r="R240" s="190" t="s">
        <v>256</v>
      </c>
      <c r="T240" s="190" t="s">
        <v>256</v>
      </c>
      <c r="Y240" s="190" t="s">
        <v>256</v>
      </c>
      <c r="AA240" s="190" t="s">
        <v>256</v>
      </c>
      <c r="AB240" s="190" t="s">
        <v>256</v>
      </c>
      <c r="AD240" s="190" t="s">
        <v>256</v>
      </c>
      <c r="AE240" s="190" t="s">
        <v>256</v>
      </c>
      <c r="AF240" s="190" t="s">
        <v>256</v>
      </c>
      <c r="AG240" s="190" t="s">
        <v>256</v>
      </c>
      <c r="AH240" s="190" t="s">
        <v>256</v>
      </c>
      <c r="AS240" s="190" t="s">
        <v>257</v>
      </c>
    </row>
    <row r="241" spans="1:45" x14ac:dyDescent="0.2">
      <c r="A241" s="190">
        <v>413247</v>
      </c>
      <c r="B241" s="190" t="s">
        <v>172</v>
      </c>
      <c r="R241" s="190" t="s">
        <v>165</v>
      </c>
      <c r="W241" s="190" t="s">
        <v>167</v>
      </c>
      <c r="Y241" s="190" t="s">
        <v>167</v>
      </c>
      <c r="AA241" s="190" t="s">
        <v>167</v>
      </c>
      <c r="AD241" s="190" t="s">
        <v>163</v>
      </c>
      <c r="AE241" s="190" t="s">
        <v>165</v>
      </c>
      <c r="AF241" s="190" t="s">
        <v>163</v>
      </c>
    </row>
    <row r="242" spans="1:45" x14ac:dyDescent="0.2">
      <c r="A242" s="190">
        <v>413314</v>
      </c>
      <c r="B242" s="190" t="s">
        <v>172</v>
      </c>
      <c r="Y242" s="190" t="s">
        <v>256</v>
      </c>
      <c r="AD242" s="190" t="s">
        <v>256</v>
      </c>
      <c r="AE242" s="190" t="s">
        <v>256</v>
      </c>
      <c r="AF242" s="190" t="s">
        <v>256</v>
      </c>
      <c r="AG242" s="190" t="s">
        <v>256</v>
      </c>
      <c r="AS242" s="190" t="s">
        <v>257</v>
      </c>
    </row>
    <row r="243" spans="1:45" x14ac:dyDescent="0.2">
      <c r="A243" s="190">
        <v>413344</v>
      </c>
      <c r="B243" s="190" t="s">
        <v>172</v>
      </c>
      <c r="Q243" s="190" t="s">
        <v>256</v>
      </c>
      <c r="R243" s="190" t="s">
        <v>256</v>
      </c>
      <c r="S243" s="190" t="s">
        <v>256</v>
      </c>
      <c r="Y243" s="190" t="s">
        <v>256</v>
      </c>
      <c r="Z243" s="190" t="s">
        <v>256</v>
      </c>
      <c r="AA243" s="190" t="s">
        <v>256</v>
      </c>
      <c r="AB243" s="190" t="s">
        <v>256</v>
      </c>
      <c r="AD243" s="190" t="s">
        <v>256</v>
      </c>
      <c r="AE243" s="190" t="s">
        <v>256</v>
      </c>
      <c r="AF243" s="190" t="s">
        <v>256</v>
      </c>
      <c r="AG243" s="190" t="s">
        <v>256</v>
      </c>
      <c r="AH243" s="190" t="s">
        <v>256</v>
      </c>
      <c r="AS243" s="190" t="s">
        <v>257</v>
      </c>
    </row>
    <row r="244" spans="1:45" x14ac:dyDescent="0.2">
      <c r="A244" s="190">
        <v>413392</v>
      </c>
      <c r="B244" s="190" t="s">
        <v>172</v>
      </c>
      <c r="E244" s="190" t="s">
        <v>256</v>
      </c>
      <c r="U244" s="190" t="s">
        <v>256</v>
      </c>
      <c r="W244" s="190" t="s">
        <v>256</v>
      </c>
      <c r="Y244" s="190" t="s">
        <v>256</v>
      </c>
      <c r="AA244" s="190" t="s">
        <v>256</v>
      </c>
      <c r="AC244" s="190" t="s">
        <v>256</v>
      </c>
      <c r="AD244" s="190" t="s">
        <v>256</v>
      </c>
      <c r="AE244" s="190" t="s">
        <v>256</v>
      </c>
      <c r="AF244" s="190" t="s">
        <v>256</v>
      </c>
      <c r="AG244" s="190" t="s">
        <v>256</v>
      </c>
      <c r="AH244" s="190" t="s">
        <v>256</v>
      </c>
      <c r="AS244" s="190" t="s">
        <v>258</v>
      </c>
    </row>
    <row r="245" spans="1:45" x14ac:dyDescent="0.2">
      <c r="A245" s="190">
        <v>413422</v>
      </c>
      <c r="B245" s="190" t="s">
        <v>172</v>
      </c>
      <c r="R245" s="190" t="s">
        <v>163</v>
      </c>
      <c r="U245" s="190" t="s">
        <v>167</v>
      </c>
      <c r="X245" s="190" t="s">
        <v>167</v>
      </c>
      <c r="Y245" s="190" t="s">
        <v>167</v>
      </c>
      <c r="Z245" s="190" t="s">
        <v>167</v>
      </c>
      <c r="AA245" s="190" t="s">
        <v>167</v>
      </c>
      <c r="AB245" s="190" t="s">
        <v>163</v>
      </c>
      <c r="AC245" s="190" t="s">
        <v>165</v>
      </c>
      <c r="AD245" s="190" t="s">
        <v>163</v>
      </c>
      <c r="AE245" s="190" t="s">
        <v>163</v>
      </c>
      <c r="AF245" s="190" t="s">
        <v>163</v>
      </c>
      <c r="AG245" s="190" t="s">
        <v>163</v>
      </c>
      <c r="AH245" s="190" t="s">
        <v>163</v>
      </c>
    </row>
    <row r="246" spans="1:45" x14ac:dyDescent="0.2">
      <c r="A246" s="190">
        <v>413517</v>
      </c>
      <c r="B246" s="190" t="s">
        <v>172</v>
      </c>
      <c r="C246" s="190" t="s">
        <v>255</v>
      </c>
      <c r="D246" s="190" t="s">
        <v>255</v>
      </c>
      <c r="E246" s="190" t="s">
        <v>255</v>
      </c>
      <c r="F246" s="190" t="s">
        <v>255</v>
      </c>
      <c r="G246" s="190" t="s">
        <v>255</v>
      </c>
      <c r="H246" s="190" t="s">
        <v>255</v>
      </c>
      <c r="I246" s="190" t="s">
        <v>255</v>
      </c>
      <c r="J246" s="190" t="s">
        <v>255</v>
      </c>
      <c r="K246" s="190" t="s">
        <v>255</v>
      </c>
      <c r="L246" s="190" t="s">
        <v>255</v>
      </c>
      <c r="M246" s="190" t="s">
        <v>255</v>
      </c>
      <c r="N246" s="190" t="s">
        <v>255</v>
      </c>
      <c r="O246" s="190" t="s">
        <v>255</v>
      </c>
      <c r="P246" s="190" t="s">
        <v>255</v>
      </c>
      <c r="Q246" s="190" t="s">
        <v>255</v>
      </c>
      <c r="R246" s="190" t="s">
        <v>255</v>
      </c>
      <c r="S246" s="190" t="s">
        <v>255</v>
      </c>
      <c r="T246" s="190" t="s">
        <v>167</v>
      </c>
      <c r="U246" s="190" t="s">
        <v>255</v>
      </c>
      <c r="V246" s="190" t="s">
        <v>255</v>
      </c>
      <c r="W246" s="190" t="s">
        <v>255</v>
      </c>
      <c r="X246" s="190" t="s">
        <v>255</v>
      </c>
      <c r="Y246" s="190" t="s">
        <v>255</v>
      </c>
      <c r="Z246" s="190" t="s">
        <v>255</v>
      </c>
      <c r="AA246" s="190" t="s">
        <v>167</v>
      </c>
      <c r="AB246" s="190" t="s">
        <v>165</v>
      </c>
      <c r="AC246" s="190" t="s">
        <v>165</v>
      </c>
      <c r="AD246" s="190" t="s">
        <v>163</v>
      </c>
      <c r="AE246" s="190" t="s">
        <v>255</v>
      </c>
      <c r="AF246" s="190" t="s">
        <v>163</v>
      </c>
      <c r="AG246" s="190" t="s">
        <v>255</v>
      </c>
      <c r="AH246" s="190" t="s">
        <v>163</v>
      </c>
      <c r="AI246" s="190" t="s">
        <v>255</v>
      </c>
      <c r="AJ246" s="190" t="s">
        <v>255</v>
      </c>
      <c r="AK246" s="190" t="s">
        <v>255</v>
      </c>
      <c r="AL246" s="190" t="s">
        <v>255</v>
      </c>
      <c r="AM246" s="190" t="s">
        <v>255</v>
      </c>
      <c r="AN246" s="190" t="s">
        <v>255</v>
      </c>
      <c r="AO246" s="190" t="s">
        <v>255</v>
      </c>
      <c r="AP246" s="190" t="s">
        <v>255</v>
      </c>
      <c r="AQ246" s="190" t="s">
        <v>255</v>
      </c>
      <c r="AR246" s="190" t="s">
        <v>255</v>
      </c>
    </row>
    <row r="247" spans="1:45" x14ac:dyDescent="0.2">
      <c r="A247" s="190">
        <v>413528</v>
      </c>
      <c r="B247" s="190" t="s">
        <v>172</v>
      </c>
      <c r="R247" s="190" t="s">
        <v>256</v>
      </c>
      <c r="Y247" s="190" t="s">
        <v>256</v>
      </c>
      <c r="AA247" s="190" t="s">
        <v>256</v>
      </c>
      <c r="AD247" s="190" t="s">
        <v>256</v>
      </c>
      <c r="AE247" s="190" t="s">
        <v>256</v>
      </c>
      <c r="AF247" s="190" t="s">
        <v>256</v>
      </c>
      <c r="AG247" s="190" t="s">
        <v>256</v>
      </c>
      <c r="AS247" s="190" t="s">
        <v>257</v>
      </c>
    </row>
    <row r="248" spans="1:45" x14ac:dyDescent="0.2">
      <c r="A248" s="190">
        <v>413534</v>
      </c>
      <c r="B248" s="190" t="s">
        <v>172</v>
      </c>
      <c r="U248" s="190" t="s">
        <v>167</v>
      </c>
      <c r="Y248" s="190" t="s">
        <v>167</v>
      </c>
      <c r="AA248" s="190" t="s">
        <v>167</v>
      </c>
      <c r="AD248" s="190" t="s">
        <v>165</v>
      </c>
      <c r="AE248" s="190" t="s">
        <v>165</v>
      </c>
      <c r="AF248" s="190" t="s">
        <v>163</v>
      </c>
      <c r="AG248" s="190" t="s">
        <v>167</v>
      </c>
    </row>
    <row r="249" spans="1:45" x14ac:dyDescent="0.2">
      <c r="A249" s="190">
        <v>413541</v>
      </c>
      <c r="B249" s="190" t="s">
        <v>172</v>
      </c>
      <c r="J249" s="190" t="s">
        <v>256</v>
      </c>
      <c r="T249" s="190" t="s">
        <v>256</v>
      </c>
      <c r="X249" s="190" t="s">
        <v>256</v>
      </c>
      <c r="AA249" s="190" t="s">
        <v>256</v>
      </c>
      <c r="AD249" s="190" t="s">
        <v>256</v>
      </c>
      <c r="AE249" s="190" t="s">
        <v>256</v>
      </c>
      <c r="AF249" s="190" t="s">
        <v>256</v>
      </c>
      <c r="AH249" s="190" t="s">
        <v>256</v>
      </c>
      <c r="AS249" s="190" t="s">
        <v>257</v>
      </c>
    </row>
    <row r="250" spans="1:45" x14ac:dyDescent="0.2">
      <c r="A250" s="190">
        <v>413549</v>
      </c>
      <c r="B250" s="190" t="s">
        <v>172</v>
      </c>
      <c r="E250" s="190" t="s">
        <v>256</v>
      </c>
      <c r="U250" s="190" t="s">
        <v>256</v>
      </c>
      <c r="W250" s="190" t="s">
        <v>256</v>
      </c>
      <c r="Y250" s="190" t="s">
        <v>256</v>
      </c>
      <c r="Z250" s="190" t="s">
        <v>256</v>
      </c>
      <c r="AA250" s="190" t="s">
        <v>256</v>
      </c>
      <c r="AB250" s="190" t="s">
        <v>256</v>
      </c>
      <c r="AC250" s="190" t="s">
        <v>256</v>
      </c>
      <c r="AD250" s="190" t="s">
        <v>256</v>
      </c>
      <c r="AE250" s="190" t="s">
        <v>256</v>
      </c>
      <c r="AG250" s="190" t="s">
        <v>256</v>
      </c>
      <c r="AH250" s="190" t="s">
        <v>256</v>
      </c>
      <c r="AS250" s="190" t="s">
        <v>257</v>
      </c>
    </row>
    <row r="251" spans="1:45" x14ac:dyDescent="0.2">
      <c r="A251" s="190">
        <v>413560</v>
      </c>
      <c r="B251" s="190" t="s">
        <v>172</v>
      </c>
      <c r="I251" s="190" t="s">
        <v>256</v>
      </c>
      <c r="AA251" s="190" t="s">
        <v>256</v>
      </c>
      <c r="AC251" s="190" t="s">
        <v>256</v>
      </c>
      <c r="AD251" s="190" t="s">
        <v>256</v>
      </c>
      <c r="AE251" s="190" t="s">
        <v>256</v>
      </c>
      <c r="AF251" s="190" t="s">
        <v>256</v>
      </c>
      <c r="AH251" s="190" t="s">
        <v>256</v>
      </c>
      <c r="AS251" s="190" t="s">
        <v>258</v>
      </c>
    </row>
    <row r="252" spans="1:45" x14ac:dyDescent="0.2">
      <c r="A252" s="190">
        <v>413581</v>
      </c>
      <c r="B252" s="190" t="s">
        <v>172</v>
      </c>
      <c r="I252" s="190" t="s">
        <v>256</v>
      </c>
      <c r="R252" s="190" t="s">
        <v>256</v>
      </c>
      <c r="Y252" s="190" t="s">
        <v>256</v>
      </c>
      <c r="AD252" s="190" t="s">
        <v>256</v>
      </c>
      <c r="AE252" s="190" t="s">
        <v>256</v>
      </c>
      <c r="AF252" s="190" t="s">
        <v>256</v>
      </c>
      <c r="AS252" s="190" t="s">
        <v>257</v>
      </c>
    </row>
    <row r="253" spans="1:45" x14ac:dyDescent="0.2">
      <c r="A253" s="190">
        <v>413597</v>
      </c>
      <c r="B253" s="190" t="s">
        <v>172</v>
      </c>
      <c r="Y253" s="190" t="s">
        <v>256</v>
      </c>
      <c r="Z253" s="190" t="s">
        <v>256</v>
      </c>
      <c r="AE253" s="190" t="s">
        <v>256</v>
      </c>
      <c r="AF253" s="190" t="s">
        <v>256</v>
      </c>
      <c r="AG253" s="190" t="s">
        <v>256</v>
      </c>
      <c r="AS253" s="190" t="s">
        <v>258</v>
      </c>
    </row>
    <row r="254" spans="1:45" x14ac:dyDescent="0.2">
      <c r="A254" s="190">
        <v>413598</v>
      </c>
      <c r="B254" s="190" t="s">
        <v>172</v>
      </c>
      <c r="K254" s="190" t="s">
        <v>256</v>
      </c>
      <c r="P254" s="190" t="s">
        <v>256</v>
      </c>
      <c r="W254" s="190" t="s">
        <v>256</v>
      </c>
      <c r="Z254" s="190" t="s">
        <v>256</v>
      </c>
      <c r="AD254" s="190" t="s">
        <v>256</v>
      </c>
      <c r="AG254" s="190" t="s">
        <v>256</v>
      </c>
      <c r="AH254" s="190" t="s">
        <v>256</v>
      </c>
      <c r="AS254" s="190" t="s">
        <v>257</v>
      </c>
    </row>
    <row r="255" spans="1:45" x14ac:dyDescent="0.2">
      <c r="A255" s="190">
        <v>413632</v>
      </c>
      <c r="B255" s="190" t="s">
        <v>172</v>
      </c>
      <c r="J255" s="190" t="s">
        <v>167</v>
      </c>
      <c r="L255" s="190" t="s">
        <v>167</v>
      </c>
      <c r="W255" s="190" t="s">
        <v>163</v>
      </c>
      <c r="Y255" s="190" t="s">
        <v>165</v>
      </c>
      <c r="AA255" s="190" t="s">
        <v>163</v>
      </c>
      <c r="AB255" s="190" t="s">
        <v>165</v>
      </c>
      <c r="AD255" s="190" t="s">
        <v>163</v>
      </c>
      <c r="AE255" s="190" t="s">
        <v>163</v>
      </c>
      <c r="AF255" s="190" t="s">
        <v>163</v>
      </c>
      <c r="AH255" s="190" t="s">
        <v>163</v>
      </c>
    </row>
    <row r="256" spans="1:45" x14ac:dyDescent="0.2">
      <c r="A256" s="190">
        <v>413635</v>
      </c>
      <c r="B256" s="190" t="s">
        <v>172</v>
      </c>
      <c r="Y256" s="190" t="s">
        <v>167</v>
      </c>
      <c r="AA256" s="190" t="s">
        <v>167</v>
      </c>
      <c r="AB256" s="190" t="s">
        <v>167</v>
      </c>
      <c r="AD256" s="190" t="s">
        <v>163</v>
      </c>
      <c r="AE256" s="190" t="s">
        <v>163</v>
      </c>
      <c r="AF256" s="190" t="s">
        <v>163</v>
      </c>
      <c r="AG256" s="190" t="s">
        <v>163</v>
      </c>
      <c r="AH256" s="190" t="s">
        <v>163</v>
      </c>
    </row>
    <row r="257" spans="1:45" x14ac:dyDescent="0.2">
      <c r="A257" s="190">
        <v>413704</v>
      </c>
      <c r="B257" s="190" t="s">
        <v>172</v>
      </c>
      <c r="R257" s="190" t="s">
        <v>163</v>
      </c>
      <c r="Y257" s="190" t="s">
        <v>167</v>
      </c>
      <c r="AD257" s="190" t="s">
        <v>163</v>
      </c>
      <c r="AE257" s="190" t="s">
        <v>163</v>
      </c>
      <c r="AF257" s="190" t="s">
        <v>165</v>
      </c>
      <c r="AH257" s="190" t="s">
        <v>167</v>
      </c>
    </row>
    <row r="258" spans="1:45" x14ac:dyDescent="0.2">
      <c r="A258" s="190">
        <v>413783</v>
      </c>
      <c r="B258" s="190" t="s">
        <v>172</v>
      </c>
      <c r="I258" s="190" t="s">
        <v>256</v>
      </c>
      <c r="R258" s="190" t="s">
        <v>256</v>
      </c>
      <c r="Y258" s="190" t="s">
        <v>256</v>
      </c>
      <c r="AA258" s="190" t="s">
        <v>256</v>
      </c>
      <c r="AD258" s="190" t="s">
        <v>256</v>
      </c>
      <c r="AE258" s="190" t="s">
        <v>256</v>
      </c>
      <c r="AF258" s="190" t="s">
        <v>256</v>
      </c>
      <c r="AG258" s="190" t="s">
        <v>256</v>
      </c>
      <c r="AH258" s="190" t="s">
        <v>256</v>
      </c>
      <c r="AS258" s="190" t="s">
        <v>258</v>
      </c>
    </row>
    <row r="259" spans="1:45" x14ac:dyDescent="0.2">
      <c r="A259" s="190">
        <v>413810</v>
      </c>
      <c r="B259" s="190" t="s">
        <v>172</v>
      </c>
      <c r="Y259" s="190" t="s">
        <v>256</v>
      </c>
      <c r="AA259" s="190" t="s">
        <v>256</v>
      </c>
      <c r="AD259" s="190" t="s">
        <v>256</v>
      </c>
      <c r="AF259" s="190" t="s">
        <v>256</v>
      </c>
      <c r="AH259" s="190" t="s">
        <v>256</v>
      </c>
      <c r="AS259" s="190" t="s">
        <v>257</v>
      </c>
    </row>
    <row r="260" spans="1:45" x14ac:dyDescent="0.2">
      <c r="A260" s="190">
        <v>413861</v>
      </c>
      <c r="B260" s="190" t="s">
        <v>172</v>
      </c>
      <c r="E260" s="190" t="s">
        <v>256</v>
      </c>
      <c r="Y260" s="190" t="s">
        <v>256</v>
      </c>
      <c r="AA260" s="190" t="s">
        <v>256</v>
      </c>
      <c r="AD260" s="190" t="s">
        <v>256</v>
      </c>
      <c r="AG260" s="190" t="s">
        <v>256</v>
      </c>
      <c r="AS260" s="190" t="s">
        <v>257</v>
      </c>
    </row>
    <row r="261" spans="1:45" x14ac:dyDescent="0.2">
      <c r="A261" s="190">
        <v>413884</v>
      </c>
      <c r="B261" s="190" t="s">
        <v>172</v>
      </c>
      <c r="L261" s="190" t="s">
        <v>256</v>
      </c>
      <c r="AA261" s="190" t="s">
        <v>256</v>
      </c>
      <c r="AD261" s="190" t="s">
        <v>256</v>
      </c>
      <c r="AE261" s="190" t="s">
        <v>256</v>
      </c>
      <c r="AF261" s="190" t="s">
        <v>256</v>
      </c>
      <c r="AS261" s="190" t="s">
        <v>257</v>
      </c>
    </row>
    <row r="262" spans="1:45" x14ac:dyDescent="0.2">
      <c r="A262" s="190">
        <v>413963</v>
      </c>
      <c r="B262" s="190" t="s">
        <v>172</v>
      </c>
      <c r="W262" s="190" t="s">
        <v>167</v>
      </c>
      <c r="Y262" s="190" t="s">
        <v>167</v>
      </c>
      <c r="AA262" s="190" t="s">
        <v>167</v>
      </c>
      <c r="AD262" s="190" t="s">
        <v>163</v>
      </c>
      <c r="AE262" s="190" t="s">
        <v>165</v>
      </c>
      <c r="AF262" s="190" t="s">
        <v>163</v>
      </c>
      <c r="AG262" s="190" t="s">
        <v>165</v>
      </c>
    </row>
    <row r="263" spans="1:45" x14ac:dyDescent="0.2">
      <c r="A263" s="190">
        <v>413974</v>
      </c>
      <c r="B263" s="190" t="s">
        <v>172</v>
      </c>
      <c r="J263" s="190" t="s">
        <v>163</v>
      </c>
      <c r="R263" s="190" t="s">
        <v>163</v>
      </c>
      <c r="T263" s="190" t="s">
        <v>165</v>
      </c>
      <c r="W263" s="190" t="s">
        <v>167</v>
      </c>
      <c r="Y263" s="190" t="s">
        <v>165</v>
      </c>
      <c r="Z263" s="190" t="s">
        <v>165</v>
      </c>
      <c r="AA263" s="190" t="s">
        <v>163</v>
      </c>
      <c r="AD263" s="190" t="s">
        <v>163</v>
      </c>
      <c r="AE263" s="190" t="s">
        <v>163</v>
      </c>
      <c r="AF263" s="190" t="s">
        <v>163</v>
      </c>
      <c r="AG263" s="190" t="s">
        <v>163</v>
      </c>
    </row>
    <row r="264" spans="1:45" x14ac:dyDescent="0.2">
      <c r="A264" s="190">
        <v>413975</v>
      </c>
      <c r="B264" s="190" t="s">
        <v>172</v>
      </c>
      <c r="L264" s="190" t="s">
        <v>165</v>
      </c>
      <c r="Y264" s="190" t="s">
        <v>163</v>
      </c>
      <c r="AA264" s="190" t="s">
        <v>165</v>
      </c>
      <c r="AB264" s="190" t="s">
        <v>165</v>
      </c>
      <c r="AC264" s="190" t="s">
        <v>165</v>
      </c>
      <c r="AE264" s="190" t="s">
        <v>163</v>
      </c>
      <c r="AF264" s="190" t="s">
        <v>163</v>
      </c>
      <c r="AG264" s="190" t="s">
        <v>163</v>
      </c>
      <c r="AH264" s="190" t="s">
        <v>165</v>
      </c>
      <c r="AS264" s="190" t="s">
        <v>257</v>
      </c>
    </row>
    <row r="265" spans="1:45" x14ac:dyDescent="0.2">
      <c r="A265" s="190">
        <v>414070</v>
      </c>
      <c r="B265" s="190" t="s">
        <v>172</v>
      </c>
      <c r="E265" s="190" t="s">
        <v>167</v>
      </c>
      <c r="R265" s="190" t="s">
        <v>163</v>
      </c>
      <c r="AD265" s="190" t="s">
        <v>163</v>
      </c>
      <c r="AE265" s="190" t="s">
        <v>163</v>
      </c>
      <c r="AF265" s="190" t="s">
        <v>163</v>
      </c>
      <c r="AG265" s="190" t="s">
        <v>165</v>
      </c>
      <c r="AH265" s="190" t="s">
        <v>163</v>
      </c>
    </row>
    <row r="266" spans="1:45" x14ac:dyDescent="0.2">
      <c r="A266" s="190">
        <v>414078</v>
      </c>
      <c r="B266" s="190" t="s">
        <v>172</v>
      </c>
      <c r="E266" s="190" t="s">
        <v>167</v>
      </c>
      <c r="W266" s="190" t="s">
        <v>165</v>
      </c>
      <c r="Y266" s="190" t="s">
        <v>165</v>
      </c>
      <c r="AA266" s="190" t="s">
        <v>165</v>
      </c>
      <c r="AD266" s="190" t="s">
        <v>165</v>
      </c>
      <c r="AE266" s="190" t="s">
        <v>165</v>
      </c>
    </row>
    <row r="267" spans="1:45" x14ac:dyDescent="0.2">
      <c r="A267" s="190">
        <v>414080</v>
      </c>
      <c r="B267" s="190" t="s">
        <v>172</v>
      </c>
      <c r="C267" s="190" t="s">
        <v>167</v>
      </c>
      <c r="I267" s="190" t="s">
        <v>167</v>
      </c>
      <c r="Q267" s="190" t="s">
        <v>165</v>
      </c>
      <c r="Y267" s="190" t="s">
        <v>165</v>
      </c>
      <c r="AA267" s="190" t="s">
        <v>167</v>
      </c>
      <c r="AB267" s="190" t="s">
        <v>167</v>
      </c>
      <c r="AD267" s="190" t="s">
        <v>167</v>
      </c>
      <c r="AE267" s="190" t="s">
        <v>167</v>
      </c>
      <c r="AF267" s="190" t="s">
        <v>167</v>
      </c>
      <c r="AG267" s="190" t="s">
        <v>165</v>
      </c>
      <c r="AH267" s="190" t="s">
        <v>167</v>
      </c>
    </row>
    <row r="268" spans="1:45" x14ac:dyDescent="0.2">
      <c r="A268" s="190">
        <v>414121</v>
      </c>
      <c r="B268" s="190" t="s">
        <v>172</v>
      </c>
      <c r="H268" s="190" t="s">
        <v>256</v>
      </c>
      <c r="L268" s="190" t="s">
        <v>256</v>
      </c>
      <c r="R268" s="190" t="s">
        <v>256</v>
      </c>
      <c r="S268" s="190" t="s">
        <v>256</v>
      </c>
      <c r="Y268" s="190" t="s">
        <v>256</v>
      </c>
      <c r="Z268" s="190" t="s">
        <v>256</v>
      </c>
      <c r="AA268" s="190" t="s">
        <v>256</v>
      </c>
      <c r="AD268" s="190" t="s">
        <v>256</v>
      </c>
      <c r="AE268" s="190" t="s">
        <v>256</v>
      </c>
      <c r="AF268" s="190" t="s">
        <v>256</v>
      </c>
      <c r="AG268" s="190" t="s">
        <v>256</v>
      </c>
      <c r="AS268" s="190" t="s">
        <v>257</v>
      </c>
    </row>
    <row r="269" spans="1:45" x14ac:dyDescent="0.2">
      <c r="A269" s="190">
        <v>414137</v>
      </c>
      <c r="B269" s="190" t="s">
        <v>172</v>
      </c>
      <c r="K269" s="190" t="s">
        <v>256</v>
      </c>
      <c r="P269" s="190" t="s">
        <v>256</v>
      </c>
      <c r="U269" s="190" t="s">
        <v>256</v>
      </c>
      <c r="W269" s="190" t="s">
        <v>256</v>
      </c>
      <c r="Y269" s="190" t="s">
        <v>256</v>
      </c>
      <c r="Z269" s="190" t="s">
        <v>256</v>
      </c>
      <c r="AA269" s="190" t="s">
        <v>256</v>
      </c>
      <c r="AB269" s="190" t="s">
        <v>256</v>
      </c>
      <c r="AC269" s="190" t="s">
        <v>256</v>
      </c>
      <c r="AD269" s="190" t="s">
        <v>256</v>
      </c>
      <c r="AE269" s="190" t="s">
        <v>256</v>
      </c>
      <c r="AF269" s="190" t="s">
        <v>256</v>
      </c>
      <c r="AG269" s="190" t="s">
        <v>256</v>
      </c>
      <c r="AH269" s="190" t="s">
        <v>256</v>
      </c>
      <c r="AS269" s="190" t="s">
        <v>257</v>
      </c>
    </row>
    <row r="270" spans="1:45" x14ac:dyDescent="0.2">
      <c r="A270" s="190">
        <v>414153</v>
      </c>
      <c r="B270" s="190" t="s">
        <v>172</v>
      </c>
      <c r="R270" s="190" t="s">
        <v>256</v>
      </c>
      <c r="S270" s="190" t="s">
        <v>256</v>
      </c>
      <c r="AA270" s="190" t="s">
        <v>256</v>
      </c>
      <c r="AD270" s="190" t="s">
        <v>256</v>
      </c>
      <c r="AE270" s="190" t="s">
        <v>256</v>
      </c>
      <c r="AF270" s="190" t="s">
        <v>256</v>
      </c>
      <c r="AG270" s="190" t="s">
        <v>256</v>
      </c>
      <c r="AS270" s="190" t="s">
        <v>257</v>
      </c>
    </row>
    <row r="271" spans="1:45" x14ac:dyDescent="0.2">
      <c r="A271" s="190">
        <v>414159</v>
      </c>
      <c r="B271" s="190" t="s">
        <v>172</v>
      </c>
      <c r="R271" s="190" t="s">
        <v>256</v>
      </c>
      <c r="W271" s="190" t="s">
        <v>256</v>
      </c>
      <c r="Y271" s="190" t="s">
        <v>256</v>
      </c>
      <c r="AD271" s="190" t="s">
        <v>256</v>
      </c>
      <c r="AE271" s="190" t="s">
        <v>256</v>
      </c>
      <c r="AF271" s="190" t="s">
        <v>256</v>
      </c>
      <c r="AG271" s="190" t="s">
        <v>256</v>
      </c>
      <c r="AS271" s="190" t="s">
        <v>257</v>
      </c>
    </row>
    <row r="272" spans="1:45" x14ac:dyDescent="0.2">
      <c r="A272" s="190">
        <v>414293</v>
      </c>
      <c r="B272" s="190" t="s">
        <v>172</v>
      </c>
      <c r="L272" s="190" t="s">
        <v>167</v>
      </c>
      <c r="R272" s="190" t="s">
        <v>163</v>
      </c>
      <c r="W272" s="190" t="s">
        <v>167</v>
      </c>
      <c r="Y272" s="190" t="s">
        <v>167</v>
      </c>
      <c r="AC272" s="190" t="s">
        <v>165</v>
      </c>
      <c r="AD272" s="190" t="s">
        <v>165</v>
      </c>
      <c r="AE272" s="190" t="s">
        <v>165</v>
      </c>
      <c r="AF272" s="190" t="s">
        <v>163</v>
      </c>
      <c r="AH272" s="190" t="s">
        <v>163</v>
      </c>
    </row>
    <row r="273" spans="1:45" x14ac:dyDescent="0.2">
      <c r="A273" s="190">
        <v>414362</v>
      </c>
      <c r="B273" s="190" t="s">
        <v>172</v>
      </c>
      <c r="R273" s="190" t="s">
        <v>256</v>
      </c>
      <c r="AA273" s="190" t="s">
        <v>256</v>
      </c>
      <c r="AD273" s="190" t="s">
        <v>256</v>
      </c>
      <c r="AE273" s="190" t="s">
        <v>256</v>
      </c>
      <c r="AF273" s="190" t="s">
        <v>256</v>
      </c>
      <c r="AG273" s="190" t="s">
        <v>256</v>
      </c>
      <c r="AH273" s="190" t="s">
        <v>256</v>
      </c>
      <c r="AS273" s="190" t="s">
        <v>257</v>
      </c>
    </row>
    <row r="274" spans="1:45" x14ac:dyDescent="0.2">
      <c r="A274" s="190">
        <v>414393</v>
      </c>
      <c r="B274" s="190" t="s">
        <v>172</v>
      </c>
      <c r="L274" s="190" t="s">
        <v>256</v>
      </c>
      <c r="O274" s="190" t="s">
        <v>256</v>
      </c>
      <c r="Q274" s="190" t="s">
        <v>256</v>
      </c>
      <c r="W274" s="190" t="s">
        <v>256</v>
      </c>
      <c r="Y274" s="190" t="s">
        <v>256</v>
      </c>
      <c r="Z274" s="190" t="s">
        <v>256</v>
      </c>
      <c r="AA274" s="190" t="s">
        <v>256</v>
      </c>
      <c r="AB274" s="190" t="s">
        <v>256</v>
      </c>
      <c r="AD274" s="190" t="s">
        <v>256</v>
      </c>
      <c r="AE274" s="190" t="s">
        <v>256</v>
      </c>
      <c r="AF274" s="190" t="s">
        <v>256</v>
      </c>
      <c r="AG274" s="190" t="s">
        <v>256</v>
      </c>
      <c r="AH274" s="190" t="s">
        <v>256</v>
      </c>
      <c r="AS274" s="190" t="s">
        <v>257</v>
      </c>
    </row>
    <row r="275" spans="1:45" x14ac:dyDescent="0.2">
      <c r="A275" s="190">
        <v>414446</v>
      </c>
      <c r="B275" s="190" t="s">
        <v>172</v>
      </c>
      <c r="W275" s="190" t="s">
        <v>256</v>
      </c>
      <c r="Z275" s="190" t="s">
        <v>256</v>
      </c>
      <c r="AA275" s="190" t="s">
        <v>256</v>
      </c>
      <c r="AD275" s="190" t="s">
        <v>256</v>
      </c>
      <c r="AF275" s="190" t="s">
        <v>256</v>
      </c>
      <c r="AG275" s="190" t="s">
        <v>256</v>
      </c>
      <c r="AS275" s="190" t="s">
        <v>257</v>
      </c>
    </row>
    <row r="276" spans="1:45" x14ac:dyDescent="0.2">
      <c r="A276" s="190">
        <v>414458</v>
      </c>
      <c r="B276" s="190" t="s">
        <v>172</v>
      </c>
      <c r="W276" s="190" t="s">
        <v>256</v>
      </c>
      <c r="Y276" s="190" t="s">
        <v>256</v>
      </c>
      <c r="Z276" s="190" t="s">
        <v>256</v>
      </c>
      <c r="AA276" s="190" t="s">
        <v>256</v>
      </c>
      <c r="AD276" s="190" t="s">
        <v>256</v>
      </c>
      <c r="AE276" s="190" t="s">
        <v>256</v>
      </c>
      <c r="AF276" s="190" t="s">
        <v>256</v>
      </c>
      <c r="AG276" s="190" t="s">
        <v>256</v>
      </c>
      <c r="AS276" s="190" t="s">
        <v>257</v>
      </c>
    </row>
    <row r="277" spans="1:45" x14ac:dyDescent="0.2">
      <c r="A277" s="190">
        <v>414477</v>
      </c>
      <c r="B277" s="190" t="s">
        <v>172</v>
      </c>
      <c r="R277" s="190" t="s">
        <v>256</v>
      </c>
      <c r="W277" s="190" t="s">
        <v>256</v>
      </c>
      <c r="X277" s="190" t="s">
        <v>256</v>
      </c>
      <c r="Y277" s="190" t="s">
        <v>256</v>
      </c>
      <c r="AA277" s="190" t="s">
        <v>256</v>
      </c>
      <c r="AB277" s="190" t="s">
        <v>256</v>
      </c>
      <c r="AC277" s="190" t="s">
        <v>256</v>
      </c>
      <c r="AD277" s="190" t="s">
        <v>256</v>
      </c>
      <c r="AE277" s="190" t="s">
        <v>256</v>
      </c>
      <c r="AF277" s="190" t="s">
        <v>256</v>
      </c>
      <c r="AG277" s="190" t="s">
        <v>256</v>
      </c>
      <c r="AH277" s="190" t="s">
        <v>256</v>
      </c>
      <c r="AS277" s="190" t="s">
        <v>257</v>
      </c>
    </row>
    <row r="278" spans="1:45" x14ac:dyDescent="0.2">
      <c r="A278" s="190">
        <v>414599</v>
      </c>
      <c r="B278" s="190" t="s">
        <v>172</v>
      </c>
      <c r="L278" s="190" t="s">
        <v>256</v>
      </c>
      <c r="R278" s="190" t="s">
        <v>256</v>
      </c>
      <c r="S278" s="190" t="s">
        <v>256</v>
      </c>
      <c r="U278" s="190" t="s">
        <v>256</v>
      </c>
      <c r="Y278" s="190" t="s">
        <v>256</v>
      </c>
      <c r="AA278" s="190" t="s">
        <v>256</v>
      </c>
      <c r="AB278" s="190" t="s">
        <v>256</v>
      </c>
      <c r="AD278" s="190" t="s">
        <v>256</v>
      </c>
      <c r="AE278" s="190" t="s">
        <v>256</v>
      </c>
      <c r="AF278" s="190" t="s">
        <v>256</v>
      </c>
      <c r="AG278" s="190" t="s">
        <v>256</v>
      </c>
      <c r="AH278" s="190" t="s">
        <v>256</v>
      </c>
      <c r="AS278" s="190" t="s">
        <v>257</v>
      </c>
    </row>
    <row r="279" spans="1:45" x14ac:dyDescent="0.2">
      <c r="A279" s="190">
        <v>414601</v>
      </c>
      <c r="B279" s="190" t="s">
        <v>172</v>
      </c>
      <c r="W279" s="190" t="s">
        <v>167</v>
      </c>
      <c r="Y279" s="190" t="s">
        <v>167</v>
      </c>
      <c r="AA279" s="190" t="s">
        <v>167</v>
      </c>
      <c r="AD279" s="190" t="s">
        <v>167</v>
      </c>
      <c r="AE279" s="190" t="s">
        <v>167</v>
      </c>
      <c r="AH279" s="190" t="s">
        <v>167</v>
      </c>
    </row>
    <row r="280" spans="1:45" x14ac:dyDescent="0.2">
      <c r="A280" s="190">
        <v>414603</v>
      </c>
      <c r="B280" s="190" t="s">
        <v>172</v>
      </c>
      <c r="T280" s="190" t="s">
        <v>256</v>
      </c>
      <c r="W280" s="190" t="s">
        <v>256</v>
      </c>
      <c r="Y280" s="190" t="s">
        <v>256</v>
      </c>
      <c r="AA280" s="190" t="s">
        <v>256</v>
      </c>
      <c r="AD280" s="190" t="s">
        <v>256</v>
      </c>
      <c r="AE280" s="190" t="s">
        <v>256</v>
      </c>
      <c r="AF280" s="190" t="s">
        <v>256</v>
      </c>
      <c r="AG280" s="190" t="s">
        <v>256</v>
      </c>
      <c r="AS280" s="190" t="s">
        <v>257</v>
      </c>
    </row>
    <row r="281" spans="1:45" x14ac:dyDescent="0.2">
      <c r="A281" s="190">
        <v>414615</v>
      </c>
      <c r="B281" s="190" t="s">
        <v>172</v>
      </c>
      <c r="I281" s="190" t="s">
        <v>256</v>
      </c>
      <c r="L281" s="190" t="s">
        <v>256</v>
      </c>
      <c r="R281" s="190" t="s">
        <v>256</v>
      </c>
      <c r="Z281" s="190" t="s">
        <v>256</v>
      </c>
      <c r="AA281" s="190" t="s">
        <v>256</v>
      </c>
      <c r="AD281" s="190" t="s">
        <v>256</v>
      </c>
      <c r="AE281" s="190" t="s">
        <v>256</v>
      </c>
      <c r="AF281" s="190" t="s">
        <v>256</v>
      </c>
      <c r="AG281" s="190" t="s">
        <v>256</v>
      </c>
      <c r="AH281" s="190" t="s">
        <v>256</v>
      </c>
      <c r="AS281" s="190" t="s">
        <v>257</v>
      </c>
    </row>
    <row r="282" spans="1:45" x14ac:dyDescent="0.2">
      <c r="A282" s="190">
        <v>414637</v>
      </c>
      <c r="B282" s="190" t="s">
        <v>172</v>
      </c>
      <c r="L282" s="190" t="s">
        <v>256</v>
      </c>
      <c r="R282" s="190" t="s">
        <v>256</v>
      </c>
      <c r="S282" s="190" t="s">
        <v>256</v>
      </c>
      <c r="AE282" s="190" t="s">
        <v>256</v>
      </c>
      <c r="AG282" s="190" t="s">
        <v>256</v>
      </c>
      <c r="AH282" s="190" t="s">
        <v>256</v>
      </c>
      <c r="AS282" s="190" t="s">
        <v>258</v>
      </c>
    </row>
    <row r="283" spans="1:45" x14ac:dyDescent="0.2">
      <c r="A283" s="190">
        <v>414651</v>
      </c>
      <c r="B283" s="190" t="s">
        <v>172</v>
      </c>
      <c r="L283" s="190" t="s">
        <v>167</v>
      </c>
      <c r="O283" s="190" t="s">
        <v>167</v>
      </c>
      <c r="Q283" s="190" t="s">
        <v>167</v>
      </c>
      <c r="Y283" s="190" t="s">
        <v>167</v>
      </c>
      <c r="Z283" s="190" t="s">
        <v>167</v>
      </c>
      <c r="AA283" s="190" t="s">
        <v>167</v>
      </c>
      <c r="AB283" s="190" t="s">
        <v>167</v>
      </c>
      <c r="AD283" s="190" t="s">
        <v>167</v>
      </c>
      <c r="AE283" s="190" t="s">
        <v>165</v>
      </c>
      <c r="AF283" s="190" t="s">
        <v>165</v>
      </c>
      <c r="AG283" s="190" t="s">
        <v>163</v>
      </c>
      <c r="AH283" s="190" t="s">
        <v>167</v>
      </c>
    </row>
    <row r="284" spans="1:45" x14ac:dyDescent="0.2">
      <c r="A284" s="190">
        <v>414670</v>
      </c>
      <c r="B284" s="190" t="s">
        <v>172</v>
      </c>
      <c r="J284" s="190" t="s">
        <v>165</v>
      </c>
      <c r="R284" s="190" t="s">
        <v>167</v>
      </c>
      <c r="U284" s="190" t="s">
        <v>167</v>
      </c>
      <c r="W284" s="190" t="s">
        <v>165</v>
      </c>
      <c r="Y284" s="190" t="s">
        <v>163</v>
      </c>
      <c r="Z284" s="190" t="s">
        <v>163</v>
      </c>
      <c r="AA284" s="190" t="s">
        <v>165</v>
      </c>
      <c r="AD284" s="190" t="s">
        <v>163</v>
      </c>
      <c r="AE284" s="190" t="s">
        <v>165</v>
      </c>
      <c r="AF284" s="190" t="s">
        <v>163</v>
      </c>
      <c r="AG284" s="190" t="s">
        <v>165</v>
      </c>
    </row>
    <row r="285" spans="1:45" x14ac:dyDescent="0.2">
      <c r="A285" s="190">
        <v>414690</v>
      </c>
      <c r="B285" s="190" t="s">
        <v>172</v>
      </c>
      <c r="E285" s="190" t="s">
        <v>256</v>
      </c>
      <c r="R285" s="190" t="s">
        <v>256</v>
      </c>
      <c r="U285" s="190" t="s">
        <v>256</v>
      </c>
      <c r="W285" s="190" t="s">
        <v>256</v>
      </c>
      <c r="Y285" s="190" t="s">
        <v>256</v>
      </c>
      <c r="Z285" s="190" t="s">
        <v>256</v>
      </c>
      <c r="AA285" s="190" t="s">
        <v>256</v>
      </c>
      <c r="AD285" s="190" t="s">
        <v>256</v>
      </c>
      <c r="AE285" s="190" t="s">
        <v>256</v>
      </c>
      <c r="AF285" s="190" t="s">
        <v>256</v>
      </c>
      <c r="AG285" s="190" t="s">
        <v>256</v>
      </c>
      <c r="AS285" s="190" t="s">
        <v>257</v>
      </c>
    </row>
    <row r="286" spans="1:45" x14ac:dyDescent="0.2">
      <c r="A286" s="190">
        <v>414792</v>
      </c>
      <c r="B286" s="190" t="s">
        <v>172</v>
      </c>
      <c r="I286" s="190" t="s">
        <v>256</v>
      </c>
      <c r="AA286" s="190" t="s">
        <v>256</v>
      </c>
      <c r="AB286" s="190" t="s">
        <v>256</v>
      </c>
      <c r="AC286" s="190" t="s">
        <v>256</v>
      </c>
      <c r="AD286" s="190" t="s">
        <v>256</v>
      </c>
      <c r="AE286" s="190" t="s">
        <v>256</v>
      </c>
      <c r="AF286" s="190" t="s">
        <v>256</v>
      </c>
      <c r="AH286" s="190" t="s">
        <v>256</v>
      </c>
      <c r="AS286" s="190" t="s">
        <v>257</v>
      </c>
    </row>
    <row r="287" spans="1:45" x14ac:dyDescent="0.2">
      <c r="A287" s="190">
        <v>414809</v>
      </c>
      <c r="B287" s="190" t="s">
        <v>172</v>
      </c>
      <c r="J287" s="190" t="s">
        <v>256</v>
      </c>
      <c r="Y287" s="190" t="s">
        <v>256</v>
      </c>
      <c r="AE287" s="190" t="s">
        <v>256</v>
      </c>
      <c r="AF287" s="190" t="s">
        <v>256</v>
      </c>
      <c r="AH287" s="190" t="s">
        <v>256</v>
      </c>
      <c r="AS287" s="190" t="s">
        <v>257</v>
      </c>
    </row>
    <row r="288" spans="1:45" x14ac:dyDescent="0.2">
      <c r="A288" s="190">
        <v>414825</v>
      </c>
      <c r="B288" s="190" t="s">
        <v>172</v>
      </c>
      <c r="C288" s="190" t="s">
        <v>255</v>
      </c>
      <c r="D288" s="190" t="s">
        <v>255</v>
      </c>
      <c r="E288" s="190" t="s">
        <v>255</v>
      </c>
      <c r="F288" s="190" t="s">
        <v>255</v>
      </c>
      <c r="G288" s="190" t="s">
        <v>255</v>
      </c>
      <c r="H288" s="190" t="s">
        <v>255</v>
      </c>
      <c r="I288" s="190" t="s">
        <v>255</v>
      </c>
      <c r="J288" s="190" t="s">
        <v>255</v>
      </c>
      <c r="K288" s="190" t="s">
        <v>255</v>
      </c>
      <c r="L288" s="190" t="s">
        <v>167</v>
      </c>
      <c r="M288" s="190" t="s">
        <v>255</v>
      </c>
      <c r="N288" s="190" t="s">
        <v>255</v>
      </c>
      <c r="O288" s="190" t="s">
        <v>255</v>
      </c>
      <c r="P288" s="190" t="s">
        <v>255</v>
      </c>
      <c r="Q288" s="190" t="s">
        <v>255</v>
      </c>
      <c r="R288" s="190" t="s">
        <v>255</v>
      </c>
      <c r="S288" s="190" t="s">
        <v>255</v>
      </c>
      <c r="T288" s="190" t="s">
        <v>255</v>
      </c>
      <c r="U288" s="190" t="s">
        <v>255</v>
      </c>
      <c r="V288" s="190" t="s">
        <v>255</v>
      </c>
      <c r="W288" s="190" t="s">
        <v>255</v>
      </c>
      <c r="X288" s="190" t="s">
        <v>255</v>
      </c>
      <c r="Y288" s="190" t="s">
        <v>167</v>
      </c>
      <c r="Z288" s="190" t="s">
        <v>255</v>
      </c>
      <c r="AA288" s="190" t="s">
        <v>163</v>
      </c>
      <c r="AB288" s="190" t="s">
        <v>165</v>
      </c>
      <c r="AC288" s="190" t="s">
        <v>255</v>
      </c>
      <c r="AD288" s="190" t="s">
        <v>167</v>
      </c>
      <c r="AE288" s="190" t="s">
        <v>165</v>
      </c>
      <c r="AF288" s="190" t="s">
        <v>165</v>
      </c>
      <c r="AG288" s="190" t="s">
        <v>167</v>
      </c>
      <c r="AH288" s="190" t="s">
        <v>167</v>
      </c>
      <c r="AI288" s="190" t="s">
        <v>255</v>
      </c>
      <c r="AJ288" s="190" t="s">
        <v>255</v>
      </c>
      <c r="AK288" s="190" t="s">
        <v>255</v>
      </c>
      <c r="AL288" s="190" t="s">
        <v>255</v>
      </c>
      <c r="AM288" s="190" t="s">
        <v>255</v>
      </c>
      <c r="AN288" s="190" t="s">
        <v>255</v>
      </c>
      <c r="AO288" s="190" t="s">
        <v>255</v>
      </c>
      <c r="AP288" s="190" t="s">
        <v>255</v>
      </c>
      <c r="AQ288" s="190" t="s">
        <v>255</v>
      </c>
      <c r="AR288" s="190" t="s">
        <v>255</v>
      </c>
    </row>
    <row r="289" spans="1:45" x14ac:dyDescent="0.2">
      <c r="A289" s="190">
        <v>414838</v>
      </c>
      <c r="B289" s="190" t="s">
        <v>172</v>
      </c>
      <c r="I289" s="190" t="s">
        <v>256</v>
      </c>
      <c r="L289" s="190" t="s">
        <v>256</v>
      </c>
      <c r="R289" s="190" t="s">
        <v>256</v>
      </c>
      <c r="Y289" s="190" t="s">
        <v>256</v>
      </c>
      <c r="AA289" s="190" t="s">
        <v>256</v>
      </c>
      <c r="AB289" s="190" t="s">
        <v>256</v>
      </c>
      <c r="AD289" s="190" t="s">
        <v>256</v>
      </c>
      <c r="AE289" s="190" t="s">
        <v>256</v>
      </c>
      <c r="AF289" s="190" t="s">
        <v>256</v>
      </c>
      <c r="AH289" s="190" t="s">
        <v>256</v>
      </c>
      <c r="AS289" s="190" t="s">
        <v>257</v>
      </c>
    </row>
    <row r="290" spans="1:45" x14ac:dyDescent="0.2">
      <c r="A290" s="190">
        <v>414839</v>
      </c>
      <c r="B290" s="190" t="s">
        <v>172</v>
      </c>
      <c r="H290" s="190" t="s">
        <v>256</v>
      </c>
      <c r="J290" s="190" t="s">
        <v>256</v>
      </c>
      <c r="Q290" s="190" t="s">
        <v>256</v>
      </c>
      <c r="R290" s="190" t="s">
        <v>256</v>
      </c>
      <c r="W290" s="190" t="s">
        <v>256</v>
      </c>
      <c r="AE290" s="190" t="s">
        <v>256</v>
      </c>
      <c r="AF290" s="190" t="s">
        <v>256</v>
      </c>
      <c r="AH290" s="190" t="s">
        <v>256</v>
      </c>
      <c r="AS290" s="190" t="s">
        <v>257</v>
      </c>
    </row>
    <row r="291" spans="1:45" x14ac:dyDescent="0.2">
      <c r="A291" s="190">
        <v>414859</v>
      </c>
      <c r="B291" s="190" t="s">
        <v>172</v>
      </c>
      <c r="I291" s="190" t="s">
        <v>256</v>
      </c>
      <c r="L291" s="190" t="s">
        <v>256</v>
      </c>
      <c r="T291" s="190" t="s">
        <v>256</v>
      </c>
      <c r="Y291" s="190" t="s">
        <v>256</v>
      </c>
      <c r="Z291" s="190" t="s">
        <v>256</v>
      </c>
      <c r="AA291" s="190" t="s">
        <v>256</v>
      </c>
      <c r="AB291" s="190" t="s">
        <v>256</v>
      </c>
      <c r="AC291" s="190" t="s">
        <v>256</v>
      </c>
      <c r="AD291" s="190" t="s">
        <v>256</v>
      </c>
      <c r="AE291" s="190" t="s">
        <v>256</v>
      </c>
      <c r="AF291" s="190" t="s">
        <v>256</v>
      </c>
      <c r="AG291" s="190" t="s">
        <v>256</v>
      </c>
      <c r="AH291" s="190" t="s">
        <v>256</v>
      </c>
      <c r="AS291" s="190" t="s">
        <v>257</v>
      </c>
    </row>
    <row r="292" spans="1:45" x14ac:dyDescent="0.2">
      <c r="A292" s="190">
        <v>414862</v>
      </c>
      <c r="B292" s="190" t="s">
        <v>172</v>
      </c>
      <c r="W292" s="190" t="s">
        <v>256</v>
      </c>
      <c r="X292" s="190" t="s">
        <v>256</v>
      </c>
      <c r="Z292" s="190" t="s">
        <v>256</v>
      </c>
      <c r="AA292" s="190" t="s">
        <v>256</v>
      </c>
      <c r="AC292" s="190" t="s">
        <v>256</v>
      </c>
      <c r="AD292" s="190" t="s">
        <v>256</v>
      </c>
      <c r="AE292" s="190" t="s">
        <v>256</v>
      </c>
      <c r="AF292" s="190" t="s">
        <v>256</v>
      </c>
      <c r="AS292" s="190" t="s">
        <v>257</v>
      </c>
    </row>
    <row r="293" spans="1:45" x14ac:dyDescent="0.2">
      <c r="A293" s="190">
        <v>414928</v>
      </c>
      <c r="B293" s="190" t="s">
        <v>172</v>
      </c>
      <c r="I293" s="190" t="s">
        <v>256</v>
      </c>
      <c r="L293" s="190" t="s">
        <v>256</v>
      </c>
      <c r="Q293" s="190" t="s">
        <v>256</v>
      </c>
      <c r="Y293" s="190" t="s">
        <v>256</v>
      </c>
      <c r="AA293" s="190" t="s">
        <v>256</v>
      </c>
      <c r="AB293" s="190" t="s">
        <v>256</v>
      </c>
      <c r="AD293" s="190" t="s">
        <v>256</v>
      </c>
      <c r="AF293" s="190" t="s">
        <v>256</v>
      </c>
      <c r="AH293" s="190" t="s">
        <v>256</v>
      </c>
      <c r="AS293" s="190" t="s">
        <v>257</v>
      </c>
    </row>
    <row r="294" spans="1:45" x14ac:dyDescent="0.2">
      <c r="A294" s="190">
        <v>414965</v>
      </c>
      <c r="B294" s="190" t="s">
        <v>172</v>
      </c>
      <c r="R294" s="190" t="s">
        <v>256</v>
      </c>
      <c r="Y294" s="190" t="s">
        <v>256</v>
      </c>
      <c r="AA294" s="190" t="s">
        <v>256</v>
      </c>
      <c r="AB294" s="190" t="s">
        <v>256</v>
      </c>
      <c r="AD294" s="190" t="s">
        <v>256</v>
      </c>
      <c r="AE294" s="190" t="s">
        <v>256</v>
      </c>
      <c r="AF294" s="190" t="s">
        <v>256</v>
      </c>
      <c r="AG294" s="190" t="s">
        <v>256</v>
      </c>
      <c r="AH294" s="190" t="s">
        <v>256</v>
      </c>
      <c r="AS294" s="190" t="s">
        <v>257</v>
      </c>
    </row>
    <row r="295" spans="1:45" x14ac:dyDescent="0.2">
      <c r="A295" s="190">
        <v>414985</v>
      </c>
      <c r="B295" s="190" t="s">
        <v>172</v>
      </c>
      <c r="H295" s="190" t="s">
        <v>167</v>
      </c>
      <c r="L295" s="190" t="s">
        <v>167</v>
      </c>
      <c r="R295" s="190" t="s">
        <v>167</v>
      </c>
      <c r="S295" s="190" t="s">
        <v>163</v>
      </c>
      <c r="AA295" s="190" t="s">
        <v>165</v>
      </c>
      <c r="AD295" s="190" t="s">
        <v>163</v>
      </c>
      <c r="AE295" s="190" t="s">
        <v>163</v>
      </c>
      <c r="AF295" s="190" t="s">
        <v>163</v>
      </c>
      <c r="AG295" s="190" t="s">
        <v>163</v>
      </c>
    </row>
    <row r="296" spans="1:45" x14ac:dyDescent="0.2">
      <c r="A296" s="190">
        <v>415041</v>
      </c>
      <c r="B296" s="190" t="s">
        <v>172</v>
      </c>
      <c r="C296" s="190" t="s">
        <v>255</v>
      </c>
      <c r="D296" s="190" t="s">
        <v>255</v>
      </c>
      <c r="E296" s="190" t="s">
        <v>255</v>
      </c>
      <c r="F296" s="190" t="s">
        <v>255</v>
      </c>
      <c r="G296" s="190" t="s">
        <v>255</v>
      </c>
      <c r="H296" s="190" t="s">
        <v>255</v>
      </c>
      <c r="I296" s="190" t="s">
        <v>255</v>
      </c>
      <c r="J296" s="190" t="s">
        <v>255</v>
      </c>
      <c r="K296" s="190" t="s">
        <v>255</v>
      </c>
      <c r="L296" s="190" t="s">
        <v>255</v>
      </c>
      <c r="M296" s="190" t="s">
        <v>255</v>
      </c>
      <c r="N296" s="190" t="s">
        <v>255</v>
      </c>
      <c r="O296" s="190" t="s">
        <v>255</v>
      </c>
      <c r="P296" s="190" t="s">
        <v>255</v>
      </c>
      <c r="Q296" s="190" t="s">
        <v>255</v>
      </c>
      <c r="R296" s="190" t="s">
        <v>255</v>
      </c>
      <c r="S296" s="190" t="s">
        <v>255</v>
      </c>
      <c r="T296" s="190" t="s">
        <v>255</v>
      </c>
      <c r="U296" s="190" t="s">
        <v>255</v>
      </c>
      <c r="V296" s="190" t="s">
        <v>255</v>
      </c>
      <c r="W296" s="190" t="s">
        <v>255</v>
      </c>
      <c r="X296" s="190" t="s">
        <v>255</v>
      </c>
      <c r="Y296" s="190" t="s">
        <v>255</v>
      </c>
      <c r="Z296" s="190" t="s">
        <v>167</v>
      </c>
      <c r="AA296" s="190" t="s">
        <v>255</v>
      </c>
      <c r="AB296" s="190" t="s">
        <v>255</v>
      </c>
      <c r="AC296" s="190" t="s">
        <v>255</v>
      </c>
      <c r="AD296" s="190" t="s">
        <v>167</v>
      </c>
      <c r="AE296" s="190" t="s">
        <v>165</v>
      </c>
      <c r="AF296" s="190" t="s">
        <v>165</v>
      </c>
      <c r="AG296" s="190" t="s">
        <v>165</v>
      </c>
      <c r="AH296" s="190" t="s">
        <v>255</v>
      </c>
      <c r="AI296" s="190" t="s">
        <v>255</v>
      </c>
      <c r="AJ296" s="190" t="s">
        <v>255</v>
      </c>
      <c r="AK296" s="190" t="s">
        <v>255</v>
      </c>
      <c r="AL296" s="190" t="s">
        <v>255</v>
      </c>
      <c r="AM296" s="190" t="s">
        <v>255</v>
      </c>
      <c r="AN296" s="190" t="s">
        <v>255</v>
      </c>
      <c r="AO296" s="190" t="s">
        <v>255</v>
      </c>
      <c r="AP296" s="190" t="s">
        <v>255</v>
      </c>
      <c r="AQ296" s="190" t="s">
        <v>255</v>
      </c>
      <c r="AR296" s="190" t="s">
        <v>255</v>
      </c>
    </row>
    <row r="297" spans="1:45" x14ac:dyDescent="0.2">
      <c r="A297" s="190">
        <v>415058</v>
      </c>
      <c r="B297" s="190" t="s">
        <v>172</v>
      </c>
      <c r="L297" s="190" t="s">
        <v>167</v>
      </c>
      <c r="Q297" s="190" t="s">
        <v>167</v>
      </c>
      <c r="X297" s="190" t="s">
        <v>167</v>
      </c>
      <c r="Y297" s="190" t="s">
        <v>167</v>
      </c>
      <c r="AB297" s="190" t="s">
        <v>167</v>
      </c>
      <c r="AF297" s="190" t="s">
        <v>167</v>
      </c>
    </row>
    <row r="298" spans="1:45" x14ac:dyDescent="0.2">
      <c r="A298" s="190">
        <v>415072</v>
      </c>
      <c r="B298" s="190" t="s">
        <v>172</v>
      </c>
      <c r="S298" s="190" t="s">
        <v>256</v>
      </c>
      <c r="W298" s="190" t="s">
        <v>256</v>
      </c>
      <c r="Y298" s="190" t="s">
        <v>256</v>
      </c>
      <c r="Z298" s="190" t="s">
        <v>256</v>
      </c>
      <c r="AA298" s="190" t="s">
        <v>256</v>
      </c>
      <c r="AB298" s="190" t="s">
        <v>256</v>
      </c>
      <c r="AC298" s="190" t="s">
        <v>256</v>
      </c>
      <c r="AD298" s="190" t="s">
        <v>256</v>
      </c>
      <c r="AE298" s="190" t="s">
        <v>256</v>
      </c>
      <c r="AF298" s="190" t="s">
        <v>256</v>
      </c>
      <c r="AG298" s="190" t="s">
        <v>256</v>
      </c>
      <c r="AH298" s="190" t="s">
        <v>256</v>
      </c>
      <c r="AS298" s="190" t="s">
        <v>257</v>
      </c>
    </row>
    <row r="299" spans="1:45" x14ac:dyDescent="0.2">
      <c r="A299" s="190">
        <v>415104</v>
      </c>
      <c r="B299" s="190" t="s">
        <v>172</v>
      </c>
      <c r="R299" s="190" t="s">
        <v>256</v>
      </c>
      <c r="AD299" s="190" t="s">
        <v>256</v>
      </c>
      <c r="AE299" s="190" t="s">
        <v>256</v>
      </c>
      <c r="AG299" s="190" t="s">
        <v>256</v>
      </c>
      <c r="AH299" s="190" t="s">
        <v>256</v>
      </c>
      <c r="AS299" s="190" t="s">
        <v>257</v>
      </c>
    </row>
    <row r="300" spans="1:45" x14ac:dyDescent="0.2">
      <c r="A300" s="190">
        <v>415112</v>
      </c>
      <c r="B300" s="190" t="s">
        <v>172</v>
      </c>
      <c r="W300" s="190" t="s">
        <v>256</v>
      </c>
      <c r="X300" s="190" t="s">
        <v>256</v>
      </c>
      <c r="AA300" s="190" t="s">
        <v>256</v>
      </c>
      <c r="AB300" s="190" t="s">
        <v>256</v>
      </c>
      <c r="AD300" s="190" t="s">
        <v>256</v>
      </c>
      <c r="AF300" s="190" t="s">
        <v>256</v>
      </c>
      <c r="AS300" s="190" t="s">
        <v>258</v>
      </c>
    </row>
    <row r="301" spans="1:45" x14ac:dyDescent="0.2">
      <c r="A301" s="190">
        <v>415130</v>
      </c>
      <c r="B301" s="190" t="s">
        <v>172</v>
      </c>
      <c r="I301" s="190" t="s">
        <v>256</v>
      </c>
      <c r="T301" s="190" t="s">
        <v>256</v>
      </c>
      <c r="W301" s="190" t="s">
        <v>256</v>
      </c>
      <c r="Y301" s="190" t="s">
        <v>256</v>
      </c>
      <c r="AD301" s="190" t="s">
        <v>256</v>
      </c>
      <c r="AE301" s="190" t="s">
        <v>256</v>
      </c>
      <c r="AF301" s="190" t="s">
        <v>256</v>
      </c>
      <c r="AS301" s="190" t="s">
        <v>257</v>
      </c>
    </row>
    <row r="302" spans="1:45" x14ac:dyDescent="0.2">
      <c r="A302" s="190">
        <v>415134</v>
      </c>
      <c r="B302" s="190" t="s">
        <v>172</v>
      </c>
      <c r="R302" s="190" t="s">
        <v>163</v>
      </c>
      <c r="S302" s="190" t="s">
        <v>163</v>
      </c>
      <c r="W302" s="190" t="s">
        <v>167</v>
      </c>
      <c r="Y302" s="190" t="s">
        <v>165</v>
      </c>
      <c r="AA302" s="190" t="s">
        <v>167</v>
      </c>
      <c r="AD302" s="190" t="s">
        <v>163</v>
      </c>
      <c r="AE302" s="190" t="s">
        <v>163</v>
      </c>
      <c r="AF302" s="190" t="s">
        <v>165</v>
      </c>
      <c r="AG302" s="190" t="s">
        <v>167</v>
      </c>
    </row>
    <row r="303" spans="1:45" x14ac:dyDescent="0.2">
      <c r="A303" s="190">
        <v>415137</v>
      </c>
      <c r="B303" s="190" t="s">
        <v>172</v>
      </c>
      <c r="Q303" s="190" t="s">
        <v>256</v>
      </c>
      <c r="W303" s="190" t="s">
        <v>256</v>
      </c>
      <c r="AA303" s="190" t="s">
        <v>256</v>
      </c>
      <c r="AF303" s="190" t="s">
        <v>256</v>
      </c>
      <c r="AH303" s="190" t="s">
        <v>256</v>
      </c>
      <c r="AS303" s="190" t="s">
        <v>258</v>
      </c>
    </row>
    <row r="304" spans="1:45" x14ac:dyDescent="0.2">
      <c r="A304" s="190">
        <v>415162</v>
      </c>
      <c r="B304" s="190" t="s">
        <v>172</v>
      </c>
      <c r="L304" s="190" t="s">
        <v>165</v>
      </c>
      <c r="AD304" s="190" t="s">
        <v>163</v>
      </c>
      <c r="AE304" s="190" t="s">
        <v>163</v>
      </c>
      <c r="AF304" s="190" t="s">
        <v>165</v>
      </c>
      <c r="AH304" s="190" t="s">
        <v>165</v>
      </c>
    </row>
    <row r="305" spans="1:45" x14ac:dyDescent="0.2">
      <c r="A305" s="190">
        <v>415176</v>
      </c>
      <c r="B305" s="190" t="s">
        <v>172</v>
      </c>
      <c r="S305" s="190" t="s">
        <v>256</v>
      </c>
      <c r="W305" s="190" t="s">
        <v>256</v>
      </c>
      <c r="Y305" s="190" t="s">
        <v>256</v>
      </c>
      <c r="AD305" s="190" t="s">
        <v>256</v>
      </c>
      <c r="AE305" s="190" t="s">
        <v>256</v>
      </c>
      <c r="AF305" s="190" t="s">
        <v>256</v>
      </c>
      <c r="AS305" s="190" t="s">
        <v>257</v>
      </c>
    </row>
    <row r="306" spans="1:45" x14ac:dyDescent="0.2">
      <c r="A306" s="190">
        <v>415184</v>
      </c>
      <c r="B306" s="190" t="s">
        <v>172</v>
      </c>
      <c r="Y306" s="190" t="s">
        <v>167</v>
      </c>
      <c r="AA306" s="190" t="s">
        <v>167</v>
      </c>
      <c r="AB306" s="190" t="s">
        <v>163</v>
      </c>
      <c r="AE306" s="190" t="s">
        <v>167</v>
      </c>
      <c r="AF306" s="190" t="s">
        <v>165</v>
      </c>
    </row>
    <row r="307" spans="1:45" x14ac:dyDescent="0.2">
      <c r="A307" s="190">
        <v>415185</v>
      </c>
      <c r="B307" s="190" t="s">
        <v>172</v>
      </c>
      <c r="U307" s="190" t="s">
        <v>256</v>
      </c>
      <c r="AA307" s="190" t="s">
        <v>256</v>
      </c>
      <c r="AB307" s="190" t="s">
        <v>256</v>
      </c>
      <c r="AE307" s="190" t="s">
        <v>256</v>
      </c>
      <c r="AF307" s="190" t="s">
        <v>256</v>
      </c>
      <c r="AG307" s="190" t="s">
        <v>256</v>
      </c>
      <c r="AH307" s="190" t="s">
        <v>256</v>
      </c>
      <c r="AS307" s="190" t="s">
        <v>258</v>
      </c>
    </row>
    <row r="308" spans="1:45" x14ac:dyDescent="0.2">
      <c r="A308" s="190">
        <v>415205</v>
      </c>
      <c r="B308" s="190" t="s">
        <v>172</v>
      </c>
      <c r="Q308" s="190" t="s">
        <v>165</v>
      </c>
      <c r="Y308" s="190" t="s">
        <v>163</v>
      </c>
      <c r="AA308" s="190" t="s">
        <v>165</v>
      </c>
      <c r="AD308" s="190" t="s">
        <v>163</v>
      </c>
      <c r="AE308" s="190" t="s">
        <v>163</v>
      </c>
      <c r="AF308" s="190" t="s">
        <v>165</v>
      </c>
      <c r="AH308" s="190" t="s">
        <v>165</v>
      </c>
    </row>
    <row r="309" spans="1:45" x14ac:dyDescent="0.2">
      <c r="A309" s="190">
        <v>415218</v>
      </c>
      <c r="B309" s="190" t="s">
        <v>172</v>
      </c>
      <c r="S309" s="190" t="s">
        <v>256</v>
      </c>
      <c r="T309" s="190" t="s">
        <v>256</v>
      </c>
      <c r="W309" s="190" t="s">
        <v>256</v>
      </c>
      <c r="Z309" s="190" t="s">
        <v>256</v>
      </c>
      <c r="AA309" s="190" t="s">
        <v>256</v>
      </c>
      <c r="AB309" s="190" t="s">
        <v>256</v>
      </c>
      <c r="AC309" s="190" t="s">
        <v>256</v>
      </c>
      <c r="AD309" s="190" t="s">
        <v>256</v>
      </c>
      <c r="AE309" s="190" t="s">
        <v>256</v>
      </c>
      <c r="AF309" s="190" t="s">
        <v>256</v>
      </c>
      <c r="AG309" s="190" t="s">
        <v>256</v>
      </c>
      <c r="AH309" s="190" t="s">
        <v>256</v>
      </c>
      <c r="AS309" s="190" t="s">
        <v>257</v>
      </c>
    </row>
    <row r="310" spans="1:45" x14ac:dyDescent="0.2">
      <c r="A310" s="190">
        <v>415221</v>
      </c>
      <c r="B310" s="190" t="s">
        <v>172</v>
      </c>
      <c r="G310" s="190" t="s">
        <v>167</v>
      </c>
      <c r="K310" s="190" t="s">
        <v>167</v>
      </c>
      <c r="W310" s="190" t="s">
        <v>167</v>
      </c>
      <c r="Y310" s="190" t="s">
        <v>167</v>
      </c>
      <c r="AA310" s="190" t="s">
        <v>167</v>
      </c>
      <c r="AB310" s="190" t="s">
        <v>163</v>
      </c>
      <c r="AD310" s="190" t="s">
        <v>163</v>
      </c>
      <c r="AE310" s="190" t="s">
        <v>163</v>
      </c>
      <c r="AF310" s="190" t="s">
        <v>163</v>
      </c>
      <c r="AG310" s="190" t="s">
        <v>163</v>
      </c>
      <c r="AH310" s="190" t="s">
        <v>163</v>
      </c>
    </row>
    <row r="311" spans="1:45" x14ac:dyDescent="0.2">
      <c r="A311" s="190">
        <v>415236</v>
      </c>
      <c r="B311" s="190" t="s">
        <v>172</v>
      </c>
      <c r="I311" s="190" t="s">
        <v>256</v>
      </c>
      <c r="L311" s="190" t="s">
        <v>256</v>
      </c>
      <c r="Y311" s="190" t="s">
        <v>256</v>
      </c>
      <c r="AA311" s="190" t="s">
        <v>256</v>
      </c>
      <c r="AD311" s="190" t="s">
        <v>256</v>
      </c>
      <c r="AE311" s="190" t="s">
        <v>256</v>
      </c>
      <c r="AF311" s="190" t="s">
        <v>256</v>
      </c>
      <c r="AG311" s="190" t="s">
        <v>256</v>
      </c>
      <c r="AH311" s="190" t="s">
        <v>256</v>
      </c>
      <c r="AS311" s="190" t="s">
        <v>257</v>
      </c>
    </row>
    <row r="312" spans="1:45" x14ac:dyDescent="0.2">
      <c r="A312" s="190">
        <v>415242</v>
      </c>
      <c r="B312" s="190" t="s">
        <v>172</v>
      </c>
      <c r="T312" s="190" t="s">
        <v>256</v>
      </c>
      <c r="W312" s="190" t="s">
        <v>256</v>
      </c>
      <c r="X312" s="190" t="s">
        <v>256</v>
      </c>
      <c r="Z312" s="190" t="s">
        <v>256</v>
      </c>
      <c r="AA312" s="190" t="s">
        <v>256</v>
      </c>
      <c r="AB312" s="190" t="s">
        <v>256</v>
      </c>
      <c r="AD312" s="190" t="s">
        <v>256</v>
      </c>
      <c r="AE312" s="190" t="s">
        <v>256</v>
      </c>
      <c r="AF312" s="190" t="s">
        <v>256</v>
      </c>
      <c r="AG312" s="190" t="s">
        <v>256</v>
      </c>
      <c r="AH312" s="190" t="s">
        <v>256</v>
      </c>
      <c r="AS312" s="190" t="s">
        <v>258</v>
      </c>
    </row>
    <row r="313" spans="1:45" x14ac:dyDescent="0.2">
      <c r="A313" s="190">
        <v>415286</v>
      </c>
      <c r="B313" s="190" t="s">
        <v>172</v>
      </c>
      <c r="Q313" s="190" t="s">
        <v>167</v>
      </c>
      <c r="W313" s="190" t="s">
        <v>167</v>
      </c>
      <c r="Y313" s="190" t="s">
        <v>165</v>
      </c>
      <c r="AA313" s="190" t="s">
        <v>165</v>
      </c>
      <c r="AB313" s="190" t="s">
        <v>167</v>
      </c>
      <c r="AC313" s="190" t="s">
        <v>167</v>
      </c>
      <c r="AD313" s="190" t="s">
        <v>167</v>
      </c>
      <c r="AE313" s="190" t="s">
        <v>165</v>
      </c>
      <c r="AF313" s="190" t="s">
        <v>163</v>
      </c>
      <c r="AG313" s="190" t="s">
        <v>165</v>
      </c>
    </row>
    <row r="314" spans="1:45" x14ac:dyDescent="0.2">
      <c r="A314" s="190">
        <v>415287</v>
      </c>
      <c r="B314" s="190" t="s">
        <v>172</v>
      </c>
      <c r="C314" s="190" t="s">
        <v>255</v>
      </c>
      <c r="D314" s="190" t="s">
        <v>255</v>
      </c>
      <c r="E314" s="190" t="s">
        <v>255</v>
      </c>
      <c r="F314" s="190" t="s">
        <v>255</v>
      </c>
      <c r="G314" s="190" t="s">
        <v>255</v>
      </c>
      <c r="H314" s="190" t="s">
        <v>255</v>
      </c>
      <c r="I314" s="190" t="s">
        <v>255</v>
      </c>
      <c r="J314" s="190" t="s">
        <v>255</v>
      </c>
      <c r="K314" s="190" t="s">
        <v>255</v>
      </c>
      <c r="L314" s="190" t="s">
        <v>255</v>
      </c>
      <c r="M314" s="190" t="s">
        <v>255</v>
      </c>
      <c r="N314" s="190" t="s">
        <v>255</v>
      </c>
      <c r="O314" s="190" t="s">
        <v>255</v>
      </c>
      <c r="P314" s="190" t="s">
        <v>167</v>
      </c>
      <c r="Q314" s="190" t="s">
        <v>255</v>
      </c>
      <c r="R314" s="190" t="s">
        <v>255</v>
      </c>
      <c r="S314" s="190" t="s">
        <v>255</v>
      </c>
      <c r="T314" s="190" t="s">
        <v>167</v>
      </c>
      <c r="U314" s="190" t="s">
        <v>167</v>
      </c>
      <c r="V314" s="190" t="s">
        <v>255</v>
      </c>
      <c r="W314" s="190" t="s">
        <v>255</v>
      </c>
      <c r="X314" s="190" t="s">
        <v>255</v>
      </c>
      <c r="Y314" s="190" t="s">
        <v>165</v>
      </c>
      <c r="Z314" s="190" t="s">
        <v>163</v>
      </c>
      <c r="AA314" s="190" t="s">
        <v>165</v>
      </c>
      <c r="AB314" s="190" t="s">
        <v>165</v>
      </c>
      <c r="AC314" s="190" t="s">
        <v>163</v>
      </c>
      <c r="AD314" s="190" t="s">
        <v>163</v>
      </c>
      <c r="AE314" s="190" t="s">
        <v>163</v>
      </c>
      <c r="AF314" s="190" t="s">
        <v>163</v>
      </c>
      <c r="AG314" s="190" t="s">
        <v>163</v>
      </c>
      <c r="AH314" s="190" t="s">
        <v>163</v>
      </c>
      <c r="AI314" s="190" t="s">
        <v>255</v>
      </c>
      <c r="AJ314" s="190" t="s">
        <v>255</v>
      </c>
      <c r="AK314" s="190" t="s">
        <v>255</v>
      </c>
      <c r="AL314" s="190" t="s">
        <v>255</v>
      </c>
      <c r="AM314" s="190" t="s">
        <v>255</v>
      </c>
      <c r="AN314" s="190" t="s">
        <v>255</v>
      </c>
      <c r="AO314" s="190" t="s">
        <v>255</v>
      </c>
      <c r="AP314" s="190" t="s">
        <v>255</v>
      </c>
      <c r="AQ314" s="190" t="s">
        <v>255</v>
      </c>
      <c r="AR314" s="190" t="s">
        <v>255</v>
      </c>
    </row>
    <row r="315" spans="1:45" x14ac:dyDescent="0.2">
      <c r="A315" s="190">
        <v>415369</v>
      </c>
      <c r="B315" s="190" t="s">
        <v>172</v>
      </c>
      <c r="L315" s="190" t="s">
        <v>256</v>
      </c>
      <c r="Q315" s="190" t="s">
        <v>256</v>
      </c>
      <c r="R315" s="190" t="s">
        <v>256</v>
      </c>
      <c r="S315" s="190" t="s">
        <v>256</v>
      </c>
      <c r="AA315" s="190" t="s">
        <v>256</v>
      </c>
      <c r="AB315" s="190" t="s">
        <v>256</v>
      </c>
      <c r="AD315" s="190" t="s">
        <v>256</v>
      </c>
      <c r="AE315" s="190" t="s">
        <v>256</v>
      </c>
      <c r="AF315" s="190" t="s">
        <v>256</v>
      </c>
      <c r="AH315" s="190" t="s">
        <v>256</v>
      </c>
      <c r="AS315" s="190" t="s">
        <v>257</v>
      </c>
    </row>
    <row r="316" spans="1:45" x14ac:dyDescent="0.2">
      <c r="A316" s="190">
        <v>415376</v>
      </c>
      <c r="B316" s="190" t="s">
        <v>172</v>
      </c>
      <c r="I316" s="190" t="s">
        <v>256</v>
      </c>
      <c r="L316" s="190" t="s">
        <v>256</v>
      </c>
      <c r="Q316" s="190" t="s">
        <v>256</v>
      </c>
      <c r="X316" s="190" t="s">
        <v>256</v>
      </c>
      <c r="Y316" s="190" t="s">
        <v>256</v>
      </c>
      <c r="Z316" s="190" t="s">
        <v>256</v>
      </c>
      <c r="AA316" s="190" t="s">
        <v>256</v>
      </c>
      <c r="AB316" s="190" t="s">
        <v>256</v>
      </c>
      <c r="AC316" s="190" t="s">
        <v>256</v>
      </c>
      <c r="AD316" s="190" t="s">
        <v>256</v>
      </c>
      <c r="AE316" s="190" t="s">
        <v>256</v>
      </c>
      <c r="AF316" s="190" t="s">
        <v>256</v>
      </c>
      <c r="AG316" s="190" t="s">
        <v>256</v>
      </c>
      <c r="AH316" s="190" t="s">
        <v>256</v>
      </c>
      <c r="AS316" s="190" t="s">
        <v>257</v>
      </c>
    </row>
    <row r="317" spans="1:45" x14ac:dyDescent="0.2">
      <c r="A317" s="190">
        <v>415450</v>
      </c>
      <c r="B317" s="190" t="s">
        <v>172</v>
      </c>
      <c r="L317" s="190" t="s">
        <v>165</v>
      </c>
      <c r="S317" s="190" t="s">
        <v>167</v>
      </c>
      <c r="W317" s="190" t="s">
        <v>167</v>
      </c>
      <c r="Y317" s="190" t="s">
        <v>167</v>
      </c>
      <c r="Z317" s="190" t="s">
        <v>167</v>
      </c>
      <c r="AB317" s="190" t="s">
        <v>167</v>
      </c>
      <c r="AD317" s="190" t="s">
        <v>163</v>
      </c>
      <c r="AE317" s="190" t="s">
        <v>163</v>
      </c>
      <c r="AF317" s="190" t="s">
        <v>163</v>
      </c>
      <c r="AG317" s="190" t="s">
        <v>165</v>
      </c>
      <c r="AH317" s="190" t="s">
        <v>163</v>
      </c>
    </row>
    <row r="318" spans="1:45" x14ac:dyDescent="0.2">
      <c r="A318" s="190">
        <v>415490</v>
      </c>
      <c r="B318" s="190" t="s">
        <v>172</v>
      </c>
      <c r="AD318" s="190" t="s">
        <v>163</v>
      </c>
      <c r="AE318" s="190" t="s">
        <v>163</v>
      </c>
      <c r="AF318" s="190" t="s">
        <v>163</v>
      </c>
      <c r="AG318" s="190" t="s">
        <v>163</v>
      </c>
      <c r="AH318" s="190" t="s">
        <v>163</v>
      </c>
    </row>
    <row r="319" spans="1:45" x14ac:dyDescent="0.2">
      <c r="A319" s="190">
        <v>415552</v>
      </c>
      <c r="B319" s="190" t="s">
        <v>172</v>
      </c>
      <c r="F319" s="190" t="s">
        <v>256</v>
      </c>
      <c r="J319" s="190" t="s">
        <v>256</v>
      </c>
      <c r="K319" s="190" t="s">
        <v>256</v>
      </c>
      <c r="M319" s="190" t="s">
        <v>256</v>
      </c>
      <c r="Y319" s="190" t="s">
        <v>256</v>
      </c>
      <c r="AA319" s="190" t="s">
        <v>256</v>
      </c>
      <c r="AD319" s="190" t="s">
        <v>256</v>
      </c>
      <c r="AE319" s="190" t="s">
        <v>256</v>
      </c>
      <c r="AF319" s="190" t="s">
        <v>256</v>
      </c>
      <c r="AS319" s="190" t="s">
        <v>257</v>
      </c>
    </row>
    <row r="320" spans="1:45" x14ac:dyDescent="0.2">
      <c r="A320" s="190">
        <v>415566</v>
      </c>
      <c r="B320" s="190" t="s">
        <v>172</v>
      </c>
      <c r="R320" s="190" t="s">
        <v>256</v>
      </c>
      <c r="W320" s="190" t="s">
        <v>256</v>
      </c>
      <c r="Y320" s="190" t="s">
        <v>256</v>
      </c>
      <c r="Z320" s="190" t="s">
        <v>256</v>
      </c>
      <c r="AA320" s="190" t="s">
        <v>256</v>
      </c>
      <c r="AC320" s="190" t="s">
        <v>256</v>
      </c>
      <c r="AD320" s="190" t="s">
        <v>256</v>
      </c>
      <c r="AE320" s="190" t="s">
        <v>256</v>
      </c>
      <c r="AF320" s="190" t="s">
        <v>256</v>
      </c>
      <c r="AG320" s="190" t="s">
        <v>256</v>
      </c>
      <c r="AH320" s="190" t="s">
        <v>256</v>
      </c>
      <c r="AS320" s="190" t="s">
        <v>257</v>
      </c>
    </row>
    <row r="321" spans="1:45" x14ac:dyDescent="0.2">
      <c r="A321" s="190">
        <v>415571</v>
      </c>
      <c r="B321" s="190" t="s">
        <v>172</v>
      </c>
      <c r="Q321" s="190" t="s">
        <v>256</v>
      </c>
      <c r="R321" s="190" t="s">
        <v>256</v>
      </c>
      <c r="W321" s="190" t="s">
        <v>256</v>
      </c>
      <c r="Y321" s="190" t="s">
        <v>256</v>
      </c>
      <c r="Z321" s="190" t="s">
        <v>256</v>
      </c>
      <c r="AD321" s="190" t="s">
        <v>256</v>
      </c>
      <c r="AE321" s="190" t="s">
        <v>256</v>
      </c>
      <c r="AG321" s="190" t="s">
        <v>256</v>
      </c>
      <c r="AS321" s="190" t="s">
        <v>257</v>
      </c>
    </row>
    <row r="322" spans="1:45" x14ac:dyDescent="0.2">
      <c r="A322" s="190">
        <v>415591</v>
      </c>
      <c r="B322" s="190" t="s">
        <v>172</v>
      </c>
      <c r="L322" s="190" t="s">
        <v>167</v>
      </c>
      <c r="Z322" s="190" t="s">
        <v>167</v>
      </c>
      <c r="AE322" s="190" t="s">
        <v>167</v>
      </c>
      <c r="AF322" s="190" t="s">
        <v>167</v>
      </c>
      <c r="AH322" s="190" t="s">
        <v>167</v>
      </c>
    </row>
    <row r="323" spans="1:45" x14ac:dyDescent="0.2">
      <c r="A323" s="190">
        <v>415597</v>
      </c>
      <c r="B323" s="190" t="s">
        <v>172</v>
      </c>
      <c r="I323" s="190" t="s">
        <v>256</v>
      </c>
      <c r="Q323" s="190" t="s">
        <v>256</v>
      </c>
      <c r="W323" s="190" t="s">
        <v>256</v>
      </c>
      <c r="AG323" s="190" t="s">
        <v>256</v>
      </c>
      <c r="AH323" s="190" t="s">
        <v>256</v>
      </c>
      <c r="AS323" s="190" t="s">
        <v>257</v>
      </c>
    </row>
    <row r="324" spans="1:45" x14ac:dyDescent="0.2">
      <c r="A324" s="190">
        <v>415649</v>
      </c>
      <c r="B324" s="190" t="s">
        <v>172</v>
      </c>
      <c r="I324" s="190" t="s">
        <v>167</v>
      </c>
      <c r="S324" s="190" t="s">
        <v>167</v>
      </c>
      <c r="Y324" s="190" t="s">
        <v>167</v>
      </c>
      <c r="AB324" s="190" t="s">
        <v>167</v>
      </c>
      <c r="AD324" s="190" t="s">
        <v>167</v>
      </c>
      <c r="AE324" s="190" t="s">
        <v>163</v>
      </c>
      <c r="AF324" s="190" t="s">
        <v>167</v>
      </c>
      <c r="AH324" s="190" t="s">
        <v>163</v>
      </c>
    </row>
    <row r="325" spans="1:45" x14ac:dyDescent="0.2">
      <c r="A325" s="190">
        <v>415651</v>
      </c>
      <c r="B325" s="190" t="s">
        <v>172</v>
      </c>
      <c r="I325" s="190" t="s">
        <v>256</v>
      </c>
      <c r="L325" s="190" t="s">
        <v>256</v>
      </c>
      <c r="S325" s="190" t="s">
        <v>256</v>
      </c>
      <c r="X325" s="190" t="s">
        <v>256</v>
      </c>
      <c r="Y325" s="190" t="s">
        <v>256</v>
      </c>
      <c r="Z325" s="190" t="s">
        <v>256</v>
      </c>
      <c r="AA325" s="190" t="s">
        <v>256</v>
      </c>
      <c r="AB325" s="190" t="s">
        <v>256</v>
      </c>
      <c r="AC325" s="190" t="s">
        <v>256</v>
      </c>
      <c r="AD325" s="190" t="s">
        <v>256</v>
      </c>
      <c r="AE325" s="190" t="s">
        <v>256</v>
      </c>
      <c r="AF325" s="190" t="s">
        <v>256</v>
      </c>
      <c r="AG325" s="190" t="s">
        <v>256</v>
      </c>
      <c r="AH325" s="190" t="s">
        <v>256</v>
      </c>
      <c r="AS325" s="190" t="s">
        <v>257</v>
      </c>
    </row>
    <row r="326" spans="1:45" x14ac:dyDescent="0.2">
      <c r="A326" s="190">
        <v>415658</v>
      </c>
      <c r="B326" s="190" t="s">
        <v>172</v>
      </c>
      <c r="C326" s="190" t="s">
        <v>255</v>
      </c>
      <c r="D326" s="190" t="s">
        <v>255</v>
      </c>
      <c r="E326" s="190" t="s">
        <v>255</v>
      </c>
      <c r="F326" s="190" t="s">
        <v>255</v>
      </c>
      <c r="G326" s="190" t="s">
        <v>167</v>
      </c>
      <c r="H326" s="190" t="s">
        <v>255</v>
      </c>
      <c r="I326" s="190" t="s">
        <v>255</v>
      </c>
      <c r="J326" s="190" t="s">
        <v>165</v>
      </c>
      <c r="K326" s="190" t="s">
        <v>255</v>
      </c>
      <c r="L326" s="190" t="s">
        <v>255</v>
      </c>
      <c r="M326" s="190" t="s">
        <v>255</v>
      </c>
      <c r="N326" s="190" t="s">
        <v>255</v>
      </c>
      <c r="O326" s="190" t="s">
        <v>255</v>
      </c>
      <c r="P326" s="190" t="s">
        <v>255</v>
      </c>
      <c r="Q326" s="190" t="s">
        <v>255</v>
      </c>
      <c r="R326" s="190" t="s">
        <v>255</v>
      </c>
      <c r="S326" s="190" t="s">
        <v>255</v>
      </c>
      <c r="T326" s="190" t="s">
        <v>255</v>
      </c>
      <c r="U326" s="190" t="s">
        <v>255</v>
      </c>
      <c r="V326" s="190" t="s">
        <v>167</v>
      </c>
      <c r="W326" s="190" t="s">
        <v>167</v>
      </c>
      <c r="X326" s="190" t="s">
        <v>255</v>
      </c>
      <c r="Y326" s="190" t="s">
        <v>167</v>
      </c>
      <c r="Z326" s="190" t="s">
        <v>255</v>
      </c>
      <c r="AA326" s="190" t="s">
        <v>167</v>
      </c>
      <c r="AB326" s="190" t="s">
        <v>167</v>
      </c>
      <c r="AC326" s="190" t="s">
        <v>255</v>
      </c>
      <c r="AD326" s="190" t="s">
        <v>163</v>
      </c>
      <c r="AE326" s="190" t="s">
        <v>163</v>
      </c>
      <c r="AF326" s="190" t="s">
        <v>163</v>
      </c>
      <c r="AG326" s="190" t="s">
        <v>163</v>
      </c>
      <c r="AH326" s="190" t="s">
        <v>163</v>
      </c>
      <c r="AI326" s="190" t="s">
        <v>255</v>
      </c>
      <c r="AJ326" s="190" t="s">
        <v>255</v>
      </c>
      <c r="AK326" s="190" t="s">
        <v>255</v>
      </c>
      <c r="AL326" s="190" t="s">
        <v>255</v>
      </c>
      <c r="AM326" s="190" t="s">
        <v>255</v>
      </c>
      <c r="AN326" s="190" t="s">
        <v>255</v>
      </c>
      <c r="AO326" s="190" t="s">
        <v>255</v>
      </c>
      <c r="AP326" s="190" t="s">
        <v>255</v>
      </c>
      <c r="AQ326" s="190" t="s">
        <v>255</v>
      </c>
      <c r="AR326" s="190" t="s">
        <v>255</v>
      </c>
    </row>
    <row r="327" spans="1:45" x14ac:dyDescent="0.2">
      <c r="A327" s="190">
        <v>415727</v>
      </c>
      <c r="B327" s="190" t="s">
        <v>172</v>
      </c>
      <c r="R327" s="190" t="s">
        <v>256</v>
      </c>
      <c r="W327" s="190" t="s">
        <v>256</v>
      </c>
      <c r="Y327" s="190" t="s">
        <v>256</v>
      </c>
      <c r="AA327" s="190" t="s">
        <v>256</v>
      </c>
      <c r="AD327" s="190" t="s">
        <v>256</v>
      </c>
      <c r="AE327" s="190" t="s">
        <v>256</v>
      </c>
      <c r="AF327" s="190" t="s">
        <v>256</v>
      </c>
      <c r="AS327" s="190" t="s">
        <v>257</v>
      </c>
    </row>
    <row r="328" spans="1:45" x14ac:dyDescent="0.2">
      <c r="A328" s="190">
        <v>415762</v>
      </c>
      <c r="B328" s="190" t="s">
        <v>172</v>
      </c>
      <c r="L328" s="190" t="s">
        <v>163</v>
      </c>
      <c r="R328" s="190" t="s">
        <v>165</v>
      </c>
      <c r="AA328" s="190" t="s">
        <v>165</v>
      </c>
      <c r="AE328" s="190" t="s">
        <v>163</v>
      </c>
      <c r="AF328" s="190" t="s">
        <v>163</v>
      </c>
      <c r="AH328" s="190" t="s">
        <v>165</v>
      </c>
    </row>
    <row r="329" spans="1:45" x14ac:dyDescent="0.2">
      <c r="A329" s="190">
        <v>415773</v>
      </c>
      <c r="B329" s="190" t="s">
        <v>172</v>
      </c>
      <c r="AB329" s="190" t="s">
        <v>163</v>
      </c>
      <c r="AC329" s="190" t="s">
        <v>163</v>
      </c>
      <c r="AD329" s="190" t="s">
        <v>163</v>
      </c>
      <c r="AE329" s="190" t="s">
        <v>163</v>
      </c>
      <c r="AF329" s="190" t="s">
        <v>163</v>
      </c>
      <c r="AG329" s="190" t="s">
        <v>163</v>
      </c>
      <c r="AH329" s="190" t="s">
        <v>163</v>
      </c>
    </row>
    <row r="330" spans="1:45" x14ac:dyDescent="0.2">
      <c r="A330" s="190">
        <v>415788</v>
      </c>
      <c r="B330" s="190" t="s">
        <v>172</v>
      </c>
      <c r="Q330" s="190" t="s">
        <v>256</v>
      </c>
      <c r="W330" s="190" t="s">
        <v>256</v>
      </c>
      <c r="AA330" s="190" t="s">
        <v>256</v>
      </c>
      <c r="AB330" s="190" t="s">
        <v>256</v>
      </c>
      <c r="AD330" s="190" t="s">
        <v>256</v>
      </c>
      <c r="AE330" s="190" t="s">
        <v>256</v>
      </c>
      <c r="AF330" s="190" t="s">
        <v>256</v>
      </c>
      <c r="AH330" s="190" t="s">
        <v>256</v>
      </c>
      <c r="AS330" s="190" t="s">
        <v>258</v>
      </c>
    </row>
    <row r="331" spans="1:45" x14ac:dyDescent="0.2">
      <c r="A331" s="190">
        <v>415790</v>
      </c>
      <c r="B331" s="190" t="s">
        <v>172</v>
      </c>
      <c r="L331" s="190" t="s">
        <v>256</v>
      </c>
      <c r="R331" s="190" t="s">
        <v>256</v>
      </c>
      <c r="AA331" s="190" t="s">
        <v>256</v>
      </c>
      <c r="AE331" s="190" t="s">
        <v>256</v>
      </c>
      <c r="AF331" s="190" t="s">
        <v>256</v>
      </c>
      <c r="AS331" s="190" t="s">
        <v>257</v>
      </c>
    </row>
    <row r="332" spans="1:45" x14ac:dyDescent="0.2">
      <c r="A332" s="190">
        <v>415807</v>
      </c>
      <c r="B332" s="190" t="s">
        <v>172</v>
      </c>
      <c r="G332" s="190" t="s">
        <v>256</v>
      </c>
      <c r="X332" s="190" t="s">
        <v>256</v>
      </c>
      <c r="AB332" s="190" t="s">
        <v>256</v>
      </c>
      <c r="AC332" s="190" t="s">
        <v>256</v>
      </c>
      <c r="AD332" s="190" t="s">
        <v>256</v>
      </c>
      <c r="AE332" s="190" t="s">
        <v>256</v>
      </c>
      <c r="AF332" s="190" t="s">
        <v>256</v>
      </c>
      <c r="AG332" s="190" t="s">
        <v>256</v>
      </c>
      <c r="AH332" s="190" t="s">
        <v>256</v>
      </c>
      <c r="AS332" s="190" t="s">
        <v>257</v>
      </c>
    </row>
    <row r="333" spans="1:45" x14ac:dyDescent="0.2">
      <c r="A333" s="190">
        <v>415833</v>
      </c>
      <c r="B333" s="190" t="s">
        <v>172</v>
      </c>
      <c r="L333" s="190" t="s">
        <v>256</v>
      </c>
      <c r="R333" s="190" t="s">
        <v>256</v>
      </c>
      <c r="Z333" s="190" t="s">
        <v>256</v>
      </c>
      <c r="AD333" s="190" t="s">
        <v>256</v>
      </c>
      <c r="AE333" s="190" t="s">
        <v>256</v>
      </c>
      <c r="AG333" s="190" t="s">
        <v>256</v>
      </c>
      <c r="AS333" s="190" t="s">
        <v>257</v>
      </c>
    </row>
    <row r="334" spans="1:45" x14ac:dyDescent="0.2">
      <c r="A334" s="190">
        <v>415875</v>
      </c>
      <c r="B334" s="190" t="s">
        <v>172</v>
      </c>
      <c r="J334" s="190" t="s">
        <v>256</v>
      </c>
      <c r="K334" s="190" t="s">
        <v>256</v>
      </c>
      <c r="X334" s="190" t="s">
        <v>256</v>
      </c>
      <c r="Y334" s="190" t="s">
        <v>256</v>
      </c>
      <c r="AA334" s="190" t="s">
        <v>256</v>
      </c>
      <c r="AB334" s="190" t="s">
        <v>256</v>
      </c>
      <c r="AC334" s="190" t="s">
        <v>256</v>
      </c>
      <c r="AD334" s="190" t="s">
        <v>256</v>
      </c>
      <c r="AE334" s="190" t="s">
        <v>256</v>
      </c>
      <c r="AF334" s="190" t="s">
        <v>256</v>
      </c>
      <c r="AG334" s="190" t="s">
        <v>256</v>
      </c>
      <c r="AH334" s="190" t="s">
        <v>256</v>
      </c>
      <c r="AS334" s="190" t="s">
        <v>257</v>
      </c>
    </row>
    <row r="335" spans="1:45" x14ac:dyDescent="0.2">
      <c r="A335" s="190">
        <v>415904</v>
      </c>
      <c r="B335" s="190" t="s">
        <v>172</v>
      </c>
      <c r="Q335" s="190" t="s">
        <v>167</v>
      </c>
      <c r="Z335" s="190" t="s">
        <v>163</v>
      </c>
      <c r="AA335" s="190" t="s">
        <v>163</v>
      </c>
      <c r="AB335" s="190" t="s">
        <v>163</v>
      </c>
      <c r="AC335" s="190" t="s">
        <v>165</v>
      </c>
      <c r="AD335" s="190" t="s">
        <v>163</v>
      </c>
      <c r="AE335" s="190" t="s">
        <v>163</v>
      </c>
      <c r="AF335" s="190" t="s">
        <v>163</v>
      </c>
      <c r="AG335" s="190" t="s">
        <v>163</v>
      </c>
      <c r="AH335" s="190" t="s">
        <v>163</v>
      </c>
    </row>
    <row r="336" spans="1:45" x14ac:dyDescent="0.2">
      <c r="A336" s="190">
        <v>415939</v>
      </c>
      <c r="B336" s="190" t="s">
        <v>172</v>
      </c>
      <c r="G336" s="190" t="s">
        <v>167</v>
      </c>
      <c r="Q336" s="190" t="s">
        <v>167</v>
      </c>
      <c r="W336" s="190" t="s">
        <v>165</v>
      </c>
      <c r="Y336" s="190" t="s">
        <v>163</v>
      </c>
      <c r="AA336" s="190" t="s">
        <v>167</v>
      </c>
      <c r="AD336" s="190" t="s">
        <v>163</v>
      </c>
      <c r="AE336" s="190" t="s">
        <v>163</v>
      </c>
      <c r="AF336" s="190" t="s">
        <v>163</v>
      </c>
      <c r="AG336" s="190" t="s">
        <v>163</v>
      </c>
      <c r="AH336" s="190" t="s">
        <v>163</v>
      </c>
    </row>
    <row r="337" spans="1:45" x14ac:dyDescent="0.2">
      <c r="A337" s="190">
        <v>415980</v>
      </c>
      <c r="B337" s="190" t="s">
        <v>172</v>
      </c>
      <c r="L337" s="190" t="s">
        <v>256</v>
      </c>
      <c r="R337" s="190" t="s">
        <v>256</v>
      </c>
      <c r="S337" s="190" t="s">
        <v>256</v>
      </c>
      <c r="AE337" s="190" t="s">
        <v>256</v>
      </c>
      <c r="AG337" s="190" t="s">
        <v>256</v>
      </c>
      <c r="AH337" s="190" t="s">
        <v>256</v>
      </c>
      <c r="AS337" s="190" t="s">
        <v>257</v>
      </c>
    </row>
    <row r="338" spans="1:45" x14ac:dyDescent="0.2">
      <c r="A338" s="190">
        <v>415981</v>
      </c>
      <c r="B338" s="190" t="s">
        <v>172</v>
      </c>
      <c r="C338" s="190" t="s">
        <v>255</v>
      </c>
      <c r="D338" s="190" t="s">
        <v>255</v>
      </c>
      <c r="E338" s="190" t="s">
        <v>255</v>
      </c>
      <c r="F338" s="190" t="s">
        <v>255</v>
      </c>
      <c r="G338" s="190" t="s">
        <v>255</v>
      </c>
      <c r="H338" s="190" t="s">
        <v>255</v>
      </c>
      <c r="I338" s="190" t="s">
        <v>255</v>
      </c>
      <c r="J338" s="190" t="s">
        <v>255</v>
      </c>
      <c r="K338" s="190" t="s">
        <v>255</v>
      </c>
      <c r="L338" s="190" t="s">
        <v>255</v>
      </c>
      <c r="M338" s="190" t="s">
        <v>255</v>
      </c>
      <c r="N338" s="190" t="s">
        <v>255</v>
      </c>
      <c r="O338" s="190" t="s">
        <v>255</v>
      </c>
      <c r="P338" s="190" t="s">
        <v>255</v>
      </c>
      <c r="Q338" s="190" t="s">
        <v>167</v>
      </c>
      <c r="R338" s="190" t="s">
        <v>167</v>
      </c>
      <c r="S338" s="190" t="s">
        <v>255</v>
      </c>
      <c r="T338" s="190" t="s">
        <v>255</v>
      </c>
      <c r="U338" s="190" t="s">
        <v>255</v>
      </c>
      <c r="V338" s="190" t="s">
        <v>167</v>
      </c>
      <c r="W338" s="190" t="s">
        <v>255</v>
      </c>
      <c r="X338" s="190" t="s">
        <v>255</v>
      </c>
      <c r="Y338" s="190" t="s">
        <v>167</v>
      </c>
      <c r="Z338" s="190" t="s">
        <v>167</v>
      </c>
      <c r="AA338" s="190" t="s">
        <v>255</v>
      </c>
      <c r="AB338" s="190" t="s">
        <v>255</v>
      </c>
      <c r="AC338" s="190" t="s">
        <v>255</v>
      </c>
      <c r="AD338" s="190" t="s">
        <v>167</v>
      </c>
      <c r="AE338" s="190" t="s">
        <v>165</v>
      </c>
      <c r="AF338" s="190" t="s">
        <v>165</v>
      </c>
      <c r="AG338" s="190" t="s">
        <v>167</v>
      </c>
      <c r="AH338" s="190" t="s">
        <v>165</v>
      </c>
      <c r="AI338" s="190" t="s">
        <v>255</v>
      </c>
      <c r="AJ338" s="190" t="s">
        <v>255</v>
      </c>
      <c r="AK338" s="190" t="s">
        <v>255</v>
      </c>
      <c r="AL338" s="190" t="s">
        <v>255</v>
      </c>
      <c r="AM338" s="190" t="s">
        <v>255</v>
      </c>
      <c r="AN338" s="190" t="s">
        <v>255</v>
      </c>
      <c r="AO338" s="190" t="s">
        <v>255</v>
      </c>
      <c r="AP338" s="190" t="s">
        <v>255</v>
      </c>
      <c r="AQ338" s="190" t="s">
        <v>255</v>
      </c>
      <c r="AR338" s="190" t="s">
        <v>255</v>
      </c>
    </row>
    <row r="339" spans="1:45" x14ac:dyDescent="0.2">
      <c r="A339" s="190">
        <v>416009</v>
      </c>
      <c r="B339" s="190" t="s">
        <v>172</v>
      </c>
      <c r="O339" s="190" t="s">
        <v>167</v>
      </c>
      <c r="P339" s="190" t="s">
        <v>167</v>
      </c>
      <c r="X339" s="190" t="s">
        <v>167</v>
      </c>
      <c r="AA339" s="190" t="s">
        <v>167</v>
      </c>
      <c r="AD339" s="190" t="s">
        <v>167</v>
      </c>
      <c r="AF339" s="190" t="s">
        <v>167</v>
      </c>
      <c r="AG339" s="190" t="s">
        <v>167</v>
      </c>
      <c r="AH339" s="190" t="s">
        <v>165</v>
      </c>
    </row>
    <row r="340" spans="1:45" x14ac:dyDescent="0.2">
      <c r="A340" s="190">
        <v>416014</v>
      </c>
      <c r="B340" s="190" t="s">
        <v>172</v>
      </c>
      <c r="L340" s="190" t="s">
        <v>256</v>
      </c>
      <c r="R340" s="190" t="s">
        <v>256</v>
      </c>
      <c r="S340" s="190" t="s">
        <v>256</v>
      </c>
      <c r="AE340" s="190" t="s">
        <v>256</v>
      </c>
      <c r="AG340" s="190" t="s">
        <v>256</v>
      </c>
      <c r="AH340" s="190" t="s">
        <v>256</v>
      </c>
      <c r="AS340" s="190" t="s">
        <v>257</v>
      </c>
    </row>
    <row r="341" spans="1:45" x14ac:dyDescent="0.2">
      <c r="A341" s="190">
        <v>416044</v>
      </c>
      <c r="B341" s="190" t="s">
        <v>172</v>
      </c>
      <c r="D341" s="190" t="s">
        <v>163</v>
      </c>
      <c r="G341" s="190" t="s">
        <v>167</v>
      </c>
      <c r="J341" s="190" t="s">
        <v>165</v>
      </c>
      <c r="X341" s="190" t="s">
        <v>167</v>
      </c>
      <c r="AD341" s="190" t="s">
        <v>167</v>
      </c>
    </row>
    <row r="342" spans="1:45" x14ac:dyDescent="0.2">
      <c r="A342" s="190">
        <v>416046</v>
      </c>
      <c r="B342" s="190" t="s">
        <v>172</v>
      </c>
      <c r="Q342" s="190" t="s">
        <v>167</v>
      </c>
      <c r="X342" s="190" t="s">
        <v>165</v>
      </c>
      <c r="AA342" s="190" t="s">
        <v>165</v>
      </c>
      <c r="AC342" s="190" t="s">
        <v>163</v>
      </c>
      <c r="AE342" s="190" t="s">
        <v>165</v>
      </c>
      <c r="AH342" s="190" t="s">
        <v>163</v>
      </c>
    </row>
    <row r="343" spans="1:45" x14ac:dyDescent="0.2">
      <c r="A343" s="190">
        <v>416061</v>
      </c>
      <c r="B343" s="190" t="s">
        <v>172</v>
      </c>
      <c r="G343" s="190" t="s">
        <v>256</v>
      </c>
      <c r="L343" s="190" t="s">
        <v>256</v>
      </c>
      <c r="R343" s="190" t="s">
        <v>256</v>
      </c>
      <c r="X343" s="190" t="s">
        <v>256</v>
      </c>
      <c r="Y343" s="190" t="s">
        <v>256</v>
      </c>
      <c r="AA343" s="190" t="s">
        <v>256</v>
      </c>
      <c r="AB343" s="190" t="s">
        <v>256</v>
      </c>
      <c r="AD343" s="190" t="s">
        <v>256</v>
      </c>
      <c r="AE343" s="190" t="s">
        <v>256</v>
      </c>
      <c r="AF343" s="190" t="s">
        <v>256</v>
      </c>
      <c r="AG343" s="190" t="s">
        <v>256</v>
      </c>
      <c r="AH343" s="190" t="s">
        <v>256</v>
      </c>
      <c r="AS343" s="190" t="s">
        <v>257</v>
      </c>
    </row>
    <row r="344" spans="1:45" x14ac:dyDescent="0.2">
      <c r="A344" s="190">
        <v>416087</v>
      </c>
      <c r="B344" s="190" t="s">
        <v>172</v>
      </c>
      <c r="I344" s="190" t="s">
        <v>256</v>
      </c>
      <c r="L344" s="190" t="s">
        <v>256</v>
      </c>
      <c r="R344" s="190" t="s">
        <v>256</v>
      </c>
      <c r="Y344" s="190" t="s">
        <v>256</v>
      </c>
      <c r="AA344" s="190" t="s">
        <v>256</v>
      </c>
      <c r="AB344" s="190" t="s">
        <v>256</v>
      </c>
      <c r="AD344" s="190" t="s">
        <v>256</v>
      </c>
      <c r="AF344" s="190" t="s">
        <v>256</v>
      </c>
      <c r="AH344" s="190" t="s">
        <v>256</v>
      </c>
      <c r="AS344" s="190" t="s">
        <v>257</v>
      </c>
    </row>
    <row r="345" spans="1:45" x14ac:dyDescent="0.2">
      <c r="A345" s="190">
        <v>416092</v>
      </c>
      <c r="B345" s="190" t="s">
        <v>172</v>
      </c>
      <c r="Q345" s="190" t="s">
        <v>256</v>
      </c>
      <c r="R345" s="190" t="s">
        <v>256</v>
      </c>
      <c r="AD345" s="190" t="s">
        <v>256</v>
      </c>
      <c r="AE345" s="190" t="s">
        <v>256</v>
      </c>
      <c r="AF345" s="190" t="s">
        <v>256</v>
      </c>
      <c r="AG345" s="190" t="s">
        <v>256</v>
      </c>
      <c r="AH345" s="190" t="s">
        <v>256</v>
      </c>
      <c r="AS345" s="190" t="s">
        <v>257</v>
      </c>
    </row>
    <row r="346" spans="1:45" x14ac:dyDescent="0.2">
      <c r="A346" s="190">
        <v>416095</v>
      </c>
      <c r="B346" s="190" t="s">
        <v>172</v>
      </c>
      <c r="T346" s="190" t="s">
        <v>163</v>
      </c>
      <c r="U346" s="190" t="s">
        <v>163</v>
      </c>
      <c r="X346" s="190" t="s">
        <v>163</v>
      </c>
      <c r="Y346" s="190" t="s">
        <v>163</v>
      </c>
      <c r="Z346" s="190" t="s">
        <v>163</v>
      </c>
      <c r="AA346" s="190" t="s">
        <v>163</v>
      </c>
      <c r="AB346" s="190" t="s">
        <v>163</v>
      </c>
      <c r="AC346" s="190" t="s">
        <v>163</v>
      </c>
      <c r="AD346" s="190" t="s">
        <v>163</v>
      </c>
      <c r="AE346" s="190" t="s">
        <v>163</v>
      </c>
      <c r="AF346" s="190" t="s">
        <v>163</v>
      </c>
      <c r="AG346" s="190" t="s">
        <v>163</v>
      </c>
      <c r="AH346" s="190" t="s">
        <v>163</v>
      </c>
    </row>
    <row r="347" spans="1:45" x14ac:dyDescent="0.2">
      <c r="A347" s="190">
        <v>416099</v>
      </c>
      <c r="B347" s="190" t="s">
        <v>172</v>
      </c>
      <c r="L347" s="190" t="s">
        <v>256</v>
      </c>
      <c r="R347" s="190" t="s">
        <v>256</v>
      </c>
      <c r="S347" s="190" t="s">
        <v>256</v>
      </c>
      <c r="AE347" s="190" t="s">
        <v>256</v>
      </c>
      <c r="AF347" s="190" t="s">
        <v>256</v>
      </c>
      <c r="AS347" s="190" t="s">
        <v>258</v>
      </c>
    </row>
    <row r="348" spans="1:45" x14ac:dyDescent="0.2">
      <c r="A348" s="190">
        <v>416107</v>
      </c>
      <c r="B348" s="190" t="s">
        <v>172</v>
      </c>
      <c r="L348" s="190" t="s">
        <v>256</v>
      </c>
      <c r="Q348" s="190" t="s">
        <v>256</v>
      </c>
      <c r="S348" s="190" t="s">
        <v>256</v>
      </c>
      <c r="W348" s="190" t="s">
        <v>256</v>
      </c>
      <c r="Y348" s="190" t="s">
        <v>256</v>
      </c>
      <c r="AB348" s="190" t="s">
        <v>256</v>
      </c>
      <c r="AD348" s="190" t="s">
        <v>256</v>
      </c>
      <c r="AE348" s="190" t="s">
        <v>256</v>
      </c>
      <c r="AF348" s="190" t="s">
        <v>256</v>
      </c>
      <c r="AH348" s="190" t="s">
        <v>256</v>
      </c>
      <c r="AS348" s="190" t="s">
        <v>257</v>
      </c>
    </row>
    <row r="349" spans="1:45" x14ac:dyDescent="0.2">
      <c r="A349" s="190">
        <v>416171</v>
      </c>
      <c r="B349" s="190" t="s">
        <v>172</v>
      </c>
      <c r="N349" s="190" t="s">
        <v>167</v>
      </c>
      <c r="R349" s="190" t="s">
        <v>165</v>
      </c>
      <c r="Y349" s="190" t="s">
        <v>165</v>
      </c>
      <c r="AA349" s="190" t="s">
        <v>163</v>
      </c>
      <c r="AC349" s="190" t="s">
        <v>163</v>
      </c>
      <c r="AD349" s="190" t="s">
        <v>163</v>
      </c>
      <c r="AE349" s="190" t="s">
        <v>163</v>
      </c>
      <c r="AF349" s="190" t="s">
        <v>163</v>
      </c>
      <c r="AG349" s="190" t="s">
        <v>163</v>
      </c>
      <c r="AH349" s="190" t="s">
        <v>163</v>
      </c>
    </row>
    <row r="350" spans="1:45" x14ac:dyDescent="0.2">
      <c r="A350" s="190">
        <v>416197</v>
      </c>
      <c r="B350" s="190" t="s">
        <v>172</v>
      </c>
      <c r="J350" s="190" t="s">
        <v>167</v>
      </c>
      <c r="L350" s="190" t="s">
        <v>165</v>
      </c>
      <c r="W350" s="190" t="s">
        <v>167</v>
      </c>
      <c r="X350" s="190" t="s">
        <v>167</v>
      </c>
      <c r="Y350" s="190" t="s">
        <v>165</v>
      </c>
      <c r="Z350" s="190" t="s">
        <v>167</v>
      </c>
      <c r="AA350" s="190" t="s">
        <v>165</v>
      </c>
      <c r="AB350" s="190" t="s">
        <v>167</v>
      </c>
      <c r="AD350" s="190" t="s">
        <v>163</v>
      </c>
      <c r="AE350" s="190" t="s">
        <v>163</v>
      </c>
      <c r="AF350" s="190" t="s">
        <v>163</v>
      </c>
      <c r="AH350" s="190" t="s">
        <v>167</v>
      </c>
    </row>
    <row r="351" spans="1:45" x14ac:dyDescent="0.2">
      <c r="A351" s="190">
        <v>416252</v>
      </c>
      <c r="B351" s="190" t="s">
        <v>172</v>
      </c>
      <c r="Q351" s="190" t="s">
        <v>167</v>
      </c>
      <c r="S351" s="190" t="s">
        <v>167</v>
      </c>
      <c r="AD351" s="190" t="s">
        <v>165</v>
      </c>
      <c r="AE351" s="190" t="s">
        <v>163</v>
      </c>
      <c r="AG351" s="190" t="s">
        <v>165</v>
      </c>
    </row>
    <row r="352" spans="1:45" x14ac:dyDescent="0.2">
      <c r="A352" s="190">
        <v>416259</v>
      </c>
      <c r="B352" s="190" t="s">
        <v>172</v>
      </c>
      <c r="J352" s="190" t="s">
        <v>256</v>
      </c>
      <c r="W352" s="190" t="s">
        <v>256</v>
      </c>
      <c r="Y352" s="190" t="s">
        <v>256</v>
      </c>
      <c r="AA352" s="190" t="s">
        <v>256</v>
      </c>
      <c r="AD352" s="190" t="s">
        <v>256</v>
      </c>
      <c r="AE352" s="190" t="s">
        <v>256</v>
      </c>
      <c r="AF352" s="190" t="s">
        <v>256</v>
      </c>
      <c r="AG352" s="190" t="s">
        <v>256</v>
      </c>
      <c r="AH352" s="190" t="s">
        <v>256</v>
      </c>
      <c r="AS352" s="190" t="s">
        <v>257</v>
      </c>
    </row>
    <row r="353" spans="1:45" x14ac:dyDescent="0.2">
      <c r="A353" s="190">
        <v>416309</v>
      </c>
      <c r="B353" s="190" t="s">
        <v>172</v>
      </c>
      <c r="I353" s="190" t="s">
        <v>256</v>
      </c>
      <c r="P353" s="190" t="s">
        <v>256</v>
      </c>
      <c r="T353" s="190" t="s">
        <v>256</v>
      </c>
      <c r="Y353" s="190" t="s">
        <v>256</v>
      </c>
      <c r="Z353" s="190" t="s">
        <v>256</v>
      </c>
      <c r="AA353" s="190" t="s">
        <v>256</v>
      </c>
      <c r="AB353" s="190" t="s">
        <v>256</v>
      </c>
      <c r="AD353" s="190" t="s">
        <v>256</v>
      </c>
      <c r="AE353" s="190" t="s">
        <v>256</v>
      </c>
      <c r="AF353" s="190" t="s">
        <v>256</v>
      </c>
      <c r="AG353" s="190" t="s">
        <v>256</v>
      </c>
      <c r="AH353" s="190" t="s">
        <v>256</v>
      </c>
      <c r="AS353" s="190" t="s">
        <v>257</v>
      </c>
    </row>
    <row r="354" spans="1:45" x14ac:dyDescent="0.2">
      <c r="A354" s="190">
        <v>416319</v>
      </c>
      <c r="B354" s="190" t="s">
        <v>172</v>
      </c>
      <c r="T354" s="190" t="s">
        <v>167</v>
      </c>
      <c r="Z354" s="190" t="s">
        <v>167</v>
      </c>
      <c r="AA354" s="190" t="s">
        <v>167</v>
      </c>
      <c r="AB354" s="190" t="s">
        <v>167</v>
      </c>
      <c r="AD354" s="190" t="s">
        <v>167</v>
      </c>
      <c r="AF354" s="190" t="s">
        <v>165</v>
      </c>
      <c r="AG354" s="190" t="s">
        <v>165</v>
      </c>
      <c r="AH354" s="190" t="s">
        <v>167</v>
      </c>
    </row>
    <row r="355" spans="1:45" x14ac:dyDescent="0.2">
      <c r="A355" s="190">
        <v>416345</v>
      </c>
      <c r="B355" s="190" t="s">
        <v>172</v>
      </c>
      <c r="I355" s="190" t="s">
        <v>256</v>
      </c>
      <c r="L355" s="190" t="s">
        <v>256</v>
      </c>
      <c r="AB355" s="190" t="s">
        <v>256</v>
      </c>
      <c r="AD355" s="190" t="s">
        <v>256</v>
      </c>
      <c r="AE355" s="190" t="s">
        <v>256</v>
      </c>
      <c r="AF355" s="190" t="s">
        <v>256</v>
      </c>
      <c r="AG355" s="190" t="s">
        <v>256</v>
      </c>
      <c r="AH355" s="190" t="s">
        <v>256</v>
      </c>
      <c r="AS355" s="190" t="s">
        <v>257</v>
      </c>
    </row>
    <row r="356" spans="1:45" x14ac:dyDescent="0.2">
      <c r="A356" s="190">
        <v>416381</v>
      </c>
      <c r="B356" s="190" t="s">
        <v>172</v>
      </c>
      <c r="C356" s="190" t="s">
        <v>255</v>
      </c>
      <c r="D356" s="190" t="s">
        <v>255</v>
      </c>
      <c r="E356" s="190" t="s">
        <v>255</v>
      </c>
      <c r="F356" s="190" t="s">
        <v>255</v>
      </c>
      <c r="G356" s="190" t="s">
        <v>255</v>
      </c>
      <c r="H356" s="190" t="s">
        <v>255</v>
      </c>
      <c r="I356" s="190" t="s">
        <v>255</v>
      </c>
      <c r="J356" s="190" t="s">
        <v>255</v>
      </c>
      <c r="K356" s="190" t="s">
        <v>255</v>
      </c>
      <c r="L356" s="190" t="s">
        <v>167</v>
      </c>
      <c r="M356" s="190" t="s">
        <v>255</v>
      </c>
      <c r="N356" s="190" t="s">
        <v>255</v>
      </c>
      <c r="O356" s="190" t="s">
        <v>255</v>
      </c>
      <c r="P356" s="190" t="s">
        <v>255</v>
      </c>
      <c r="Q356" s="190" t="s">
        <v>255</v>
      </c>
      <c r="R356" s="190" t="s">
        <v>255</v>
      </c>
      <c r="S356" s="190" t="s">
        <v>255</v>
      </c>
      <c r="T356" s="190" t="s">
        <v>255</v>
      </c>
      <c r="U356" s="190" t="s">
        <v>255</v>
      </c>
      <c r="V356" s="190" t="s">
        <v>255</v>
      </c>
      <c r="W356" s="190" t="s">
        <v>255</v>
      </c>
      <c r="X356" s="190" t="s">
        <v>167</v>
      </c>
      <c r="Y356" s="190" t="s">
        <v>255</v>
      </c>
      <c r="Z356" s="190" t="s">
        <v>255</v>
      </c>
      <c r="AA356" s="190" t="s">
        <v>165</v>
      </c>
      <c r="AB356" s="190" t="s">
        <v>255</v>
      </c>
      <c r="AC356" s="190" t="s">
        <v>255</v>
      </c>
      <c r="AD356" s="190" t="s">
        <v>167</v>
      </c>
      <c r="AE356" s="190" t="s">
        <v>165</v>
      </c>
      <c r="AF356" s="190" t="s">
        <v>167</v>
      </c>
      <c r="AG356" s="190" t="s">
        <v>255</v>
      </c>
      <c r="AH356" s="190" t="s">
        <v>167</v>
      </c>
      <c r="AI356" s="190" t="s">
        <v>255</v>
      </c>
      <c r="AJ356" s="190" t="s">
        <v>255</v>
      </c>
      <c r="AK356" s="190" t="s">
        <v>255</v>
      </c>
      <c r="AL356" s="190" t="s">
        <v>255</v>
      </c>
      <c r="AM356" s="190" t="s">
        <v>255</v>
      </c>
      <c r="AN356" s="190" t="s">
        <v>255</v>
      </c>
      <c r="AO356" s="190" t="s">
        <v>255</v>
      </c>
      <c r="AP356" s="190" t="s">
        <v>255</v>
      </c>
      <c r="AQ356" s="190" t="s">
        <v>255</v>
      </c>
      <c r="AR356" s="190" t="s">
        <v>255</v>
      </c>
    </row>
    <row r="357" spans="1:45" x14ac:dyDescent="0.2">
      <c r="A357" s="190">
        <v>416392</v>
      </c>
      <c r="B357" s="190" t="s">
        <v>172</v>
      </c>
      <c r="K357" s="190" t="s">
        <v>256</v>
      </c>
      <c r="L357" s="190" t="s">
        <v>256</v>
      </c>
      <c r="Q357" s="190" t="s">
        <v>256</v>
      </c>
      <c r="R357" s="190" t="s">
        <v>256</v>
      </c>
      <c r="Y357" s="190" t="s">
        <v>256</v>
      </c>
      <c r="Z357" s="190" t="s">
        <v>256</v>
      </c>
      <c r="AA357" s="190" t="s">
        <v>256</v>
      </c>
      <c r="AB357" s="190" t="s">
        <v>256</v>
      </c>
      <c r="AC357" s="190" t="s">
        <v>256</v>
      </c>
      <c r="AD357" s="190" t="s">
        <v>256</v>
      </c>
      <c r="AE357" s="190" t="s">
        <v>256</v>
      </c>
      <c r="AF357" s="190" t="s">
        <v>256</v>
      </c>
      <c r="AG357" s="190" t="s">
        <v>256</v>
      </c>
      <c r="AH357" s="190" t="s">
        <v>256</v>
      </c>
      <c r="AS357" s="190" t="s">
        <v>257</v>
      </c>
    </row>
    <row r="358" spans="1:45" x14ac:dyDescent="0.2">
      <c r="A358" s="190">
        <v>416405</v>
      </c>
      <c r="B358" s="190" t="s">
        <v>172</v>
      </c>
      <c r="Q358" s="190" t="s">
        <v>167</v>
      </c>
      <c r="R358" s="190" t="s">
        <v>167</v>
      </c>
      <c r="S358" s="190" t="s">
        <v>167</v>
      </c>
      <c r="AE358" s="190" t="s">
        <v>165</v>
      </c>
      <c r="AF358" s="190" t="s">
        <v>167</v>
      </c>
    </row>
    <row r="359" spans="1:45" x14ac:dyDescent="0.2">
      <c r="A359" s="190">
        <v>416412</v>
      </c>
      <c r="B359" s="190" t="s">
        <v>172</v>
      </c>
      <c r="L359" s="190" t="s">
        <v>167</v>
      </c>
      <c r="R359" s="190" t="s">
        <v>167</v>
      </c>
      <c r="S359" s="190" t="s">
        <v>163</v>
      </c>
      <c r="Z359" s="190" t="s">
        <v>163</v>
      </c>
      <c r="AA359" s="190" t="s">
        <v>167</v>
      </c>
      <c r="AB359" s="190" t="s">
        <v>167</v>
      </c>
      <c r="AC359" s="190" t="s">
        <v>167</v>
      </c>
      <c r="AD359" s="190" t="s">
        <v>163</v>
      </c>
      <c r="AE359" s="190" t="s">
        <v>163</v>
      </c>
      <c r="AF359" s="190" t="s">
        <v>163</v>
      </c>
      <c r="AG359" s="190" t="s">
        <v>163</v>
      </c>
      <c r="AH359" s="190" t="s">
        <v>167</v>
      </c>
    </row>
    <row r="360" spans="1:45" x14ac:dyDescent="0.2">
      <c r="A360" s="190">
        <v>416423</v>
      </c>
      <c r="B360" s="190" t="s">
        <v>172</v>
      </c>
      <c r="G360" s="190" t="s">
        <v>256</v>
      </c>
      <c r="Q360" s="190" t="s">
        <v>256</v>
      </c>
      <c r="R360" s="190" t="s">
        <v>256</v>
      </c>
      <c r="S360" s="190" t="s">
        <v>256</v>
      </c>
      <c r="Y360" s="190" t="s">
        <v>256</v>
      </c>
      <c r="AA360" s="190" t="s">
        <v>256</v>
      </c>
      <c r="AB360" s="190" t="s">
        <v>256</v>
      </c>
      <c r="AD360" s="190" t="s">
        <v>256</v>
      </c>
      <c r="AE360" s="190" t="s">
        <v>256</v>
      </c>
      <c r="AF360" s="190" t="s">
        <v>256</v>
      </c>
      <c r="AG360" s="190" t="s">
        <v>256</v>
      </c>
      <c r="AH360" s="190" t="s">
        <v>256</v>
      </c>
      <c r="AS360" s="190" t="s">
        <v>257</v>
      </c>
    </row>
    <row r="361" spans="1:45" x14ac:dyDescent="0.2">
      <c r="A361" s="190">
        <v>416444</v>
      </c>
      <c r="B361" s="190" t="s">
        <v>172</v>
      </c>
      <c r="P361" s="190" t="s">
        <v>167</v>
      </c>
      <c r="R361" s="190" t="s">
        <v>163</v>
      </c>
      <c r="AA361" s="190" t="s">
        <v>167</v>
      </c>
      <c r="AE361" s="190" t="s">
        <v>165</v>
      </c>
      <c r="AF361" s="190" t="s">
        <v>165</v>
      </c>
      <c r="AG361" s="190" t="s">
        <v>165</v>
      </c>
      <c r="AH361" s="190" t="s">
        <v>165</v>
      </c>
    </row>
    <row r="362" spans="1:45" x14ac:dyDescent="0.2">
      <c r="A362" s="190">
        <v>416513</v>
      </c>
      <c r="B362" s="190" t="s">
        <v>172</v>
      </c>
      <c r="D362" s="190" t="s">
        <v>167</v>
      </c>
      <c r="Y362" s="190" t="s">
        <v>167</v>
      </c>
      <c r="AD362" s="190" t="s">
        <v>167</v>
      </c>
      <c r="AF362" s="190" t="s">
        <v>167</v>
      </c>
      <c r="AH362" s="190" t="s">
        <v>165</v>
      </c>
    </row>
    <row r="363" spans="1:45" x14ac:dyDescent="0.2">
      <c r="A363" s="190">
        <v>416538</v>
      </c>
      <c r="B363" s="190" t="s">
        <v>172</v>
      </c>
      <c r="L363" s="190" t="s">
        <v>165</v>
      </c>
      <c r="R363" s="190" t="s">
        <v>165</v>
      </c>
      <c r="S363" s="190" t="s">
        <v>163</v>
      </c>
      <c r="Y363" s="190" t="s">
        <v>163</v>
      </c>
      <c r="Z363" s="190" t="s">
        <v>167</v>
      </c>
      <c r="AD363" s="190" t="s">
        <v>163</v>
      </c>
      <c r="AE363" s="190" t="s">
        <v>163</v>
      </c>
      <c r="AG363" s="190" t="s">
        <v>167</v>
      </c>
    </row>
    <row r="364" spans="1:45" x14ac:dyDescent="0.2">
      <c r="A364" s="190">
        <v>416754</v>
      </c>
      <c r="B364" s="190" t="s">
        <v>172</v>
      </c>
      <c r="I364" s="190" t="s">
        <v>165</v>
      </c>
      <c r="L364" s="190" t="s">
        <v>163</v>
      </c>
      <c r="R364" s="190" t="s">
        <v>163</v>
      </c>
      <c r="S364" s="190" t="s">
        <v>167</v>
      </c>
      <c r="Y364" s="190" t="s">
        <v>163</v>
      </c>
      <c r="AA364" s="190" t="s">
        <v>163</v>
      </c>
      <c r="AB364" s="190" t="s">
        <v>167</v>
      </c>
      <c r="AC364" s="190" t="s">
        <v>163</v>
      </c>
      <c r="AD364" s="190" t="s">
        <v>163</v>
      </c>
      <c r="AE364" s="190" t="s">
        <v>163</v>
      </c>
      <c r="AF364" s="190" t="s">
        <v>163</v>
      </c>
      <c r="AH364" s="190" t="s">
        <v>163</v>
      </c>
    </row>
    <row r="365" spans="1:45" x14ac:dyDescent="0.2">
      <c r="A365" s="190">
        <v>416787</v>
      </c>
      <c r="B365" s="190" t="s">
        <v>172</v>
      </c>
      <c r="L365" s="190" t="s">
        <v>256</v>
      </c>
      <c r="Q365" s="190" t="s">
        <v>256</v>
      </c>
      <c r="R365" s="190" t="s">
        <v>256</v>
      </c>
      <c r="Y365" s="190" t="s">
        <v>256</v>
      </c>
      <c r="Z365" s="190" t="s">
        <v>256</v>
      </c>
      <c r="AA365" s="190" t="s">
        <v>256</v>
      </c>
      <c r="AB365" s="190" t="s">
        <v>256</v>
      </c>
      <c r="AC365" s="190" t="s">
        <v>256</v>
      </c>
      <c r="AD365" s="190" t="s">
        <v>256</v>
      </c>
      <c r="AE365" s="190" t="s">
        <v>256</v>
      </c>
      <c r="AF365" s="190" t="s">
        <v>256</v>
      </c>
      <c r="AG365" s="190" t="s">
        <v>256</v>
      </c>
      <c r="AH365" s="190" t="s">
        <v>256</v>
      </c>
      <c r="AS365" s="190" t="s">
        <v>257</v>
      </c>
    </row>
    <row r="366" spans="1:45" x14ac:dyDescent="0.2">
      <c r="A366" s="190">
        <v>416798</v>
      </c>
      <c r="B366" s="190" t="s">
        <v>172</v>
      </c>
      <c r="L366" s="190" t="s">
        <v>256</v>
      </c>
      <c r="Q366" s="190" t="s">
        <v>256</v>
      </c>
      <c r="R366" s="190" t="s">
        <v>256</v>
      </c>
      <c r="X366" s="190" t="s">
        <v>256</v>
      </c>
      <c r="Y366" s="190" t="s">
        <v>256</v>
      </c>
      <c r="Z366" s="190" t="s">
        <v>256</v>
      </c>
      <c r="AA366" s="190" t="s">
        <v>256</v>
      </c>
      <c r="AB366" s="190" t="s">
        <v>256</v>
      </c>
      <c r="AC366" s="190" t="s">
        <v>256</v>
      </c>
      <c r="AD366" s="190" t="s">
        <v>256</v>
      </c>
      <c r="AE366" s="190" t="s">
        <v>256</v>
      </c>
      <c r="AF366" s="190" t="s">
        <v>256</v>
      </c>
      <c r="AG366" s="190" t="s">
        <v>256</v>
      </c>
      <c r="AH366" s="190" t="s">
        <v>256</v>
      </c>
      <c r="AS366" s="190" t="s">
        <v>257</v>
      </c>
    </row>
    <row r="367" spans="1:45" x14ac:dyDescent="0.2">
      <c r="A367" s="190">
        <v>416844</v>
      </c>
      <c r="B367" s="190" t="s">
        <v>172</v>
      </c>
      <c r="U367" s="190" t="s">
        <v>163</v>
      </c>
      <c r="Y367" s="190" t="s">
        <v>165</v>
      </c>
      <c r="Z367" s="190" t="s">
        <v>163</v>
      </c>
      <c r="AA367" s="190" t="s">
        <v>165</v>
      </c>
      <c r="AD367" s="190" t="s">
        <v>163</v>
      </c>
      <c r="AE367" s="190" t="s">
        <v>163</v>
      </c>
      <c r="AF367" s="190" t="s">
        <v>163</v>
      </c>
      <c r="AG367" s="190" t="s">
        <v>163</v>
      </c>
      <c r="AH367" s="190" t="s">
        <v>163</v>
      </c>
    </row>
    <row r="368" spans="1:45" x14ac:dyDescent="0.2">
      <c r="A368" s="190">
        <v>416861</v>
      </c>
      <c r="B368" s="190" t="s">
        <v>172</v>
      </c>
      <c r="G368" s="190" t="s">
        <v>167</v>
      </c>
      <c r="L368" s="190" t="s">
        <v>167</v>
      </c>
      <c r="Q368" s="190" t="s">
        <v>167</v>
      </c>
      <c r="W368" s="190" t="s">
        <v>167</v>
      </c>
      <c r="Y368" s="190" t="s">
        <v>163</v>
      </c>
      <c r="Z368" s="190" t="s">
        <v>163</v>
      </c>
      <c r="AA368" s="190" t="s">
        <v>163</v>
      </c>
      <c r="AB368" s="190" t="s">
        <v>163</v>
      </c>
      <c r="AC368" s="190" t="s">
        <v>163</v>
      </c>
      <c r="AD368" s="190" t="s">
        <v>163</v>
      </c>
      <c r="AE368" s="190" t="s">
        <v>163</v>
      </c>
      <c r="AF368" s="190" t="s">
        <v>163</v>
      </c>
      <c r="AG368" s="190" t="s">
        <v>163</v>
      </c>
      <c r="AH368" s="190" t="s">
        <v>163</v>
      </c>
    </row>
    <row r="369" spans="1:45" x14ac:dyDescent="0.2">
      <c r="A369" s="190">
        <v>416944</v>
      </c>
      <c r="B369" s="190" t="s">
        <v>172</v>
      </c>
      <c r="P369" s="190" t="s">
        <v>167</v>
      </c>
      <c r="R369" s="190" t="s">
        <v>165</v>
      </c>
      <c r="W369" s="190" t="s">
        <v>167</v>
      </c>
      <c r="Y369" s="190" t="s">
        <v>163</v>
      </c>
      <c r="AA369" s="190" t="s">
        <v>165</v>
      </c>
      <c r="AC369" s="190" t="s">
        <v>165</v>
      </c>
      <c r="AD369" s="190" t="s">
        <v>163</v>
      </c>
      <c r="AE369" s="190" t="s">
        <v>163</v>
      </c>
      <c r="AF369" s="190" t="s">
        <v>163</v>
      </c>
      <c r="AG369" s="190" t="s">
        <v>163</v>
      </c>
      <c r="AH369" s="190" t="s">
        <v>163</v>
      </c>
    </row>
    <row r="370" spans="1:45" x14ac:dyDescent="0.2">
      <c r="A370" s="190">
        <v>416949</v>
      </c>
      <c r="B370" s="190" t="s">
        <v>172</v>
      </c>
      <c r="I370" s="190" t="s">
        <v>256</v>
      </c>
      <c r="L370" s="190" t="s">
        <v>256</v>
      </c>
      <c r="Q370" s="190" t="s">
        <v>256</v>
      </c>
      <c r="AA370" s="190" t="s">
        <v>256</v>
      </c>
      <c r="AB370" s="190" t="s">
        <v>256</v>
      </c>
      <c r="AD370" s="190" t="s">
        <v>256</v>
      </c>
      <c r="AE370" s="190" t="s">
        <v>256</v>
      </c>
      <c r="AF370" s="190" t="s">
        <v>256</v>
      </c>
      <c r="AG370" s="190" t="s">
        <v>256</v>
      </c>
      <c r="AH370" s="190" t="s">
        <v>256</v>
      </c>
      <c r="AS370" s="190" t="s">
        <v>257</v>
      </c>
    </row>
    <row r="371" spans="1:45" x14ac:dyDescent="0.2">
      <c r="A371" s="190">
        <v>416998</v>
      </c>
      <c r="B371" s="190" t="s">
        <v>172</v>
      </c>
      <c r="I371" s="190" t="s">
        <v>256</v>
      </c>
      <c r="L371" s="190" t="s">
        <v>256</v>
      </c>
      <c r="AA371" s="190" t="s">
        <v>256</v>
      </c>
      <c r="AE371" s="190" t="s">
        <v>256</v>
      </c>
      <c r="AF371" s="190" t="s">
        <v>256</v>
      </c>
      <c r="AH371" s="190" t="s">
        <v>256</v>
      </c>
      <c r="AS371" s="190" t="s">
        <v>257</v>
      </c>
    </row>
    <row r="372" spans="1:45" x14ac:dyDescent="0.2">
      <c r="A372" s="190">
        <v>417034</v>
      </c>
      <c r="B372" s="190" t="s">
        <v>172</v>
      </c>
      <c r="Q372" s="190" t="s">
        <v>256</v>
      </c>
      <c r="AA372" s="190" t="s">
        <v>256</v>
      </c>
      <c r="AD372" s="190" t="s">
        <v>256</v>
      </c>
      <c r="AE372" s="190" t="s">
        <v>256</v>
      </c>
      <c r="AF372" s="190" t="s">
        <v>256</v>
      </c>
      <c r="AG372" s="190" t="s">
        <v>256</v>
      </c>
      <c r="AH372" s="190" t="s">
        <v>256</v>
      </c>
      <c r="AS372" s="190" t="s">
        <v>257</v>
      </c>
    </row>
    <row r="373" spans="1:45" x14ac:dyDescent="0.2">
      <c r="A373" s="190">
        <v>417036</v>
      </c>
      <c r="B373" s="190" t="s">
        <v>172</v>
      </c>
      <c r="L373" s="190" t="s">
        <v>256</v>
      </c>
      <c r="Q373" s="190" t="s">
        <v>256</v>
      </c>
      <c r="R373" s="190" t="s">
        <v>256</v>
      </c>
      <c r="S373" s="190" t="s">
        <v>256</v>
      </c>
      <c r="Y373" s="190" t="s">
        <v>256</v>
      </c>
      <c r="AA373" s="190" t="s">
        <v>256</v>
      </c>
      <c r="AD373" s="190" t="s">
        <v>256</v>
      </c>
      <c r="AE373" s="190" t="s">
        <v>256</v>
      </c>
      <c r="AF373" s="190" t="s">
        <v>256</v>
      </c>
      <c r="AG373" s="190" t="s">
        <v>256</v>
      </c>
      <c r="AS373" s="190" t="s">
        <v>257</v>
      </c>
    </row>
    <row r="374" spans="1:45" x14ac:dyDescent="0.2">
      <c r="A374" s="190">
        <v>417039</v>
      </c>
      <c r="B374" s="190" t="s">
        <v>172</v>
      </c>
      <c r="K374" s="190" t="s">
        <v>256</v>
      </c>
      <c r="AA374" s="190" t="s">
        <v>256</v>
      </c>
      <c r="AB374" s="190" t="s">
        <v>256</v>
      </c>
      <c r="AE374" s="190" t="s">
        <v>256</v>
      </c>
      <c r="AF374" s="190" t="s">
        <v>256</v>
      </c>
      <c r="AH374" s="190" t="s">
        <v>256</v>
      </c>
      <c r="AS374" s="190" t="s">
        <v>258</v>
      </c>
    </row>
    <row r="375" spans="1:45" x14ac:dyDescent="0.2">
      <c r="A375" s="190">
        <v>417077</v>
      </c>
      <c r="B375" s="190" t="s">
        <v>172</v>
      </c>
      <c r="R375" s="190" t="s">
        <v>167</v>
      </c>
      <c r="W375" s="190" t="s">
        <v>165</v>
      </c>
      <c r="Y375" s="190" t="s">
        <v>167</v>
      </c>
      <c r="AA375" s="190" t="s">
        <v>167</v>
      </c>
      <c r="AD375" s="190" t="s">
        <v>167</v>
      </c>
      <c r="AE375" s="190" t="s">
        <v>165</v>
      </c>
      <c r="AF375" s="190" t="s">
        <v>167</v>
      </c>
      <c r="AG375" s="190" t="s">
        <v>165</v>
      </c>
    </row>
    <row r="376" spans="1:45" x14ac:dyDescent="0.2">
      <c r="A376" s="190">
        <v>417086</v>
      </c>
      <c r="B376" s="190" t="s">
        <v>172</v>
      </c>
      <c r="Q376" s="190" t="s">
        <v>256</v>
      </c>
      <c r="W376" s="190" t="s">
        <v>256</v>
      </c>
      <c r="Y376" s="190" t="s">
        <v>256</v>
      </c>
      <c r="Z376" s="190" t="s">
        <v>256</v>
      </c>
      <c r="AA376" s="190" t="s">
        <v>256</v>
      </c>
      <c r="AB376" s="190" t="s">
        <v>256</v>
      </c>
      <c r="AC376" s="190" t="s">
        <v>256</v>
      </c>
      <c r="AD376" s="190" t="s">
        <v>256</v>
      </c>
      <c r="AE376" s="190" t="s">
        <v>256</v>
      </c>
      <c r="AF376" s="190" t="s">
        <v>256</v>
      </c>
      <c r="AG376" s="190" t="s">
        <v>256</v>
      </c>
      <c r="AH376" s="190" t="s">
        <v>256</v>
      </c>
      <c r="AS376" s="190" t="s">
        <v>257</v>
      </c>
    </row>
    <row r="377" spans="1:45" x14ac:dyDescent="0.2">
      <c r="A377" s="190">
        <v>417094</v>
      </c>
      <c r="B377" s="190" t="s">
        <v>172</v>
      </c>
      <c r="R377" s="190" t="s">
        <v>167</v>
      </c>
      <c r="U377" s="190" t="s">
        <v>167</v>
      </c>
      <c r="Y377" s="190" t="s">
        <v>165</v>
      </c>
      <c r="Z377" s="190" t="s">
        <v>165</v>
      </c>
      <c r="AA377" s="190" t="s">
        <v>165</v>
      </c>
      <c r="AD377" s="190" t="s">
        <v>163</v>
      </c>
      <c r="AE377" s="190" t="s">
        <v>163</v>
      </c>
      <c r="AF377" s="190" t="s">
        <v>163</v>
      </c>
      <c r="AG377" s="190" t="s">
        <v>163</v>
      </c>
      <c r="AH377" s="190" t="s">
        <v>163</v>
      </c>
    </row>
    <row r="378" spans="1:45" x14ac:dyDescent="0.2">
      <c r="A378" s="190">
        <v>417109</v>
      </c>
      <c r="B378" s="190" t="s">
        <v>172</v>
      </c>
      <c r="L378" s="190" t="s">
        <v>165</v>
      </c>
      <c r="Q378" s="190" t="s">
        <v>167</v>
      </c>
      <c r="R378" s="190" t="s">
        <v>165</v>
      </c>
      <c r="X378" s="190" t="s">
        <v>167</v>
      </c>
      <c r="Y378" s="190" t="s">
        <v>163</v>
      </c>
      <c r="Z378" s="190" t="s">
        <v>167</v>
      </c>
      <c r="AA378" s="190" t="s">
        <v>163</v>
      </c>
      <c r="AB378" s="190" t="s">
        <v>163</v>
      </c>
      <c r="AF378" s="190" t="s">
        <v>163</v>
      </c>
      <c r="AG378" s="190" t="s">
        <v>167</v>
      </c>
      <c r="AH378" s="190" t="s">
        <v>163</v>
      </c>
    </row>
    <row r="379" spans="1:45" x14ac:dyDescent="0.2">
      <c r="A379" s="190">
        <v>417115</v>
      </c>
      <c r="B379" s="190" t="s">
        <v>172</v>
      </c>
      <c r="G379" s="190" t="s">
        <v>165</v>
      </c>
      <c r="P379" s="190" t="s">
        <v>165</v>
      </c>
      <c r="R379" s="190" t="s">
        <v>163</v>
      </c>
      <c r="AD379" s="190" t="s">
        <v>167</v>
      </c>
      <c r="AE379" s="190" t="s">
        <v>163</v>
      </c>
      <c r="AF379" s="190" t="s">
        <v>167</v>
      </c>
      <c r="AH379" s="190" t="s">
        <v>167</v>
      </c>
    </row>
    <row r="380" spans="1:45" x14ac:dyDescent="0.2">
      <c r="A380" s="190">
        <v>417128</v>
      </c>
      <c r="B380" s="190" t="s">
        <v>172</v>
      </c>
      <c r="G380" s="190" t="s">
        <v>167</v>
      </c>
      <c r="L380" s="190" t="s">
        <v>167</v>
      </c>
      <c r="R380" s="190" t="s">
        <v>165</v>
      </c>
      <c r="S380" s="190" t="s">
        <v>167</v>
      </c>
      <c r="Y380" s="190" t="s">
        <v>165</v>
      </c>
      <c r="AA380" s="190" t="s">
        <v>165</v>
      </c>
      <c r="AC380" s="190" t="s">
        <v>165</v>
      </c>
      <c r="AD380" s="190" t="s">
        <v>163</v>
      </c>
      <c r="AE380" s="190" t="s">
        <v>163</v>
      </c>
      <c r="AF380" s="190" t="s">
        <v>163</v>
      </c>
      <c r="AG380" s="190" t="s">
        <v>163</v>
      </c>
      <c r="AH380" s="190" t="s">
        <v>163</v>
      </c>
    </row>
    <row r="381" spans="1:45" x14ac:dyDescent="0.2">
      <c r="A381" s="190">
        <v>417134</v>
      </c>
      <c r="B381" s="190" t="s">
        <v>172</v>
      </c>
      <c r="I381" s="190" t="s">
        <v>256</v>
      </c>
      <c r="L381" s="190" t="s">
        <v>256</v>
      </c>
      <c r="R381" s="190" t="s">
        <v>256</v>
      </c>
      <c r="T381" s="190" t="s">
        <v>256</v>
      </c>
      <c r="Y381" s="190" t="s">
        <v>256</v>
      </c>
      <c r="AA381" s="190" t="s">
        <v>256</v>
      </c>
      <c r="AB381" s="190" t="s">
        <v>256</v>
      </c>
      <c r="AC381" s="190" t="s">
        <v>256</v>
      </c>
      <c r="AD381" s="190" t="s">
        <v>256</v>
      </c>
      <c r="AE381" s="190" t="s">
        <v>256</v>
      </c>
      <c r="AF381" s="190" t="s">
        <v>256</v>
      </c>
      <c r="AG381" s="190" t="s">
        <v>256</v>
      </c>
      <c r="AH381" s="190" t="s">
        <v>256</v>
      </c>
      <c r="AS381" s="190" t="s">
        <v>257</v>
      </c>
    </row>
    <row r="382" spans="1:45" x14ac:dyDescent="0.2">
      <c r="A382" s="190">
        <v>417141</v>
      </c>
      <c r="B382" s="190" t="s">
        <v>172</v>
      </c>
      <c r="I382" s="190" t="s">
        <v>165</v>
      </c>
      <c r="L382" s="190" t="s">
        <v>165</v>
      </c>
      <c r="Q382" s="190" t="s">
        <v>167</v>
      </c>
      <c r="R382" s="190" t="s">
        <v>167</v>
      </c>
      <c r="AA382" s="190" t="s">
        <v>165</v>
      </c>
      <c r="AB382" s="190" t="s">
        <v>165</v>
      </c>
      <c r="AC382" s="190" t="s">
        <v>167</v>
      </c>
      <c r="AE382" s="190" t="s">
        <v>165</v>
      </c>
      <c r="AF382" s="190" t="s">
        <v>165</v>
      </c>
      <c r="AH382" s="190" t="s">
        <v>167</v>
      </c>
    </row>
    <row r="383" spans="1:45" x14ac:dyDescent="0.2">
      <c r="A383" s="190">
        <v>417188</v>
      </c>
      <c r="B383" s="190" t="s">
        <v>172</v>
      </c>
      <c r="I383" s="190" t="s">
        <v>167</v>
      </c>
      <c r="Q383" s="190" t="s">
        <v>167</v>
      </c>
      <c r="AA383" s="190" t="s">
        <v>163</v>
      </c>
      <c r="AB383" s="190" t="s">
        <v>163</v>
      </c>
      <c r="AC383" s="190" t="s">
        <v>167</v>
      </c>
      <c r="AD383" s="190" t="s">
        <v>163</v>
      </c>
      <c r="AE383" s="190" t="s">
        <v>163</v>
      </c>
      <c r="AF383" s="190" t="s">
        <v>163</v>
      </c>
      <c r="AG383" s="190" t="s">
        <v>163</v>
      </c>
      <c r="AH383" s="190" t="s">
        <v>163</v>
      </c>
    </row>
    <row r="384" spans="1:45" x14ac:dyDescent="0.2">
      <c r="A384" s="190">
        <v>417208</v>
      </c>
      <c r="B384" s="190" t="s">
        <v>172</v>
      </c>
      <c r="L384" s="190" t="s">
        <v>256</v>
      </c>
      <c r="Q384" s="190" t="s">
        <v>256</v>
      </c>
      <c r="R384" s="190" t="s">
        <v>256</v>
      </c>
      <c r="S384" s="190" t="s">
        <v>256</v>
      </c>
      <c r="AA384" s="190" t="s">
        <v>256</v>
      </c>
      <c r="AB384" s="190" t="s">
        <v>256</v>
      </c>
      <c r="AD384" s="190" t="s">
        <v>256</v>
      </c>
      <c r="AE384" s="190" t="s">
        <v>256</v>
      </c>
      <c r="AF384" s="190" t="s">
        <v>256</v>
      </c>
      <c r="AG384" s="190" t="s">
        <v>256</v>
      </c>
      <c r="AS384" s="190" t="s">
        <v>257</v>
      </c>
    </row>
    <row r="385" spans="1:45" x14ac:dyDescent="0.2">
      <c r="A385" s="190">
        <v>417243</v>
      </c>
      <c r="B385" s="190" t="s">
        <v>172</v>
      </c>
      <c r="L385" s="190" t="s">
        <v>163</v>
      </c>
      <c r="R385" s="190" t="s">
        <v>163</v>
      </c>
      <c r="S385" s="190" t="s">
        <v>167</v>
      </c>
      <c r="Y385" s="190" t="s">
        <v>165</v>
      </c>
      <c r="Z385" s="190" t="s">
        <v>167</v>
      </c>
      <c r="AA385" s="190" t="s">
        <v>163</v>
      </c>
      <c r="AB385" s="190" t="s">
        <v>165</v>
      </c>
      <c r="AC385" s="190" t="s">
        <v>163</v>
      </c>
      <c r="AD385" s="190" t="s">
        <v>163</v>
      </c>
      <c r="AE385" s="190" t="s">
        <v>163</v>
      </c>
      <c r="AF385" s="190" t="s">
        <v>163</v>
      </c>
      <c r="AG385" s="190" t="s">
        <v>163</v>
      </c>
      <c r="AH385" s="190" t="s">
        <v>163</v>
      </c>
    </row>
    <row r="386" spans="1:45" x14ac:dyDescent="0.2">
      <c r="A386" s="190">
        <v>417244</v>
      </c>
      <c r="B386" s="190" t="s">
        <v>172</v>
      </c>
      <c r="R386" s="190" t="s">
        <v>163</v>
      </c>
      <c r="U386" s="190" t="s">
        <v>165</v>
      </c>
      <c r="X386" s="190" t="s">
        <v>165</v>
      </c>
      <c r="AA386" s="190" t="s">
        <v>165</v>
      </c>
      <c r="AB386" s="190" t="s">
        <v>163</v>
      </c>
      <c r="AC386" s="190" t="s">
        <v>165</v>
      </c>
      <c r="AD386" s="190" t="s">
        <v>163</v>
      </c>
      <c r="AE386" s="190" t="s">
        <v>163</v>
      </c>
      <c r="AF386" s="190" t="s">
        <v>163</v>
      </c>
      <c r="AG386" s="190" t="s">
        <v>163</v>
      </c>
      <c r="AH386" s="190" t="s">
        <v>163</v>
      </c>
    </row>
    <row r="387" spans="1:45" x14ac:dyDescent="0.2">
      <c r="A387" s="190">
        <v>417256</v>
      </c>
      <c r="B387" s="190" t="s">
        <v>172</v>
      </c>
      <c r="H387" s="190" t="s">
        <v>256</v>
      </c>
      <c r="R387" s="190" t="s">
        <v>256</v>
      </c>
      <c r="S387" s="190" t="s">
        <v>256</v>
      </c>
      <c r="Z387" s="190" t="s">
        <v>256</v>
      </c>
      <c r="AA387" s="190" t="s">
        <v>256</v>
      </c>
      <c r="AD387" s="190" t="s">
        <v>256</v>
      </c>
      <c r="AE387" s="190" t="s">
        <v>256</v>
      </c>
      <c r="AF387" s="190" t="s">
        <v>256</v>
      </c>
      <c r="AG387" s="190" t="s">
        <v>256</v>
      </c>
      <c r="AH387" s="190" t="s">
        <v>256</v>
      </c>
      <c r="AS387" s="190" t="s">
        <v>257</v>
      </c>
    </row>
    <row r="388" spans="1:45" x14ac:dyDescent="0.2">
      <c r="A388" s="190">
        <v>417270</v>
      </c>
      <c r="B388" s="190" t="s">
        <v>172</v>
      </c>
      <c r="H388" s="190" t="s">
        <v>256</v>
      </c>
      <c r="L388" s="190" t="s">
        <v>256</v>
      </c>
      <c r="R388" s="190" t="s">
        <v>256</v>
      </c>
      <c r="S388" s="190" t="s">
        <v>256</v>
      </c>
      <c r="Y388" s="190" t="s">
        <v>256</v>
      </c>
      <c r="AC388" s="190" t="s">
        <v>256</v>
      </c>
      <c r="AD388" s="190" t="s">
        <v>256</v>
      </c>
      <c r="AE388" s="190" t="s">
        <v>256</v>
      </c>
      <c r="AF388" s="190" t="s">
        <v>256</v>
      </c>
      <c r="AH388" s="190" t="s">
        <v>256</v>
      </c>
      <c r="AS388" s="190" t="s">
        <v>257</v>
      </c>
    </row>
    <row r="389" spans="1:45" x14ac:dyDescent="0.2">
      <c r="A389" s="190">
        <v>417287</v>
      </c>
      <c r="B389" s="190" t="s">
        <v>172</v>
      </c>
      <c r="P389" s="190" t="s">
        <v>167</v>
      </c>
      <c r="S389" s="190" t="s">
        <v>165</v>
      </c>
      <c r="U389" s="190" t="s">
        <v>165</v>
      </c>
      <c r="W389" s="190" t="s">
        <v>165</v>
      </c>
      <c r="Y389" s="190" t="s">
        <v>165</v>
      </c>
      <c r="AA389" s="190" t="s">
        <v>165</v>
      </c>
      <c r="AC389" s="190" t="s">
        <v>163</v>
      </c>
      <c r="AD389" s="190" t="s">
        <v>163</v>
      </c>
      <c r="AE389" s="190" t="s">
        <v>163</v>
      </c>
      <c r="AF389" s="190" t="s">
        <v>163</v>
      </c>
      <c r="AG389" s="190" t="s">
        <v>163</v>
      </c>
      <c r="AH389" s="190" t="s">
        <v>163</v>
      </c>
    </row>
    <row r="390" spans="1:45" x14ac:dyDescent="0.2">
      <c r="A390" s="190">
        <v>417290</v>
      </c>
      <c r="B390" s="190" t="s">
        <v>172</v>
      </c>
      <c r="H390" s="190" t="s">
        <v>256</v>
      </c>
      <c r="L390" s="190" t="s">
        <v>256</v>
      </c>
      <c r="R390" s="190" t="s">
        <v>256</v>
      </c>
      <c r="AA390" s="190" t="s">
        <v>256</v>
      </c>
      <c r="AB390" s="190" t="s">
        <v>256</v>
      </c>
      <c r="AD390" s="190" t="s">
        <v>256</v>
      </c>
      <c r="AE390" s="190" t="s">
        <v>256</v>
      </c>
      <c r="AF390" s="190" t="s">
        <v>256</v>
      </c>
      <c r="AS390" s="190" t="s">
        <v>257</v>
      </c>
    </row>
    <row r="391" spans="1:45" x14ac:dyDescent="0.2">
      <c r="A391" s="190">
        <v>417303</v>
      </c>
      <c r="B391" s="190" t="s">
        <v>172</v>
      </c>
      <c r="Q391" s="190" t="s">
        <v>256</v>
      </c>
      <c r="S391" s="190" t="s">
        <v>256</v>
      </c>
      <c r="Z391" s="190" t="s">
        <v>256</v>
      </c>
      <c r="AA391" s="190" t="s">
        <v>256</v>
      </c>
      <c r="AD391" s="190" t="s">
        <v>256</v>
      </c>
      <c r="AF391" s="190" t="s">
        <v>256</v>
      </c>
      <c r="AH391" s="190" t="s">
        <v>256</v>
      </c>
      <c r="AS391" s="190" t="s">
        <v>258</v>
      </c>
    </row>
    <row r="392" spans="1:45" x14ac:dyDescent="0.2">
      <c r="A392" s="190">
        <v>417315</v>
      </c>
      <c r="B392" s="190" t="s">
        <v>172</v>
      </c>
      <c r="L392" s="190" t="s">
        <v>256</v>
      </c>
      <c r="S392" s="190" t="s">
        <v>256</v>
      </c>
      <c r="AD392" s="190" t="s">
        <v>256</v>
      </c>
      <c r="AE392" s="190" t="s">
        <v>256</v>
      </c>
      <c r="AF392" s="190" t="s">
        <v>256</v>
      </c>
      <c r="AH392" s="190" t="s">
        <v>256</v>
      </c>
      <c r="AS392" s="190" t="s">
        <v>257</v>
      </c>
    </row>
    <row r="393" spans="1:45" x14ac:dyDescent="0.2">
      <c r="A393" s="190">
        <v>417377</v>
      </c>
      <c r="B393" s="190" t="s">
        <v>172</v>
      </c>
      <c r="C393" s="190" t="s">
        <v>255</v>
      </c>
      <c r="D393" s="190" t="s">
        <v>255</v>
      </c>
      <c r="E393" s="190" t="s">
        <v>255</v>
      </c>
      <c r="F393" s="190" t="s">
        <v>255</v>
      </c>
      <c r="G393" s="190" t="s">
        <v>255</v>
      </c>
      <c r="H393" s="190" t="s">
        <v>255</v>
      </c>
      <c r="I393" s="190" t="s">
        <v>255</v>
      </c>
      <c r="J393" s="190" t="s">
        <v>255</v>
      </c>
      <c r="K393" s="190" t="s">
        <v>167</v>
      </c>
      <c r="L393" s="190" t="s">
        <v>255</v>
      </c>
      <c r="M393" s="190" t="s">
        <v>255</v>
      </c>
      <c r="N393" s="190" t="s">
        <v>255</v>
      </c>
      <c r="O393" s="190" t="s">
        <v>255</v>
      </c>
      <c r="P393" s="190" t="s">
        <v>255</v>
      </c>
      <c r="Q393" s="190" t="s">
        <v>167</v>
      </c>
      <c r="R393" s="190" t="s">
        <v>255</v>
      </c>
      <c r="S393" s="190" t="s">
        <v>255</v>
      </c>
      <c r="T393" s="190" t="s">
        <v>255</v>
      </c>
      <c r="U393" s="190" t="s">
        <v>167</v>
      </c>
      <c r="V393" s="190" t="s">
        <v>255</v>
      </c>
      <c r="W393" s="190" t="s">
        <v>255</v>
      </c>
      <c r="X393" s="190" t="s">
        <v>255</v>
      </c>
      <c r="Y393" s="190" t="s">
        <v>255</v>
      </c>
      <c r="Z393" s="190" t="s">
        <v>255</v>
      </c>
      <c r="AA393" s="190" t="s">
        <v>255</v>
      </c>
      <c r="AB393" s="190" t="s">
        <v>255</v>
      </c>
      <c r="AC393" s="190" t="s">
        <v>255</v>
      </c>
      <c r="AD393" s="190" t="s">
        <v>167</v>
      </c>
      <c r="AE393" s="190" t="s">
        <v>255</v>
      </c>
      <c r="AF393" s="190" t="s">
        <v>165</v>
      </c>
      <c r="AG393" s="190" t="s">
        <v>255</v>
      </c>
      <c r="AH393" s="190" t="s">
        <v>163</v>
      </c>
      <c r="AI393" s="190" t="s">
        <v>255</v>
      </c>
      <c r="AJ393" s="190" t="s">
        <v>255</v>
      </c>
      <c r="AK393" s="190" t="s">
        <v>255</v>
      </c>
      <c r="AL393" s="190" t="s">
        <v>255</v>
      </c>
      <c r="AM393" s="190" t="s">
        <v>255</v>
      </c>
      <c r="AN393" s="190" t="s">
        <v>255</v>
      </c>
      <c r="AO393" s="190" t="s">
        <v>255</v>
      </c>
      <c r="AP393" s="190" t="s">
        <v>255</v>
      </c>
      <c r="AQ393" s="190" t="s">
        <v>255</v>
      </c>
      <c r="AR393" s="190" t="s">
        <v>255</v>
      </c>
    </row>
    <row r="394" spans="1:45" x14ac:dyDescent="0.2">
      <c r="A394" s="190">
        <v>417421</v>
      </c>
      <c r="B394" s="190" t="s">
        <v>172</v>
      </c>
      <c r="I394" s="190" t="s">
        <v>256</v>
      </c>
      <c r="L394" s="190" t="s">
        <v>256</v>
      </c>
      <c r="N394" s="190" t="s">
        <v>256</v>
      </c>
      <c r="R394" s="190" t="s">
        <v>256</v>
      </c>
      <c r="Y394" s="190" t="s">
        <v>256</v>
      </c>
      <c r="Z394" s="190" t="s">
        <v>256</v>
      </c>
      <c r="AA394" s="190" t="s">
        <v>256</v>
      </c>
      <c r="AB394" s="190" t="s">
        <v>256</v>
      </c>
      <c r="AC394" s="190" t="s">
        <v>256</v>
      </c>
      <c r="AD394" s="190" t="s">
        <v>256</v>
      </c>
      <c r="AE394" s="190" t="s">
        <v>256</v>
      </c>
      <c r="AF394" s="190" t="s">
        <v>256</v>
      </c>
      <c r="AG394" s="190" t="s">
        <v>256</v>
      </c>
      <c r="AH394" s="190" t="s">
        <v>256</v>
      </c>
      <c r="AS394" s="190" t="s">
        <v>257</v>
      </c>
    </row>
    <row r="395" spans="1:45" x14ac:dyDescent="0.2">
      <c r="A395" s="190">
        <v>417429</v>
      </c>
      <c r="B395" s="190" t="s">
        <v>172</v>
      </c>
      <c r="L395" s="190" t="s">
        <v>256</v>
      </c>
      <c r="AA395" s="190" t="s">
        <v>256</v>
      </c>
      <c r="AB395" s="190" t="s">
        <v>256</v>
      </c>
      <c r="AD395" s="190" t="s">
        <v>256</v>
      </c>
      <c r="AE395" s="190" t="s">
        <v>256</v>
      </c>
      <c r="AF395" s="190" t="s">
        <v>256</v>
      </c>
      <c r="AH395" s="190" t="s">
        <v>256</v>
      </c>
      <c r="AS395" s="190" t="s">
        <v>257</v>
      </c>
    </row>
    <row r="396" spans="1:45" x14ac:dyDescent="0.2">
      <c r="A396" s="190">
        <v>417507</v>
      </c>
      <c r="B396" s="190" t="s">
        <v>172</v>
      </c>
      <c r="I396" s="190" t="s">
        <v>256</v>
      </c>
      <c r="K396" s="190" t="s">
        <v>256</v>
      </c>
      <c r="L396" s="190" t="s">
        <v>256</v>
      </c>
      <c r="Q396" s="190" t="s">
        <v>256</v>
      </c>
      <c r="Y396" s="190" t="s">
        <v>256</v>
      </c>
      <c r="AA396" s="190" t="s">
        <v>256</v>
      </c>
      <c r="AB396" s="190" t="s">
        <v>256</v>
      </c>
      <c r="AD396" s="190" t="s">
        <v>256</v>
      </c>
      <c r="AF396" s="190" t="s">
        <v>256</v>
      </c>
      <c r="AG396" s="190" t="s">
        <v>256</v>
      </c>
      <c r="AH396" s="190" t="s">
        <v>256</v>
      </c>
      <c r="AS396" s="190" t="s">
        <v>257</v>
      </c>
    </row>
    <row r="397" spans="1:45" x14ac:dyDescent="0.2">
      <c r="A397" s="190">
        <v>417511</v>
      </c>
      <c r="B397" s="190" t="s">
        <v>172</v>
      </c>
      <c r="L397" s="190" t="s">
        <v>256</v>
      </c>
      <c r="Q397" s="190" t="s">
        <v>256</v>
      </c>
      <c r="R397" s="190" t="s">
        <v>256</v>
      </c>
      <c r="S397" s="190" t="s">
        <v>256</v>
      </c>
      <c r="Y397" s="190" t="s">
        <v>256</v>
      </c>
      <c r="Z397" s="190" t="s">
        <v>256</v>
      </c>
      <c r="AA397" s="190" t="s">
        <v>256</v>
      </c>
      <c r="AB397" s="190" t="s">
        <v>256</v>
      </c>
      <c r="AC397" s="190" t="s">
        <v>256</v>
      </c>
      <c r="AD397" s="190" t="s">
        <v>256</v>
      </c>
      <c r="AE397" s="190" t="s">
        <v>256</v>
      </c>
      <c r="AF397" s="190" t="s">
        <v>256</v>
      </c>
      <c r="AG397" s="190" t="s">
        <v>256</v>
      </c>
      <c r="AH397" s="190" t="s">
        <v>256</v>
      </c>
      <c r="AS397" s="190" t="s">
        <v>257</v>
      </c>
    </row>
    <row r="398" spans="1:45" x14ac:dyDescent="0.2">
      <c r="A398" s="190">
        <v>417513</v>
      </c>
      <c r="B398" s="190" t="s">
        <v>172</v>
      </c>
      <c r="H398" s="190" t="s">
        <v>167</v>
      </c>
      <c r="K398" s="190" t="s">
        <v>167</v>
      </c>
      <c r="L398" s="190" t="s">
        <v>167</v>
      </c>
      <c r="Y398" s="190" t="s">
        <v>167</v>
      </c>
      <c r="Z398" s="190" t="s">
        <v>167</v>
      </c>
      <c r="AA398" s="190" t="s">
        <v>167</v>
      </c>
      <c r="AB398" s="190" t="s">
        <v>167</v>
      </c>
      <c r="AC398" s="190" t="s">
        <v>167</v>
      </c>
      <c r="AD398" s="190" t="s">
        <v>165</v>
      </c>
      <c r="AE398" s="190" t="s">
        <v>165</v>
      </c>
      <c r="AF398" s="190" t="s">
        <v>165</v>
      </c>
      <c r="AG398" s="190" t="s">
        <v>165</v>
      </c>
    </row>
    <row r="399" spans="1:45" x14ac:dyDescent="0.2">
      <c r="A399" s="190">
        <v>417544</v>
      </c>
      <c r="B399" s="190" t="s">
        <v>172</v>
      </c>
      <c r="H399" s="190" t="s">
        <v>256</v>
      </c>
      <c r="R399" s="190" t="s">
        <v>256</v>
      </c>
      <c r="S399" s="190" t="s">
        <v>256</v>
      </c>
      <c r="Z399" s="190" t="s">
        <v>256</v>
      </c>
      <c r="AC399" s="190" t="s">
        <v>256</v>
      </c>
      <c r="AD399" s="190" t="s">
        <v>256</v>
      </c>
      <c r="AE399" s="190" t="s">
        <v>256</v>
      </c>
      <c r="AF399" s="190" t="s">
        <v>256</v>
      </c>
      <c r="AG399" s="190" t="s">
        <v>256</v>
      </c>
      <c r="AH399" s="190" t="s">
        <v>256</v>
      </c>
      <c r="AS399" s="190" t="s">
        <v>258</v>
      </c>
    </row>
    <row r="400" spans="1:45" x14ac:dyDescent="0.2">
      <c r="A400" s="190">
        <v>417547</v>
      </c>
      <c r="B400" s="190" t="s">
        <v>172</v>
      </c>
      <c r="I400" s="190" t="s">
        <v>167</v>
      </c>
      <c r="R400" s="190" t="s">
        <v>163</v>
      </c>
      <c r="X400" s="190" t="s">
        <v>167</v>
      </c>
      <c r="Y400" s="190" t="s">
        <v>165</v>
      </c>
      <c r="AA400" s="190" t="s">
        <v>165</v>
      </c>
      <c r="AB400" s="190" t="s">
        <v>163</v>
      </c>
      <c r="AD400" s="190" t="s">
        <v>165</v>
      </c>
      <c r="AE400" s="190" t="s">
        <v>163</v>
      </c>
      <c r="AF400" s="190" t="s">
        <v>163</v>
      </c>
      <c r="AG400" s="190" t="s">
        <v>163</v>
      </c>
      <c r="AH400" s="190" t="s">
        <v>165</v>
      </c>
    </row>
    <row r="401" spans="1:45" x14ac:dyDescent="0.2">
      <c r="A401" s="190">
        <v>417548</v>
      </c>
      <c r="B401" s="190" t="s">
        <v>172</v>
      </c>
      <c r="L401" s="190" t="s">
        <v>163</v>
      </c>
      <c r="Q401" s="190" t="s">
        <v>163</v>
      </c>
      <c r="R401" s="190" t="s">
        <v>163</v>
      </c>
      <c r="Y401" s="190" t="s">
        <v>165</v>
      </c>
      <c r="Z401" s="190" t="s">
        <v>163</v>
      </c>
      <c r="AA401" s="190" t="s">
        <v>165</v>
      </c>
      <c r="AB401" s="190" t="s">
        <v>165</v>
      </c>
      <c r="AD401" s="190" t="s">
        <v>163</v>
      </c>
      <c r="AE401" s="190" t="s">
        <v>163</v>
      </c>
      <c r="AF401" s="190" t="s">
        <v>163</v>
      </c>
      <c r="AG401" s="190" t="s">
        <v>163</v>
      </c>
      <c r="AH401" s="190" t="s">
        <v>163</v>
      </c>
    </row>
    <row r="402" spans="1:45" x14ac:dyDescent="0.2">
      <c r="A402" s="190">
        <v>417555</v>
      </c>
      <c r="B402" s="190" t="s">
        <v>172</v>
      </c>
      <c r="D402" s="190" t="s">
        <v>167</v>
      </c>
      <c r="L402" s="190" t="s">
        <v>163</v>
      </c>
      <c r="S402" s="190" t="s">
        <v>167</v>
      </c>
      <c r="Y402" s="190" t="s">
        <v>163</v>
      </c>
      <c r="Z402" s="190" t="s">
        <v>163</v>
      </c>
      <c r="AA402" s="190" t="s">
        <v>163</v>
      </c>
      <c r="AB402" s="190" t="s">
        <v>163</v>
      </c>
      <c r="AC402" s="190" t="s">
        <v>163</v>
      </c>
      <c r="AD402" s="190" t="s">
        <v>163</v>
      </c>
      <c r="AE402" s="190" t="s">
        <v>163</v>
      </c>
      <c r="AF402" s="190" t="s">
        <v>163</v>
      </c>
      <c r="AG402" s="190" t="s">
        <v>163</v>
      </c>
      <c r="AH402" s="190" t="s">
        <v>163</v>
      </c>
    </row>
    <row r="403" spans="1:45" x14ac:dyDescent="0.2">
      <c r="A403" s="190">
        <v>417556</v>
      </c>
      <c r="B403" s="190" t="s">
        <v>172</v>
      </c>
      <c r="L403" s="190" t="s">
        <v>163</v>
      </c>
      <c r="N403" s="190" t="s">
        <v>163</v>
      </c>
      <c r="T403" s="190" t="s">
        <v>163</v>
      </c>
      <c r="W403" s="190" t="s">
        <v>163</v>
      </c>
      <c r="Y403" s="190" t="s">
        <v>165</v>
      </c>
      <c r="Z403" s="190" t="s">
        <v>165</v>
      </c>
      <c r="AA403" s="190" t="s">
        <v>163</v>
      </c>
      <c r="AB403" s="190" t="s">
        <v>163</v>
      </c>
      <c r="AC403" s="190" t="s">
        <v>163</v>
      </c>
      <c r="AD403" s="190" t="s">
        <v>163</v>
      </c>
      <c r="AE403" s="190" t="s">
        <v>163</v>
      </c>
      <c r="AF403" s="190" t="s">
        <v>163</v>
      </c>
      <c r="AG403" s="190" t="s">
        <v>163</v>
      </c>
      <c r="AH403" s="190" t="s">
        <v>163</v>
      </c>
    </row>
    <row r="404" spans="1:45" x14ac:dyDescent="0.2">
      <c r="A404" s="190">
        <v>417640</v>
      </c>
      <c r="B404" s="190" t="s">
        <v>172</v>
      </c>
      <c r="Q404" s="190" t="s">
        <v>167</v>
      </c>
      <c r="X404" s="190" t="s">
        <v>167</v>
      </c>
      <c r="AA404" s="190" t="s">
        <v>167</v>
      </c>
      <c r="AD404" s="190" t="s">
        <v>167</v>
      </c>
      <c r="AF404" s="190" t="s">
        <v>167</v>
      </c>
    </row>
    <row r="405" spans="1:45" x14ac:dyDescent="0.2">
      <c r="A405" s="190">
        <v>417644</v>
      </c>
      <c r="B405" s="190" t="s">
        <v>172</v>
      </c>
      <c r="M405" s="190" t="s">
        <v>167</v>
      </c>
      <c r="Y405" s="190" t="s">
        <v>167</v>
      </c>
      <c r="Z405" s="190" t="s">
        <v>163</v>
      </c>
      <c r="AA405" s="190" t="s">
        <v>163</v>
      </c>
      <c r="AB405" s="190" t="s">
        <v>165</v>
      </c>
      <c r="AC405" s="190" t="s">
        <v>167</v>
      </c>
      <c r="AD405" s="190" t="s">
        <v>163</v>
      </c>
      <c r="AE405" s="190" t="s">
        <v>163</v>
      </c>
      <c r="AF405" s="190" t="s">
        <v>163</v>
      </c>
      <c r="AG405" s="190" t="s">
        <v>163</v>
      </c>
      <c r="AH405" s="190" t="s">
        <v>163</v>
      </c>
    </row>
    <row r="406" spans="1:45" x14ac:dyDescent="0.2">
      <c r="A406" s="190">
        <v>417654</v>
      </c>
      <c r="B406" s="190" t="s">
        <v>172</v>
      </c>
      <c r="E406" s="190" t="s">
        <v>167</v>
      </c>
      <c r="K406" s="190" t="s">
        <v>167</v>
      </c>
      <c r="Q406" s="190" t="s">
        <v>165</v>
      </c>
      <c r="Y406" s="190" t="s">
        <v>167</v>
      </c>
      <c r="AA406" s="190" t="s">
        <v>163</v>
      </c>
      <c r="AB406" s="190" t="s">
        <v>167</v>
      </c>
      <c r="AD406" s="190" t="s">
        <v>165</v>
      </c>
      <c r="AG406" s="190" t="s">
        <v>163</v>
      </c>
    </row>
    <row r="407" spans="1:45" x14ac:dyDescent="0.2">
      <c r="A407" s="190">
        <v>417661</v>
      </c>
      <c r="B407" s="190" t="s">
        <v>172</v>
      </c>
      <c r="O407" s="190" t="s">
        <v>167</v>
      </c>
      <c r="P407" s="190" t="s">
        <v>167</v>
      </c>
      <c r="Q407" s="190" t="s">
        <v>167</v>
      </c>
      <c r="U407" s="190" t="s">
        <v>167</v>
      </c>
      <c r="Y407" s="190" t="s">
        <v>165</v>
      </c>
      <c r="Z407" s="190" t="s">
        <v>163</v>
      </c>
      <c r="AA407" s="190" t="s">
        <v>165</v>
      </c>
      <c r="AB407" s="190" t="s">
        <v>163</v>
      </c>
      <c r="AC407" s="190" t="s">
        <v>163</v>
      </c>
      <c r="AE407" s="190" t="s">
        <v>163</v>
      </c>
      <c r="AF407" s="190" t="s">
        <v>165</v>
      </c>
      <c r="AG407" s="190" t="s">
        <v>163</v>
      </c>
    </row>
    <row r="408" spans="1:45" x14ac:dyDescent="0.2">
      <c r="A408" s="190">
        <v>417670</v>
      </c>
      <c r="B408" s="190" t="s">
        <v>172</v>
      </c>
      <c r="E408" s="190" t="s">
        <v>256</v>
      </c>
      <c r="L408" s="190" t="s">
        <v>256</v>
      </c>
      <c r="Q408" s="190" t="s">
        <v>256</v>
      </c>
      <c r="X408" s="190" t="s">
        <v>256</v>
      </c>
      <c r="Y408" s="190" t="s">
        <v>256</v>
      </c>
      <c r="AA408" s="190" t="s">
        <v>256</v>
      </c>
      <c r="AD408" s="190" t="s">
        <v>256</v>
      </c>
      <c r="AE408" s="190" t="s">
        <v>256</v>
      </c>
      <c r="AF408" s="190" t="s">
        <v>256</v>
      </c>
      <c r="AG408" s="190" t="s">
        <v>256</v>
      </c>
      <c r="AH408" s="190" t="s">
        <v>256</v>
      </c>
      <c r="AS408" s="190" t="s">
        <v>257</v>
      </c>
    </row>
    <row r="409" spans="1:45" x14ac:dyDescent="0.2">
      <c r="A409" s="190">
        <v>417685</v>
      </c>
      <c r="B409" s="190" t="s">
        <v>172</v>
      </c>
      <c r="L409" s="190" t="s">
        <v>256</v>
      </c>
      <c r="Q409" s="190" t="s">
        <v>256</v>
      </c>
      <c r="S409" s="190" t="s">
        <v>256</v>
      </c>
      <c r="Y409" s="190" t="s">
        <v>256</v>
      </c>
      <c r="AB409" s="190" t="s">
        <v>256</v>
      </c>
      <c r="AD409" s="190" t="s">
        <v>256</v>
      </c>
      <c r="AE409" s="190" t="s">
        <v>256</v>
      </c>
      <c r="AF409" s="190" t="s">
        <v>256</v>
      </c>
      <c r="AS409" s="190" t="s">
        <v>257</v>
      </c>
    </row>
    <row r="410" spans="1:45" x14ac:dyDescent="0.2">
      <c r="A410" s="190">
        <v>417731</v>
      </c>
      <c r="B410" s="190" t="s">
        <v>172</v>
      </c>
      <c r="I410" s="190" t="s">
        <v>163</v>
      </c>
      <c r="L410" s="190" t="s">
        <v>167</v>
      </c>
      <c r="Q410" s="190" t="s">
        <v>165</v>
      </c>
      <c r="X410" s="190" t="s">
        <v>165</v>
      </c>
      <c r="Y410" s="190" t="s">
        <v>165</v>
      </c>
      <c r="Z410" s="190" t="s">
        <v>165</v>
      </c>
      <c r="AA410" s="190" t="s">
        <v>165</v>
      </c>
      <c r="AB410" s="190" t="s">
        <v>165</v>
      </c>
      <c r="AD410" s="190" t="s">
        <v>163</v>
      </c>
      <c r="AE410" s="190" t="s">
        <v>163</v>
      </c>
      <c r="AF410" s="190" t="s">
        <v>165</v>
      </c>
      <c r="AH410" s="190" t="s">
        <v>165</v>
      </c>
    </row>
    <row r="411" spans="1:45" x14ac:dyDescent="0.2">
      <c r="A411" s="190">
        <v>417751</v>
      </c>
      <c r="B411" s="190" t="s">
        <v>172</v>
      </c>
      <c r="L411" s="190" t="s">
        <v>256</v>
      </c>
      <c r="Q411" s="190" t="s">
        <v>256</v>
      </c>
      <c r="R411" s="190" t="s">
        <v>256</v>
      </c>
      <c r="S411" s="190" t="s">
        <v>256</v>
      </c>
      <c r="Z411" s="190" t="s">
        <v>256</v>
      </c>
      <c r="AA411" s="190" t="s">
        <v>256</v>
      </c>
      <c r="AD411" s="190" t="s">
        <v>256</v>
      </c>
      <c r="AE411" s="190" t="s">
        <v>256</v>
      </c>
      <c r="AF411" s="190" t="s">
        <v>256</v>
      </c>
      <c r="AS411" s="190" t="s">
        <v>257</v>
      </c>
    </row>
    <row r="412" spans="1:45" x14ac:dyDescent="0.2">
      <c r="A412" s="190">
        <v>417758</v>
      </c>
      <c r="B412" s="190" t="s">
        <v>172</v>
      </c>
      <c r="H412" s="190" t="s">
        <v>167</v>
      </c>
      <c r="R412" s="190" t="s">
        <v>165</v>
      </c>
      <c r="S412" s="190" t="s">
        <v>163</v>
      </c>
      <c r="Y412" s="190" t="s">
        <v>167</v>
      </c>
      <c r="AA412" s="190" t="s">
        <v>167</v>
      </c>
      <c r="AB412" s="190" t="s">
        <v>167</v>
      </c>
      <c r="AC412" s="190" t="s">
        <v>167</v>
      </c>
      <c r="AD412" s="190" t="s">
        <v>163</v>
      </c>
      <c r="AE412" s="190" t="s">
        <v>163</v>
      </c>
      <c r="AF412" s="190" t="s">
        <v>163</v>
      </c>
      <c r="AG412" s="190" t="s">
        <v>163</v>
      </c>
      <c r="AH412" s="190" t="s">
        <v>163</v>
      </c>
    </row>
    <row r="413" spans="1:45" x14ac:dyDescent="0.2">
      <c r="A413" s="190">
        <v>417783</v>
      </c>
      <c r="B413" s="190" t="s">
        <v>172</v>
      </c>
      <c r="H413" s="190" t="s">
        <v>167</v>
      </c>
      <c r="L413" s="190" t="s">
        <v>163</v>
      </c>
      <c r="S413" s="190" t="s">
        <v>163</v>
      </c>
      <c r="T413" s="190" t="s">
        <v>165</v>
      </c>
      <c r="Z413" s="190" t="s">
        <v>165</v>
      </c>
      <c r="AA413" s="190" t="s">
        <v>165</v>
      </c>
      <c r="AB413" s="190" t="s">
        <v>167</v>
      </c>
      <c r="AC413" s="190" t="s">
        <v>165</v>
      </c>
      <c r="AD413" s="190" t="s">
        <v>163</v>
      </c>
      <c r="AE413" s="190" t="s">
        <v>165</v>
      </c>
      <c r="AF413" s="190" t="s">
        <v>163</v>
      </c>
      <c r="AG413" s="190" t="s">
        <v>163</v>
      </c>
      <c r="AH413" s="190" t="s">
        <v>165</v>
      </c>
    </row>
    <row r="414" spans="1:45" x14ac:dyDescent="0.2">
      <c r="A414" s="190">
        <v>417821</v>
      </c>
      <c r="B414" s="190" t="s">
        <v>172</v>
      </c>
      <c r="G414" s="190" t="s">
        <v>256</v>
      </c>
      <c r="I414" s="190" t="s">
        <v>256</v>
      </c>
      <c r="L414" s="190" t="s">
        <v>256</v>
      </c>
      <c r="Q414" s="190" t="s">
        <v>256</v>
      </c>
      <c r="Y414" s="190" t="s">
        <v>256</v>
      </c>
      <c r="Z414" s="190" t="s">
        <v>256</v>
      </c>
      <c r="AA414" s="190" t="s">
        <v>256</v>
      </c>
      <c r="AB414" s="190" t="s">
        <v>256</v>
      </c>
      <c r="AC414" s="190" t="s">
        <v>256</v>
      </c>
      <c r="AD414" s="190" t="s">
        <v>256</v>
      </c>
      <c r="AE414" s="190" t="s">
        <v>256</v>
      </c>
      <c r="AF414" s="190" t="s">
        <v>256</v>
      </c>
      <c r="AG414" s="190" t="s">
        <v>256</v>
      </c>
      <c r="AH414" s="190" t="s">
        <v>256</v>
      </c>
      <c r="AS414" s="190" t="s">
        <v>257</v>
      </c>
    </row>
    <row r="415" spans="1:45" x14ac:dyDescent="0.2">
      <c r="A415" s="190">
        <v>417826</v>
      </c>
      <c r="B415" s="190" t="s">
        <v>172</v>
      </c>
      <c r="N415" s="190" t="s">
        <v>167</v>
      </c>
      <c r="P415" s="190" t="s">
        <v>167</v>
      </c>
      <c r="V415" s="190" t="s">
        <v>167</v>
      </c>
      <c r="Y415" s="190" t="s">
        <v>163</v>
      </c>
      <c r="AA415" s="190" t="s">
        <v>165</v>
      </c>
      <c r="AB415" s="190" t="s">
        <v>165</v>
      </c>
      <c r="AD415" s="190" t="s">
        <v>163</v>
      </c>
      <c r="AE415" s="190" t="s">
        <v>165</v>
      </c>
      <c r="AF415" s="190" t="s">
        <v>165</v>
      </c>
      <c r="AG415" s="190" t="s">
        <v>163</v>
      </c>
      <c r="AH415" s="190" t="s">
        <v>165</v>
      </c>
    </row>
    <row r="416" spans="1:45" x14ac:dyDescent="0.2">
      <c r="A416" s="190">
        <v>417856</v>
      </c>
      <c r="B416" s="190" t="s">
        <v>172</v>
      </c>
      <c r="K416" s="190" t="s">
        <v>167</v>
      </c>
      <c r="R416" s="190" t="s">
        <v>167</v>
      </c>
      <c r="Y416" s="190" t="s">
        <v>165</v>
      </c>
      <c r="Z416" s="190" t="s">
        <v>165</v>
      </c>
      <c r="AA416" s="190" t="s">
        <v>165</v>
      </c>
      <c r="AB416" s="190" t="s">
        <v>165</v>
      </c>
      <c r="AC416" s="190" t="s">
        <v>165</v>
      </c>
      <c r="AD416" s="190" t="s">
        <v>163</v>
      </c>
      <c r="AE416" s="190" t="s">
        <v>163</v>
      </c>
      <c r="AF416" s="190" t="s">
        <v>163</v>
      </c>
      <c r="AG416" s="190" t="s">
        <v>163</v>
      </c>
      <c r="AH416" s="190" t="s">
        <v>163</v>
      </c>
    </row>
    <row r="417" spans="1:45" x14ac:dyDescent="0.2">
      <c r="A417" s="190">
        <v>417880</v>
      </c>
      <c r="B417" s="190" t="s">
        <v>172</v>
      </c>
      <c r="D417" s="190" t="s">
        <v>167</v>
      </c>
      <c r="S417" s="190" t="s">
        <v>167</v>
      </c>
      <c r="X417" s="190" t="s">
        <v>167</v>
      </c>
      <c r="Y417" s="190" t="s">
        <v>167</v>
      </c>
      <c r="AA417" s="190" t="s">
        <v>167</v>
      </c>
      <c r="AB417" s="190" t="s">
        <v>167</v>
      </c>
      <c r="AD417" s="190" t="s">
        <v>167</v>
      </c>
      <c r="AE417" s="190" t="s">
        <v>163</v>
      </c>
      <c r="AF417" s="190" t="s">
        <v>167</v>
      </c>
      <c r="AG417" s="190" t="s">
        <v>167</v>
      </c>
      <c r="AH417" s="190" t="s">
        <v>167</v>
      </c>
    </row>
    <row r="418" spans="1:45" x14ac:dyDescent="0.2">
      <c r="A418" s="190">
        <v>417892</v>
      </c>
      <c r="B418" s="190" t="s">
        <v>172</v>
      </c>
      <c r="M418" s="190" t="s">
        <v>256</v>
      </c>
      <c r="Q418" s="190" t="s">
        <v>256</v>
      </c>
      <c r="Y418" s="190" t="s">
        <v>256</v>
      </c>
      <c r="AD418" s="190" t="s">
        <v>256</v>
      </c>
      <c r="AE418" s="190" t="s">
        <v>256</v>
      </c>
      <c r="AF418" s="190" t="s">
        <v>256</v>
      </c>
      <c r="AG418" s="190" t="s">
        <v>256</v>
      </c>
      <c r="AH418" s="190" t="s">
        <v>256</v>
      </c>
      <c r="AS418" s="190" t="s">
        <v>257</v>
      </c>
    </row>
    <row r="419" spans="1:45" x14ac:dyDescent="0.2">
      <c r="A419" s="190">
        <v>417902</v>
      </c>
      <c r="B419" s="190" t="s">
        <v>172</v>
      </c>
      <c r="AA419" s="190" t="s">
        <v>165</v>
      </c>
      <c r="AD419" s="190" t="s">
        <v>163</v>
      </c>
      <c r="AE419" s="190" t="s">
        <v>163</v>
      </c>
      <c r="AF419" s="190" t="s">
        <v>163</v>
      </c>
      <c r="AG419" s="190" t="s">
        <v>163</v>
      </c>
    </row>
    <row r="420" spans="1:45" x14ac:dyDescent="0.2">
      <c r="A420" s="190">
        <v>417913</v>
      </c>
      <c r="B420" s="190" t="s">
        <v>172</v>
      </c>
      <c r="I420" s="190" t="s">
        <v>167</v>
      </c>
      <c r="L420" s="190" t="s">
        <v>167</v>
      </c>
      <c r="N420" s="190" t="s">
        <v>165</v>
      </c>
      <c r="R420" s="190" t="s">
        <v>165</v>
      </c>
      <c r="Y420" s="190" t="s">
        <v>165</v>
      </c>
      <c r="Z420" s="190" t="s">
        <v>165</v>
      </c>
      <c r="AA420" s="190" t="s">
        <v>163</v>
      </c>
      <c r="AB420" s="190" t="s">
        <v>163</v>
      </c>
      <c r="AC420" s="190" t="s">
        <v>163</v>
      </c>
      <c r="AD420" s="190" t="s">
        <v>163</v>
      </c>
      <c r="AE420" s="190" t="s">
        <v>163</v>
      </c>
      <c r="AF420" s="190" t="s">
        <v>163</v>
      </c>
      <c r="AG420" s="190" t="s">
        <v>163</v>
      </c>
      <c r="AH420" s="190" t="s">
        <v>163</v>
      </c>
    </row>
    <row r="421" spans="1:45" x14ac:dyDescent="0.2">
      <c r="A421" s="190">
        <v>417941</v>
      </c>
      <c r="B421" s="190" t="s">
        <v>172</v>
      </c>
      <c r="AD421" s="190" t="s">
        <v>163</v>
      </c>
      <c r="AE421" s="190" t="s">
        <v>163</v>
      </c>
      <c r="AF421" s="190" t="s">
        <v>163</v>
      </c>
      <c r="AG421" s="190" t="s">
        <v>163</v>
      </c>
      <c r="AH421" s="190" t="s">
        <v>163</v>
      </c>
    </row>
    <row r="422" spans="1:45" x14ac:dyDescent="0.2">
      <c r="A422" s="190">
        <v>417965</v>
      </c>
      <c r="B422" s="190" t="s">
        <v>172</v>
      </c>
      <c r="C422" s="190" t="s">
        <v>167</v>
      </c>
      <c r="I422" s="190" t="s">
        <v>163</v>
      </c>
      <c r="L422" s="190" t="s">
        <v>163</v>
      </c>
      <c r="R422" s="190" t="s">
        <v>167</v>
      </c>
      <c r="AA422" s="190" t="s">
        <v>165</v>
      </c>
      <c r="AB422" s="190" t="s">
        <v>165</v>
      </c>
      <c r="AC422" s="190" t="s">
        <v>167</v>
      </c>
      <c r="AD422" s="190" t="s">
        <v>165</v>
      </c>
      <c r="AE422" s="190" t="s">
        <v>163</v>
      </c>
      <c r="AF422" s="190" t="s">
        <v>163</v>
      </c>
      <c r="AG422" s="190" t="s">
        <v>163</v>
      </c>
      <c r="AH422" s="190" t="s">
        <v>163</v>
      </c>
    </row>
    <row r="423" spans="1:45" x14ac:dyDescent="0.2">
      <c r="A423" s="190">
        <v>417967</v>
      </c>
      <c r="B423" s="190" t="s">
        <v>172</v>
      </c>
      <c r="C423" s="190" t="s">
        <v>255</v>
      </c>
      <c r="D423" s="190" t="s">
        <v>255</v>
      </c>
      <c r="E423" s="190" t="s">
        <v>255</v>
      </c>
      <c r="F423" s="190" t="s">
        <v>255</v>
      </c>
      <c r="G423" s="190" t="s">
        <v>255</v>
      </c>
      <c r="H423" s="190" t="s">
        <v>255</v>
      </c>
      <c r="I423" s="190" t="s">
        <v>255</v>
      </c>
      <c r="J423" s="190" t="s">
        <v>255</v>
      </c>
      <c r="K423" s="190" t="s">
        <v>255</v>
      </c>
      <c r="L423" s="190" t="s">
        <v>167</v>
      </c>
      <c r="M423" s="190" t="s">
        <v>255</v>
      </c>
      <c r="N423" s="190" t="s">
        <v>255</v>
      </c>
      <c r="O423" s="190" t="s">
        <v>255</v>
      </c>
      <c r="P423" s="190" t="s">
        <v>255</v>
      </c>
      <c r="Q423" s="190" t="s">
        <v>165</v>
      </c>
      <c r="R423" s="190" t="s">
        <v>165</v>
      </c>
      <c r="S423" s="190" t="s">
        <v>167</v>
      </c>
      <c r="T423" s="190" t="s">
        <v>255</v>
      </c>
      <c r="U423" s="190" t="s">
        <v>255</v>
      </c>
      <c r="V423" s="190" t="s">
        <v>255</v>
      </c>
      <c r="W423" s="190" t="s">
        <v>255</v>
      </c>
      <c r="X423" s="190" t="s">
        <v>255</v>
      </c>
      <c r="Y423" s="190" t="s">
        <v>255</v>
      </c>
      <c r="Z423" s="190" t="s">
        <v>255</v>
      </c>
      <c r="AA423" s="190" t="s">
        <v>167</v>
      </c>
      <c r="AB423" s="190" t="s">
        <v>167</v>
      </c>
      <c r="AC423" s="190" t="s">
        <v>255</v>
      </c>
      <c r="AD423" s="190" t="s">
        <v>163</v>
      </c>
      <c r="AE423" s="190" t="s">
        <v>163</v>
      </c>
      <c r="AF423" s="190" t="s">
        <v>255</v>
      </c>
      <c r="AG423" s="190" t="s">
        <v>255</v>
      </c>
      <c r="AH423" s="190" t="s">
        <v>255</v>
      </c>
      <c r="AI423" s="190" t="s">
        <v>255</v>
      </c>
      <c r="AJ423" s="190" t="s">
        <v>255</v>
      </c>
      <c r="AK423" s="190" t="s">
        <v>255</v>
      </c>
      <c r="AL423" s="190" t="s">
        <v>255</v>
      </c>
      <c r="AM423" s="190" t="s">
        <v>255</v>
      </c>
      <c r="AN423" s="190" t="s">
        <v>255</v>
      </c>
      <c r="AO423" s="190" t="s">
        <v>255</v>
      </c>
      <c r="AP423" s="190" t="s">
        <v>255</v>
      </c>
      <c r="AQ423" s="190" t="s">
        <v>255</v>
      </c>
      <c r="AR423" s="190" t="s">
        <v>255</v>
      </c>
    </row>
    <row r="424" spans="1:45" x14ac:dyDescent="0.2">
      <c r="A424" s="190">
        <v>417989</v>
      </c>
      <c r="B424" s="190" t="s">
        <v>172</v>
      </c>
      <c r="AA424" s="190" t="s">
        <v>167</v>
      </c>
      <c r="AB424" s="190" t="s">
        <v>167</v>
      </c>
      <c r="AE424" s="190" t="s">
        <v>167</v>
      </c>
      <c r="AF424" s="190" t="s">
        <v>167</v>
      </c>
      <c r="AG424" s="190" t="s">
        <v>167</v>
      </c>
      <c r="AH424" s="190" t="s">
        <v>167</v>
      </c>
    </row>
    <row r="425" spans="1:45" x14ac:dyDescent="0.2">
      <c r="A425" s="190">
        <v>417999</v>
      </c>
      <c r="B425" s="190" t="s">
        <v>172</v>
      </c>
      <c r="H425" s="190" t="s">
        <v>167</v>
      </c>
      <c r="L425" s="190" t="s">
        <v>165</v>
      </c>
      <c r="R425" s="190" t="s">
        <v>167</v>
      </c>
      <c r="S425" s="190" t="s">
        <v>167</v>
      </c>
      <c r="Y425" s="190" t="s">
        <v>165</v>
      </c>
      <c r="Z425" s="190" t="s">
        <v>165</v>
      </c>
      <c r="AA425" s="190" t="s">
        <v>165</v>
      </c>
      <c r="AB425" s="190" t="s">
        <v>165</v>
      </c>
      <c r="AC425" s="190" t="s">
        <v>165</v>
      </c>
      <c r="AD425" s="190" t="s">
        <v>163</v>
      </c>
      <c r="AE425" s="190" t="s">
        <v>163</v>
      </c>
      <c r="AF425" s="190" t="s">
        <v>163</v>
      </c>
      <c r="AG425" s="190" t="s">
        <v>163</v>
      </c>
      <c r="AH425" s="190" t="s">
        <v>163</v>
      </c>
    </row>
    <row r="426" spans="1:45" x14ac:dyDescent="0.2">
      <c r="A426" s="190">
        <v>418002</v>
      </c>
      <c r="B426" s="190" t="s">
        <v>172</v>
      </c>
      <c r="D426" s="190" t="s">
        <v>167</v>
      </c>
      <c r="J426" s="190" t="s">
        <v>167</v>
      </c>
      <c r="P426" s="190" t="s">
        <v>167</v>
      </c>
      <c r="S426" s="190" t="s">
        <v>167</v>
      </c>
      <c r="Y426" s="190" t="s">
        <v>165</v>
      </c>
      <c r="Z426" s="190" t="s">
        <v>163</v>
      </c>
      <c r="AA426" s="190" t="s">
        <v>165</v>
      </c>
      <c r="AB426" s="190" t="s">
        <v>165</v>
      </c>
      <c r="AC426" s="190" t="s">
        <v>165</v>
      </c>
      <c r="AD426" s="190" t="s">
        <v>165</v>
      </c>
      <c r="AE426" s="190" t="s">
        <v>165</v>
      </c>
      <c r="AF426" s="190" t="s">
        <v>163</v>
      </c>
      <c r="AG426" s="190" t="s">
        <v>165</v>
      </c>
      <c r="AH426" s="190" t="s">
        <v>165</v>
      </c>
    </row>
    <row r="427" spans="1:45" x14ac:dyDescent="0.2">
      <c r="A427" s="190">
        <v>418026</v>
      </c>
      <c r="B427" s="190" t="s">
        <v>172</v>
      </c>
      <c r="Q427" s="190" t="s">
        <v>256</v>
      </c>
      <c r="X427" s="190" t="s">
        <v>256</v>
      </c>
      <c r="AA427" s="190" t="s">
        <v>256</v>
      </c>
      <c r="AB427" s="190" t="s">
        <v>256</v>
      </c>
      <c r="AF427" s="190" t="s">
        <v>256</v>
      </c>
      <c r="AH427" s="190" t="s">
        <v>256</v>
      </c>
      <c r="AS427" s="190" t="s">
        <v>257</v>
      </c>
    </row>
    <row r="428" spans="1:45" x14ac:dyDescent="0.2">
      <c r="A428" s="190">
        <v>418064</v>
      </c>
      <c r="B428" s="190" t="s">
        <v>172</v>
      </c>
      <c r="L428" s="190" t="s">
        <v>256</v>
      </c>
      <c r="P428" s="190" t="s">
        <v>256</v>
      </c>
      <c r="R428" s="190" t="s">
        <v>256</v>
      </c>
      <c r="AA428" s="190" t="s">
        <v>256</v>
      </c>
      <c r="AD428" s="190" t="s">
        <v>256</v>
      </c>
      <c r="AE428" s="190" t="s">
        <v>256</v>
      </c>
      <c r="AF428" s="190" t="s">
        <v>256</v>
      </c>
      <c r="AG428" s="190" t="s">
        <v>256</v>
      </c>
      <c r="AH428" s="190" t="s">
        <v>256</v>
      </c>
      <c r="AS428" s="190" t="s">
        <v>258</v>
      </c>
    </row>
    <row r="429" spans="1:45" x14ac:dyDescent="0.2">
      <c r="A429" s="190">
        <v>418073</v>
      </c>
      <c r="B429" s="190" t="s">
        <v>172</v>
      </c>
      <c r="Q429" s="190" t="s">
        <v>256</v>
      </c>
      <c r="AA429" s="190" t="s">
        <v>256</v>
      </c>
      <c r="AB429" s="190" t="s">
        <v>256</v>
      </c>
      <c r="AD429" s="190" t="s">
        <v>256</v>
      </c>
      <c r="AF429" s="190" t="s">
        <v>256</v>
      </c>
      <c r="AG429" s="190" t="s">
        <v>256</v>
      </c>
      <c r="AS429" s="190" t="s">
        <v>258</v>
      </c>
    </row>
    <row r="430" spans="1:45" x14ac:dyDescent="0.2">
      <c r="A430" s="190">
        <v>418074</v>
      </c>
      <c r="B430" s="190" t="s">
        <v>172</v>
      </c>
      <c r="K430" s="190" t="s">
        <v>167</v>
      </c>
      <c r="Y430" s="190" t="s">
        <v>167</v>
      </c>
      <c r="AA430" s="190" t="s">
        <v>165</v>
      </c>
      <c r="AB430" s="190" t="s">
        <v>165</v>
      </c>
      <c r="AC430" s="190" t="s">
        <v>163</v>
      </c>
      <c r="AG430" s="190" t="s">
        <v>165</v>
      </c>
      <c r="AH430" s="190" t="s">
        <v>165</v>
      </c>
    </row>
    <row r="431" spans="1:45" x14ac:dyDescent="0.2">
      <c r="A431" s="190">
        <v>418082</v>
      </c>
      <c r="B431" s="190" t="s">
        <v>172</v>
      </c>
      <c r="R431" s="190" t="s">
        <v>165</v>
      </c>
      <c r="S431" s="190" t="s">
        <v>167</v>
      </c>
      <c r="Y431" s="190" t="s">
        <v>167</v>
      </c>
      <c r="AA431" s="190" t="s">
        <v>167</v>
      </c>
      <c r="AD431" s="190" t="s">
        <v>165</v>
      </c>
      <c r="AE431" s="190" t="s">
        <v>163</v>
      </c>
      <c r="AG431" s="190" t="s">
        <v>165</v>
      </c>
      <c r="AH431" s="190" t="s">
        <v>165</v>
      </c>
    </row>
    <row r="432" spans="1:45" x14ac:dyDescent="0.2">
      <c r="A432" s="190">
        <v>418100</v>
      </c>
      <c r="B432" s="190" t="s">
        <v>172</v>
      </c>
      <c r="C432" s="190" t="s">
        <v>167</v>
      </c>
      <c r="O432" s="190" t="s">
        <v>167</v>
      </c>
      <c r="Q432" s="190" t="s">
        <v>167</v>
      </c>
      <c r="Y432" s="190" t="s">
        <v>163</v>
      </c>
      <c r="Z432" s="190" t="s">
        <v>167</v>
      </c>
      <c r="AA432" s="190" t="s">
        <v>165</v>
      </c>
      <c r="AB432" s="190" t="s">
        <v>165</v>
      </c>
      <c r="AC432" s="190" t="s">
        <v>167</v>
      </c>
      <c r="AD432" s="190" t="s">
        <v>165</v>
      </c>
      <c r="AE432" s="190" t="s">
        <v>163</v>
      </c>
      <c r="AF432" s="190" t="s">
        <v>163</v>
      </c>
      <c r="AG432" s="190" t="s">
        <v>165</v>
      </c>
      <c r="AH432" s="190" t="s">
        <v>167</v>
      </c>
    </row>
    <row r="433" spans="1:45" x14ac:dyDescent="0.2">
      <c r="A433" s="190">
        <v>418131</v>
      </c>
      <c r="B433" s="190" t="s">
        <v>172</v>
      </c>
      <c r="L433" s="190" t="s">
        <v>256</v>
      </c>
      <c r="Q433" s="190" t="s">
        <v>256</v>
      </c>
      <c r="X433" s="190" t="s">
        <v>256</v>
      </c>
      <c r="Y433" s="190" t="s">
        <v>256</v>
      </c>
      <c r="AA433" s="190" t="s">
        <v>256</v>
      </c>
      <c r="AB433" s="190" t="s">
        <v>256</v>
      </c>
      <c r="AC433" s="190" t="s">
        <v>256</v>
      </c>
      <c r="AE433" s="190" t="s">
        <v>256</v>
      </c>
      <c r="AF433" s="190" t="s">
        <v>256</v>
      </c>
      <c r="AH433" s="190" t="s">
        <v>256</v>
      </c>
      <c r="AS433" s="190" t="s">
        <v>258</v>
      </c>
    </row>
    <row r="434" spans="1:45" x14ac:dyDescent="0.2">
      <c r="A434" s="190">
        <v>418141</v>
      </c>
      <c r="B434" s="190" t="s">
        <v>172</v>
      </c>
      <c r="L434" s="190" t="s">
        <v>256</v>
      </c>
      <c r="Q434" s="190" t="s">
        <v>256</v>
      </c>
      <c r="R434" s="190" t="s">
        <v>256</v>
      </c>
      <c r="S434" s="190" t="s">
        <v>256</v>
      </c>
      <c r="AB434" s="190" t="s">
        <v>256</v>
      </c>
      <c r="AD434" s="190" t="s">
        <v>256</v>
      </c>
      <c r="AE434" s="190" t="s">
        <v>256</v>
      </c>
      <c r="AF434" s="190" t="s">
        <v>256</v>
      </c>
      <c r="AG434" s="190" t="s">
        <v>256</v>
      </c>
      <c r="AH434" s="190" t="s">
        <v>256</v>
      </c>
      <c r="AS434" s="190" t="s">
        <v>257</v>
      </c>
    </row>
    <row r="435" spans="1:45" x14ac:dyDescent="0.2">
      <c r="A435" s="190">
        <v>418174</v>
      </c>
      <c r="B435" s="190" t="s">
        <v>172</v>
      </c>
      <c r="K435" s="190" t="s">
        <v>167</v>
      </c>
      <c r="P435" s="190" t="s">
        <v>167</v>
      </c>
      <c r="Q435" s="190" t="s">
        <v>167</v>
      </c>
      <c r="Y435" s="190" t="s">
        <v>167</v>
      </c>
      <c r="AA435" s="190" t="s">
        <v>167</v>
      </c>
      <c r="AB435" s="190" t="s">
        <v>165</v>
      </c>
      <c r="AD435" s="190" t="s">
        <v>165</v>
      </c>
      <c r="AE435" s="190" t="s">
        <v>163</v>
      </c>
      <c r="AG435" s="190" t="s">
        <v>163</v>
      </c>
      <c r="AH435" s="190" t="s">
        <v>165</v>
      </c>
    </row>
    <row r="436" spans="1:45" x14ac:dyDescent="0.2">
      <c r="A436" s="190">
        <v>418188</v>
      </c>
      <c r="B436" s="190" t="s">
        <v>172</v>
      </c>
      <c r="C436" s="190" t="s">
        <v>255</v>
      </c>
      <c r="D436" s="190" t="s">
        <v>255</v>
      </c>
      <c r="E436" s="190" t="s">
        <v>255</v>
      </c>
      <c r="F436" s="190" t="s">
        <v>255</v>
      </c>
      <c r="G436" s="190" t="s">
        <v>163</v>
      </c>
      <c r="H436" s="190" t="s">
        <v>255</v>
      </c>
      <c r="I436" s="190" t="s">
        <v>255</v>
      </c>
      <c r="J436" s="190" t="s">
        <v>255</v>
      </c>
      <c r="K436" s="190" t="s">
        <v>255</v>
      </c>
      <c r="L436" s="190" t="s">
        <v>255</v>
      </c>
      <c r="M436" s="190" t="s">
        <v>255</v>
      </c>
      <c r="N436" s="190" t="s">
        <v>255</v>
      </c>
      <c r="O436" s="190" t="s">
        <v>255</v>
      </c>
      <c r="P436" s="190" t="s">
        <v>255</v>
      </c>
      <c r="Q436" s="190" t="s">
        <v>255</v>
      </c>
      <c r="R436" s="190" t="s">
        <v>167</v>
      </c>
      <c r="S436" s="190" t="s">
        <v>255</v>
      </c>
      <c r="T436" s="190" t="s">
        <v>255</v>
      </c>
      <c r="U436" s="190" t="s">
        <v>255</v>
      </c>
      <c r="V436" s="190" t="s">
        <v>255</v>
      </c>
      <c r="W436" s="190" t="s">
        <v>255</v>
      </c>
      <c r="X436" s="190" t="s">
        <v>255</v>
      </c>
      <c r="Y436" s="190" t="s">
        <v>255</v>
      </c>
      <c r="Z436" s="190" t="s">
        <v>255</v>
      </c>
      <c r="AA436" s="190" t="s">
        <v>167</v>
      </c>
      <c r="AB436" s="190" t="s">
        <v>255</v>
      </c>
      <c r="AC436" s="190" t="s">
        <v>255</v>
      </c>
      <c r="AD436" s="190" t="s">
        <v>163</v>
      </c>
      <c r="AE436" s="190" t="s">
        <v>163</v>
      </c>
      <c r="AF436" s="190" t="s">
        <v>163</v>
      </c>
      <c r="AG436" s="190" t="s">
        <v>163</v>
      </c>
      <c r="AH436" s="190" t="s">
        <v>165</v>
      </c>
      <c r="AI436" s="190" t="s">
        <v>255</v>
      </c>
      <c r="AJ436" s="190" t="s">
        <v>255</v>
      </c>
      <c r="AK436" s="190" t="s">
        <v>255</v>
      </c>
      <c r="AL436" s="190" t="s">
        <v>255</v>
      </c>
      <c r="AM436" s="190" t="s">
        <v>255</v>
      </c>
      <c r="AN436" s="190" t="s">
        <v>255</v>
      </c>
      <c r="AO436" s="190" t="s">
        <v>255</v>
      </c>
      <c r="AP436" s="190" t="s">
        <v>255</v>
      </c>
      <c r="AQ436" s="190" t="s">
        <v>255</v>
      </c>
      <c r="AR436" s="190" t="s">
        <v>255</v>
      </c>
    </row>
    <row r="437" spans="1:45" x14ac:dyDescent="0.2">
      <c r="A437" s="190">
        <v>418194</v>
      </c>
      <c r="B437" s="190" t="s">
        <v>172</v>
      </c>
      <c r="J437" s="190" t="s">
        <v>167</v>
      </c>
      <c r="N437" s="190" t="s">
        <v>167</v>
      </c>
      <c r="R437" s="190" t="s">
        <v>165</v>
      </c>
      <c r="W437" s="190" t="s">
        <v>167</v>
      </c>
      <c r="AA437" s="190" t="s">
        <v>167</v>
      </c>
      <c r="AD437" s="190" t="s">
        <v>167</v>
      </c>
      <c r="AF437" s="190" t="s">
        <v>165</v>
      </c>
    </row>
    <row r="438" spans="1:45" x14ac:dyDescent="0.2">
      <c r="A438" s="190">
        <v>418196</v>
      </c>
      <c r="B438" s="190" t="s">
        <v>172</v>
      </c>
      <c r="Y438" s="190" t="s">
        <v>167</v>
      </c>
      <c r="AA438" s="190" t="s">
        <v>167</v>
      </c>
      <c r="AD438" s="190" t="s">
        <v>167</v>
      </c>
      <c r="AF438" s="190" t="s">
        <v>167</v>
      </c>
      <c r="AH438" s="190" t="s">
        <v>167</v>
      </c>
    </row>
    <row r="439" spans="1:45" x14ac:dyDescent="0.2">
      <c r="A439" s="190">
        <v>418199</v>
      </c>
      <c r="B439" s="190" t="s">
        <v>172</v>
      </c>
      <c r="P439" s="190" t="s">
        <v>163</v>
      </c>
      <c r="Q439" s="190" t="s">
        <v>163</v>
      </c>
      <c r="Y439" s="190" t="s">
        <v>165</v>
      </c>
      <c r="AA439" s="190" t="s">
        <v>163</v>
      </c>
      <c r="AB439" s="190" t="s">
        <v>167</v>
      </c>
      <c r="AD439" s="190" t="s">
        <v>165</v>
      </c>
      <c r="AF439" s="190" t="s">
        <v>165</v>
      </c>
      <c r="AH439" s="190" t="s">
        <v>163</v>
      </c>
    </row>
    <row r="440" spans="1:45" x14ac:dyDescent="0.2">
      <c r="A440" s="190">
        <v>418202</v>
      </c>
      <c r="B440" s="190" t="s">
        <v>172</v>
      </c>
      <c r="S440" s="190" t="s">
        <v>167</v>
      </c>
      <c r="X440" s="190" t="s">
        <v>167</v>
      </c>
      <c r="Y440" s="190" t="s">
        <v>167</v>
      </c>
      <c r="AE440" s="190" t="s">
        <v>163</v>
      </c>
      <c r="AF440" s="190" t="s">
        <v>167</v>
      </c>
      <c r="AG440" s="190" t="s">
        <v>167</v>
      </c>
    </row>
    <row r="441" spans="1:45" x14ac:dyDescent="0.2">
      <c r="A441" s="190">
        <v>418209</v>
      </c>
      <c r="B441" s="190" t="s">
        <v>172</v>
      </c>
      <c r="O441" s="190" t="s">
        <v>167</v>
      </c>
      <c r="Q441" s="190" t="s">
        <v>167</v>
      </c>
      <c r="Z441" s="190" t="s">
        <v>167</v>
      </c>
      <c r="AA441" s="190" t="s">
        <v>167</v>
      </c>
      <c r="AB441" s="190" t="s">
        <v>167</v>
      </c>
      <c r="AD441" s="190" t="s">
        <v>167</v>
      </c>
      <c r="AE441" s="190" t="s">
        <v>165</v>
      </c>
      <c r="AF441" s="190" t="s">
        <v>167</v>
      </c>
    </row>
    <row r="442" spans="1:45" x14ac:dyDescent="0.2">
      <c r="A442" s="190">
        <v>418214</v>
      </c>
      <c r="B442" s="190" t="s">
        <v>172</v>
      </c>
      <c r="E442" s="190" t="s">
        <v>163</v>
      </c>
      <c r="O442" s="190" t="s">
        <v>167</v>
      </c>
      <c r="R442" s="190" t="s">
        <v>167</v>
      </c>
      <c r="V442" s="190" t="s">
        <v>167</v>
      </c>
      <c r="AD442" s="190" t="s">
        <v>167</v>
      </c>
      <c r="AE442" s="190" t="s">
        <v>165</v>
      </c>
      <c r="AF442" s="190" t="s">
        <v>165</v>
      </c>
      <c r="AG442" s="190" t="s">
        <v>167</v>
      </c>
      <c r="AH442" s="190" t="s">
        <v>167</v>
      </c>
    </row>
    <row r="443" spans="1:45" x14ac:dyDescent="0.2">
      <c r="A443" s="190">
        <v>418231</v>
      </c>
      <c r="B443" s="190" t="s">
        <v>172</v>
      </c>
      <c r="H443" s="190" t="s">
        <v>167</v>
      </c>
      <c r="L443" s="190" t="s">
        <v>167</v>
      </c>
      <c r="S443" s="190" t="s">
        <v>167</v>
      </c>
      <c r="Y443" s="190" t="s">
        <v>167</v>
      </c>
      <c r="AA443" s="190" t="s">
        <v>167</v>
      </c>
      <c r="AB443" s="190" t="s">
        <v>167</v>
      </c>
      <c r="AD443" s="190" t="s">
        <v>165</v>
      </c>
      <c r="AF443" s="190" t="s">
        <v>165</v>
      </c>
      <c r="AH443" s="190" t="s">
        <v>165</v>
      </c>
    </row>
    <row r="444" spans="1:45" x14ac:dyDescent="0.2">
      <c r="A444" s="190">
        <v>418232</v>
      </c>
      <c r="B444" s="190" t="s">
        <v>172</v>
      </c>
      <c r="S444" s="190" t="s">
        <v>256</v>
      </c>
      <c r="X444" s="190" t="s">
        <v>256</v>
      </c>
      <c r="Z444" s="190" t="s">
        <v>256</v>
      </c>
      <c r="AA444" s="190" t="s">
        <v>256</v>
      </c>
      <c r="AB444" s="190" t="s">
        <v>256</v>
      </c>
      <c r="AD444" s="190" t="s">
        <v>256</v>
      </c>
      <c r="AF444" s="190" t="s">
        <v>256</v>
      </c>
      <c r="AH444" s="190" t="s">
        <v>256</v>
      </c>
      <c r="AS444" s="190" t="s">
        <v>257</v>
      </c>
    </row>
    <row r="445" spans="1:45" x14ac:dyDescent="0.2">
      <c r="A445" s="190">
        <v>418242</v>
      </c>
      <c r="B445" s="190" t="s">
        <v>172</v>
      </c>
      <c r="P445" s="190" t="s">
        <v>167</v>
      </c>
      <c r="U445" s="190" t="s">
        <v>167</v>
      </c>
      <c r="W445" s="190" t="s">
        <v>167</v>
      </c>
      <c r="Z445" s="190" t="s">
        <v>165</v>
      </c>
      <c r="AD445" s="190" t="s">
        <v>163</v>
      </c>
      <c r="AE445" s="190" t="s">
        <v>163</v>
      </c>
      <c r="AF445" s="190" t="s">
        <v>163</v>
      </c>
      <c r="AG445" s="190" t="s">
        <v>163</v>
      </c>
    </row>
    <row r="446" spans="1:45" x14ac:dyDescent="0.2">
      <c r="A446" s="190">
        <v>418252</v>
      </c>
      <c r="B446" s="190" t="s">
        <v>172</v>
      </c>
      <c r="J446" s="190" t="s">
        <v>256</v>
      </c>
      <c r="L446" s="190" t="s">
        <v>256</v>
      </c>
      <c r="R446" s="190" t="s">
        <v>256</v>
      </c>
      <c r="W446" s="190" t="s">
        <v>256</v>
      </c>
      <c r="Y446" s="190" t="s">
        <v>256</v>
      </c>
      <c r="Z446" s="190" t="s">
        <v>256</v>
      </c>
      <c r="AA446" s="190" t="s">
        <v>256</v>
      </c>
      <c r="AB446" s="190" t="s">
        <v>256</v>
      </c>
      <c r="AC446" s="190" t="s">
        <v>256</v>
      </c>
      <c r="AD446" s="190" t="s">
        <v>256</v>
      </c>
      <c r="AE446" s="190" t="s">
        <v>256</v>
      </c>
      <c r="AF446" s="190" t="s">
        <v>256</v>
      </c>
      <c r="AG446" s="190" t="s">
        <v>256</v>
      </c>
      <c r="AH446" s="190" t="s">
        <v>256</v>
      </c>
      <c r="AS446" s="190" t="s">
        <v>257</v>
      </c>
    </row>
    <row r="447" spans="1:45" x14ac:dyDescent="0.2">
      <c r="A447" s="190">
        <v>418256</v>
      </c>
      <c r="B447" s="190" t="s">
        <v>172</v>
      </c>
      <c r="Q447" s="190" t="s">
        <v>256</v>
      </c>
      <c r="R447" s="190" t="s">
        <v>256</v>
      </c>
      <c r="AD447" s="190" t="s">
        <v>256</v>
      </c>
      <c r="AE447" s="190" t="s">
        <v>256</v>
      </c>
      <c r="AF447" s="190" t="s">
        <v>256</v>
      </c>
      <c r="AH447" s="190" t="s">
        <v>256</v>
      </c>
      <c r="AS447" s="190" t="s">
        <v>257</v>
      </c>
    </row>
    <row r="448" spans="1:45" x14ac:dyDescent="0.2">
      <c r="A448" s="190">
        <v>418284</v>
      </c>
      <c r="B448" s="190" t="s">
        <v>172</v>
      </c>
      <c r="L448" s="190" t="s">
        <v>167</v>
      </c>
      <c r="R448" s="190" t="s">
        <v>165</v>
      </c>
      <c r="S448" s="190" t="s">
        <v>165</v>
      </c>
      <c r="Y448" s="190" t="s">
        <v>163</v>
      </c>
      <c r="Z448" s="190" t="s">
        <v>163</v>
      </c>
      <c r="AA448" s="190" t="s">
        <v>163</v>
      </c>
      <c r="AB448" s="190" t="s">
        <v>163</v>
      </c>
      <c r="AC448" s="190" t="s">
        <v>163</v>
      </c>
      <c r="AD448" s="190" t="s">
        <v>163</v>
      </c>
      <c r="AE448" s="190" t="s">
        <v>163</v>
      </c>
      <c r="AF448" s="190" t="s">
        <v>163</v>
      </c>
      <c r="AG448" s="190" t="s">
        <v>163</v>
      </c>
      <c r="AH448" s="190" t="s">
        <v>163</v>
      </c>
    </row>
    <row r="449" spans="1:45" x14ac:dyDescent="0.2">
      <c r="A449" s="190">
        <v>418290</v>
      </c>
      <c r="B449" s="190" t="s">
        <v>172</v>
      </c>
      <c r="H449" s="190" t="s">
        <v>256</v>
      </c>
      <c r="AA449" s="190" t="s">
        <v>256</v>
      </c>
      <c r="AE449" s="190" t="s">
        <v>256</v>
      </c>
      <c r="AF449" s="190" t="s">
        <v>256</v>
      </c>
      <c r="AH449" s="190" t="s">
        <v>256</v>
      </c>
      <c r="AS449" s="190" t="s">
        <v>257</v>
      </c>
    </row>
    <row r="450" spans="1:45" x14ac:dyDescent="0.2">
      <c r="A450" s="190">
        <v>418310</v>
      </c>
      <c r="B450" s="190" t="s">
        <v>172</v>
      </c>
      <c r="C450" s="190" t="s">
        <v>255</v>
      </c>
      <c r="D450" s="190" t="s">
        <v>255</v>
      </c>
      <c r="E450" s="190" t="s">
        <v>255</v>
      </c>
      <c r="F450" s="190" t="s">
        <v>255</v>
      </c>
      <c r="G450" s="190" t="s">
        <v>255</v>
      </c>
      <c r="H450" s="190" t="s">
        <v>255</v>
      </c>
      <c r="I450" s="190" t="s">
        <v>167</v>
      </c>
      <c r="J450" s="190" t="s">
        <v>255</v>
      </c>
      <c r="K450" s="190" t="s">
        <v>255</v>
      </c>
      <c r="L450" s="190" t="s">
        <v>255</v>
      </c>
      <c r="M450" s="190" t="s">
        <v>255</v>
      </c>
      <c r="N450" s="190" t="s">
        <v>255</v>
      </c>
      <c r="O450" s="190" t="s">
        <v>255</v>
      </c>
      <c r="P450" s="190" t="s">
        <v>255</v>
      </c>
      <c r="Q450" s="190" t="s">
        <v>167</v>
      </c>
      <c r="R450" s="190" t="s">
        <v>255</v>
      </c>
      <c r="S450" s="190" t="s">
        <v>255</v>
      </c>
      <c r="T450" s="190" t="s">
        <v>255</v>
      </c>
      <c r="U450" s="190" t="s">
        <v>255</v>
      </c>
      <c r="V450" s="190" t="s">
        <v>255</v>
      </c>
      <c r="W450" s="190" t="s">
        <v>255</v>
      </c>
      <c r="X450" s="190" t="s">
        <v>255</v>
      </c>
      <c r="Y450" s="190" t="s">
        <v>167</v>
      </c>
      <c r="Z450" s="190" t="s">
        <v>167</v>
      </c>
      <c r="AA450" s="190" t="s">
        <v>165</v>
      </c>
      <c r="AB450" s="190" t="s">
        <v>165</v>
      </c>
      <c r="AC450" s="190" t="s">
        <v>255</v>
      </c>
      <c r="AD450" s="190" t="s">
        <v>163</v>
      </c>
      <c r="AE450" s="190" t="s">
        <v>163</v>
      </c>
      <c r="AF450" s="190" t="s">
        <v>165</v>
      </c>
      <c r="AG450" s="190" t="s">
        <v>163</v>
      </c>
      <c r="AH450" s="190" t="s">
        <v>163</v>
      </c>
      <c r="AI450" s="190" t="s">
        <v>255</v>
      </c>
      <c r="AJ450" s="190" t="s">
        <v>255</v>
      </c>
      <c r="AK450" s="190" t="s">
        <v>255</v>
      </c>
      <c r="AL450" s="190" t="s">
        <v>255</v>
      </c>
      <c r="AM450" s="190" t="s">
        <v>255</v>
      </c>
      <c r="AN450" s="190" t="s">
        <v>255</v>
      </c>
      <c r="AO450" s="190" t="s">
        <v>255</v>
      </c>
      <c r="AP450" s="190" t="s">
        <v>255</v>
      </c>
      <c r="AQ450" s="190" t="s">
        <v>255</v>
      </c>
      <c r="AR450" s="190" t="s">
        <v>255</v>
      </c>
    </row>
    <row r="451" spans="1:45" x14ac:dyDescent="0.2">
      <c r="A451" s="190">
        <v>418320</v>
      </c>
      <c r="B451" s="190" t="s">
        <v>172</v>
      </c>
      <c r="R451" s="190" t="s">
        <v>256</v>
      </c>
      <c r="AA451" s="190" t="s">
        <v>256</v>
      </c>
      <c r="AD451" s="190" t="s">
        <v>256</v>
      </c>
      <c r="AE451" s="190" t="s">
        <v>256</v>
      </c>
      <c r="AF451" s="190" t="s">
        <v>256</v>
      </c>
      <c r="AH451" s="190" t="s">
        <v>256</v>
      </c>
      <c r="AS451" s="190" t="s">
        <v>257</v>
      </c>
    </row>
    <row r="452" spans="1:45" x14ac:dyDescent="0.2">
      <c r="A452" s="190">
        <v>418348</v>
      </c>
      <c r="B452" s="190" t="s">
        <v>172</v>
      </c>
      <c r="Q452" s="190" t="s">
        <v>256</v>
      </c>
      <c r="S452" s="190" t="s">
        <v>256</v>
      </c>
      <c r="T452" s="190" t="s">
        <v>256</v>
      </c>
      <c r="Z452" s="190" t="s">
        <v>256</v>
      </c>
      <c r="AA452" s="190" t="s">
        <v>256</v>
      </c>
      <c r="AE452" s="190" t="s">
        <v>256</v>
      </c>
      <c r="AF452" s="190" t="s">
        <v>256</v>
      </c>
      <c r="AH452" s="190" t="s">
        <v>256</v>
      </c>
      <c r="AS452" s="190" t="s">
        <v>258</v>
      </c>
    </row>
    <row r="453" spans="1:45" x14ac:dyDescent="0.2">
      <c r="A453" s="190">
        <v>418349</v>
      </c>
      <c r="B453" s="190" t="s">
        <v>172</v>
      </c>
      <c r="H453" s="190" t="s">
        <v>256</v>
      </c>
      <c r="L453" s="190" t="s">
        <v>256</v>
      </c>
      <c r="R453" s="190" t="s">
        <v>256</v>
      </c>
      <c r="S453" s="190" t="s">
        <v>256</v>
      </c>
      <c r="Z453" s="190" t="s">
        <v>256</v>
      </c>
      <c r="AA453" s="190" t="s">
        <v>256</v>
      </c>
      <c r="AD453" s="190" t="s">
        <v>256</v>
      </c>
      <c r="AE453" s="190" t="s">
        <v>256</v>
      </c>
      <c r="AF453" s="190" t="s">
        <v>256</v>
      </c>
      <c r="AG453" s="190" t="s">
        <v>256</v>
      </c>
      <c r="AH453" s="190" t="s">
        <v>256</v>
      </c>
      <c r="AS453" s="190" t="s">
        <v>257</v>
      </c>
    </row>
    <row r="454" spans="1:45" x14ac:dyDescent="0.2">
      <c r="A454" s="190">
        <v>418379</v>
      </c>
      <c r="B454" s="190" t="s">
        <v>172</v>
      </c>
      <c r="R454" s="190" t="s">
        <v>167</v>
      </c>
      <c r="S454" s="190" t="s">
        <v>167</v>
      </c>
      <c r="V454" s="190" t="s">
        <v>167</v>
      </c>
      <c r="Y454" s="190" t="s">
        <v>165</v>
      </c>
      <c r="Z454" s="190" t="s">
        <v>167</v>
      </c>
      <c r="AA454" s="190" t="s">
        <v>163</v>
      </c>
      <c r="AB454" s="190" t="s">
        <v>165</v>
      </c>
      <c r="AC454" s="190" t="s">
        <v>167</v>
      </c>
      <c r="AD454" s="190" t="s">
        <v>165</v>
      </c>
      <c r="AE454" s="190" t="s">
        <v>163</v>
      </c>
      <c r="AF454" s="190" t="s">
        <v>165</v>
      </c>
      <c r="AG454" s="190" t="s">
        <v>165</v>
      </c>
      <c r="AH454" s="190" t="s">
        <v>163</v>
      </c>
    </row>
    <row r="455" spans="1:45" x14ac:dyDescent="0.2">
      <c r="A455" s="190">
        <v>418393</v>
      </c>
      <c r="B455" s="190" t="s">
        <v>172</v>
      </c>
      <c r="Y455" s="190" t="s">
        <v>256</v>
      </c>
      <c r="AA455" s="190" t="s">
        <v>256</v>
      </c>
      <c r="AD455" s="190" t="s">
        <v>256</v>
      </c>
      <c r="AF455" s="190" t="s">
        <v>256</v>
      </c>
      <c r="AH455" s="190" t="s">
        <v>256</v>
      </c>
      <c r="AS455" s="190" t="s">
        <v>258</v>
      </c>
    </row>
    <row r="456" spans="1:45" x14ac:dyDescent="0.2">
      <c r="A456" s="190">
        <v>418401</v>
      </c>
      <c r="B456" s="190" t="s">
        <v>172</v>
      </c>
      <c r="Q456" s="190" t="s">
        <v>165</v>
      </c>
      <c r="S456" s="190" t="s">
        <v>167</v>
      </c>
      <c r="X456" s="190" t="s">
        <v>167</v>
      </c>
      <c r="Y456" s="190" t="s">
        <v>165</v>
      </c>
      <c r="Z456" s="190" t="s">
        <v>165</v>
      </c>
      <c r="AA456" s="190" t="s">
        <v>163</v>
      </c>
      <c r="AB456" s="190" t="s">
        <v>163</v>
      </c>
      <c r="AC456" s="190" t="s">
        <v>165</v>
      </c>
      <c r="AD456" s="190" t="s">
        <v>163</v>
      </c>
      <c r="AE456" s="190" t="s">
        <v>163</v>
      </c>
      <c r="AF456" s="190" t="s">
        <v>163</v>
      </c>
      <c r="AG456" s="190" t="s">
        <v>163</v>
      </c>
      <c r="AH456" s="190" t="s">
        <v>163</v>
      </c>
    </row>
    <row r="457" spans="1:45" x14ac:dyDescent="0.2">
      <c r="A457" s="190">
        <v>418424</v>
      </c>
      <c r="B457" s="190" t="s">
        <v>172</v>
      </c>
      <c r="L457" s="190" t="s">
        <v>256</v>
      </c>
      <c r="Q457" s="190" t="s">
        <v>256</v>
      </c>
      <c r="R457" s="190" t="s">
        <v>256</v>
      </c>
      <c r="Y457" s="190" t="s">
        <v>256</v>
      </c>
      <c r="Z457" s="190" t="s">
        <v>256</v>
      </c>
      <c r="AA457" s="190" t="s">
        <v>256</v>
      </c>
      <c r="AB457" s="190" t="s">
        <v>256</v>
      </c>
      <c r="AC457" s="190" t="s">
        <v>256</v>
      </c>
      <c r="AD457" s="190" t="s">
        <v>256</v>
      </c>
      <c r="AE457" s="190" t="s">
        <v>256</v>
      </c>
      <c r="AF457" s="190" t="s">
        <v>256</v>
      </c>
      <c r="AG457" s="190" t="s">
        <v>256</v>
      </c>
      <c r="AH457" s="190" t="s">
        <v>256</v>
      </c>
      <c r="AS457" s="190" t="s">
        <v>257</v>
      </c>
    </row>
    <row r="458" spans="1:45" x14ac:dyDescent="0.2">
      <c r="A458" s="190">
        <v>418425</v>
      </c>
      <c r="B458" s="190" t="s">
        <v>172</v>
      </c>
      <c r="O458" s="190" t="s">
        <v>167</v>
      </c>
      <c r="W458" s="190" t="s">
        <v>167</v>
      </c>
      <c r="Z458" s="190" t="s">
        <v>167</v>
      </c>
      <c r="AG458" s="190" t="s">
        <v>163</v>
      </c>
      <c r="AH458" s="190" t="s">
        <v>167</v>
      </c>
    </row>
    <row r="459" spans="1:45" x14ac:dyDescent="0.2">
      <c r="A459" s="190">
        <v>418429</v>
      </c>
      <c r="B459" s="190" t="s">
        <v>172</v>
      </c>
      <c r="J459" s="190" t="s">
        <v>167</v>
      </c>
      <c r="N459" s="190" t="s">
        <v>167</v>
      </c>
      <c r="U459" s="190" t="s">
        <v>163</v>
      </c>
      <c r="Y459" s="190" t="s">
        <v>167</v>
      </c>
      <c r="Z459" s="190" t="s">
        <v>165</v>
      </c>
      <c r="AA459" s="190" t="s">
        <v>163</v>
      </c>
      <c r="AB459" s="190" t="s">
        <v>167</v>
      </c>
      <c r="AC459" s="190" t="s">
        <v>165</v>
      </c>
      <c r="AD459" s="190" t="s">
        <v>163</v>
      </c>
      <c r="AE459" s="190" t="s">
        <v>163</v>
      </c>
      <c r="AF459" s="190" t="s">
        <v>163</v>
      </c>
      <c r="AG459" s="190" t="s">
        <v>163</v>
      </c>
      <c r="AH459" s="190" t="s">
        <v>163</v>
      </c>
    </row>
    <row r="460" spans="1:45" x14ac:dyDescent="0.2">
      <c r="A460" s="190">
        <v>418473</v>
      </c>
      <c r="B460" s="190" t="s">
        <v>172</v>
      </c>
      <c r="H460" s="190" t="s">
        <v>256</v>
      </c>
      <c r="L460" s="190" t="s">
        <v>256</v>
      </c>
      <c r="R460" s="190" t="s">
        <v>256</v>
      </c>
      <c r="S460" s="190" t="s">
        <v>256</v>
      </c>
      <c r="AE460" s="190" t="s">
        <v>256</v>
      </c>
      <c r="AH460" s="190" t="s">
        <v>256</v>
      </c>
      <c r="AS460" s="190" t="s">
        <v>257</v>
      </c>
    </row>
    <row r="461" spans="1:45" x14ac:dyDescent="0.2">
      <c r="A461" s="190">
        <v>418496</v>
      </c>
      <c r="B461" s="190" t="s">
        <v>172</v>
      </c>
      <c r="I461" s="190" t="s">
        <v>256</v>
      </c>
      <c r="Q461" s="190" t="s">
        <v>256</v>
      </c>
      <c r="AA461" s="190" t="s">
        <v>256</v>
      </c>
      <c r="AB461" s="190" t="s">
        <v>256</v>
      </c>
      <c r="AF461" s="190" t="s">
        <v>256</v>
      </c>
      <c r="AS461" s="190" t="s">
        <v>257</v>
      </c>
    </row>
    <row r="462" spans="1:45" x14ac:dyDescent="0.2">
      <c r="A462" s="190">
        <v>418511</v>
      </c>
      <c r="B462" s="190" t="s">
        <v>172</v>
      </c>
      <c r="Y462" s="190" t="s">
        <v>165</v>
      </c>
      <c r="AD462" s="190" t="s">
        <v>163</v>
      </c>
      <c r="AE462" s="190" t="s">
        <v>163</v>
      </c>
      <c r="AF462" s="190" t="s">
        <v>163</v>
      </c>
      <c r="AG462" s="190" t="s">
        <v>163</v>
      </c>
      <c r="AH462" s="190" t="s">
        <v>163</v>
      </c>
    </row>
    <row r="463" spans="1:45" x14ac:dyDescent="0.2">
      <c r="A463" s="190">
        <v>418524</v>
      </c>
      <c r="B463" s="190" t="s">
        <v>172</v>
      </c>
      <c r="G463" s="190" t="s">
        <v>167</v>
      </c>
      <c r="Q463" s="190" t="s">
        <v>167</v>
      </c>
      <c r="S463" s="190" t="s">
        <v>167</v>
      </c>
      <c r="X463" s="190" t="s">
        <v>167</v>
      </c>
      <c r="Y463" s="190" t="s">
        <v>163</v>
      </c>
      <c r="Z463" s="190" t="s">
        <v>165</v>
      </c>
      <c r="AA463" s="190" t="s">
        <v>163</v>
      </c>
      <c r="AB463" s="190" t="s">
        <v>163</v>
      </c>
      <c r="AC463" s="190" t="s">
        <v>165</v>
      </c>
      <c r="AD463" s="190" t="s">
        <v>163</v>
      </c>
      <c r="AE463" s="190" t="s">
        <v>163</v>
      </c>
      <c r="AF463" s="190" t="s">
        <v>163</v>
      </c>
      <c r="AG463" s="190" t="s">
        <v>163</v>
      </c>
      <c r="AH463" s="190" t="s">
        <v>163</v>
      </c>
    </row>
    <row r="464" spans="1:45" x14ac:dyDescent="0.2">
      <c r="A464" s="190">
        <v>418526</v>
      </c>
      <c r="B464" s="190" t="s">
        <v>172</v>
      </c>
      <c r="C464" s="190" t="s">
        <v>167</v>
      </c>
      <c r="I464" s="190" t="s">
        <v>167</v>
      </c>
      <c r="W464" s="190" t="s">
        <v>167</v>
      </c>
      <c r="X464" s="190" t="s">
        <v>167</v>
      </c>
      <c r="Y464" s="190" t="s">
        <v>163</v>
      </c>
      <c r="Z464" s="190" t="s">
        <v>165</v>
      </c>
      <c r="AA464" s="190" t="s">
        <v>167</v>
      </c>
      <c r="AB464" s="190" t="s">
        <v>165</v>
      </c>
      <c r="AC464" s="190" t="s">
        <v>165</v>
      </c>
      <c r="AD464" s="190" t="s">
        <v>163</v>
      </c>
      <c r="AE464" s="190" t="s">
        <v>165</v>
      </c>
      <c r="AF464" s="190" t="s">
        <v>163</v>
      </c>
      <c r="AG464" s="190" t="s">
        <v>163</v>
      </c>
      <c r="AH464" s="190" t="s">
        <v>163</v>
      </c>
    </row>
    <row r="465" spans="1:45" x14ac:dyDescent="0.2">
      <c r="A465" s="190">
        <v>418572</v>
      </c>
      <c r="B465" s="190" t="s">
        <v>172</v>
      </c>
      <c r="L465" s="190" t="s">
        <v>256</v>
      </c>
      <c r="Q465" s="190" t="s">
        <v>256</v>
      </c>
      <c r="R465" s="190" t="s">
        <v>256</v>
      </c>
      <c r="S465" s="190" t="s">
        <v>256</v>
      </c>
      <c r="AA465" s="190" t="s">
        <v>256</v>
      </c>
      <c r="AD465" s="190" t="s">
        <v>256</v>
      </c>
      <c r="AE465" s="190" t="s">
        <v>256</v>
      </c>
      <c r="AF465" s="190" t="s">
        <v>256</v>
      </c>
      <c r="AS465" s="190" t="s">
        <v>257</v>
      </c>
    </row>
    <row r="466" spans="1:45" x14ac:dyDescent="0.2">
      <c r="A466" s="190">
        <v>418591</v>
      </c>
      <c r="B466" s="190" t="s">
        <v>172</v>
      </c>
      <c r="L466" s="190" t="s">
        <v>256</v>
      </c>
      <c r="R466" s="190" t="s">
        <v>256</v>
      </c>
      <c r="AA466" s="190" t="s">
        <v>256</v>
      </c>
      <c r="AD466" s="190" t="s">
        <v>256</v>
      </c>
      <c r="AE466" s="190" t="s">
        <v>256</v>
      </c>
      <c r="AF466" s="190" t="s">
        <v>256</v>
      </c>
      <c r="AS466" s="190" t="s">
        <v>258</v>
      </c>
    </row>
    <row r="467" spans="1:45" x14ac:dyDescent="0.2">
      <c r="A467" s="190">
        <v>418597</v>
      </c>
      <c r="B467" s="190" t="s">
        <v>172</v>
      </c>
      <c r="L467" s="190" t="s">
        <v>165</v>
      </c>
      <c r="Q467" s="190" t="s">
        <v>165</v>
      </c>
      <c r="R467" s="190" t="s">
        <v>165</v>
      </c>
      <c r="X467" s="190" t="s">
        <v>167</v>
      </c>
      <c r="AA467" s="190" t="s">
        <v>167</v>
      </c>
      <c r="AB467" s="190" t="s">
        <v>167</v>
      </c>
      <c r="AD467" s="190" t="s">
        <v>165</v>
      </c>
      <c r="AE467" s="190" t="s">
        <v>167</v>
      </c>
      <c r="AF467" s="190" t="s">
        <v>167</v>
      </c>
      <c r="AG467" s="190" t="s">
        <v>165</v>
      </c>
      <c r="AH467" s="190" t="s">
        <v>165</v>
      </c>
    </row>
    <row r="468" spans="1:45" x14ac:dyDescent="0.2">
      <c r="A468" s="190">
        <v>418614</v>
      </c>
      <c r="B468" s="190" t="s">
        <v>172</v>
      </c>
      <c r="L468" s="190" t="s">
        <v>256</v>
      </c>
      <c r="P468" s="190" t="s">
        <v>256</v>
      </c>
      <c r="R468" s="190" t="s">
        <v>256</v>
      </c>
      <c r="Z468" s="190" t="s">
        <v>256</v>
      </c>
      <c r="AA468" s="190" t="s">
        <v>256</v>
      </c>
      <c r="AD468" s="190" t="s">
        <v>256</v>
      </c>
      <c r="AE468" s="190" t="s">
        <v>256</v>
      </c>
      <c r="AF468" s="190" t="s">
        <v>256</v>
      </c>
      <c r="AG468" s="190" t="s">
        <v>256</v>
      </c>
      <c r="AS468" s="190" t="s">
        <v>257</v>
      </c>
    </row>
    <row r="469" spans="1:45" x14ac:dyDescent="0.2">
      <c r="A469" s="190">
        <v>418616</v>
      </c>
      <c r="B469" s="190" t="s">
        <v>172</v>
      </c>
      <c r="L469" s="190" t="s">
        <v>167</v>
      </c>
      <c r="W469" s="190" t="s">
        <v>167</v>
      </c>
      <c r="AA469" s="190" t="s">
        <v>167</v>
      </c>
      <c r="AE469" s="190" t="s">
        <v>165</v>
      </c>
      <c r="AF469" s="190" t="s">
        <v>165</v>
      </c>
    </row>
    <row r="470" spans="1:45" x14ac:dyDescent="0.2">
      <c r="A470" s="190">
        <v>418620</v>
      </c>
      <c r="B470" s="190" t="s">
        <v>172</v>
      </c>
      <c r="M470" s="190" t="s">
        <v>167</v>
      </c>
      <c r="P470" s="190" t="s">
        <v>167</v>
      </c>
      <c r="Q470" s="190" t="s">
        <v>167</v>
      </c>
      <c r="T470" s="190" t="s">
        <v>167</v>
      </c>
      <c r="Z470" s="190" t="s">
        <v>165</v>
      </c>
      <c r="AA470" s="190" t="s">
        <v>165</v>
      </c>
      <c r="AD470" s="190" t="s">
        <v>163</v>
      </c>
      <c r="AE470" s="190" t="s">
        <v>163</v>
      </c>
      <c r="AF470" s="190" t="s">
        <v>163</v>
      </c>
      <c r="AG470" s="190" t="s">
        <v>163</v>
      </c>
    </row>
    <row r="471" spans="1:45" x14ac:dyDescent="0.2">
      <c r="A471" s="190">
        <v>418627</v>
      </c>
      <c r="B471" s="190" t="s">
        <v>172</v>
      </c>
      <c r="O471" s="190" t="s">
        <v>167</v>
      </c>
      <c r="Q471" s="190" t="s">
        <v>165</v>
      </c>
      <c r="R471" s="190" t="s">
        <v>165</v>
      </c>
      <c r="S471" s="190" t="s">
        <v>167</v>
      </c>
      <c r="Y471" s="190" t="s">
        <v>163</v>
      </c>
      <c r="Z471" s="190" t="s">
        <v>163</v>
      </c>
      <c r="AA471" s="190" t="s">
        <v>165</v>
      </c>
      <c r="AB471" s="190" t="s">
        <v>165</v>
      </c>
      <c r="AC471" s="190" t="s">
        <v>165</v>
      </c>
      <c r="AD471" s="190" t="s">
        <v>165</v>
      </c>
      <c r="AE471" s="190" t="s">
        <v>165</v>
      </c>
      <c r="AF471" s="190" t="s">
        <v>163</v>
      </c>
      <c r="AG471" s="190" t="s">
        <v>163</v>
      </c>
      <c r="AH471" s="190" t="s">
        <v>163</v>
      </c>
    </row>
    <row r="472" spans="1:45" x14ac:dyDescent="0.2">
      <c r="A472" s="190">
        <v>418644</v>
      </c>
      <c r="B472" s="190" t="s">
        <v>172</v>
      </c>
      <c r="K472" s="190" t="s">
        <v>256</v>
      </c>
      <c r="L472" s="190" t="s">
        <v>256</v>
      </c>
      <c r="Q472" s="190" t="s">
        <v>256</v>
      </c>
      <c r="R472" s="190" t="s">
        <v>256</v>
      </c>
      <c r="Y472" s="190" t="s">
        <v>256</v>
      </c>
      <c r="AA472" s="190" t="s">
        <v>256</v>
      </c>
      <c r="AB472" s="190" t="s">
        <v>256</v>
      </c>
      <c r="AD472" s="190" t="s">
        <v>256</v>
      </c>
      <c r="AE472" s="190" t="s">
        <v>256</v>
      </c>
      <c r="AF472" s="190" t="s">
        <v>256</v>
      </c>
      <c r="AG472" s="190" t="s">
        <v>256</v>
      </c>
      <c r="AH472" s="190" t="s">
        <v>256</v>
      </c>
      <c r="AS472" s="190" t="s">
        <v>257</v>
      </c>
    </row>
    <row r="473" spans="1:45" x14ac:dyDescent="0.2">
      <c r="A473" s="190">
        <v>418654</v>
      </c>
      <c r="B473" s="190" t="s">
        <v>172</v>
      </c>
      <c r="O473" s="190" t="s">
        <v>256</v>
      </c>
      <c r="Q473" s="190" t="s">
        <v>256</v>
      </c>
      <c r="U473" s="190" t="s">
        <v>256</v>
      </c>
      <c r="W473" s="190" t="s">
        <v>256</v>
      </c>
      <c r="Y473" s="190" t="s">
        <v>256</v>
      </c>
      <c r="AB473" s="190" t="s">
        <v>256</v>
      </c>
      <c r="AC473" s="190" t="s">
        <v>256</v>
      </c>
      <c r="AD473" s="190" t="s">
        <v>256</v>
      </c>
      <c r="AF473" s="190" t="s">
        <v>256</v>
      </c>
      <c r="AG473" s="190" t="s">
        <v>256</v>
      </c>
      <c r="AH473" s="190" t="s">
        <v>256</v>
      </c>
      <c r="AS473" s="190" t="s">
        <v>257</v>
      </c>
    </row>
    <row r="474" spans="1:45" x14ac:dyDescent="0.2">
      <c r="A474" s="190">
        <v>418656</v>
      </c>
      <c r="B474" s="190" t="s">
        <v>172</v>
      </c>
      <c r="C474" s="190" t="s">
        <v>255</v>
      </c>
      <c r="D474" s="190" t="s">
        <v>255</v>
      </c>
      <c r="E474" s="190" t="s">
        <v>255</v>
      </c>
      <c r="F474" s="190" t="s">
        <v>255</v>
      </c>
      <c r="G474" s="190" t="s">
        <v>167</v>
      </c>
      <c r="H474" s="190" t="s">
        <v>255</v>
      </c>
      <c r="I474" s="190" t="s">
        <v>167</v>
      </c>
      <c r="J474" s="190" t="s">
        <v>255</v>
      </c>
      <c r="K474" s="190" t="s">
        <v>255</v>
      </c>
      <c r="L474" s="190" t="s">
        <v>167</v>
      </c>
      <c r="M474" s="190" t="s">
        <v>255</v>
      </c>
      <c r="N474" s="190" t="s">
        <v>255</v>
      </c>
      <c r="O474" s="190" t="s">
        <v>255</v>
      </c>
      <c r="P474" s="190" t="s">
        <v>255</v>
      </c>
      <c r="Q474" s="190" t="s">
        <v>255</v>
      </c>
      <c r="R474" s="190" t="s">
        <v>255</v>
      </c>
      <c r="S474" s="190" t="s">
        <v>255</v>
      </c>
      <c r="T474" s="190" t="s">
        <v>255</v>
      </c>
      <c r="U474" s="190" t="s">
        <v>255</v>
      </c>
      <c r="V474" s="190" t="s">
        <v>255</v>
      </c>
      <c r="W474" s="190" t="s">
        <v>255</v>
      </c>
      <c r="X474" s="190" t="s">
        <v>167</v>
      </c>
      <c r="Y474" s="190" t="s">
        <v>255</v>
      </c>
      <c r="Z474" s="190" t="s">
        <v>255</v>
      </c>
      <c r="AA474" s="190" t="s">
        <v>167</v>
      </c>
      <c r="AB474" s="190" t="s">
        <v>167</v>
      </c>
      <c r="AC474" s="190" t="s">
        <v>167</v>
      </c>
      <c r="AD474" s="190" t="s">
        <v>255</v>
      </c>
      <c r="AE474" s="190" t="s">
        <v>163</v>
      </c>
      <c r="AF474" s="190" t="s">
        <v>165</v>
      </c>
      <c r="AG474" s="190" t="s">
        <v>167</v>
      </c>
      <c r="AH474" s="190" t="s">
        <v>167</v>
      </c>
      <c r="AI474" s="190" t="s">
        <v>255</v>
      </c>
      <c r="AJ474" s="190" t="s">
        <v>255</v>
      </c>
      <c r="AK474" s="190" t="s">
        <v>255</v>
      </c>
      <c r="AL474" s="190" t="s">
        <v>255</v>
      </c>
      <c r="AM474" s="190" t="s">
        <v>255</v>
      </c>
      <c r="AN474" s="190" t="s">
        <v>255</v>
      </c>
      <c r="AO474" s="190" t="s">
        <v>255</v>
      </c>
      <c r="AP474" s="190" t="s">
        <v>255</v>
      </c>
      <c r="AQ474" s="190" t="s">
        <v>255</v>
      </c>
      <c r="AR474" s="190" t="s">
        <v>255</v>
      </c>
    </row>
    <row r="475" spans="1:45" x14ac:dyDescent="0.2">
      <c r="A475" s="190">
        <v>418664</v>
      </c>
      <c r="B475" s="190" t="s">
        <v>172</v>
      </c>
      <c r="L475" s="190" t="s">
        <v>167</v>
      </c>
      <c r="S475" s="190" t="s">
        <v>167</v>
      </c>
      <c r="AA475" s="190" t="s">
        <v>167</v>
      </c>
      <c r="AE475" s="190" t="s">
        <v>167</v>
      </c>
      <c r="AF475" s="190" t="s">
        <v>167</v>
      </c>
      <c r="AG475" s="190" t="s">
        <v>167</v>
      </c>
      <c r="AH475" s="190" t="s">
        <v>167</v>
      </c>
    </row>
    <row r="476" spans="1:45" x14ac:dyDescent="0.2">
      <c r="A476" s="190">
        <v>418670</v>
      </c>
      <c r="B476" s="190" t="s">
        <v>172</v>
      </c>
      <c r="L476" s="190" t="s">
        <v>165</v>
      </c>
      <c r="AA476" s="190" t="s">
        <v>167</v>
      </c>
      <c r="AB476" s="190" t="s">
        <v>167</v>
      </c>
      <c r="AE476" s="190" t="s">
        <v>165</v>
      </c>
      <c r="AF476" s="190" t="s">
        <v>165</v>
      </c>
      <c r="AG476" s="190" t="s">
        <v>165</v>
      </c>
      <c r="AH476" s="190" t="s">
        <v>165</v>
      </c>
    </row>
    <row r="477" spans="1:45" x14ac:dyDescent="0.2">
      <c r="A477" s="190">
        <v>418674</v>
      </c>
      <c r="B477" s="190" t="s">
        <v>172</v>
      </c>
      <c r="AA477" s="190" t="s">
        <v>256</v>
      </c>
      <c r="AE477" s="190" t="s">
        <v>256</v>
      </c>
      <c r="AF477" s="190" t="s">
        <v>256</v>
      </c>
      <c r="AG477" s="190" t="s">
        <v>256</v>
      </c>
      <c r="AH477" s="190" t="s">
        <v>256</v>
      </c>
      <c r="AS477" s="190" t="s">
        <v>257</v>
      </c>
    </row>
    <row r="478" spans="1:45" x14ac:dyDescent="0.2">
      <c r="A478" s="190">
        <v>418686</v>
      </c>
      <c r="B478" s="190" t="s">
        <v>172</v>
      </c>
      <c r="Q478" s="190" t="s">
        <v>167</v>
      </c>
      <c r="T478" s="190" t="s">
        <v>167</v>
      </c>
      <c r="AF478" s="190" t="s">
        <v>167</v>
      </c>
      <c r="AG478" s="190" t="s">
        <v>167</v>
      </c>
      <c r="AH478" s="190" t="s">
        <v>167</v>
      </c>
    </row>
    <row r="479" spans="1:45" x14ac:dyDescent="0.2">
      <c r="A479" s="190">
        <v>418689</v>
      </c>
      <c r="B479" s="190" t="s">
        <v>172</v>
      </c>
      <c r="Q479" s="190" t="s">
        <v>256</v>
      </c>
      <c r="S479" s="190" t="s">
        <v>256</v>
      </c>
      <c r="X479" s="190" t="s">
        <v>256</v>
      </c>
      <c r="AA479" s="190" t="s">
        <v>256</v>
      </c>
      <c r="AB479" s="190" t="s">
        <v>256</v>
      </c>
      <c r="AD479" s="190" t="s">
        <v>256</v>
      </c>
      <c r="AF479" s="190" t="s">
        <v>256</v>
      </c>
      <c r="AG479" s="190" t="s">
        <v>256</v>
      </c>
      <c r="AS479" s="190" t="s">
        <v>257</v>
      </c>
    </row>
    <row r="480" spans="1:45" x14ac:dyDescent="0.2">
      <c r="A480" s="190">
        <v>418693</v>
      </c>
      <c r="B480" s="190" t="s">
        <v>172</v>
      </c>
      <c r="I480" s="190" t="s">
        <v>256</v>
      </c>
      <c r="K480" s="190" t="s">
        <v>256</v>
      </c>
      <c r="L480" s="190" t="s">
        <v>256</v>
      </c>
      <c r="P480" s="190" t="s">
        <v>256</v>
      </c>
      <c r="Y480" s="190" t="s">
        <v>256</v>
      </c>
      <c r="Z480" s="190" t="s">
        <v>256</v>
      </c>
      <c r="AA480" s="190" t="s">
        <v>256</v>
      </c>
      <c r="AB480" s="190" t="s">
        <v>256</v>
      </c>
      <c r="AD480" s="190" t="s">
        <v>256</v>
      </c>
      <c r="AE480" s="190" t="s">
        <v>256</v>
      </c>
      <c r="AF480" s="190" t="s">
        <v>256</v>
      </c>
      <c r="AH480" s="190" t="s">
        <v>256</v>
      </c>
      <c r="AS480" s="190" t="s">
        <v>257</v>
      </c>
    </row>
    <row r="481" spans="1:45" x14ac:dyDescent="0.2">
      <c r="A481" s="190">
        <v>418697</v>
      </c>
      <c r="B481" s="190" t="s">
        <v>172</v>
      </c>
      <c r="K481" s="190" t="s">
        <v>167</v>
      </c>
      <c r="R481" s="190" t="s">
        <v>163</v>
      </c>
      <c r="S481" s="190" t="s">
        <v>167</v>
      </c>
      <c r="Y481" s="190" t="s">
        <v>165</v>
      </c>
      <c r="Z481" s="190" t="s">
        <v>165</v>
      </c>
      <c r="AA481" s="190" t="s">
        <v>163</v>
      </c>
      <c r="AB481" s="190" t="s">
        <v>163</v>
      </c>
      <c r="AC481" s="190" t="s">
        <v>165</v>
      </c>
      <c r="AD481" s="190" t="s">
        <v>163</v>
      </c>
      <c r="AE481" s="190" t="s">
        <v>163</v>
      </c>
      <c r="AF481" s="190" t="s">
        <v>163</v>
      </c>
      <c r="AG481" s="190" t="s">
        <v>163</v>
      </c>
      <c r="AH481" s="190" t="s">
        <v>163</v>
      </c>
    </row>
    <row r="482" spans="1:45" x14ac:dyDescent="0.2">
      <c r="A482" s="190">
        <v>418702</v>
      </c>
      <c r="B482" s="190" t="s">
        <v>172</v>
      </c>
      <c r="K482" s="190" t="s">
        <v>167</v>
      </c>
      <c r="Q482" s="190" t="s">
        <v>167</v>
      </c>
      <c r="R482" s="190" t="s">
        <v>167</v>
      </c>
      <c r="S482" s="190" t="s">
        <v>165</v>
      </c>
      <c r="AG482" s="190" t="s">
        <v>167</v>
      </c>
    </row>
    <row r="483" spans="1:45" x14ac:dyDescent="0.2">
      <c r="A483" s="190">
        <v>418735</v>
      </c>
      <c r="B483" s="190" t="s">
        <v>172</v>
      </c>
      <c r="Q483" s="190" t="s">
        <v>167</v>
      </c>
      <c r="S483" s="190" t="s">
        <v>167</v>
      </c>
      <c r="X483" s="190" t="s">
        <v>165</v>
      </c>
      <c r="Z483" s="190" t="s">
        <v>167</v>
      </c>
      <c r="AA483" s="190" t="s">
        <v>167</v>
      </c>
      <c r="AB483" s="190" t="s">
        <v>165</v>
      </c>
      <c r="AE483" s="190" t="s">
        <v>163</v>
      </c>
      <c r="AF483" s="190" t="s">
        <v>163</v>
      </c>
      <c r="AG483" s="190" t="s">
        <v>163</v>
      </c>
      <c r="AH483" s="190" t="s">
        <v>163</v>
      </c>
    </row>
    <row r="484" spans="1:45" x14ac:dyDescent="0.2">
      <c r="A484" s="190">
        <v>418772</v>
      </c>
      <c r="B484" s="190" t="s">
        <v>172</v>
      </c>
      <c r="P484" s="190" t="s">
        <v>165</v>
      </c>
      <c r="Q484" s="190" t="s">
        <v>165</v>
      </c>
      <c r="V484" s="190" t="s">
        <v>163</v>
      </c>
      <c r="Y484" s="190" t="s">
        <v>163</v>
      </c>
      <c r="AA484" s="190" t="s">
        <v>165</v>
      </c>
      <c r="AB484" s="190" t="s">
        <v>165</v>
      </c>
      <c r="AC484" s="190" t="s">
        <v>163</v>
      </c>
      <c r="AD484" s="190" t="s">
        <v>163</v>
      </c>
      <c r="AE484" s="190" t="s">
        <v>163</v>
      </c>
      <c r="AF484" s="190" t="s">
        <v>163</v>
      </c>
      <c r="AG484" s="190" t="s">
        <v>163</v>
      </c>
      <c r="AH484" s="190" t="s">
        <v>163</v>
      </c>
    </row>
    <row r="485" spans="1:45" x14ac:dyDescent="0.2">
      <c r="A485" s="190">
        <v>418773</v>
      </c>
      <c r="B485" s="190" t="s">
        <v>172</v>
      </c>
      <c r="O485" s="190" t="s">
        <v>256</v>
      </c>
      <c r="Q485" s="190" t="s">
        <v>256</v>
      </c>
      <c r="AB485" s="190" t="s">
        <v>256</v>
      </c>
      <c r="AC485" s="190" t="s">
        <v>256</v>
      </c>
      <c r="AE485" s="190" t="s">
        <v>256</v>
      </c>
      <c r="AG485" s="190" t="s">
        <v>256</v>
      </c>
      <c r="AS485" s="190" t="s">
        <v>257</v>
      </c>
    </row>
    <row r="486" spans="1:45" x14ac:dyDescent="0.2">
      <c r="A486" s="190">
        <v>418778</v>
      </c>
      <c r="B486" s="190" t="s">
        <v>172</v>
      </c>
      <c r="C486" s="190" t="s">
        <v>255</v>
      </c>
      <c r="D486" s="190" t="s">
        <v>255</v>
      </c>
      <c r="E486" s="190" t="s">
        <v>255</v>
      </c>
      <c r="F486" s="190" t="s">
        <v>255</v>
      </c>
      <c r="G486" s="190" t="s">
        <v>255</v>
      </c>
      <c r="H486" s="190" t="s">
        <v>167</v>
      </c>
      <c r="I486" s="190" t="s">
        <v>255</v>
      </c>
      <c r="J486" s="190" t="s">
        <v>255</v>
      </c>
      <c r="K486" s="190" t="s">
        <v>167</v>
      </c>
      <c r="L486" s="190" t="s">
        <v>255</v>
      </c>
      <c r="M486" s="190" t="s">
        <v>255</v>
      </c>
      <c r="N486" s="190" t="s">
        <v>255</v>
      </c>
      <c r="O486" s="190" t="s">
        <v>255</v>
      </c>
      <c r="P486" s="190" t="s">
        <v>167</v>
      </c>
      <c r="Q486" s="190" t="s">
        <v>255</v>
      </c>
      <c r="R486" s="190" t="s">
        <v>255</v>
      </c>
      <c r="S486" s="190" t="s">
        <v>255</v>
      </c>
      <c r="T486" s="190" t="s">
        <v>255</v>
      </c>
      <c r="U486" s="190" t="s">
        <v>255</v>
      </c>
      <c r="V486" s="190" t="s">
        <v>255</v>
      </c>
      <c r="W486" s="190" t="s">
        <v>255</v>
      </c>
      <c r="X486" s="190" t="s">
        <v>255</v>
      </c>
      <c r="Y486" s="190" t="s">
        <v>255</v>
      </c>
      <c r="Z486" s="190" t="s">
        <v>255</v>
      </c>
      <c r="AA486" s="190" t="s">
        <v>255</v>
      </c>
      <c r="AB486" s="190" t="s">
        <v>167</v>
      </c>
      <c r="AC486" s="190" t="s">
        <v>255</v>
      </c>
      <c r="AD486" s="190" t="s">
        <v>255</v>
      </c>
      <c r="AE486" s="190" t="s">
        <v>163</v>
      </c>
      <c r="AF486" s="190" t="s">
        <v>167</v>
      </c>
      <c r="AG486" s="190" t="s">
        <v>255</v>
      </c>
      <c r="AH486" s="190" t="s">
        <v>167</v>
      </c>
      <c r="AI486" s="190" t="s">
        <v>255</v>
      </c>
      <c r="AJ486" s="190" t="s">
        <v>255</v>
      </c>
      <c r="AK486" s="190" t="s">
        <v>255</v>
      </c>
      <c r="AL486" s="190" t="s">
        <v>255</v>
      </c>
      <c r="AM486" s="190" t="s">
        <v>255</v>
      </c>
      <c r="AN486" s="190" t="s">
        <v>255</v>
      </c>
      <c r="AO486" s="190" t="s">
        <v>255</v>
      </c>
      <c r="AP486" s="190" t="s">
        <v>255</v>
      </c>
      <c r="AQ486" s="190" t="s">
        <v>255</v>
      </c>
      <c r="AR486" s="190" t="s">
        <v>255</v>
      </c>
    </row>
    <row r="487" spans="1:45" x14ac:dyDescent="0.2">
      <c r="A487" s="190">
        <v>418795</v>
      </c>
      <c r="B487" s="190" t="s">
        <v>172</v>
      </c>
      <c r="I487" s="190" t="s">
        <v>256</v>
      </c>
      <c r="L487" s="190" t="s">
        <v>256</v>
      </c>
      <c r="Q487" s="190" t="s">
        <v>256</v>
      </c>
      <c r="Z487" s="190" t="s">
        <v>256</v>
      </c>
      <c r="AB487" s="190" t="s">
        <v>256</v>
      </c>
      <c r="AD487" s="190" t="s">
        <v>256</v>
      </c>
      <c r="AE487" s="190" t="s">
        <v>256</v>
      </c>
      <c r="AF487" s="190" t="s">
        <v>256</v>
      </c>
      <c r="AS487" s="190" t="s">
        <v>257</v>
      </c>
    </row>
    <row r="488" spans="1:45" x14ac:dyDescent="0.2">
      <c r="A488" s="190">
        <v>418820</v>
      </c>
      <c r="B488" s="190" t="s">
        <v>172</v>
      </c>
      <c r="M488" s="190" t="s">
        <v>167</v>
      </c>
      <c r="AA488" s="190" t="s">
        <v>167</v>
      </c>
      <c r="AB488" s="190" t="s">
        <v>167</v>
      </c>
      <c r="AE488" s="190" t="s">
        <v>167</v>
      </c>
      <c r="AF488" s="190" t="s">
        <v>167</v>
      </c>
      <c r="AH488" s="190" t="s">
        <v>167</v>
      </c>
    </row>
    <row r="489" spans="1:45" x14ac:dyDescent="0.2">
      <c r="A489" s="190">
        <v>418845</v>
      </c>
      <c r="B489" s="190" t="s">
        <v>172</v>
      </c>
      <c r="R489" s="190" t="s">
        <v>165</v>
      </c>
      <c r="U489" s="190" t="s">
        <v>165</v>
      </c>
      <c r="V489" s="190" t="s">
        <v>165</v>
      </c>
      <c r="W489" s="190" t="s">
        <v>165</v>
      </c>
      <c r="Y489" s="190" t="s">
        <v>163</v>
      </c>
      <c r="Z489" s="190" t="s">
        <v>163</v>
      </c>
      <c r="AA489" s="190" t="s">
        <v>163</v>
      </c>
      <c r="AB489" s="190" t="s">
        <v>163</v>
      </c>
      <c r="AC489" s="190" t="s">
        <v>163</v>
      </c>
      <c r="AD489" s="190" t="s">
        <v>163</v>
      </c>
      <c r="AE489" s="190" t="s">
        <v>163</v>
      </c>
      <c r="AF489" s="190" t="s">
        <v>163</v>
      </c>
      <c r="AG489" s="190" t="s">
        <v>163</v>
      </c>
      <c r="AH489" s="190" t="s">
        <v>163</v>
      </c>
    </row>
    <row r="490" spans="1:45" x14ac:dyDescent="0.2">
      <c r="A490" s="190">
        <v>418861</v>
      </c>
      <c r="B490" s="190" t="s">
        <v>172</v>
      </c>
      <c r="G490" s="190" t="s">
        <v>167</v>
      </c>
      <c r="Q490" s="190" t="s">
        <v>167</v>
      </c>
      <c r="U490" s="190" t="s">
        <v>167</v>
      </c>
      <c r="Z490" s="190" t="s">
        <v>167</v>
      </c>
      <c r="AF490" s="190" t="s">
        <v>167</v>
      </c>
      <c r="AH490" s="190" t="s">
        <v>167</v>
      </c>
    </row>
    <row r="491" spans="1:45" x14ac:dyDescent="0.2">
      <c r="A491" s="190">
        <v>418880</v>
      </c>
      <c r="B491" s="190" t="s">
        <v>172</v>
      </c>
      <c r="L491" s="190" t="s">
        <v>163</v>
      </c>
      <c r="AA491" s="190" t="s">
        <v>167</v>
      </c>
      <c r="AD491" s="190" t="s">
        <v>167</v>
      </c>
      <c r="AE491" s="190" t="s">
        <v>167</v>
      </c>
      <c r="AF491" s="190" t="s">
        <v>167</v>
      </c>
      <c r="AH491" s="190" t="s">
        <v>167</v>
      </c>
    </row>
    <row r="492" spans="1:45" x14ac:dyDescent="0.2">
      <c r="A492" s="190">
        <v>418885</v>
      </c>
      <c r="B492" s="190" t="s">
        <v>172</v>
      </c>
      <c r="G492" s="190" t="s">
        <v>256</v>
      </c>
      <c r="P492" s="190" t="s">
        <v>256</v>
      </c>
      <c r="X492" s="190" t="s">
        <v>256</v>
      </c>
      <c r="Y492" s="190" t="s">
        <v>256</v>
      </c>
      <c r="AA492" s="190" t="s">
        <v>256</v>
      </c>
      <c r="AB492" s="190" t="s">
        <v>256</v>
      </c>
      <c r="AF492" s="190" t="s">
        <v>256</v>
      </c>
      <c r="AH492" s="190" t="s">
        <v>256</v>
      </c>
      <c r="AS492" s="190" t="s">
        <v>258</v>
      </c>
    </row>
    <row r="493" spans="1:45" x14ac:dyDescent="0.2">
      <c r="A493" s="190">
        <v>418900</v>
      </c>
      <c r="B493" s="190" t="s">
        <v>172</v>
      </c>
      <c r="R493" s="190" t="s">
        <v>256</v>
      </c>
      <c r="W493" s="190" t="s">
        <v>256</v>
      </c>
      <c r="Y493" s="190" t="s">
        <v>256</v>
      </c>
      <c r="AA493" s="190" t="s">
        <v>256</v>
      </c>
      <c r="AB493" s="190" t="s">
        <v>256</v>
      </c>
      <c r="AD493" s="190" t="s">
        <v>256</v>
      </c>
      <c r="AE493" s="190" t="s">
        <v>256</v>
      </c>
      <c r="AF493" s="190" t="s">
        <v>256</v>
      </c>
      <c r="AG493" s="190" t="s">
        <v>256</v>
      </c>
      <c r="AH493" s="190" t="s">
        <v>256</v>
      </c>
      <c r="AS493" s="190" t="s">
        <v>257</v>
      </c>
    </row>
    <row r="494" spans="1:45" x14ac:dyDescent="0.2">
      <c r="A494" s="190">
        <v>418916</v>
      </c>
      <c r="B494" s="190" t="s">
        <v>172</v>
      </c>
      <c r="I494" s="190" t="s">
        <v>256</v>
      </c>
      <c r="J494" s="190" t="s">
        <v>256</v>
      </c>
      <c r="Q494" s="190" t="s">
        <v>256</v>
      </c>
      <c r="X494" s="190" t="s">
        <v>256</v>
      </c>
      <c r="Y494" s="190" t="s">
        <v>256</v>
      </c>
      <c r="Z494" s="190" t="s">
        <v>256</v>
      </c>
      <c r="AA494" s="190" t="s">
        <v>256</v>
      </c>
      <c r="AB494" s="190" t="s">
        <v>256</v>
      </c>
      <c r="AC494" s="190" t="s">
        <v>256</v>
      </c>
      <c r="AD494" s="190" t="s">
        <v>256</v>
      </c>
      <c r="AE494" s="190" t="s">
        <v>256</v>
      </c>
      <c r="AF494" s="190" t="s">
        <v>256</v>
      </c>
      <c r="AG494" s="190" t="s">
        <v>256</v>
      </c>
      <c r="AH494" s="190" t="s">
        <v>256</v>
      </c>
      <c r="AS494" s="190" t="s">
        <v>257</v>
      </c>
    </row>
    <row r="495" spans="1:45" x14ac:dyDescent="0.2">
      <c r="A495" s="190">
        <v>418918</v>
      </c>
      <c r="B495" s="190" t="s">
        <v>172</v>
      </c>
      <c r="L495" s="190" t="s">
        <v>256</v>
      </c>
      <c r="R495" s="190" t="s">
        <v>256</v>
      </c>
      <c r="S495" s="190" t="s">
        <v>256</v>
      </c>
      <c r="AA495" s="190" t="s">
        <v>256</v>
      </c>
      <c r="AD495" s="190" t="s">
        <v>256</v>
      </c>
      <c r="AE495" s="190" t="s">
        <v>256</v>
      </c>
      <c r="AF495" s="190" t="s">
        <v>256</v>
      </c>
      <c r="AG495" s="190" t="s">
        <v>256</v>
      </c>
      <c r="AH495" s="190" t="s">
        <v>256</v>
      </c>
      <c r="AS495" s="190" t="s">
        <v>257</v>
      </c>
    </row>
    <row r="496" spans="1:45" x14ac:dyDescent="0.2">
      <c r="A496" s="190">
        <v>418940</v>
      </c>
      <c r="B496" s="190" t="s">
        <v>172</v>
      </c>
      <c r="W496" s="190" t="s">
        <v>256</v>
      </c>
      <c r="Y496" s="190" t="s">
        <v>256</v>
      </c>
      <c r="Z496" s="190" t="s">
        <v>256</v>
      </c>
      <c r="AA496" s="190" t="s">
        <v>256</v>
      </c>
      <c r="AB496" s="190" t="s">
        <v>256</v>
      </c>
      <c r="AC496" s="190" t="s">
        <v>256</v>
      </c>
      <c r="AD496" s="190" t="s">
        <v>256</v>
      </c>
      <c r="AF496" s="190" t="s">
        <v>256</v>
      </c>
      <c r="AG496" s="190" t="s">
        <v>256</v>
      </c>
      <c r="AH496" s="190" t="s">
        <v>256</v>
      </c>
      <c r="AS496" s="190" t="s">
        <v>257</v>
      </c>
    </row>
    <row r="497" spans="1:45" x14ac:dyDescent="0.2">
      <c r="A497" s="190">
        <v>418944</v>
      </c>
      <c r="B497" s="190" t="s">
        <v>172</v>
      </c>
      <c r="L497" s="190" t="s">
        <v>167</v>
      </c>
      <c r="X497" s="190" t="s">
        <v>167</v>
      </c>
      <c r="Y497" s="190" t="s">
        <v>167</v>
      </c>
      <c r="AA497" s="190" t="s">
        <v>167</v>
      </c>
      <c r="AB497" s="190" t="s">
        <v>167</v>
      </c>
      <c r="AC497" s="190" t="s">
        <v>167</v>
      </c>
      <c r="AD497" s="190" t="s">
        <v>167</v>
      </c>
      <c r="AE497" s="190" t="s">
        <v>167</v>
      </c>
      <c r="AF497" s="190" t="s">
        <v>167</v>
      </c>
      <c r="AG497" s="190" t="s">
        <v>167</v>
      </c>
      <c r="AH497" s="190" t="s">
        <v>167</v>
      </c>
    </row>
    <row r="498" spans="1:45" x14ac:dyDescent="0.2">
      <c r="A498" s="190">
        <v>418945</v>
      </c>
      <c r="B498" s="190" t="s">
        <v>172</v>
      </c>
      <c r="G498" s="190" t="s">
        <v>256</v>
      </c>
      <c r="I498" s="190" t="s">
        <v>256</v>
      </c>
      <c r="L498" s="190" t="s">
        <v>256</v>
      </c>
      <c r="R498" s="190" t="s">
        <v>256</v>
      </c>
      <c r="Y498" s="190" t="s">
        <v>256</v>
      </c>
      <c r="Z498" s="190" t="s">
        <v>256</v>
      </c>
      <c r="AA498" s="190" t="s">
        <v>256</v>
      </c>
      <c r="AB498" s="190" t="s">
        <v>256</v>
      </c>
      <c r="AC498" s="190" t="s">
        <v>256</v>
      </c>
      <c r="AD498" s="190" t="s">
        <v>256</v>
      </c>
      <c r="AE498" s="190" t="s">
        <v>256</v>
      </c>
      <c r="AF498" s="190" t="s">
        <v>256</v>
      </c>
      <c r="AG498" s="190" t="s">
        <v>256</v>
      </c>
      <c r="AH498" s="190" t="s">
        <v>256</v>
      </c>
      <c r="AS498" s="190" t="s">
        <v>257</v>
      </c>
    </row>
    <row r="499" spans="1:45" x14ac:dyDescent="0.2">
      <c r="A499" s="190">
        <v>418952</v>
      </c>
      <c r="B499" s="190" t="s">
        <v>172</v>
      </c>
      <c r="Q499" s="190" t="s">
        <v>256</v>
      </c>
      <c r="R499" s="190" t="s">
        <v>256</v>
      </c>
      <c r="T499" s="190" t="s">
        <v>256</v>
      </c>
      <c r="W499" s="190" t="s">
        <v>256</v>
      </c>
      <c r="Y499" s="190" t="s">
        <v>256</v>
      </c>
      <c r="Z499" s="190" t="s">
        <v>256</v>
      </c>
      <c r="AA499" s="190" t="s">
        <v>256</v>
      </c>
      <c r="AB499" s="190" t="s">
        <v>256</v>
      </c>
      <c r="AC499" s="190" t="s">
        <v>256</v>
      </c>
      <c r="AD499" s="190" t="s">
        <v>256</v>
      </c>
      <c r="AE499" s="190" t="s">
        <v>256</v>
      </c>
      <c r="AF499" s="190" t="s">
        <v>256</v>
      </c>
      <c r="AG499" s="190" t="s">
        <v>256</v>
      </c>
      <c r="AH499" s="190" t="s">
        <v>256</v>
      </c>
      <c r="AS499" s="190" t="s">
        <v>257</v>
      </c>
    </row>
    <row r="500" spans="1:45" x14ac:dyDescent="0.2">
      <c r="A500" s="190">
        <v>418968</v>
      </c>
      <c r="B500" s="190" t="s">
        <v>172</v>
      </c>
      <c r="I500" s="190" t="s">
        <v>167</v>
      </c>
      <c r="K500" s="190" t="s">
        <v>167</v>
      </c>
      <c r="Z500" s="190" t="s">
        <v>167</v>
      </c>
      <c r="AA500" s="190" t="s">
        <v>165</v>
      </c>
      <c r="AD500" s="190" t="s">
        <v>165</v>
      </c>
      <c r="AE500" s="190" t="s">
        <v>163</v>
      </c>
      <c r="AF500" s="190" t="s">
        <v>165</v>
      </c>
      <c r="AG500" s="190" t="s">
        <v>165</v>
      </c>
      <c r="AH500" s="190" t="s">
        <v>165</v>
      </c>
    </row>
    <row r="501" spans="1:45" x14ac:dyDescent="0.2">
      <c r="A501" s="190">
        <v>418978</v>
      </c>
      <c r="B501" s="190" t="s">
        <v>172</v>
      </c>
      <c r="L501" s="190" t="s">
        <v>165</v>
      </c>
      <c r="R501" s="190" t="s">
        <v>163</v>
      </c>
      <c r="S501" s="190" t="s">
        <v>163</v>
      </c>
      <c r="W501" s="190" t="s">
        <v>167</v>
      </c>
      <c r="Y501" s="190" t="s">
        <v>167</v>
      </c>
      <c r="AE501" s="190" t="s">
        <v>163</v>
      </c>
      <c r="AF501" s="190" t="s">
        <v>165</v>
      </c>
      <c r="AG501" s="190" t="s">
        <v>165</v>
      </c>
      <c r="AH501" s="190" t="s">
        <v>165</v>
      </c>
    </row>
    <row r="502" spans="1:45" x14ac:dyDescent="0.2">
      <c r="A502" s="190">
        <v>418985</v>
      </c>
      <c r="B502" s="190" t="s">
        <v>172</v>
      </c>
      <c r="U502" s="190" t="s">
        <v>165</v>
      </c>
      <c r="X502" s="190" t="s">
        <v>167</v>
      </c>
      <c r="AB502" s="190" t="s">
        <v>167</v>
      </c>
      <c r="AD502" s="190" t="s">
        <v>163</v>
      </c>
      <c r="AF502" s="190" t="s">
        <v>165</v>
      </c>
      <c r="AH502" s="190" t="s">
        <v>165</v>
      </c>
    </row>
    <row r="503" spans="1:45" x14ac:dyDescent="0.2">
      <c r="A503" s="190">
        <v>419000</v>
      </c>
      <c r="B503" s="190" t="s">
        <v>172</v>
      </c>
      <c r="D503" s="190" t="s">
        <v>256</v>
      </c>
      <c r="R503" s="190" t="s">
        <v>256</v>
      </c>
      <c r="Y503" s="190" t="s">
        <v>256</v>
      </c>
      <c r="AA503" s="190" t="s">
        <v>256</v>
      </c>
      <c r="AE503" s="190" t="s">
        <v>256</v>
      </c>
      <c r="AF503" s="190" t="s">
        <v>256</v>
      </c>
      <c r="AS503" s="190" t="s">
        <v>257</v>
      </c>
    </row>
    <row r="504" spans="1:45" x14ac:dyDescent="0.2">
      <c r="A504" s="190">
        <v>419049</v>
      </c>
      <c r="B504" s="190" t="s">
        <v>172</v>
      </c>
      <c r="I504" s="190" t="s">
        <v>256</v>
      </c>
      <c r="Q504" s="190" t="s">
        <v>256</v>
      </c>
      <c r="AA504" s="190" t="s">
        <v>256</v>
      </c>
      <c r="AF504" s="190" t="s">
        <v>256</v>
      </c>
      <c r="AH504" s="190" t="s">
        <v>256</v>
      </c>
      <c r="AS504" s="190" t="s">
        <v>257</v>
      </c>
    </row>
    <row r="505" spans="1:45" x14ac:dyDescent="0.2">
      <c r="A505" s="190">
        <v>419052</v>
      </c>
      <c r="B505" s="190" t="s">
        <v>172</v>
      </c>
      <c r="C505" s="190" t="s">
        <v>255</v>
      </c>
      <c r="D505" s="190" t="s">
        <v>255</v>
      </c>
      <c r="E505" s="190" t="s">
        <v>255</v>
      </c>
      <c r="F505" s="190" t="s">
        <v>255</v>
      </c>
      <c r="G505" s="190" t="s">
        <v>255</v>
      </c>
      <c r="H505" s="190" t="s">
        <v>255</v>
      </c>
      <c r="I505" s="190" t="s">
        <v>255</v>
      </c>
      <c r="J505" s="190" t="s">
        <v>255</v>
      </c>
      <c r="K505" s="190" t="s">
        <v>255</v>
      </c>
      <c r="L505" s="190" t="s">
        <v>167</v>
      </c>
      <c r="M505" s="190" t="s">
        <v>255</v>
      </c>
      <c r="N505" s="190" t="s">
        <v>255</v>
      </c>
      <c r="O505" s="190" t="s">
        <v>255</v>
      </c>
      <c r="P505" s="190" t="s">
        <v>255</v>
      </c>
      <c r="Q505" s="190" t="s">
        <v>255</v>
      </c>
      <c r="R505" s="190" t="s">
        <v>163</v>
      </c>
      <c r="S505" s="190" t="s">
        <v>167</v>
      </c>
      <c r="T505" s="190" t="s">
        <v>255</v>
      </c>
      <c r="U505" s="190" t="s">
        <v>255</v>
      </c>
      <c r="V505" s="190" t="s">
        <v>255</v>
      </c>
      <c r="W505" s="190" t="s">
        <v>255</v>
      </c>
      <c r="X505" s="190" t="s">
        <v>255</v>
      </c>
      <c r="Y505" s="190" t="s">
        <v>255</v>
      </c>
      <c r="Z505" s="190" t="s">
        <v>167</v>
      </c>
      <c r="AA505" s="190" t="s">
        <v>255</v>
      </c>
      <c r="AB505" s="190" t="s">
        <v>167</v>
      </c>
      <c r="AC505" s="190" t="s">
        <v>255</v>
      </c>
      <c r="AD505" s="190" t="s">
        <v>163</v>
      </c>
      <c r="AE505" s="190" t="s">
        <v>163</v>
      </c>
      <c r="AF505" s="190" t="s">
        <v>163</v>
      </c>
      <c r="AG505" s="190" t="s">
        <v>163</v>
      </c>
      <c r="AH505" s="190" t="s">
        <v>163</v>
      </c>
      <c r="AI505" s="190" t="s">
        <v>255</v>
      </c>
      <c r="AJ505" s="190" t="s">
        <v>255</v>
      </c>
      <c r="AK505" s="190" t="s">
        <v>255</v>
      </c>
      <c r="AL505" s="190" t="s">
        <v>255</v>
      </c>
      <c r="AM505" s="190" t="s">
        <v>255</v>
      </c>
      <c r="AN505" s="190" t="s">
        <v>255</v>
      </c>
      <c r="AO505" s="190" t="s">
        <v>255</v>
      </c>
      <c r="AP505" s="190" t="s">
        <v>255</v>
      </c>
      <c r="AQ505" s="190" t="s">
        <v>255</v>
      </c>
      <c r="AR505" s="190" t="s">
        <v>255</v>
      </c>
    </row>
    <row r="506" spans="1:45" x14ac:dyDescent="0.2">
      <c r="A506" s="190">
        <v>419088</v>
      </c>
      <c r="B506" s="190" t="s">
        <v>172</v>
      </c>
      <c r="M506" s="190" t="s">
        <v>256</v>
      </c>
      <c r="O506" s="190" t="s">
        <v>256</v>
      </c>
      <c r="Z506" s="190" t="s">
        <v>256</v>
      </c>
      <c r="AA506" s="190" t="s">
        <v>256</v>
      </c>
      <c r="AB506" s="190" t="s">
        <v>256</v>
      </c>
      <c r="AE506" s="190" t="s">
        <v>256</v>
      </c>
      <c r="AF506" s="190" t="s">
        <v>256</v>
      </c>
      <c r="AG506" s="190" t="s">
        <v>256</v>
      </c>
      <c r="AH506" s="190" t="s">
        <v>256</v>
      </c>
      <c r="AS506" s="190" t="s">
        <v>257</v>
      </c>
    </row>
    <row r="507" spans="1:45" x14ac:dyDescent="0.2">
      <c r="A507" s="190">
        <v>419096</v>
      </c>
      <c r="B507" s="190" t="s">
        <v>172</v>
      </c>
      <c r="H507" s="190" t="s">
        <v>167</v>
      </c>
      <c r="L507" s="190" t="s">
        <v>163</v>
      </c>
      <c r="R507" s="190" t="s">
        <v>163</v>
      </c>
      <c r="S507" s="190" t="s">
        <v>165</v>
      </c>
      <c r="Y507" s="190" t="s">
        <v>165</v>
      </c>
      <c r="Z507" s="190" t="s">
        <v>165</v>
      </c>
      <c r="AA507" s="190" t="s">
        <v>165</v>
      </c>
      <c r="AB507" s="190" t="s">
        <v>165</v>
      </c>
      <c r="AC507" s="190" t="s">
        <v>165</v>
      </c>
      <c r="AD507" s="190" t="s">
        <v>163</v>
      </c>
      <c r="AE507" s="190" t="s">
        <v>163</v>
      </c>
      <c r="AF507" s="190" t="s">
        <v>163</v>
      </c>
      <c r="AG507" s="190" t="s">
        <v>163</v>
      </c>
      <c r="AH507" s="190" t="s">
        <v>163</v>
      </c>
    </row>
    <row r="508" spans="1:45" x14ac:dyDescent="0.2">
      <c r="A508" s="190">
        <v>419103</v>
      </c>
      <c r="B508" s="190" t="s">
        <v>172</v>
      </c>
      <c r="G508" s="190" t="s">
        <v>167</v>
      </c>
      <c r="W508" s="190" t="s">
        <v>167</v>
      </c>
      <c r="Y508" s="190" t="s">
        <v>167</v>
      </c>
      <c r="AA508" s="190" t="s">
        <v>167</v>
      </c>
      <c r="AD508" s="190" t="s">
        <v>167</v>
      </c>
      <c r="AE508" s="190" t="s">
        <v>167</v>
      </c>
      <c r="AF508" s="190" t="s">
        <v>167</v>
      </c>
      <c r="AG508" s="190" t="s">
        <v>165</v>
      </c>
    </row>
    <row r="509" spans="1:45" x14ac:dyDescent="0.2">
      <c r="A509" s="190">
        <v>419112</v>
      </c>
      <c r="B509" s="190" t="s">
        <v>172</v>
      </c>
      <c r="L509" s="190" t="s">
        <v>256</v>
      </c>
      <c r="R509" s="190" t="s">
        <v>256</v>
      </c>
      <c r="U509" s="190" t="s">
        <v>256</v>
      </c>
      <c r="AA509" s="190" t="s">
        <v>256</v>
      </c>
      <c r="AE509" s="190" t="s">
        <v>256</v>
      </c>
      <c r="AF509" s="190" t="s">
        <v>256</v>
      </c>
      <c r="AS509" s="190" t="s">
        <v>257</v>
      </c>
    </row>
    <row r="510" spans="1:45" x14ac:dyDescent="0.2">
      <c r="A510" s="190">
        <v>419129</v>
      </c>
      <c r="B510" s="190" t="s">
        <v>172</v>
      </c>
      <c r="P510" s="190" t="s">
        <v>167</v>
      </c>
      <c r="U510" s="190" t="s">
        <v>165</v>
      </c>
      <c r="Y510" s="190" t="s">
        <v>167</v>
      </c>
      <c r="AE510" s="190" t="s">
        <v>165</v>
      </c>
      <c r="AH510" s="190" t="s">
        <v>165</v>
      </c>
    </row>
    <row r="511" spans="1:45" x14ac:dyDescent="0.2">
      <c r="A511" s="190">
        <v>419146</v>
      </c>
      <c r="B511" s="190" t="s">
        <v>172</v>
      </c>
      <c r="L511" s="190" t="s">
        <v>256</v>
      </c>
      <c r="R511" s="190" t="s">
        <v>256</v>
      </c>
      <c r="AD511" s="190" t="s">
        <v>256</v>
      </c>
      <c r="AE511" s="190" t="s">
        <v>256</v>
      </c>
      <c r="AF511" s="190" t="s">
        <v>256</v>
      </c>
      <c r="AS511" s="190" t="s">
        <v>257</v>
      </c>
    </row>
    <row r="512" spans="1:45" x14ac:dyDescent="0.2">
      <c r="A512" s="190">
        <v>419164</v>
      </c>
      <c r="B512" s="190" t="s">
        <v>172</v>
      </c>
      <c r="H512" s="190" t="s">
        <v>256</v>
      </c>
      <c r="L512" s="190" t="s">
        <v>256</v>
      </c>
      <c r="Y512" s="190" t="s">
        <v>256</v>
      </c>
      <c r="AA512" s="190" t="s">
        <v>256</v>
      </c>
      <c r="AB512" s="190" t="s">
        <v>256</v>
      </c>
      <c r="AD512" s="190" t="s">
        <v>256</v>
      </c>
      <c r="AE512" s="190" t="s">
        <v>256</v>
      </c>
      <c r="AF512" s="190" t="s">
        <v>256</v>
      </c>
      <c r="AG512" s="190" t="s">
        <v>256</v>
      </c>
      <c r="AH512" s="190" t="s">
        <v>256</v>
      </c>
      <c r="AS512" s="190" t="s">
        <v>257</v>
      </c>
    </row>
    <row r="513" spans="1:45" x14ac:dyDescent="0.2">
      <c r="A513" s="190">
        <v>419176</v>
      </c>
      <c r="B513" s="190" t="s">
        <v>172</v>
      </c>
      <c r="I513" s="190" t="s">
        <v>167</v>
      </c>
      <c r="AB513" s="190" t="s">
        <v>167</v>
      </c>
      <c r="AD513" s="190" t="s">
        <v>165</v>
      </c>
      <c r="AE513" s="190" t="s">
        <v>163</v>
      </c>
      <c r="AF513" s="190" t="s">
        <v>163</v>
      </c>
      <c r="AG513" s="190" t="s">
        <v>165</v>
      </c>
      <c r="AH513" s="190" t="s">
        <v>165</v>
      </c>
    </row>
    <row r="514" spans="1:45" x14ac:dyDescent="0.2">
      <c r="A514" s="190">
        <v>419178</v>
      </c>
      <c r="B514" s="190" t="s">
        <v>172</v>
      </c>
      <c r="L514" s="190" t="s">
        <v>256</v>
      </c>
      <c r="R514" s="190" t="s">
        <v>256</v>
      </c>
      <c r="S514" s="190" t="s">
        <v>256</v>
      </c>
      <c r="Y514" s="190" t="s">
        <v>256</v>
      </c>
      <c r="AE514" s="190" t="s">
        <v>256</v>
      </c>
      <c r="AF514" s="190" t="s">
        <v>256</v>
      </c>
      <c r="AH514" s="190" t="s">
        <v>256</v>
      </c>
      <c r="AS514" s="190" t="s">
        <v>257</v>
      </c>
    </row>
    <row r="515" spans="1:45" x14ac:dyDescent="0.2">
      <c r="A515" s="190">
        <v>419189</v>
      </c>
      <c r="B515" s="190" t="s">
        <v>172</v>
      </c>
      <c r="S515" s="190" t="s">
        <v>167</v>
      </c>
      <c r="X515" s="190" t="s">
        <v>167</v>
      </c>
      <c r="Y515" s="190" t="s">
        <v>167</v>
      </c>
      <c r="AA515" s="190" t="s">
        <v>167</v>
      </c>
      <c r="AB515" s="190" t="s">
        <v>167</v>
      </c>
      <c r="AD515" s="190" t="s">
        <v>167</v>
      </c>
      <c r="AE515" s="190" t="s">
        <v>163</v>
      </c>
      <c r="AF515" s="190" t="s">
        <v>167</v>
      </c>
      <c r="AG515" s="190" t="s">
        <v>167</v>
      </c>
      <c r="AH515" s="190" t="s">
        <v>167</v>
      </c>
    </row>
    <row r="516" spans="1:45" x14ac:dyDescent="0.2">
      <c r="A516" s="190">
        <v>419195</v>
      </c>
      <c r="B516" s="190" t="s">
        <v>172</v>
      </c>
      <c r="G516" s="190" t="s">
        <v>167</v>
      </c>
      <c r="L516" s="190" t="s">
        <v>165</v>
      </c>
      <c r="Q516" s="190" t="s">
        <v>165</v>
      </c>
      <c r="W516" s="190" t="s">
        <v>167</v>
      </c>
      <c r="Y516" s="190" t="s">
        <v>165</v>
      </c>
      <c r="Z516" s="190" t="s">
        <v>163</v>
      </c>
      <c r="AA516" s="190" t="s">
        <v>163</v>
      </c>
      <c r="AB516" s="190" t="s">
        <v>163</v>
      </c>
      <c r="AC516" s="190" t="s">
        <v>165</v>
      </c>
      <c r="AD516" s="190" t="s">
        <v>163</v>
      </c>
      <c r="AE516" s="190" t="s">
        <v>163</v>
      </c>
      <c r="AF516" s="190" t="s">
        <v>163</v>
      </c>
      <c r="AG516" s="190" t="s">
        <v>163</v>
      </c>
      <c r="AH516" s="190" t="s">
        <v>163</v>
      </c>
    </row>
    <row r="517" spans="1:45" x14ac:dyDescent="0.2">
      <c r="A517" s="190">
        <v>419208</v>
      </c>
      <c r="B517" s="190" t="s">
        <v>172</v>
      </c>
      <c r="R517" s="190" t="s">
        <v>163</v>
      </c>
      <c r="X517" s="190" t="s">
        <v>163</v>
      </c>
      <c r="AA517" s="190" t="s">
        <v>167</v>
      </c>
      <c r="AB517" s="190" t="s">
        <v>167</v>
      </c>
      <c r="AC517" s="190" t="s">
        <v>163</v>
      </c>
      <c r="AE517" s="190" t="s">
        <v>163</v>
      </c>
      <c r="AF517" s="190" t="s">
        <v>165</v>
      </c>
      <c r="AG517" s="190" t="s">
        <v>163</v>
      </c>
      <c r="AH517" s="190" t="s">
        <v>165</v>
      </c>
    </row>
    <row r="518" spans="1:45" x14ac:dyDescent="0.2">
      <c r="A518" s="190">
        <v>419209</v>
      </c>
      <c r="B518" s="190" t="s">
        <v>172</v>
      </c>
      <c r="G518" s="190" t="s">
        <v>167</v>
      </c>
      <c r="Q518" s="190" t="s">
        <v>167</v>
      </c>
      <c r="R518" s="190" t="s">
        <v>167</v>
      </c>
      <c r="X518" s="190" t="s">
        <v>167</v>
      </c>
      <c r="Z518" s="190" t="s">
        <v>165</v>
      </c>
      <c r="AB518" s="190" t="s">
        <v>167</v>
      </c>
      <c r="AE518" s="190" t="s">
        <v>163</v>
      </c>
      <c r="AF518" s="190" t="s">
        <v>167</v>
      </c>
      <c r="AG518" s="190" t="s">
        <v>163</v>
      </c>
      <c r="AH518" s="190" t="s">
        <v>167</v>
      </c>
    </row>
    <row r="519" spans="1:45" x14ac:dyDescent="0.2">
      <c r="A519" s="190">
        <v>419213</v>
      </c>
      <c r="B519" s="190" t="s">
        <v>172</v>
      </c>
      <c r="J519" s="190" t="s">
        <v>167</v>
      </c>
      <c r="P519" s="190" t="s">
        <v>167</v>
      </c>
      <c r="AA519" s="190" t="s">
        <v>167</v>
      </c>
      <c r="AF519" s="190" t="s">
        <v>165</v>
      </c>
      <c r="AH519" s="190" t="s">
        <v>167</v>
      </c>
    </row>
    <row r="520" spans="1:45" x14ac:dyDescent="0.2">
      <c r="A520" s="190">
        <v>419261</v>
      </c>
      <c r="B520" s="190" t="s">
        <v>172</v>
      </c>
      <c r="Q520" s="190" t="s">
        <v>256</v>
      </c>
      <c r="S520" s="190" t="s">
        <v>256</v>
      </c>
      <c r="AA520" s="190" t="s">
        <v>256</v>
      </c>
      <c r="AB520" s="190" t="s">
        <v>256</v>
      </c>
      <c r="AE520" s="190" t="s">
        <v>256</v>
      </c>
      <c r="AF520" s="190" t="s">
        <v>256</v>
      </c>
      <c r="AH520" s="190" t="s">
        <v>256</v>
      </c>
      <c r="AS520" s="190" t="s">
        <v>258</v>
      </c>
    </row>
    <row r="521" spans="1:45" x14ac:dyDescent="0.2">
      <c r="A521" s="190">
        <v>419266</v>
      </c>
      <c r="B521" s="190" t="s">
        <v>172</v>
      </c>
      <c r="L521" s="190" t="s">
        <v>167</v>
      </c>
      <c r="Y521" s="190" t="s">
        <v>165</v>
      </c>
      <c r="AA521" s="190" t="s">
        <v>167</v>
      </c>
      <c r="AB521" s="190" t="s">
        <v>167</v>
      </c>
      <c r="AD521" s="190" t="s">
        <v>163</v>
      </c>
      <c r="AE521" s="190" t="s">
        <v>163</v>
      </c>
      <c r="AF521" s="190" t="s">
        <v>165</v>
      </c>
      <c r="AG521" s="190" t="s">
        <v>167</v>
      </c>
      <c r="AH521" s="190" t="s">
        <v>167</v>
      </c>
    </row>
    <row r="522" spans="1:45" x14ac:dyDescent="0.2">
      <c r="A522" s="190">
        <v>419267</v>
      </c>
      <c r="B522" s="190" t="s">
        <v>172</v>
      </c>
      <c r="T522" s="190" t="s">
        <v>167</v>
      </c>
      <c r="U522" s="190" t="s">
        <v>167</v>
      </c>
      <c r="W522" s="190" t="s">
        <v>167</v>
      </c>
      <c r="Z522" s="190" t="s">
        <v>165</v>
      </c>
      <c r="AA522" s="190" t="s">
        <v>165</v>
      </c>
      <c r="AD522" s="190" t="s">
        <v>163</v>
      </c>
      <c r="AE522" s="190" t="s">
        <v>163</v>
      </c>
      <c r="AF522" s="190" t="s">
        <v>163</v>
      </c>
      <c r="AG522" s="190" t="s">
        <v>163</v>
      </c>
    </row>
    <row r="523" spans="1:45" x14ac:dyDescent="0.2">
      <c r="A523" s="190">
        <v>419282</v>
      </c>
      <c r="B523" s="190" t="s">
        <v>172</v>
      </c>
      <c r="H523" s="190" t="s">
        <v>167</v>
      </c>
      <c r="L523" s="190" t="s">
        <v>165</v>
      </c>
      <c r="R523" s="190" t="s">
        <v>165</v>
      </c>
      <c r="S523" s="190" t="s">
        <v>167</v>
      </c>
      <c r="Y523" s="190" t="s">
        <v>167</v>
      </c>
      <c r="AA523" s="190" t="s">
        <v>167</v>
      </c>
      <c r="AD523" s="190" t="s">
        <v>165</v>
      </c>
      <c r="AE523" s="190" t="s">
        <v>163</v>
      </c>
      <c r="AF523" s="190" t="s">
        <v>165</v>
      </c>
      <c r="AG523" s="190" t="s">
        <v>167</v>
      </c>
      <c r="AH523" s="190" t="s">
        <v>165</v>
      </c>
    </row>
    <row r="524" spans="1:45" x14ac:dyDescent="0.2">
      <c r="A524" s="190">
        <v>419288</v>
      </c>
      <c r="B524" s="190" t="s">
        <v>172</v>
      </c>
      <c r="O524" s="190" t="s">
        <v>167</v>
      </c>
      <c r="R524" s="190" t="s">
        <v>167</v>
      </c>
      <c r="Y524" s="190" t="s">
        <v>167</v>
      </c>
      <c r="AA524" s="190" t="s">
        <v>167</v>
      </c>
      <c r="AB524" s="190" t="s">
        <v>167</v>
      </c>
      <c r="AD524" s="190" t="s">
        <v>165</v>
      </c>
      <c r="AF524" s="190" t="s">
        <v>165</v>
      </c>
      <c r="AH524" s="190" t="s">
        <v>165</v>
      </c>
    </row>
    <row r="525" spans="1:45" x14ac:dyDescent="0.2">
      <c r="A525" s="190">
        <v>419296</v>
      </c>
      <c r="B525" s="190" t="s">
        <v>172</v>
      </c>
      <c r="C525" s="190" t="s">
        <v>255</v>
      </c>
      <c r="D525" s="190" t="s">
        <v>255</v>
      </c>
      <c r="E525" s="190" t="s">
        <v>255</v>
      </c>
      <c r="F525" s="190" t="s">
        <v>255</v>
      </c>
      <c r="G525" s="190" t="s">
        <v>255</v>
      </c>
      <c r="H525" s="190" t="s">
        <v>165</v>
      </c>
      <c r="I525" s="190" t="s">
        <v>255</v>
      </c>
      <c r="J525" s="190" t="s">
        <v>255</v>
      </c>
      <c r="K525" s="190" t="s">
        <v>167</v>
      </c>
      <c r="L525" s="190" t="s">
        <v>255</v>
      </c>
      <c r="M525" s="190" t="s">
        <v>255</v>
      </c>
      <c r="N525" s="190" t="s">
        <v>255</v>
      </c>
      <c r="O525" s="190" t="s">
        <v>167</v>
      </c>
      <c r="P525" s="190" t="s">
        <v>255</v>
      </c>
      <c r="Q525" s="190" t="s">
        <v>255</v>
      </c>
      <c r="R525" s="190" t="s">
        <v>255</v>
      </c>
      <c r="S525" s="190" t="s">
        <v>163</v>
      </c>
      <c r="T525" s="190" t="s">
        <v>255</v>
      </c>
      <c r="U525" s="190" t="s">
        <v>255</v>
      </c>
      <c r="V525" s="190" t="s">
        <v>255</v>
      </c>
      <c r="W525" s="190" t="s">
        <v>255</v>
      </c>
      <c r="X525" s="190" t="s">
        <v>255</v>
      </c>
      <c r="Y525" s="190" t="s">
        <v>255</v>
      </c>
      <c r="Z525" s="190" t="s">
        <v>163</v>
      </c>
      <c r="AA525" s="190" t="s">
        <v>163</v>
      </c>
      <c r="AB525" s="190" t="s">
        <v>255</v>
      </c>
      <c r="AC525" s="190" t="s">
        <v>255</v>
      </c>
      <c r="AD525" s="190" t="s">
        <v>163</v>
      </c>
      <c r="AE525" s="190" t="s">
        <v>163</v>
      </c>
      <c r="AF525" s="190" t="s">
        <v>163</v>
      </c>
      <c r="AG525" s="190" t="s">
        <v>163</v>
      </c>
      <c r="AH525" s="190" t="s">
        <v>255</v>
      </c>
      <c r="AI525" s="190" t="s">
        <v>255</v>
      </c>
      <c r="AJ525" s="190" t="s">
        <v>255</v>
      </c>
      <c r="AK525" s="190" t="s">
        <v>255</v>
      </c>
      <c r="AL525" s="190" t="s">
        <v>255</v>
      </c>
      <c r="AM525" s="190" t="s">
        <v>255</v>
      </c>
      <c r="AN525" s="190" t="s">
        <v>255</v>
      </c>
      <c r="AO525" s="190" t="s">
        <v>255</v>
      </c>
      <c r="AP525" s="190" t="s">
        <v>255</v>
      </c>
      <c r="AQ525" s="190" t="s">
        <v>255</v>
      </c>
      <c r="AR525" s="190" t="s">
        <v>255</v>
      </c>
    </row>
    <row r="526" spans="1:45" x14ac:dyDescent="0.2">
      <c r="A526" s="190">
        <v>419303</v>
      </c>
      <c r="B526" s="190" t="s">
        <v>172</v>
      </c>
      <c r="L526" s="190" t="s">
        <v>165</v>
      </c>
      <c r="S526" s="190" t="s">
        <v>165</v>
      </c>
      <c r="Y526" s="190" t="s">
        <v>167</v>
      </c>
      <c r="AA526" s="190" t="s">
        <v>167</v>
      </c>
      <c r="AB526" s="190" t="s">
        <v>167</v>
      </c>
      <c r="AD526" s="190" t="s">
        <v>163</v>
      </c>
      <c r="AE526" s="190" t="s">
        <v>165</v>
      </c>
      <c r="AF526" s="190" t="s">
        <v>165</v>
      </c>
      <c r="AG526" s="190" t="s">
        <v>165</v>
      </c>
      <c r="AH526" s="190" t="s">
        <v>165</v>
      </c>
    </row>
    <row r="527" spans="1:45" x14ac:dyDescent="0.2">
      <c r="A527" s="190">
        <v>419313</v>
      </c>
      <c r="B527" s="190" t="s">
        <v>172</v>
      </c>
      <c r="H527" s="190" t="s">
        <v>256</v>
      </c>
      <c r="R527" s="190" t="s">
        <v>256</v>
      </c>
      <c r="AD527" s="190" t="s">
        <v>256</v>
      </c>
      <c r="AE527" s="190" t="s">
        <v>256</v>
      </c>
      <c r="AF527" s="190" t="s">
        <v>256</v>
      </c>
      <c r="AG527" s="190" t="s">
        <v>256</v>
      </c>
      <c r="AS527" s="190" t="s">
        <v>258</v>
      </c>
    </row>
    <row r="528" spans="1:45" x14ac:dyDescent="0.2">
      <c r="A528" s="190">
        <v>419317</v>
      </c>
      <c r="B528" s="190" t="s">
        <v>172</v>
      </c>
      <c r="C528" s="190" t="s">
        <v>255</v>
      </c>
      <c r="D528" s="190" t="s">
        <v>255</v>
      </c>
      <c r="E528" s="190" t="s">
        <v>255</v>
      </c>
      <c r="F528" s="190" t="s">
        <v>255</v>
      </c>
      <c r="G528" s="190" t="s">
        <v>255</v>
      </c>
      <c r="H528" s="190" t="s">
        <v>167</v>
      </c>
      <c r="I528" s="190" t="s">
        <v>255</v>
      </c>
      <c r="J528" s="190" t="s">
        <v>255</v>
      </c>
      <c r="K528" s="190" t="s">
        <v>255</v>
      </c>
      <c r="L528" s="190" t="s">
        <v>167</v>
      </c>
      <c r="M528" s="190" t="s">
        <v>255</v>
      </c>
      <c r="N528" s="190" t="s">
        <v>255</v>
      </c>
      <c r="O528" s="190" t="s">
        <v>255</v>
      </c>
      <c r="P528" s="190" t="s">
        <v>255</v>
      </c>
      <c r="Q528" s="190" t="s">
        <v>255</v>
      </c>
      <c r="R528" s="190" t="s">
        <v>163</v>
      </c>
      <c r="S528" s="190" t="s">
        <v>165</v>
      </c>
      <c r="T528" s="190" t="s">
        <v>255</v>
      </c>
      <c r="U528" s="190" t="s">
        <v>255</v>
      </c>
      <c r="V528" s="190" t="s">
        <v>255</v>
      </c>
      <c r="W528" s="190" t="s">
        <v>255</v>
      </c>
      <c r="X528" s="190" t="s">
        <v>255</v>
      </c>
      <c r="Y528" s="190" t="s">
        <v>163</v>
      </c>
      <c r="Z528" s="190" t="s">
        <v>167</v>
      </c>
      <c r="AA528" s="190" t="s">
        <v>167</v>
      </c>
      <c r="AB528" s="190" t="s">
        <v>255</v>
      </c>
      <c r="AC528" s="190" t="s">
        <v>167</v>
      </c>
      <c r="AD528" s="190" t="s">
        <v>163</v>
      </c>
      <c r="AE528" s="190" t="s">
        <v>163</v>
      </c>
      <c r="AF528" s="190" t="s">
        <v>163</v>
      </c>
      <c r="AG528" s="190" t="s">
        <v>163</v>
      </c>
      <c r="AH528" s="190" t="s">
        <v>163</v>
      </c>
      <c r="AI528" s="190" t="s">
        <v>255</v>
      </c>
      <c r="AJ528" s="190" t="s">
        <v>255</v>
      </c>
      <c r="AK528" s="190" t="s">
        <v>255</v>
      </c>
      <c r="AL528" s="190" t="s">
        <v>255</v>
      </c>
      <c r="AM528" s="190" t="s">
        <v>255</v>
      </c>
      <c r="AN528" s="190" t="s">
        <v>255</v>
      </c>
      <c r="AO528" s="190" t="s">
        <v>255</v>
      </c>
      <c r="AP528" s="190" t="s">
        <v>255</v>
      </c>
      <c r="AQ528" s="190" t="s">
        <v>255</v>
      </c>
      <c r="AR528" s="190" t="s">
        <v>255</v>
      </c>
    </row>
    <row r="529" spans="1:45" x14ac:dyDescent="0.2">
      <c r="A529" s="190">
        <v>419338</v>
      </c>
      <c r="B529" s="190" t="s">
        <v>172</v>
      </c>
      <c r="L529" s="190" t="s">
        <v>163</v>
      </c>
      <c r="O529" s="190" t="s">
        <v>167</v>
      </c>
      <c r="R529" s="190" t="s">
        <v>163</v>
      </c>
      <c r="S529" s="190" t="s">
        <v>167</v>
      </c>
      <c r="Y529" s="190" t="s">
        <v>165</v>
      </c>
      <c r="Z529" s="190" t="s">
        <v>163</v>
      </c>
      <c r="AA529" s="190" t="s">
        <v>165</v>
      </c>
      <c r="AB529" s="190" t="s">
        <v>165</v>
      </c>
      <c r="AC529" s="190" t="s">
        <v>163</v>
      </c>
      <c r="AD529" s="190" t="s">
        <v>163</v>
      </c>
      <c r="AE529" s="190" t="s">
        <v>163</v>
      </c>
      <c r="AF529" s="190" t="s">
        <v>163</v>
      </c>
      <c r="AG529" s="190" t="s">
        <v>163</v>
      </c>
      <c r="AH529" s="190" t="s">
        <v>163</v>
      </c>
    </row>
    <row r="530" spans="1:45" x14ac:dyDescent="0.2">
      <c r="A530" s="190">
        <v>419339</v>
      </c>
      <c r="B530" s="190" t="s">
        <v>172</v>
      </c>
      <c r="L530" s="190" t="s">
        <v>167</v>
      </c>
      <c r="O530" s="190" t="s">
        <v>167</v>
      </c>
      <c r="S530" s="190" t="s">
        <v>167</v>
      </c>
      <c r="V530" s="190" t="s">
        <v>165</v>
      </c>
      <c r="Y530" s="190" t="s">
        <v>163</v>
      </c>
      <c r="Z530" s="190" t="s">
        <v>163</v>
      </c>
      <c r="AA530" s="190" t="s">
        <v>163</v>
      </c>
      <c r="AB530" s="190" t="s">
        <v>163</v>
      </c>
      <c r="AC530" s="190" t="s">
        <v>163</v>
      </c>
      <c r="AD530" s="190" t="s">
        <v>163</v>
      </c>
      <c r="AE530" s="190" t="s">
        <v>163</v>
      </c>
      <c r="AF530" s="190" t="s">
        <v>163</v>
      </c>
      <c r="AG530" s="190" t="s">
        <v>163</v>
      </c>
      <c r="AH530" s="190" t="s">
        <v>163</v>
      </c>
    </row>
    <row r="531" spans="1:45" x14ac:dyDescent="0.2">
      <c r="A531" s="190">
        <v>419343</v>
      </c>
      <c r="B531" s="190" t="s">
        <v>172</v>
      </c>
      <c r="L531" s="190" t="s">
        <v>256</v>
      </c>
      <c r="Q531" s="190" t="s">
        <v>256</v>
      </c>
      <c r="W531" s="190" t="s">
        <v>256</v>
      </c>
      <c r="Z531" s="190" t="s">
        <v>256</v>
      </c>
      <c r="AA531" s="190" t="s">
        <v>256</v>
      </c>
      <c r="AD531" s="190" t="s">
        <v>256</v>
      </c>
      <c r="AE531" s="190" t="s">
        <v>256</v>
      </c>
      <c r="AF531" s="190" t="s">
        <v>256</v>
      </c>
      <c r="AH531" s="190" t="s">
        <v>256</v>
      </c>
      <c r="AS531" s="190" t="s">
        <v>257</v>
      </c>
    </row>
    <row r="532" spans="1:45" x14ac:dyDescent="0.2">
      <c r="A532" s="190">
        <v>419350</v>
      </c>
      <c r="B532" s="190" t="s">
        <v>172</v>
      </c>
      <c r="Q532" s="190" t="s">
        <v>256</v>
      </c>
      <c r="S532" s="190" t="s">
        <v>256</v>
      </c>
      <c r="AA532" s="190" t="s">
        <v>256</v>
      </c>
      <c r="AB532" s="190" t="s">
        <v>256</v>
      </c>
      <c r="AE532" s="190" t="s">
        <v>256</v>
      </c>
      <c r="AF532" s="190" t="s">
        <v>256</v>
      </c>
      <c r="AH532" s="190" t="s">
        <v>256</v>
      </c>
      <c r="AS532" s="190" t="s">
        <v>257</v>
      </c>
    </row>
    <row r="533" spans="1:45" x14ac:dyDescent="0.2">
      <c r="A533" s="190">
        <v>419357</v>
      </c>
      <c r="B533" s="190" t="s">
        <v>172</v>
      </c>
      <c r="I533" s="190" t="s">
        <v>165</v>
      </c>
      <c r="S533" s="190" t="s">
        <v>163</v>
      </c>
      <c r="AD533" s="190" t="s">
        <v>165</v>
      </c>
      <c r="AE533" s="190" t="s">
        <v>165</v>
      </c>
      <c r="AF533" s="190" t="s">
        <v>165</v>
      </c>
    </row>
    <row r="534" spans="1:45" x14ac:dyDescent="0.2">
      <c r="A534" s="190">
        <v>419374</v>
      </c>
      <c r="B534" s="190" t="s">
        <v>172</v>
      </c>
      <c r="L534" s="190" t="s">
        <v>165</v>
      </c>
      <c r="T534" s="190" t="s">
        <v>167</v>
      </c>
      <c r="Y534" s="190" t="s">
        <v>163</v>
      </c>
      <c r="Z534" s="190" t="s">
        <v>167</v>
      </c>
      <c r="AA534" s="190" t="s">
        <v>163</v>
      </c>
      <c r="AB534" s="190" t="s">
        <v>167</v>
      </c>
      <c r="AD534" s="190" t="s">
        <v>163</v>
      </c>
      <c r="AE534" s="190" t="s">
        <v>163</v>
      </c>
      <c r="AF534" s="190" t="s">
        <v>163</v>
      </c>
      <c r="AG534" s="190" t="s">
        <v>163</v>
      </c>
      <c r="AH534" s="190" t="s">
        <v>163</v>
      </c>
    </row>
    <row r="535" spans="1:45" x14ac:dyDescent="0.2">
      <c r="A535" s="190">
        <v>419380</v>
      </c>
      <c r="B535" s="190" t="s">
        <v>172</v>
      </c>
      <c r="H535" s="190" t="s">
        <v>167</v>
      </c>
      <c r="L535" s="190" t="s">
        <v>163</v>
      </c>
      <c r="O535" s="190" t="s">
        <v>167</v>
      </c>
      <c r="S535" s="190" t="s">
        <v>165</v>
      </c>
      <c r="Y535" s="190" t="s">
        <v>167</v>
      </c>
      <c r="AA535" s="190" t="s">
        <v>167</v>
      </c>
      <c r="AE535" s="190" t="s">
        <v>167</v>
      </c>
      <c r="AF535" s="190" t="s">
        <v>167</v>
      </c>
      <c r="AH535" s="190" t="s">
        <v>167</v>
      </c>
    </row>
    <row r="536" spans="1:45" x14ac:dyDescent="0.2">
      <c r="A536" s="190">
        <v>419401</v>
      </c>
      <c r="B536" s="190" t="s">
        <v>172</v>
      </c>
      <c r="K536" s="190" t="s">
        <v>165</v>
      </c>
      <c r="L536" s="190" t="s">
        <v>163</v>
      </c>
      <c r="R536" s="190" t="s">
        <v>163</v>
      </c>
      <c r="AA536" s="190" t="s">
        <v>167</v>
      </c>
      <c r="AE536" s="190" t="s">
        <v>163</v>
      </c>
      <c r="AF536" s="190" t="s">
        <v>163</v>
      </c>
      <c r="AG536" s="190" t="s">
        <v>163</v>
      </c>
    </row>
    <row r="537" spans="1:45" x14ac:dyDescent="0.2">
      <c r="A537" s="190">
        <v>419406</v>
      </c>
      <c r="B537" s="190" t="s">
        <v>172</v>
      </c>
      <c r="R537" s="190" t="s">
        <v>256</v>
      </c>
      <c r="AA537" s="190" t="s">
        <v>256</v>
      </c>
      <c r="AD537" s="190" t="s">
        <v>256</v>
      </c>
      <c r="AE537" s="190" t="s">
        <v>256</v>
      </c>
      <c r="AF537" s="190" t="s">
        <v>256</v>
      </c>
      <c r="AG537" s="190" t="s">
        <v>256</v>
      </c>
      <c r="AS537" s="190" t="s">
        <v>257</v>
      </c>
    </row>
    <row r="538" spans="1:45" x14ac:dyDescent="0.2">
      <c r="A538" s="190">
        <v>419411</v>
      </c>
      <c r="B538" s="190" t="s">
        <v>172</v>
      </c>
      <c r="L538" s="190" t="s">
        <v>256</v>
      </c>
      <c r="R538" s="190" t="s">
        <v>256</v>
      </c>
      <c r="U538" s="190" t="s">
        <v>256</v>
      </c>
      <c r="Y538" s="190" t="s">
        <v>256</v>
      </c>
      <c r="Z538" s="190" t="s">
        <v>256</v>
      </c>
      <c r="AA538" s="190" t="s">
        <v>256</v>
      </c>
      <c r="AB538" s="190" t="s">
        <v>256</v>
      </c>
      <c r="AC538" s="190" t="s">
        <v>256</v>
      </c>
      <c r="AD538" s="190" t="s">
        <v>256</v>
      </c>
      <c r="AE538" s="190" t="s">
        <v>256</v>
      </c>
      <c r="AF538" s="190" t="s">
        <v>256</v>
      </c>
      <c r="AG538" s="190" t="s">
        <v>256</v>
      </c>
      <c r="AH538" s="190" t="s">
        <v>256</v>
      </c>
      <c r="AS538" s="190" t="s">
        <v>257</v>
      </c>
    </row>
    <row r="539" spans="1:45" x14ac:dyDescent="0.2">
      <c r="A539" s="190">
        <v>419443</v>
      </c>
      <c r="B539" s="190" t="s">
        <v>172</v>
      </c>
      <c r="D539" s="190" t="s">
        <v>167</v>
      </c>
      <c r="G539" s="190" t="s">
        <v>167</v>
      </c>
      <c r="W539" s="190" t="s">
        <v>167</v>
      </c>
      <c r="X539" s="190" t="s">
        <v>167</v>
      </c>
      <c r="Y539" s="190" t="s">
        <v>165</v>
      </c>
      <c r="AA539" s="190" t="s">
        <v>165</v>
      </c>
      <c r="AB539" s="190" t="s">
        <v>165</v>
      </c>
      <c r="AC539" s="190" t="s">
        <v>165</v>
      </c>
      <c r="AD539" s="190" t="s">
        <v>163</v>
      </c>
      <c r="AE539" s="190" t="s">
        <v>163</v>
      </c>
      <c r="AF539" s="190" t="s">
        <v>163</v>
      </c>
      <c r="AG539" s="190" t="s">
        <v>163</v>
      </c>
      <c r="AH539" s="190" t="s">
        <v>163</v>
      </c>
    </row>
    <row r="540" spans="1:45" x14ac:dyDescent="0.2">
      <c r="A540" s="190">
        <v>419452</v>
      </c>
      <c r="B540" s="190" t="s">
        <v>172</v>
      </c>
      <c r="Q540" s="190" t="s">
        <v>256</v>
      </c>
      <c r="AA540" s="190" t="s">
        <v>256</v>
      </c>
      <c r="AB540" s="190" t="s">
        <v>256</v>
      </c>
      <c r="AF540" s="190" t="s">
        <v>256</v>
      </c>
      <c r="AH540" s="190" t="s">
        <v>256</v>
      </c>
      <c r="AS540" s="190" t="s">
        <v>258</v>
      </c>
    </row>
    <row r="541" spans="1:45" x14ac:dyDescent="0.2">
      <c r="A541" s="190">
        <v>419460</v>
      </c>
      <c r="B541" s="190" t="s">
        <v>172</v>
      </c>
      <c r="Q541" s="190" t="s">
        <v>167</v>
      </c>
      <c r="S541" s="190" t="s">
        <v>167</v>
      </c>
      <c r="AE541" s="190" t="s">
        <v>165</v>
      </c>
      <c r="AG541" s="190" t="s">
        <v>167</v>
      </c>
      <c r="AH541" s="190" t="s">
        <v>167</v>
      </c>
    </row>
    <row r="542" spans="1:45" x14ac:dyDescent="0.2">
      <c r="A542" s="190">
        <v>419465</v>
      </c>
      <c r="B542" s="190" t="s">
        <v>172</v>
      </c>
      <c r="N542" s="190" t="s">
        <v>167</v>
      </c>
      <c r="R542" s="190" t="s">
        <v>163</v>
      </c>
      <c r="U542" s="190" t="s">
        <v>165</v>
      </c>
      <c r="W542" s="190" t="s">
        <v>165</v>
      </c>
      <c r="Y542" s="190" t="s">
        <v>165</v>
      </c>
      <c r="AA542" s="190" t="s">
        <v>165</v>
      </c>
      <c r="AB542" s="190" t="s">
        <v>165</v>
      </c>
      <c r="AC542" s="190" t="s">
        <v>165</v>
      </c>
      <c r="AD542" s="190" t="s">
        <v>163</v>
      </c>
      <c r="AE542" s="190" t="s">
        <v>163</v>
      </c>
      <c r="AF542" s="190" t="s">
        <v>163</v>
      </c>
      <c r="AG542" s="190" t="s">
        <v>165</v>
      </c>
      <c r="AH542" s="190" t="s">
        <v>165</v>
      </c>
    </row>
    <row r="543" spans="1:45" x14ac:dyDescent="0.2">
      <c r="A543" s="190">
        <v>419495</v>
      </c>
      <c r="B543" s="190" t="s">
        <v>172</v>
      </c>
      <c r="I543" s="190" t="s">
        <v>256</v>
      </c>
      <c r="J543" s="190" t="s">
        <v>256</v>
      </c>
      <c r="K543" s="190" t="s">
        <v>256</v>
      </c>
      <c r="AA543" s="190" t="s">
        <v>256</v>
      </c>
      <c r="AF543" s="190" t="s">
        <v>256</v>
      </c>
      <c r="AS543" s="190" t="s">
        <v>257</v>
      </c>
    </row>
    <row r="544" spans="1:45" x14ac:dyDescent="0.2">
      <c r="A544" s="190">
        <v>419515</v>
      </c>
      <c r="B544" s="190" t="s">
        <v>172</v>
      </c>
      <c r="J544" s="190" t="s">
        <v>167</v>
      </c>
      <c r="L544" s="190" t="s">
        <v>167</v>
      </c>
      <c r="R544" s="190" t="s">
        <v>163</v>
      </c>
      <c r="Y544" s="190" t="s">
        <v>163</v>
      </c>
      <c r="Z544" s="190" t="s">
        <v>163</v>
      </c>
      <c r="AA544" s="190" t="s">
        <v>163</v>
      </c>
      <c r="AB544" s="190" t="s">
        <v>163</v>
      </c>
      <c r="AC544" s="190" t="s">
        <v>163</v>
      </c>
      <c r="AD544" s="190" t="s">
        <v>163</v>
      </c>
      <c r="AE544" s="190" t="s">
        <v>163</v>
      </c>
      <c r="AF544" s="190" t="s">
        <v>163</v>
      </c>
      <c r="AG544" s="190" t="s">
        <v>163</v>
      </c>
      <c r="AH544" s="190" t="s">
        <v>163</v>
      </c>
    </row>
    <row r="545" spans="1:45" x14ac:dyDescent="0.2">
      <c r="A545" s="190">
        <v>419517</v>
      </c>
      <c r="B545" s="190" t="s">
        <v>172</v>
      </c>
      <c r="N545" s="190" t="s">
        <v>167</v>
      </c>
      <c r="Q545" s="190" t="s">
        <v>167</v>
      </c>
      <c r="W545" s="190" t="s">
        <v>167</v>
      </c>
      <c r="Y545" s="190" t="s">
        <v>167</v>
      </c>
      <c r="AA545" s="190" t="s">
        <v>165</v>
      </c>
      <c r="AB545" s="190" t="s">
        <v>167</v>
      </c>
      <c r="AE545" s="190" t="s">
        <v>165</v>
      </c>
      <c r="AF545" s="190" t="s">
        <v>163</v>
      </c>
      <c r="AG545" s="190" t="s">
        <v>165</v>
      </c>
      <c r="AH545" s="190" t="s">
        <v>163</v>
      </c>
    </row>
    <row r="546" spans="1:45" x14ac:dyDescent="0.2">
      <c r="A546" s="190">
        <v>419523</v>
      </c>
      <c r="B546" s="190" t="s">
        <v>172</v>
      </c>
      <c r="J546" s="190" t="s">
        <v>256</v>
      </c>
      <c r="R546" s="190" t="s">
        <v>256</v>
      </c>
      <c r="W546" s="190" t="s">
        <v>256</v>
      </c>
      <c r="AA546" s="190" t="s">
        <v>256</v>
      </c>
      <c r="AD546" s="190" t="s">
        <v>256</v>
      </c>
      <c r="AF546" s="190" t="s">
        <v>256</v>
      </c>
      <c r="AS546" s="190" t="s">
        <v>257</v>
      </c>
    </row>
    <row r="547" spans="1:45" x14ac:dyDescent="0.2">
      <c r="A547" s="190">
        <v>419531</v>
      </c>
      <c r="B547" s="190" t="s">
        <v>172</v>
      </c>
      <c r="N547" s="190" t="s">
        <v>167</v>
      </c>
      <c r="R547" s="190" t="s">
        <v>165</v>
      </c>
      <c r="W547" s="190" t="s">
        <v>167</v>
      </c>
      <c r="Y547" s="190" t="s">
        <v>167</v>
      </c>
      <c r="AA547" s="190" t="s">
        <v>167</v>
      </c>
      <c r="AC547" s="190" t="s">
        <v>167</v>
      </c>
      <c r="AD547" s="190" t="s">
        <v>167</v>
      </c>
      <c r="AE547" s="190" t="s">
        <v>163</v>
      </c>
      <c r="AF547" s="190" t="s">
        <v>167</v>
      </c>
      <c r="AG547" s="190" t="s">
        <v>167</v>
      </c>
      <c r="AH547" s="190" t="s">
        <v>167</v>
      </c>
    </row>
    <row r="548" spans="1:45" x14ac:dyDescent="0.2">
      <c r="A548" s="190">
        <v>419547</v>
      </c>
      <c r="B548" s="190" t="s">
        <v>172</v>
      </c>
      <c r="I548" s="190" t="s">
        <v>167</v>
      </c>
      <c r="Q548" s="190" t="s">
        <v>167</v>
      </c>
      <c r="S548" s="190" t="s">
        <v>167</v>
      </c>
      <c r="AA548" s="190" t="s">
        <v>167</v>
      </c>
      <c r="AB548" s="190" t="s">
        <v>167</v>
      </c>
      <c r="AE548" s="190" t="s">
        <v>167</v>
      </c>
      <c r="AF548" s="190" t="s">
        <v>167</v>
      </c>
    </row>
    <row r="549" spans="1:45" x14ac:dyDescent="0.2">
      <c r="A549" s="190">
        <v>419565</v>
      </c>
      <c r="B549" s="190" t="s">
        <v>172</v>
      </c>
      <c r="G549" s="190" t="s">
        <v>256</v>
      </c>
      <c r="Q549" s="190" t="s">
        <v>256</v>
      </c>
      <c r="AD549" s="190" t="s">
        <v>256</v>
      </c>
      <c r="AF549" s="190" t="s">
        <v>256</v>
      </c>
      <c r="AG549" s="190" t="s">
        <v>256</v>
      </c>
      <c r="AS549" s="190" t="s">
        <v>257</v>
      </c>
    </row>
    <row r="550" spans="1:45" x14ac:dyDescent="0.2">
      <c r="A550" s="190">
        <v>419573</v>
      </c>
      <c r="B550" s="190" t="s">
        <v>172</v>
      </c>
      <c r="P550" s="190" t="s">
        <v>167</v>
      </c>
      <c r="W550" s="190" t="s">
        <v>165</v>
      </c>
      <c r="Y550" s="190" t="s">
        <v>167</v>
      </c>
      <c r="Z550" s="190" t="s">
        <v>165</v>
      </c>
      <c r="AC550" s="190" t="s">
        <v>165</v>
      </c>
      <c r="AD550" s="190" t="s">
        <v>163</v>
      </c>
      <c r="AE550" s="190" t="s">
        <v>163</v>
      </c>
      <c r="AF550" s="190" t="s">
        <v>163</v>
      </c>
      <c r="AG550" s="190" t="s">
        <v>163</v>
      </c>
      <c r="AH550" s="190" t="s">
        <v>163</v>
      </c>
    </row>
    <row r="551" spans="1:45" x14ac:dyDescent="0.2">
      <c r="A551" s="190">
        <v>419587</v>
      </c>
      <c r="B551" s="190" t="s">
        <v>172</v>
      </c>
      <c r="H551" s="190" t="s">
        <v>165</v>
      </c>
      <c r="L551" s="190" t="s">
        <v>165</v>
      </c>
      <c r="S551" s="190" t="s">
        <v>167</v>
      </c>
      <c r="AE551" s="190" t="s">
        <v>163</v>
      </c>
      <c r="AH551" s="190" t="s">
        <v>167</v>
      </c>
    </row>
    <row r="552" spans="1:45" x14ac:dyDescent="0.2">
      <c r="A552" s="190">
        <v>419601</v>
      </c>
      <c r="B552" s="190" t="s">
        <v>172</v>
      </c>
      <c r="L552" s="190" t="s">
        <v>165</v>
      </c>
      <c r="S552" s="190" t="s">
        <v>167</v>
      </c>
      <c r="AA552" s="190" t="s">
        <v>165</v>
      </c>
      <c r="AE552" s="190" t="s">
        <v>163</v>
      </c>
      <c r="AF552" s="190" t="s">
        <v>167</v>
      </c>
      <c r="AG552" s="190" t="s">
        <v>167</v>
      </c>
      <c r="AH552" s="190" t="s">
        <v>167</v>
      </c>
    </row>
    <row r="553" spans="1:45" x14ac:dyDescent="0.2">
      <c r="A553" s="190">
        <v>419603</v>
      </c>
      <c r="B553" s="190" t="s">
        <v>172</v>
      </c>
      <c r="K553" s="190" t="s">
        <v>167</v>
      </c>
      <c r="O553" s="190" t="s">
        <v>167</v>
      </c>
      <c r="R553" s="190" t="s">
        <v>165</v>
      </c>
      <c r="S553" s="190" t="s">
        <v>167</v>
      </c>
      <c r="Y553" s="190" t="s">
        <v>167</v>
      </c>
      <c r="Z553" s="190" t="s">
        <v>167</v>
      </c>
      <c r="AA553" s="190" t="s">
        <v>167</v>
      </c>
      <c r="AB553" s="190" t="s">
        <v>167</v>
      </c>
      <c r="AC553" s="190" t="s">
        <v>167</v>
      </c>
      <c r="AD553" s="190" t="s">
        <v>165</v>
      </c>
      <c r="AE553" s="190" t="s">
        <v>163</v>
      </c>
      <c r="AF553" s="190" t="s">
        <v>165</v>
      </c>
      <c r="AG553" s="190" t="s">
        <v>165</v>
      </c>
      <c r="AH553" s="190" t="s">
        <v>165</v>
      </c>
    </row>
    <row r="554" spans="1:45" x14ac:dyDescent="0.2">
      <c r="A554" s="190">
        <v>419605</v>
      </c>
      <c r="B554" s="190" t="s">
        <v>172</v>
      </c>
      <c r="J554" s="190" t="s">
        <v>167</v>
      </c>
      <c r="R554" s="190" t="s">
        <v>165</v>
      </c>
      <c r="S554" s="190" t="s">
        <v>167</v>
      </c>
      <c r="AD554" s="190" t="s">
        <v>165</v>
      </c>
      <c r="AE554" s="190" t="s">
        <v>163</v>
      </c>
      <c r="AF554" s="190" t="s">
        <v>165</v>
      </c>
    </row>
    <row r="555" spans="1:45" x14ac:dyDescent="0.2">
      <c r="A555" s="190">
        <v>419626</v>
      </c>
      <c r="B555" s="190" t="s">
        <v>172</v>
      </c>
      <c r="C555" s="190" t="s">
        <v>255</v>
      </c>
      <c r="D555" s="190" t="s">
        <v>255</v>
      </c>
      <c r="E555" s="190" t="s">
        <v>255</v>
      </c>
      <c r="F555" s="190" t="s">
        <v>255</v>
      </c>
      <c r="G555" s="190" t="s">
        <v>255</v>
      </c>
      <c r="H555" s="190" t="s">
        <v>255</v>
      </c>
      <c r="I555" s="190" t="s">
        <v>255</v>
      </c>
      <c r="J555" s="190" t="s">
        <v>255</v>
      </c>
      <c r="K555" s="190" t="s">
        <v>255</v>
      </c>
      <c r="L555" s="190" t="s">
        <v>165</v>
      </c>
      <c r="M555" s="190" t="s">
        <v>255</v>
      </c>
      <c r="N555" s="190" t="s">
        <v>255</v>
      </c>
      <c r="O555" s="190" t="s">
        <v>255</v>
      </c>
      <c r="P555" s="190" t="s">
        <v>255</v>
      </c>
      <c r="Q555" s="190" t="s">
        <v>255</v>
      </c>
      <c r="R555" s="190" t="s">
        <v>255</v>
      </c>
      <c r="S555" s="190" t="s">
        <v>255</v>
      </c>
      <c r="T555" s="190" t="s">
        <v>255</v>
      </c>
      <c r="U555" s="190" t="s">
        <v>255</v>
      </c>
      <c r="V555" s="190" t="s">
        <v>255</v>
      </c>
      <c r="W555" s="190" t="s">
        <v>255</v>
      </c>
      <c r="X555" s="190" t="s">
        <v>255</v>
      </c>
      <c r="Y555" s="190" t="s">
        <v>255</v>
      </c>
      <c r="Z555" s="190" t="s">
        <v>255</v>
      </c>
      <c r="AA555" s="190" t="s">
        <v>165</v>
      </c>
      <c r="AB555" s="190" t="s">
        <v>255</v>
      </c>
      <c r="AC555" s="190" t="s">
        <v>255</v>
      </c>
      <c r="AD555" s="190" t="s">
        <v>163</v>
      </c>
      <c r="AE555" s="190" t="s">
        <v>163</v>
      </c>
      <c r="AF555" s="190" t="s">
        <v>165</v>
      </c>
      <c r="AG555" s="190" t="s">
        <v>165</v>
      </c>
      <c r="AH555" s="190" t="s">
        <v>165</v>
      </c>
      <c r="AI555" s="190" t="s">
        <v>255</v>
      </c>
      <c r="AJ555" s="190" t="s">
        <v>255</v>
      </c>
      <c r="AK555" s="190" t="s">
        <v>255</v>
      </c>
      <c r="AL555" s="190" t="s">
        <v>255</v>
      </c>
      <c r="AM555" s="190" t="s">
        <v>255</v>
      </c>
      <c r="AN555" s="190" t="s">
        <v>255</v>
      </c>
      <c r="AO555" s="190" t="s">
        <v>255</v>
      </c>
      <c r="AP555" s="190" t="s">
        <v>255</v>
      </c>
      <c r="AQ555" s="190" t="s">
        <v>255</v>
      </c>
      <c r="AR555" s="190" t="s">
        <v>255</v>
      </c>
    </row>
    <row r="556" spans="1:45" x14ac:dyDescent="0.2">
      <c r="A556" s="190">
        <v>419628</v>
      </c>
      <c r="B556" s="190" t="s">
        <v>172</v>
      </c>
      <c r="K556" s="190" t="s">
        <v>167</v>
      </c>
      <c r="R556" s="190" t="s">
        <v>165</v>
      </c>
      <c r="S556" s="190" t="s">
        <v>167</v>
      </c>
      <c r="AD556" s="190" t="s">
        <v>165</v>
      </c>
      <c r="AE556" s="190" t="s">
        <v>163</v>
      </c>
      <c r="AF556" s="190" t="s">
        <v>165</v>
      </c>
      <c r="AG556" s="190" t="s">
        <v>165</v>
      </c>
    </row>
    <row r="557" spans="1:45" x14ac:dyDescent="0.2">
      <c r="A557" s="190">
        <v>419641</v>
      </c>
      <c r="B557" s="190" t="s">
        <v>172</v>
      </c>
      <c r="Y557" s="190" t="s">
        <v>167</v>
      </c>
      <c r="Z557" s="190" t="s">
        <v>167</v>
      </c>
      <c r="AA557" s="190" t="s">
        <v>167</v>
      </c>
      <c r="AB557" s="190" t="s">
        <v>167</v>
      </c>
      <c r="AC557" s="190" t="s">
        <v>167</v>
      </c>
      <c r="AD557" s="190" t="s">
        <v>167</v>
      </c>
      <c r="AE557" s="190" t="s">
        <v>167</v>
      </c>
      <c r="AF557" s="190" t="s">
        <v>165</v>
      </c>
      <c r="AG557" s="190" t="s">
        <v>165</v>
      </c>
      <c r="AH557" s="190" t="s">
        <v>165</v>
      </c>
    </row>
    <row r="558" spans="1:45" x14ac:dyDescent="0.2">
      <c r="A558" s="190">
        <v>419663</v>
      </c>
      <c r="B558" s="190" t="s">
        <v>172</v>
      </c>
      <c r="Q558" s="190" t="s">
        <v>165</v>
      </c>
      <c r="R558" s="190" t="s">
        <v>163</v>
      </c>
      <c r="AA558" s="190" t="s">
        <v>165</v>
      </c>
      <c r="AB558" s="190" t="s">
        <v>165</v>
      </c>
      <c r="AE558" s="190" t="s">
        <v>163</v>
      </c>
      <c r="AG558" s="190" t="s">
        <v>167</v>
      </c>
      <c r="AH558" s="190" t="s">
        <v>167</v>
      </c>
    </row>
    <row r="559" spans="1:45" x14ac:dyDescent="0.2">
      <c r="A559" s="190">
        <v>419726</v>
      </c>
      <c r="B559" s="190" t="s">
        <v>172</v>
      </c>
      <c r="L559" s="190" t="s">
        <v>165</v>
      </c>
      <c r="N559" s="190" t="s">
        <v>163</v>
      </c>
      <c r="Y559" s="190" t="s">
        <v>165</v>
      </c>
      <c r="AA559" s="190" t="s">
        <v>165</v>
      </c>
      <c r="AD559" s="190" t="s">
        <v>163</v>
      </c>
      <c r="AE559" s="190" t="s">
        <v>163</v>
      </c>
      <c r="AF559" s="190" t="s">
        <v>163</v>
      </c>
      <c r="AG559" s="190" t="s">
        <v>163</v>
      </c>
      <c r="AH559" s="190" t="s">
        <v>163</v>
      </c>
    </row>
    <row r="560" spans="1:45" x14ac:dyDescent="0.2">
      <c r="A560" s="190">
        <v>419756</v>
      </c>
      <c r="B560" s="190" t="s">
        <v>172</v>
      </c>
      <c r="H560" s="190" t="s">
        <v>167</v>
      </c>
      <c r="N560" s="190" t="s">
        <v>165</v>
      </c>
      <c r="R560" s="190" t="s">
        <v>163</v>
      </c>
      <c r="S560" s="190" t="s">
        <v>167</v>
      </c>
      <c r="Y560" s="190" t="s">
        <v>165</v>
      </c>
      <c r="Z560" s="190" t="s">
        <v>163</v>
      </c>
      <c r="AA560" s="190" t="s">
        <v>165</v>
      </c>
      <c r="AB560" s="190" t="s">
        <v>165</v>
      </c>
      <c r="AC560" s="190" t="s">
        <v>165</v>
      </c>
      <c r="AD560" s="190" t="s">
        <v>163</v>
      </c>
      <c r="AE560" s="190" t="s">
        <v>163</v>
      </c>
      <c r="AF560" s="190" t="s">
        <v>163</v>
      </c>
      <c r="AG560" s="190" t="s">
        <v>163</v>
      </c>
      <c r="AH560" s="190" t="s">
        <v>163</v>
      </c>
    </row>
    <row r="561" spans="1:45" x14ac:dyDescent="0.2">
      <c r="A561" s="190">
        <v>419758</v>
      </c>
      <c r="B561" s="190" t="s">
        <v>172</v>
      </c>
      <c r="Q561" s="190" t="s">
        <v>167</v>
      </c>
      <c r="X561" s="190" t="s">
        <v>167</v>
      </c>
      <c r="Y561" s="190" t="s">
        <v>163</v>
      </c>
      <c r="Z561" s="190" t="s">
        <v>167</v>
      </c>
      <c r="AA561" s="190" t="s">
        <v>163</v>
      </c>
      <c r="AB561" s="190" t="s">
        <v>165</v>
      </c>
      <c r="AD561" s="190" t="s">
        <v>167</v>
      </c>
      <c r="AE561" s="190" t="s">
        <v>163</v>
      </c>
      <c r="AF561" s="190" t="s">
        <v>163</v>
      </c>
      <c r="AG561" s="190" t="s">
        <v>163</v>
      </c>
      <c r="AH561" s="190" t="s">
        <v>167</v>
      </c>
    </row>
    <row r="562" spans="1:45" x14ac:dyDescent="0.2">
      <c r="A562" s="190">
        <v>419797</v>
      </c>
      <c r="B562" s="190" t="s">
        <v>172</v>
      </c>
      <c r="Q562" s="190" t="s">
        <v>167</v>
      </c>
      <c r="R562" s="190" t="s">
        <v>167</v>
      </c>
      <c r="S562" s="190" t="s">
        <v>167</v>
      </c>
      <c r="X562" s="190" t="s">
        <v>167</v>
      </c>
      <c r="Y562" s="190" t="s">
        <v>165</v>
      </c>
      <c r="Z562" s="190" t="s">
        <v>163</v>
      </c>
      <c r="AA562" s="190" t="s">
        <v>165</v>
      </c>
      <c r="AB562" s="190" t="s">
        <v>165</v>
      </c>
      <c r="AC562" s="190" t="s">
        <v>165</v>
      </c>
      <c r="AD562" s="190" t="s">
        <v>163</v>
      </c>
      <c r="AE562" s="190" t="s">
        <v>163</v>
      </c>
      <c r="AF562" s="190" t="s">
        <v>163</v>
      </c>
      <c r="AG562" s="190" t="s">
        <v>163</v>
      </c>
      <c r="AH562" s="190" t="s">
        <v>163</v>
      </c>
    </row>
    <row r="563" spans="1:45" x14ac:dyDescent="0.2">
      <c r="A563" s="190">
        <v>419808</v>
      </c>
      <c r="B563" s="190" t="s">
        <v>172</v>
      </c>
      <c r="L563" s="190" t="s">
        <v>256</v>
      </c>
      <c r="Q563" s="190" t="s">
        <v>256</v>
      </c>
      <c r="R563" s="190" t="s">
        <v>256</v>
      </c>
      <c r="S563" s="190" t="s">
        <v>256</v>
      </c>
      <c r="Y563" s="190" t="s">
        <v>256</v>
      </c>
      <c r="AA563" s="190" t="s">
        <v>256</v>
      </c>
      <c r="AB563" s="190" t="s">
        <v>256</v>
      </c>
      <c r="AD563" s="190" t="s">
        <v>256</v>
      </c>
      <c r="AE563" s="190" t="s">
        <v>256</v>
      </c>
      <c r="AF563" s="190" t="s">
        <v>256</v>
      </c>
      <c r="AG563" s="190" t="s">
        <v>256</v>
      </c>
      <c r="AH563" s="190" t="s">
        <v>256</v>
      </c>
      <c r="AS563" s="190" t="s">
        <v>257</v>
      </c>
    </row>
    <row r="564" spans="1:45" x14ac:dyDescent="0.2">
      <c r="A564" s="190">
        <v>419832</v>
      </c>
      <c r="B564" s="190" t="s">
        <v>172</v>
      </c>
      <c r="Q564" s="190" t="s">
        <v>256</v>
      </c>
      <c r="S564" s="190" t="s">
        <v>256</v>
      </c>
      <c r="AA564" s="190" t="s">
        <v>256</v>
      </c>
      <c r="AB564" s="190" t="s">
        <v>256</v>
      </c>
      <c r="AF564" s="190" t="s">
        <v>256</v>
      </c>
      <c r="AG564" s="190" t="s">
        <v>256</v>
      </c>
      <c r="AS564" s="190" t="s">
        <v>257</v>
      </c>
    </row>
    <row r="565" spans="1:45" x14ac:dyDescent="0.2">
      <c r="A565" s="190">
        <v>419838</v>
      </c>
      <c r="B565" s="190" t="s">
        <v>172</v>
      </c>
      <c r="C565" s="190" t="s">
        <v>256</v>
      </c>
      <c r="I565" s="190" t="s">
        <v>256</v>
      </c>
      <c r="S565" s="190" t="s">
        <v>256</v>
      </c>
      <c r="X565" s="190" t="s">
        <v>256</v>
      </c>
      <c r="Y565" s="190" t="s">
        <v>256</v>
      </c>
      <c r="Z565" s="190" t="s">
        <v>256</v>
      </c>
      <c r="AA565" s="190" t="s">
        <v>256</v>
      </c>
      <c r="AB565" s="190" t="s">
        <v>256</v>
      </c>
      <c r="AD565" s="190" t="s">
        <v>256</v>
      </c>
      <c r="AE565" s="190" t="s">
        <v>256</v>
      </c>
      <c r="AF565" s="190" t="s">
        <v>256</v>
      </c>
      <c r="AH565" s="190" t="s">
        <v>256</v>
      </c>
      <c r="AS565" s="190" t="s">
        <v>257</v>
      </c>
    </row>
    <row r="566" spans="1:45" x14ac:dyDescent="0.2">
      <c r="A566" s="190">
        <v>419844</v>
      </c>
      <c r="B566" s="190" t="s">
        <v>172</v>
      </c>
      <c r="I566" s="190" t="s">
        <v>256</v>
      </c>
      <c r="L566" s="190" t="s">
        <v>256</v>
      </c>
      <c r="R566" s="190" t="s">
        <v>256</v>
      </c>
      <c r="AA566" s="190" t="s">
        <v>256</v>
      </c>
      <c r="AB566" s="190" t="s">
        <v>256</v>
      </c>
      <c r="AE566" s="190" t="s">
        <v>256</v>
      </c>
      <c r="AF566" s="190" t="s">
        <v>256</v>
      </c>
      <c r="AG566" s="190" t="s">
        <v>256</v>
      </c>
      <c r="AH566" s="190" t="s">
        <v>256</v>
      </c>
      <c r="AS566" s="190" t="s">
        <v>258</v>
      </c>
    </row>
    <row r="567" spans="1:45" x14ac:dyDescent="0.2">
      <c r="A567" s="190">
        <v>419894</v>
      </c>
      <c r="B567" s="190" t="s">
        <v>172</v>
      </c>
      <c r="N567" s="190" t="s">
        <v>163</v>
      </c>
      <c r="P567" s="190" t="s">
        <v>163</v>
      </c>
      <c r="R567" s="190" t="s">
        <v>165</v>
      </c>
      <c r="Y567" s="190" t="s">
        <v>165</v>
      </c>
      <c r="AA567" s="190" t="s">
        <v>165</v>
      </c>
      <c r="AD567" s="190" t="s">
        <v>163</v>
      </c>
      <c r="AE567" s="190" t="s">
        <v>163</v>
      </c>
      <c r="AF567" s="190" t="s">
        <v>163</v>
      </c>
      <c r="AG567" s="190" t="s">
        <v>163</v>
      </c>
      <c r="AH567" s="190" t="s">
        <v>163</v>
      </c>
    </row>
    <row r="568" spans="1:45" x14ac:dyDescent="0.2">
      <c r="A568" s="190">
        <v>419895</v>
      </c>
      <c r="B568" s="190" t="s">
        <v>172</v>
      </c>
      <c r="G568" s="190" t="s">
        <v>165</v>
      </c>
      <c r="L568" s="190" t="s">
        <v>167</v>
      </c>
      <c r="T568" s="190" t="s">
        <v>163</v>
      </c>
      <c r="U568" s="190" t="s">
        <v>167</v>
      </c>
      <c r="Y568" s="190" t="s">
        <v>163</v>
      </c>
      <c r="Z568" s="190" t="s">
        <v>163</v>
      </c>
      <c r="AA568" s="190" t="s">
        <v>163</v>
      </c>
      <c r="AB568" s="190" t="s">
        <v>163</v>
      </c>
      <c r="AC568" s="190" t="s">
        <v>163</v>
      </c>
      <c r="AD568" s="190" t="s">
        <v>163</v>
      </c>
      <c r="AE568" s="190" t="s">
        <v>163</v>
      </c>
      <c r="AF568" s="190" t="s">
        <v>163</v>
      </c>
      <c r="AG568" s="190" t="s">
        <v>163</v>
      </c>
      <c r="AH568" s="190" t="s">
        <v>163</v>
      </c>
    </row>
    <row r="569" spans="1:45" x14ac:dyDescent="0.2">
      <c r="A569" s="190">
        <v>419898</v>
      </c>
      <c r="B569" s="190" t="s">
        <v>172</v>
      </c>
      <c r="Y569" s="190" t="s">
        <v>165</v>
      </c>
      <c r="Z569" s="190" t="s">
        <v>165</v>
      </c>
      <c r="AB569" s="190" t="s">
        <v>163</v>
      </c>
      <c r="AD569" s="190" t="s">
        <v>163</v>
      </c>
      <c r="AE569" s="190" t="s">
        <v>163</v>
      </c>
      <c r="AF569" s="190" t="s">
        <v>163</v>
      </c>
      <c r="AG569" s="190" t="s">
        <v>163</v>
      </c>
      <c r="AH569" s="190" t="s">
        <v>163</v>
      </c>
    </row>
    <row r="570" spans="1:45" x14ac:dyDescent="0.2">
      <c r="A570" s="190">
        <v>419901</v>
      </c>
      <c r="B570" s="190" t="s">
        <v>172</v>
      </c>
      <c r="L570" s="190" t="s">
        <v>256</v>
      </c>
      <c r="W570" s="190" t="s">
        <v>256</v>
      </c>
      <c r="Y570" s="190" t="s">
        <v>256</v>
      </c>
      <c r="AG570" s="190" t="s">
        <v>256</v>
      </c>
      <c r="AH570" s="190" t="s">
        <v>256</v>
      </c>
      <c r="AS570" s="190" t="s">
        <v>257</v>
      </c>
    </row>
    <row r="571" spans="1:45" x14ac:dyDescent="0.2">
      <c r="A571" s="190">
        <v>419916</v>
      </c>
      <c r="B571" s="190" t="s">
        <v>172</v>
      </c>
      <c r="R571" s="190" t="s">
        <v>167</v>
      </c>
      <c r="AB571" s="190" t="s">
        <v>167</v>
      </c>
      <c r="AD571" s="190" t="s">
        <v>165</v>
      </c>
      <c r="AE571" s="190" t="s">
        <v>163</v>
      </c>
      <c r="AG571" s="190" t="s">
        <v>165</v>
      </c>
      <c r="AH571" s="190" t="s">
        <v>165</v>
      </c>
    </row>
    <row r="572" spans="1:45" x14ac:dyDescent="0.2">
      <c r="A572" s="190">
        <v>419925</v>
      </c>
      <c r="B572" s="190" t="s">
        <v>172</v>
      </c>
      <c r="R572" s="190" t="s">
        <v>163</v>
      </c>
      <c r="S572" s="190" t="s">
        <v>167</v>
      </c>
      <c r="AD572" s="190" t="s">
        <v>163</v>
      </c>
      <c r="AE572" s="190" t="s">
        <v>163</v>
      </c>
      <c r="AF572" s="190" t="s">
        <v>165</v>
      </c>
      <c r="AG572" s="190" t="s">
        <v>165</v>
      </c>
    </row>
    <row r="573" spans="1:45" x14ac:dyDescent="0.2">
      <c r="A573" s="190">
        <v>419936</v>
      </c>
      <c r="B573" s="190" t="s">
        <v>172</v>
      </c>
      <c r="E573" s="190" t="s">
        <v>167</v>
      </c>
      <c r="L573" s="190" t="s">
        <v>167</v>
      </c>
      <c r="Q573" s="190" t="s">
        <v>167</v>
      </c>
      <c r="W573" s="190" t="s">
        <v>167</v>
      </c>
      <c r="Y573" s="190" t="s">
        <v>167</v>
      </c>
      <c r="AA573" s="190" t="s">
        <v>167</v>
      </c>
      <c r="AB573" s="190" t="s">
        <v>165</v>
      </c>
      <c r="AC573" s="190" t="s">
        <v>165</v>
      </c>
      <c r="AE573" s="190" t="s">
        <v>165</v>
      </c>
      <c r="AF573" s="190" t="s">
        <v>167</v>
      </c>
      <c r="AG573" s="190" t="s">
        <v>163</v>
      </c>
      <c r="AH573" s="190" t="s">
        <v>167</v>
      </c>
    </row>
    <row r="574" spans="1:45" x14ac:dyDescent="0.2">
      <c r="A574" s="190">
        <v>419946</v>
      </c>
      <c r="B574" s="190" t="s">
        <v>172</v>
      </c>
      <c r="H574" s="190" t="s">
        <v>256</v>
      </c>
      <c r="S574" s="190" t="s">
        <v>256</v>
      </c>
      <c r="AF574" s="190" t="s">
        <v>256</v>
      </c>
      <c r="AG574" s="190" t="s">
        <v>256</v>
      </c>
      <c r="AH574" s="190" t="s">
        <v>256</v>
      </c>
      <c r="AS574" s="190" t="s">
        <v>257</v>
      </c>
    </row>
    <row r="575" spans="1:45" x14ac:dyDescent="0.2">
      <c r="A575" s="190">
        <v>419951</v>
      </c>
      <c r="B575" s="190" t="s">
        <v>172</v>
      </c>
      <c r="K575" s="190" t="s">
        <v>256</v>
      </c>
      <c r="Q575" s="190" t="s">
        <v>256</v>
      </c>
      <c r="AD575" s="190" t="s">
        <v>256</v>
      </c>
      <c r="AE575" s="190" t="s">
        <v>256</v>
      </c>
      <c r="AF575" s="190" t="s">
        <v>256</v>
      </c>
      <c r="AG575" s="190" t="s">
        <v>256</v>
      </c>
      <c r="AS575" s="190" t="s">
        <v>258</v>
      </c>
    </row>
    <row r="576" spans="1:45" x14ac:dyDescent="0.2">
      <c r="A576" s="190">
        <v>419952</v>
      </c>
      <c r="B576" s="190" t="s">
        <v>172</v>
      </c>
      <c r="L576" s="190" t="s">
        <v>163</v>
      </c>
      <c r="R576" s="190" t="s">
        <v>167</v>
      </c>
      <c r="T576" s="190" t="s">
        <v>163</v>
      </c>
      <c r="X576" s="190" t="s">
        <v>167</v>
      </c>
      <c r="Y576" s="190" t="s">
        <v>163</v>
      </c>
      <c r="Z576" s="190" t="s">
        <v>167</v>
      </c>
      <c r="AA576" s="190" t="s">
        <v>165</v>
      </c>
      <c r="AB576" s="190" t="s">
        <v>163</v>
      </c>
      <c r="AC576" s="190" t="s">
        <v>167</v>
      </c>
      <c r="AD576" s="190" t="s">
        <v>165</v>
      </c>
      <c r="AE576" s="190" t="s">
        <v>163</v>
      </c>
      <c r="AF576" s="190" t="s">
        <v>163</v>
      </c>
      <c r="AG576" s="190" t="s">
        <v>163</v>
      </c>
      <c r="AH576" s="190" t="s">
        <v>167</v>
      </c>
    </row>
    <row r="577" spans="1:45" x14ac:dyDescent="0.2">
      <c r="A577" s="190">
        <v>419955</v>
      </c>
      <c r="B577" s="190" t="s">
        <v>172</v>
      </c>
      <c r="H577" s="190" t="s">
        <v>256</v>
      </c>
      <c r="L577" s="190" t="s">
        <v>256</v>
      </c>
      <c r="S577" s="190" t="s">
        <v>256</v>
      </c>
      <c r="AE577" s="190" t="s">
        <v>256</v>
      </c>
      <c r="AG577" s="190" t="s">
        <v>256</v>
      </c>
      <c r="AS577" s="190" t="s">
        <v>258</v>
      </c>
    </row>
    <row r="578" spans="1:45" x14ac:dyDescent="0.2">
      <c r="A578" s="190">
        <v>419963</v>
      </c>
      <c r="B578" s="190" t="s">
        <v>172</v>
      </c>
      <c r="I578" s="190" t="s">
        <v>167</v>
      </c>
      <c r="Q578" s="190" t="s">
        <v>167</v>
      </c>
      <c r="R578" s="190" t="s">
        <v>167</v>
      </c>
      <c r="X578" s="190" t="s">
        <v>165</v>
      </c>
      <c r="Y578" s="190" t="s">
        <v>165</v>
      </c>
      <c r="AB578" s="190" t="s">
        <v>165</v>
      </c>
      <c r="AC578" s="190" t="s">
        <v>165</v>
      </c>
      <c r="AD578" s="190" t="s">
        <v>163</v>
      </c>
      <c r="AE578" s="190" t="s">
        <v>163</v>
      </c>
      <c r="AF578" s="190" t="s">
        <v>163</v>
      </c>
      <c r="AG578" s="190" t="s">
        <v>163</v>
      </c>
      <c r="AH578" s="190" t="s">
        <v>163</v>
      </c>
    </row>
    <row r="579" spans="1:45" x14ac:dyDescent="0.2">
      <c r="A579" s="190">
        <v>419974</v>
      </c>
      <c r="B579" s="190" t="s">
        <v>172</v>
      </c>
      <c r="J579" s="190" t="s">
        <v>256</v>
      </c>
      <c r="AA579" s="190" t="s">
        <v>256</v>
      </c>
      <c r="AC579" s="190" t="s">
        <v>256</v>
      </c>
      <c r="AF579" s="190" t="s">
        <v>256</v>
      </c>
      <c r="AH579" s="190" t="s">
        <v>256</v>
      </c>
      <c r="AS579" s="190" t="s">
        <v>257</v>
      </c>
    </row>
    <row r="580" spans="1:45" x14ac:dyDescent="0.2">
      <c r="A580" s="190">
        <v>419977</v>
      </c>
      <c r="B580" s="190" t="s">
        <v>172</v>
      </c>
      <c r="C580" s="190" t="s">
        <v>255</v>
      </c>
      <c r="D580" s="190" t="s">
        <v>255</v>
      </c>
      <c r="E580" s="190" t="s">
        <v>255</v>
      </c>
      <c r="F580" s="190" t="s">
        <v>255</v>
      </c>
      <c r="G580" s="190" t="s">
        <v>255</v>
      </c>
      <c r="H580" s="190" t="s">
        <v>255</v>
      </c>
      <c r="I580" s="190" t="s">
        <v>255</v>
      </c>
      <c r="J580" s="190" t="s">
        <v>255</v>
      </c>
      <c r="K580" s="190" t="s">
        <v>255</v>
      </c>
      <c r="L580" s="190" t="s">
        <v>255</v>
      </c>
      <c r="M580" s="190" t="s">
        <v>255</v>
      </c>
      <c r="N580" s="190" t="s">
        <v>255</v>
      </c>
      <c r="O580" s="190" t="s">
        <v>255</v>
      </c>
      <c r="P580" s="190" t="s">
        <v>255</v>
      </c>
      <c r="Q580" s="190" t="s">
        <v>255</v>
      </c>
      <c r="R580" s="190" t="s">
        <v>165</v>
      </c>
      <c r="S580" s="190" t="s">
        <v>255</v>
      </c>
      <c r="T580" s="190" t="s">
        <v>255</v>
      </c>
      <c r="U580" s="190" t="s">
        <v>255</v>
      </c>
      <c r="V580" s="190" t="s">
        <v>255</v>
      </c>
      <c r="W580" s="190" t="s">
        <v>255</v>
      </c>
      <c r="X580" s="190" t="s">
        <v>255</v>
      </c>
      <c r="Y580" s="190" t="s">
        <v>167</v>
      </c>
      <c r="Z580" s="190" t="s">
        <v>255</v>
      </c>
      <c r="AA580" s="190" t="s">
        <v>167</v>
      </c>
      <c r="AB580" s="190" t="s">
        <v>255</v>
      </c>
      <c r="AC580" s="190" t="s">
        <v>255</v>
      </c>
      <c r="AD580" s="190" t="s">
        <v>255</v>
      </c>
      <c r="AE580" s="190" t="s">
        <v>255</v>
      </c>
      <c r="AF580" s="190" t="s">
        <v>165</v>
      </c>
      <c r="AG580" s="190" t="s">
        <v>167</v>
      </c>
      <c r="AH580" s="190" t="s">
        <v>167</v>
      </c>
      <c r="AI580" s="190" t="s">
        <v>255</v>
      </c>
      <c r="AJ580" s="190" t="s">
        <v>255</v>
      </c>
      <c r="AK580" s="190" t="s">
        <v>255</v>
      </c>
      <c r="AL580" s="190" t="s">
        <v>255</v>
      </c>
      <c r="AM580" s="190" t="s">
        <v>255</v>
      </c>
      <c r="AN580" s="190" t="s">
        <v>255</v>
      </c>
      <c r="AO580" s="190" t="s">
        <v>255</v>
      </c>
      <c r="AP580" s="190" t="s">
        <v>255</v>
      </c>
      <c r="AQ580" s="190" t="s">
        <v>255</v>
      </c>
      <c r="AR580" s="190" t="s">
        <v>255</v>
      </c>
    </row>
    <row r="581" spans="1:45" x14ac:dyDescent="0.2">
      <c r="A581" s="190">
        <v>419979</v>
      </c>
      <c r="B581" s="190" t="s">
        <v>172</v>
      </c>
      <c r="C581" s="190" t="s">
        <v>256</v>
      </c>
      <c r="I581" s="190" t="s">
        <v>256</v>
      </c>
      <c r="AA581" s="190" t="s">
        <v>256</v>
      </c>
      <c r="AF581" s="190" t="s">
        <v>256</v>
      </c>
      <c r="AH581" s="190" t="s">
        <v>256</v>
      </c>
      <c r="AS581" s="190" t="s">
        <v>258</v>
      </c>
    </row>
    <row r="582" spans="1:45" x14ac:dyDescent="0.2">
      <c r="A582" s="190">
        <v>419983</v>
      </c>
      <c r="B582" s="190" t="s">
        <v>172</v>
      </c>
      <c r="G582" s="190" t="s">
        <v>256</v>
      </c>
      <c r="L582" s="190" t="s">
        <v>256</v>
      </c>
      <c r="S582" s="190" t="s">
        <v>256</v>
      </c>
      <c r="T582" s="190" t="s">
        <v>256</v>
      </c>
      <c r="AA582" s="190" t="s">
        <v>256</v>
      </c>
      <c r="AC582" s="190" t="s">
        <v>256</v>
      </c>
      <c r="AD582" s="190" t="s">
        <v>256</v>
      </c>
      <c r="AE582" s="190" t="s">
        <v>256</v>
      </c>
      <c r="AF582" s="190" t="s">
        <v>256</v>
      </c>
      <c r="AH582" s="190" t="s">
        <v>256</v>
      </c>
      <c r="AS582" s="190" t="s">
        <v>258</v>
      </c>
    </row>
    <row r="583" spans="1:45" x14ac:dyDescent="0.2">
      <c r="A583" s="190">
        <v>419992</v>
      </c>
      <c r="B583" s="190" t="s">
        <v>172</v>
      </c>
      <c r="L583" s="190" t="s">
        <v>163</v>
      </c>
      <c r="S583" s="190" t="s">
        <v>167</v>
      </c>
      <c r="X583" s="190" t="s">
        <v>167</v>
      </c>
      <c r="Y583" s="190" t="s">
        <v>163</v>
      </c>
      <c r="Z583" s="190" t="s">
        <v>167</v>
      </c>
      <c r="AA583" s="190" t="s">
        <v>165</v>
      </c>
      <c r="AB583" s="190" t="s">
        <v>163</v>
      </c>
      <c r="AD583" s="190" t="s">
        <v>165</v>
      </c>
      <c r="AE583" s="190" t="s">
        <v>163</v>
      </c>
      <c r="AF583" s="190" t="s">
        <v>163</v>
      </c>
      <c r="AG583" s="190" t="s">
        <v>163</v>
      </c>
      <c r="AH583" s="190" t="s">
        <v>163</v>
      </c>
    </row>
    <row r="584" spans="1:45" x14ac:dyDescent="0.2">
      <c r="A584" s="190">
        <v>419994</v>
      </c>
      <c r="B584" s="190" t="s">
        <v>172</v>
      </c>
      <c r="G584" s="190" t="s">
        <v>256</v>
      </c>
      <c r="Q584" s="190" t="s">
        <v>256</v>
      </c>
      <c r="AA584" s="190" t="s">
        <v>256</v>
      </c>
      <c r="AB584" s="190" t="s">
        <v>256</v>
      </c>
      <c r="AF584" s="190" t="s">
        <v>256</v>
      </c>
      <c r="AS584" s="190" t="s">
        <v>258</v>
      </c>
    </row>
    <row r="585" spans="1:45" x14ac:dyDescent="0.2">
      <c r="A585" s="190">
        <v>420006</v>
      </c>
      <c r="B585" s="190" t="s">
        <v>172</v>
      </c>
      <c r="O585" s="190" t="s">
        <v>167</v>
      </c>
      <c r="R585" s="190" t="s">
        <v>167</v>
      </c>
      <c r="S585" s="190" t="s">
        <v>167</v>
      </c>
      <c r="Y585" s="190" t="s">
        <v>165</v>
      </c>
      <c r="Z585" s="190" t="s">
        <v>165</v>
      </c>
      <c r="AA585" s="190" t="s">
        <v>163</v>
      </c>
      <c r="AB585" s="190" t="s">
        <v>165</v>
      </c>
      <c r="AC585" s="190" t="s">
        <v>165</v>
      </c>
      <c r="AD585" s="190" t="s">
        <v>163</v>
      </c>
      <c r="AE585" s="190" t="s">
        <v>163</v>
      </c>
      <c r="AF585" s="190" t="s">
        <v>163</v>
      </c>
      <c r="AG585" s="190" t="s">
        <v>165</v>
      </c>
      <c r="AH585" s="190" t="s">
        <v>165</v>
      </c>
    </row>
    <row r="586" spans="1:45" x14ac:dyDescent="0.2">
      <c r="A586" s="190">
        <v>420012</v>
      </c>
      <c r="B586" s="190" t="s">
        <v>172</v>
      </c>
      <c r="R586" s="190" t="s">
        <v>165</v>
      </c>
      <c r="Z586" s="190" t="s">
        <v>167</v>
      </c>
      <c r="AC586" s="190" t="s">
        <v>163</v>
      </c>
      <c r="AD586" s="190" t="s">
        <v>165</v>
      </c>
      <c r="AE586" s="190" t="s">
        <v>163</v>
      </c>
      <c r="AF586" s="190" t="s">
        <v>163</v>
      </c>
      <c r="AH586" s="190" t="s">
        <v>163</v>
      </c>
    </row>
    <row r="587" spans="1:45" x14ac:dyDescent="0.2">
      <c r="A587" s="190">
        <v>420014</v>
      </c>
      <c r="B587" s="190" t="s">
        <v>172</v>
      </c>
      <c r="I587" s="190" t="s">
        <v>167</v>
      </c>
      <c r="Q587" s="190" t="s">
        <v>167</v>
      </c>
      <c r="X587" s="190" t="s">
        <v>167</v>
      </c>
      <c r="AB587" s="190" t="s">
        <v>167</v>
      </c>
      <c r="AC587" s="190" t="s">
        <v>167</v>
      </c>
      <c r="AF587" s="190" t="s">
        <v>167</v>
      </c>
      <c r="AG587" s="190" t="s">
        <v>167</v>
      </c>
    </row>
    <row r="588" spans="1:45" x14ac:dyDescent="0.2">
      <c r="A588" s="190">
        <v>420025</v>
      </c>
      <c r="B588" s="190" t="s">
        <v>172</v>
      </c>
      <c r="AB588" s="190" t="s">
        <v>256</v>
      </c>
      <c r="AD588" s="190" t="s">
        <v>256</v>
      </c>
      <c r="AE588" s="190" t="s">
        <v>256</v>
      </c>
      <c r="AF588" s="190" t="s">
        <v>256</v>
      </c>
      <c r="AH588" s="190" t="s">
        <v>256</v>
      </c>
      <c r="AS588" s="190" t="s">
        <v>258</v>
      </c>
    </row>
    <row r="589" spans="1:45" x14ac:dyDescent="0.2">
      <c r="A589" s="190">
        <v>420039</v>
      </c>
      <c r="B589" s="190" t="s">
        <v>172</v>
      </c>
      <c r="R589" s="190" t="s">
        <v>165</v>
      </c>
      <c r="X589" s="190" t="s">
        <v>167</v>
      </c>
      <c r="Y589" s="190" t="s">
        <v>167</v>
      </c>
      <c r="AB589" s="190" t="s">
        <v>165</v>
      </c>
      <c r="AC589" s="190" t="s">
        <v>165</v>
      </c>
      <c r="AD589" s="190" t="s">
        <v>165</v>
      </c>
      <c r="AE589" s="190" t="s">
        <v>163</v>
      </c>
      <c r="AF589" s="190" t="s">
        <v>163</v>
      </c>
      <c r="AG589" s="190" t="s">
        <v>165</v>
      </c>
      <c r="AH589" s="190" t="s">
        <v>165</v>
      </c>
    </row>
    <row r="590" spans="1:45" x14ac:dyDescent="0.2">
      <c r="A590" s="190">
        <v>420052</v>
      </c>
      <c r="B590" s="190" t="s">
        <v>172</v>
      </c>
      <c r="K590" s="190" t="s">
        <v>167</v>
      </c>
      <c r="R590" s="190" t="s">
        <v>167</v>
      </c>
      <c r="X590" s="190" t="s">
        <v>167</v>
      </c>
      <c r="Y590" s="190" t="s">
        <v>167</v>
      </c>
      <c r="AC590" s="190" t="s">
        <v>167</v>
      </c>
      <c r="AD590" s="190" t="s">
        <v>167</v>
      </c>
      <c r="AE590" s="190" t="s">
        <v>167</v>
      </c>
      <c r="AF590" s="190" t="s">
        <v>167</v>
      </c>
      <c r="AG590" s="190" t="s">
        <v>167</v>
      </c>
      <c r="AH590" s="190" t="s">
        <v>167</v>
      </c>
    </row>
    <row r="591" spans="1:45" x14ac:dyDescent="0.2">
      <c r="A591" s="190">
        <v>420056</v>
      </c>
      <c r="B591" s="190" t="s">
        <v>172</v>
      </c>
      <c r="K591" s="190" t="s">
        <v>167</v>
      </c>
      <c r="O591" s="190" t="s">
        <v>167</v>
      </c>
      <c r="R591" s="190" t="s">
        <v>167</v>
      </c>
      <c r="S591" s="190" t="s">
        <v>167</v>
      </c>
      <c r="Y591" s="190" t="s">
        <v>165</v>
      </c>
      <c r="Z591" s="190" t="s">
        <v>163</v>
      </c>
      <c r="AA591" s="190" t="s">
        <v>165</v>
      </c>
      <c r="AB591" s="190" t="s">
        <v>167</v>
      </c>
      <c r="AC591" s="190" t="s">
        <v>165</v>
      </c>
      <c r="AD591" s="190" t="s">
        <v>165</v>
      </c>
      <c r="AE591" s="190" t="s">
        <v>163</v>
      </c>
      <c r="AF591" s="190" t="s">
        <v>163</v>
      </c>
      <c r="AG591" s="190" t="s">
        <v>163</v>
      </c>
      <c r="AH591" s="190" t="s">
        <v>163</v>
      </c>
    </row>
    <row r="592" spans="1:45" x14ac:dyDescent="0.2">
      <c r="A592" s="190">
        <v>420069</v>
      </c>
      <c r="B592" s="190" t="s">
        <v>172</v>
      </c>
      <c r="M592" s="190" t="s">
        <v>167</v>
      </c>
      <c r="R592" s="190" t="s">
        <v>167</v>
      </c>
      <c r="W592" s="190" t="s">
        <v>165</v>
      </c>
      <c r="Z592" s="190" t="s">
        <v>167</v>
      </c>
      <c r="AA592" s="190" t="s">
        <v>167</v>
      </c>
      <c r="AD592" s="190" t="s">
        <v>163</v>
      </c>
      <c r="AE592" s="190" t="s">
        <v>163</v>
      </c>
      <c r="AF592" s="190" t="s">
        <v>163</v>
      </c>
      <c r="AG592" s="190" t="s">
        <v>163</v>
      </c>
    </row>
    <row r="593" spans="1:45" x14ac:dyDescent="0.2">
      <c r="A593" s="190">
        <v>420081</v>
      </c>
      <c r="B593" s="190" t="s">
        <v>172</v>
      </c>
      <c r="I593" s="190" t="s">
        <v>167</v>
      </c>
      <c r="X593" s="190" t="s">
        <v>167</v>
      </c>
      <c r="AA593" s="190" t="s">
        <v>163</v>
      </c>
      <c r="AB593" s="190" t="s">
        <v>167</v>
      </c>
      <c r="AE593" s="190" t="s">
        <v>165</v>
      </c>
      <c r="AF593" s="190" t="s">
        <v>165</v>
      </c>
      <c r="AG593" s="190" t="s">
        <v>167</v>
      </c>
    </row>
    <row r="594" spans="1:45" x14ac:dyDescent="0.2">
      <c r="A594" s="190">
        <v>420084</v>
      </c>
      <c r="B594" s="190" t="s">
        <v>172</v>
      </c>
      <c r="I594" s="190" t="s">
        <v>167</v>
      </c>
      <c r="Q594" s="190" t="s">
        <v>165</v>
      </c>
      <c r="X594" s="190" t="s">
        <v>167</v>
      </c>
      <c r="AA594" s="190" t="s">
        <v>163</v>
      </c>
      <c r="AB594" s="190" t="s">
        <v>167</v>
      </c>
      <c r="AD594" s="190" t="s">
        <v>165</v>
      </c>
      <c r="AE594" s="190" t="s">
        <v>163</v>
      </c>
      <c r="AF594" s="190" t="s">
        <v>163</v>
      </c>
      <c r="AG594" s="190" t="s">
        <v>163</v>
      </c>
      <c r="AH594" s="190" t="s">
        <v>163</v>
      </c>
    </row>
    <row r="595" spans="1:45" x14ac:dyDescent="0.2">
      <c r="A595" s="190">
        <v>420096</v>
      </c>
      <c r="B595" s="190" t="s">
        <v>172</v>
      </c>
      <c r="D595" s="190" t="s">
        <v>167</v>
      </c>
      <c r="L595" s="190" t="s">
        <v>165</v>
      </c>
      <c r="Y595" s="190" t="s">
        <v>167</v>
      </c>
      <c r="Z595" s="190" t="s">
        <v>167</v>
      </c>
      <c r="AA595" s="190" t="s">
        <v>167</v>
      </c>
      <c r="AD595" s="190" t="s">
        <v>167</v>
      </c>
      <c r="AE595" s="190" t="s">
        <v>165</v>
      </c>
      <c r="AF595" s="190" t="s">
        <v>167</v>
      </c>
      <c r="AG595" s="190" t="s">
        <v>167</v>
      </c>
      <c r="AH595" s="190" t="s">
        <v>167</v>
      </c>
    </row>
    <row r="596" spans="1:45" x14ac:dyDescent="0.2">
      <c r="A596" s="190">
        <v>420104</v>
      </c>
      <c r="B596" s="190" t="s">
        <v>172</v>
      </c>
      <c r="E596" s="190" t="s">
        <v>167</v>
      </c>
      <c r="Q596" s="190" t="s">
        <v>167</v>
      </c>
      <c r="R596" s="190" t="s">
        <v>165</v>
      </c>
      <c r="AB596" s="190" t="s">
        <v>167</v>
      </c>
      <c r="AE596" s="190" t="s">
        <v>167</v>
      </c>
    </row>
    <row r="597" spans="1:45" x14ac:dyDescent="0.2">
      <c r="A597" s="190">
        <v>420124</v>
      </c>
      <c r="B597" s="190" t="s">
        <v>172</v>
      </c>
      <c r="R597" s="190" t="s">
        <v>256</v>
      </c>
      <c r="Z597" s="190" t="s">
        <v>256</v>
      </c>
      <c r="AA597" s="190" t="s">
        <v>256</v>
      </c>
      <c r="AB597" s="190" t="s">
        <v>256</v>
      </c>
      <c r="AD597" s="190" t="s">
        <v>256</v>
      </c>
      <c r="AE597" s="190" t="s">
        <v>256</v>
      </c>
      <c r="AF597" s="190" t="s">
        <v>256</v>
      </c>
      <c r="AG597" s="190" t="s">
        <v>256</v>
      </c>
      <c r="AH597" s="190" t="s">
        <v>256</v>
      </c>
      <c r="AS597" s="190" t="s">
        <v>257</v>
      </c>
    </row>
    <row r="598" spans="1:45" x14ac:dyDescent="0.2">
      <c r="A598" s="190">
        <v>420127</v>
      </c>
      <c r="B598" s="190" t="s">
        <v>172</v>
      </c>
      <c r="E598" s="190" t="s">
        <v>167</v>
      </c>
      <c r="L598" s="190" t="s">
        <v>163</v>
      </c>
      <c r="N598" s="190" t="s">
        <v>165</v>
      </c>
      <c r="R598" s="190" t="s">
        <v>163</v>
      </c>
      <c r="Y598" s="190" t="s">
        <v>167</v>
      </c>
      <c r="AA598" s="190" t="s">
        <v>167</v>
      </c>
      <c r="AB598" s="190" t="s">
        <v>167</v>
      </c>
      <c r="AC598" s="190" t="s">
        <v>167</v>
      </c>
      <c r="AD598" s="190" t="s">
        <v>165</v>
      </c>
      <c r="AE598" s="190" t="s">
        <v>165</v>
      </c>
      <c r="AF598" s="190" t="s">
        <v>165</v>
      </c>
      <c r="AH598" s="190" t="s">
        <v>165</v>
      </c>
    </row>
    <row r="599" spans="1:45" x14ac:dyDescent="0.2">
      <c r="A599" s="190">
        <v>420129</v>
      </c>
      <c r="B599" s="190" t="s">
        <v>172</v>
      </c>
      <c r="L599" s="190" t="s">
        <v>163</v>
      </c>
      <c r="R599" s="190" t="s">
        <v>165</v>
      </c>
      <c r="W599" s="190" t="s">
        <v>167</v>
      </c>
      <c r="X599" s="190" t="s">
        <v>167</v>
      </c>
      <c r="Y599" s="190" t="s">
        <v>167</v>
      </c>
      <c r="AB599" s="190" t="s">
        <v>167</v>
      </c>
      <c r="AD599" s="190" t="s">
        <v>163</v>
      </c>
      <c r="AE599" s="190" t="s">
        <v>163</v>
      </c>
      <c r="AF599" s="190" t="s">
        <v>165</v>
      </c>
      <c r="AG599" s="190" t="s">
        <v>165</v>
      </c>
    </row>
    <row r="600" spans="1:45" x14ac:dyDescent="0.2">
      <c r="A600" s="190">
        <v>420137</v>
      </c>
      <c r="B600" s="190" t="s">
        <v>172</v>
      </c>
      <c r="C600" s="190" t="s">
        <v>255</v>
      </c>
      <c r="D600" s="190" t="s">
        <v>255</v>
      </c>
      <c r="E600" s="190" t="s">
        <v>255</v>
      </c>
      <c r="F600" s="190" t="s">
        <v>255</v>
      </c>
      <c r="G600" s="190" t="s">
        <v>255</v>
      </c>
      <c r="H600" s="190" t="s">
        <v>255</v>
      </c>
      <c r="I600" s="190" t="s">
        <v>255</v>
      </c>
      <c r="J600" s="190" t="s">
        <v>167</v>
      </c>
      <c r="K600" s="190" t="s">
        <v>255</v>
      </c>
      <c r="L600" s="190" t="s">
        <v>167</v>
      </c>
      <c r="M600" s="190" t="s">
        <v>255</v>
      </c>
      <c r="N600" s="190" t="s">
        <v>167</v>
      </c>
      <c r="O600" s="190" t="s">
        <v>255</v>
      </c>
      <c r="P600" s="190" t="s">
        <v>255</v>
      </c>
      <c r="Q600" s="190" t="s">
        <v>255</v>
      </c>
      <c r="R600" s="190" t="s">
        <v>255</v>
      </c>
      <c r="S600" s="190" t="s">
        <v>255</v>
      </c>
      <c r="T600" s="190" t="s">
        <v>255</v>
      </c>
      <c r="U600" s="190" t="s">
        <v>255</v>
      </c>
      <c r="V600" s="190" t="s">
        <v>255</v>
      </c>
      <c r="W600" s="190" t="s">
        <v>255</v>
      </c>
      <c r="X600" s="190" t="s">
        <v>255</v>
      </c>
      <c r="Y600" s="190" t="s">
        <v>165</v>
      </c>
      <c r="Z600" s="190" t="s">
        <v>165</v>
      </c>
      <c r="AA600" s="190" t="s">
        <v>163</v>
      </c>
      <c r="AB600" s="190" t="s">
        <v>165</v>
      </c>
      <c r="AC600" s="190" t="s">
        <v>165</v>
      </c>
      <c r="AD600" s="190" t="s">
        <v>163</v>
      </c>
      <c r="AE600" s="190" t="s">
        <v>163</v>
      </c>
      <c r="AF600" s="190" t="s">
        <v>163</v>
      </c>
      <c r="AG600" s="190" t="s">
        <v>163</v>
      </c>
      <c r="AH600" s="190" t="s">
        <v>163</v>
      </c>
      <c r="AI600" s="190" t="s">
        <v>255</v>
      </c>
      <c r="AJ600" s="190" t="s">
        <v>255</v>
      </c>
      <c r="AK600" s="190" t="s">
        <v>255</v>
      </c>
      <c r="AL600" s="190" t="s">
        <v>255</v>
      </c>
      <c r="AM600" s="190" t="s">
        <v>255</v>
      </c>
      <c r="AN600" s="190" t="s">
        <v>255</v>
      </c>
      <c r="AO600" s="190" t="s">
        <v>255</v>
      </c>
      <c r="AP600" s="190" t="s">
        <v>255</v>
      </c>
      <c r="AQ600" s="190" t="s">
        <v>255</v>
      </c>
      <c r="AR600" s="190" t="s">
        <v>255</v>
      </c>
    </row>
    <row r="601" spans="1:45" x14ac:dyDescent="0.2">
      <c r="A601" s="190">
        <v>420145</v>
      </c>
      <c r="B601" s="190" t="s">
        <v>172</v>
      </c>
      <c r="E601" s="190" t="s">
        <v>167</v>
      </c>
      <c r="Q601" s="190" t="s">
        <v>167</v>
      </c>
      <c r="W601" s="190" t="s">
        <v>167</v>
      </c>
      <c r="Y601" s="190" t="s">
        <v>167</v>
      </c>
      <c r="Z601" s="190" t="s">
        <v>165</v>
      </c>
      <c r="AA601" s="190" t="s">
        <v>167</v>
      </c>
      <c r="AC601" s="190" t="s">
        <v>167</v>
      </c>
      <c r="AD601" s="190" t="s">
        <v>165</v>
      </c>
      <c r="AE601" s="190" t="s">
        <v>165</v>
      </c>
      <c r="AF601" s="190" t="s">
        <v>165</v>
      </c>
      <c r="AG601" s="190" t="s">
        <v>167</v>
      </c>
      <c r="AH601" s="190" t="s">
        <v>167</v>
      </c>
    </row>
    <row r="602" spans="1:45" x14ac:dyDescent="0.2">
      <c r="A602" s="190">
        <v>420150</v>
      </c>
      <c r="B602" s="190" t="s">
        <v>172</v>
      </c>
      <c r="C602" s="190" t="s">
        <v>255</v>
      </c>
      <c r="D602" s="190" t="s">
        <v>255</v>
      </c>
      <c r="E602" s="190" t="s">
        <v>255</v>
      </c>
      <c r="F602" s="190" t="s">
        <v>255</v>
      </c>
      <c r="G602" s="190" t="s">
        <v>255</v>
      </c>
      <c r="H602" s="190" t="s">
        <v>255</v>
      </c>
      <c r="I602" s="190" t="s">
        <v>255</v>
      </c>
      <c r="J602" s="190" t="s">
        <v>255</v>
      </c>
      <c r="K602" s="190" t="s">
        <v>167</v>
      </c>
      <c r="L602" s="190" t="s">
        <v>255</v>
      </c>
      <c r="M602" s="190" t="s">
        <v>255</v>
      </c>
      <c r="N602" s="190" t="s">
        <v>255</v>
      </c>
      <c r="O602" s="190" t="s">
        <v>255</v>
      </c>
      <c r="P602" s="190" t="s">
        <v>255</v>
      </c>
      <c r="Q602" s="190" t="s">
        <v>255</v>
      </c>
      <c r="R602" s="190" t="s">
        <v>255</v>
      </c>
      <c r="S602" s="190" t="s">
        <v>255</v>
      </c>
      <c r="T602" s="190" t="s">
        <v>167</v>
      </c>
      <c r="U602" s="190" t="s">
        <v>255</v>
      </c>
      <c r="V602" s="190" t="s">
        <v>255</v>
      </c>
      <c r="W602" s="190" t="s">
        <v>255</v>
      </c>
      <c r="X602" s="190" t="s">
        <v>255</v>
      </c>
      <c r="Y602" s="190" t="s">
        <v>255</v>
      </c>
      <c r="Z602" s="190" t="s">
        <v>255</v>
      </c>
      <c r="AA602" s="190" t="s">
        <v>255</v>
      </c>
      <c r="AB602" s="190" t="s">
        <v>167</v>
      </c>
      <c r="AC602" s="190" t="s">
        <v>255</v>
      </c>
      <c r="AD602" s="190" t="s">
        <v>255</v>
      </c>
      <c r="AE602" s="190" t="s">
        <v>167</v>
      </c>
      <c r="AF602" s="190" t="s">
        <v>163</v>
      </c>
      <c r="AG602" s="190" t="s">
        <v>167</v>
      </c>
      <c r="AH602" s="190" t="s">
        <v>165</v>
      </c>
      <c r="AI602" s="190" t="s">
        <v>255</v>
      </c>
      <c r="AJ602" s="190" t="s">
        <v>255</v>
      </c>
      <c r="AK602" s="190" t="s">
        <v>255</v>
      </c>
      <c r="AL602" s="190" t="s">
        <v>255</v>
      </c>
      <c r="AM602" s="190" t="s">
        <v>255</v>
      </c>
      <c r="AN602" s="190" t="s">
        <v>255</v>
      </c>
      <c r="AO602" s="190" t="s">
        <v>255</v>
      </c>
      <c r="AP602" s="190" t="s">
        <v>255</v>
      </c>
      <c r="AQ602" s="190" t="s">
        <v>255</v>
      </c>
      <c r="AR602" s="190" t="s">
        <v>255</v>
      </c>
    </row>
    <row r="603" spans="1:45" x14ac:dyDescent="0.2">
      <c r="A603" s="190">
        <v>420152</v>
      </c>
      <c r="B603" s="190" t="s">
        <v>172</v>
      </c>
      <c r="K603" s="190" t="s">
        <v>167</v>
      </c>
      <c r="O603" s="190" t="s">
        <v>167</v>
      </c>
      <c r="AA603" s="190" t="s">
        <v>167</v>
      </c>
      <c r="AD603" s="190" t="s">
        <v>167</v>
      </c>
      <c r="AE603" s="190" t="s">
        <v>163</v>
      </c>
      <c r="AF603" s="190" t="s">
        <v>167</v>
      </c>
      <c r="AG603" s="190" t="s">
        <v>167</v>
      </c>
    </row>
    <row r="604" spans="1:45" x14ac:dyDescent="0.2">
      <c r="A604" s="190">
        <v>420153</v>
      </c>
      <c r="B604" s="190" t="s">
        <v>172</v>
      </c>
      <c r="L604" s="190" t="s">
        <v>256</v>
      </c>
      <c r="R604" s="190" t="s">
        <v>256</v>
      </c>
      <c r="AA604" s="190" t="s">
        <v>256</v>
      </c>
      <c r="AB604" s="190" t="s">
        <v>256</v>
      </c>
      <c r="AD604" s="190" t="s">
        <v>256</v>
      </c>
      <c r="AE604" s="190" t="s">
        <v>256</v>
      </c>
      <c r="AF604" s="190" t="s">
        <v>256</v>
      </c>
      <c r="AG604" s="190" t="s">
        <v>256</v>
      </c>
      <c r="AS604" s="190" t="s">
        <v>258</v>
      </c>
    </row>
    <row r="605" spans="1:45" x14ac:dyDescent="0.2">
      <c r="A605" s="190">
        <v>420159</v>
      </c>
      <c r="B605" s="190" t="s">
        <v>172</v>
      </c>
      <c r="H605" s="190" t="s">
        <v>256</v>
      </c>
      <c r="L605" s="190" t="s">
        <v>256</v>
      </c>
      <c r="R605" s="190" t="s">
        <v>256</v>
      </c>
      <c r="S605" s="190" t="s">
        <v>256</v>
      </c>
      <c r="AA605" s="190" t="s">
        <v>256</v>
      </c>
      <c r="AE605" s="190" t="s">
        <v>256</v>
      </c>
      <c r="AF605" s="190" t="s">
        <v>256</v>
      </c>
      <c r="AH605" s="190" t="s">
        <v>256</v>
      </c>
      <c r="AS605" s="190" t="s">
        <v>258</v>
      </c>
    </row>
    <row r="606" spans="1:45" x14ac:dyDescent="0.2">
      <c r="A606" s="190">
        <v>420162</v>
      </c>
      <c r="B606" s="190" t="s">
        <v>172</v>
      </c>
      <c r="O606" s="190" t="s">
        <v>167</v>
      </c>
      <c r="R606" s="190" t="s">
        <v>165</v>
      </c>
      <c r="V606" s="190" t="s">
        <v>167</v>
      </c>
      <c r="X606" s="190" t="s">
        <v>167</v>
      </c>
      <c r="Y606" s="190" t="s">
        <v>163</v>
      </c>
      <c r="Z606" s="190" t="s">
        <v>163</v>
      </c>
      <c r="AA606" s="190" t="s">
        <v>163</v>
      </c>
      <c r="AB606" s="190" t="s">
        <v>167</v>
      </c>
      <c r="AC606" s="190" t="s">
        <v>167</v>
      </c>
      <c r="AD606" s="190" t="s">
        <v>163</v>
      </c>
      <c r="AE606" s="190" t="s">
        <v>163</v>
      </c>
      <c r="AF606" s="190" t="s">
        <v>163</v>
      </c>
      <c r="AG606" s="190" t="s">
        <v>163</v>
      </c>
      <c r="AH606" s="190" t="s">
        <v>163</v>
      </c>
    </row>
    <row r="607" spans="1:45" x14ac:dyDescent="0.2">
      <c r="A607" s="190">
        <v>420169</v>
      </c>
      <c r="B607" s="190" t="s">
        <v>172</v>
      </c>
      <c r="Q607" s="190" t="s">
        <v>165</v>
      </c>
      <c r="R607" s="190" t="s">
        <v>167</v>
      </c>
      <c r="S607" s="190" t="s">
        <v>167</v>
      </c>
      <c r="W607" s="190" t="s">
        <v>167</v>
      </c>
      <c r="Y607" s="190" t="s">
        <v>167</v>
      </c>
      <c r="Z607" s="190" t="s">
        <v>167</v>
      </c>
      <c r="AA607" s="190" t="s">
        <v>167</v>
      </c>
      <c r="AB607" s="190" t="s">
        <v>167</v>
      </c>
      <c r="AC607" s="190" t="s">
        <v>165</v>
      </c>
      <c r="AD607" s="190" t="s">
        <v>167</v>
      </c>
      <c r="AE607" s="190" t="s">
        <v>167</v>
      </c>
      <c r="AF607" s="190" t="s">
        <v>167</v>
      </c>
      <c r="AG607" s="190" t="s">
        <v>167</v>
      </c>
      <c r="AH607" s="190" t="s">
        <v>167</v>
      </c>
    </row>
    <row r="608" spans="1:45" x14ac:dyDescent="0.2">
      <c r="A608" s="190">
        <v>420177</v>
      </c>
      <c r="B608" s="190" t="s">
        <v>172</v>
      </c>
      <c r="L608" s="190" t="s">
        <v>165</v>
      </c>
      <c r="Q608" s="190" t="s">
        <v>167</v>
      </c>
      <c r="R608" s="190" t="s">
        <v>165</v>
      </c>
      <c r="Y608" s="190" t="s">
        <v>167</v>
      </c>
      <c r="AA608" s="190" t="s">
        <v>167</v>
      </c>
      <c r="AC608" s="190" t="s">
        <v>167</v>
      </c>
      <c r="AD608" s="190" t="s">
        <v>163</v>
      </c>
      <c r="AE608" s="190" t="s">
        <v>163</v>
      </c>
      <c r="AF608" s="190" t="s">
        <v>163</v>
      </c>
      <c r="AG608" s="190" t="s">
        <v>163</v>
      </c>
      <c r="AH608" s="190" t="s">
        <v>163</v>
      </c>
    </row>
    <row r="609" spans="1:45" x14ac:dyDescent="0.2">
      <c r="A609" s="190">
        <v>420191</v>
      </c>
      <c r="B609" s="190" t="s">
        <v>172</v>
      </c>
      <c r="I609" s="190" t="s">
        <v>167</v>
      </c>
      <c r="O609" s="190" t="s">
        <v>167</v>
      </c>
      <c r="S609" s="190" t="s">
        <v>165</v>
      </c>
      <c r="X609" s="190" t="s">
        <v>167</v>
      </c>
      <c r="Y609" s="190" t="s">
        <v>165</v>
      </c>
      <c r="Z609" s="190" t="s">
        <v>163</v>
      </c>
      <c r="AA609" s="190" t="s">
        <v>165</v>
      </c>
      <c r="AB609" s="190" t="s">
        <v>163</v>
      </c>
      <c r="AC609" s="190" t="s">
        <v>163</v>
      </c>
      <c r="AD609" s="190" t="s">
        <v>163</v>
      </c>
      <c r="AE609" s="190" t="s">
        <v>163</v>
      </c>
      <c r="AF609" s="190" t="s">
        <v>163</v>
      </c>
      <c r="AG609" s="190" t="s">
        <v>163</v>
      </c>
      <c r="AH609" s="190" t="s">
        <v>163</v>
      </c>
    </row>
    <row r="610" spans="1:45" x14ac:dyDescent="0.2">
      <c r="A610" s="190">
        <v>420213</v>
      </c>
      <c r="B610" s="190" t="s">
        <v>172</v>
      </c>
      <c r="L610" s="190" t="s">
        <v>165</v>
      </c>
      <c r="AA610" s="190" t="s">
        <v>165</v>
      </c>
      <c r="AB610" s="190" t="s">
        <v>167</v>
      </c>
      <c r="AF610" s="190" t="s">
        <v>167</v>
      </c>
      <c r="AG610" s="190" t="s">
        <v>167</v>
      </c>
    </row>
    <row r="611" spans="1:45" x14ac:dyDescent="0.2">
      <c r="A611" s="190">
        <v>420214</v>
      </c>
      <c r="B611" s="190" t="s">
        <v>172</v>
      </c>
      <c r="L611" s="190" t="s">
        <v>167</v>
      </c>
      <c r="N611" s="190" t="s">
        <v>165</v>
      </c>
      <c r="Q611" s="190" t="s">
        <v>167</v>
      </c>
      <c r="X611" s="190" t="s">
        <v>167</v>
      </c>
      <c r="Y611" s="190" t="s">
        <v>165</v>
      </c>
      <c r="Z611" s="190" t="s">
        <v>165</v>
      </c>
      <c r="AA611" s="190" t="s">
        <v>165</v>
      </c>
      <c r="AC611" s="190" t="s">
        <v>165</v>
      </c>
      <c r="AD611" s="190" t="s">
        <v>163</v>
      </c>
      <c r="AE611" s="190" t="s">
        <v>163</v>
      </c>
      <c r="AF611" s="190" t="s">
        <v>163</v>
      </c>
      <c r="AG611" s="190" t="s">
        <v>163</v>
      </c>
      <c r="AH611" s="190" t="s">
        <v>163</v>
      </c>
    </row>
    <row r="612" spans="1:45" x14ac:dyDescent="0.2">
      <c r="A612" s="190">
        <v>420216</v>
      </c>
      <c r="B612" s="190" t="s">
        <v>172</v>
      </c>
      <c r="Q612" s="190" t="s">
        <v>167</v>
      </c>
      <c r="W612" s="190" t="s">
        <v>167</v>
      </c>
      <c r="AA612" s="190" t="s">
        <v>167</v>
      </c>
      <c r="AD612" s="190" t="s">
        <v>163</v>
      </c>
      <c r="AE612" s="190" t="s">
        <v>163</v>
      </c>
      <c r="AF612" s="190" t="s">
        <v>163</v>
      </c>
      <c r="AG612" s="190" t="s">
        <v>163</v>
      </c>
    </row>
    <row r="613" spans="1:45" x14ac:dyDescent="0.2">
      <c r="A613" s="190">
        <v>420222</v>
      </c>
      <c r="B613" s="190" t="s">
        <v>172</v>
      </c>
      <c r="G613" s="190" t="s">
        <v>167</v>
      </c>
      <c r="L613" s="190" t="s">
        <v>165</v>
      </c>
      <c r="Q613" s="190" t="s">
        <v>163</v>
      </c>
      <c r="R613" s="190" t="s">
        <v>165</v>
      </c>
      <c r="Y613" s="190" t="s">
        <v>163</v>
      </c>
      <c r="Z613" s="190" t="s">
        <v>163</v>
      </c>
      <c r="AA613" s="190" t="s">
        <v>163</v>
      </c>
      <c r="AB613" s="190" t="s">
        <v>163</v>
      </c>
      <c r="AC613" s="190" t="s">
        <v>163</v>
      </c>
      <c r="AD613" s="190" t="s">
        <v>163</v>
      </c>
      <c r="AE613" s="190" t="s">
        <v>163</v>
      </c>
      <c r="AF613" s="190" t="s">
        <v>163</v>
      </c>
      <c r="AG613" s="190" t="s">
        <v>163</v>
      </c>
      <c r="AH613" s="190" t="s">
        <v>163</v>
      </c>
    </row>
    <row r="614" spans="1:45" x14ac:dyDescent="0.2">
      <c r="A614" s="190">
        <v>420241</v>
      </c>
      <c r="B614" s="190" t="s">
        <v>172</v>
      </c>
      <c r="N614" s="190" t="s">
        <v>165</v>
      </c>
      <c r="Q614" s="190" t="s">
        <v>167</v>
      </c>
      <c r="V614" s="190" t="s">
        <v>167</v>
      </c>
      <c r="Y614" s="190" t="s">
        <v>167</v>
      </c>
      <c r="Z614" s="190" t="s">
        <v>165</v>
      </c>
      <c r="AB614" s="190" t="s">
        <v>165</v>
      </c>
      <c r="AC614" s="190" t="s">
        <v>167</v>
      </c>
      <c r="AD614" s="190" t="s">
        <v>163</v>
      </c>
      <c r="AE614" s="190" t="s">
        <v>163</v>
      </c>
      <c r="AF614" s="190" t="s">
        <v>163</v>
      </c>
      <c r="AG614" s="190" t="s">
        <v>163</v>
      </c>
    </row>
    <row r="615" spans="1:45" x14ac:dyDescent="0.2">
      <c r="A615" s="190">
        <v>420245</v>
      </c>
      <c r="B615" s="190" t="s">
        <v>172</v>
      </c>
      <c r="N615" s="190" t="s">
        <v>167</v>
      </c>
      <c r="Y615" s="190" t="s">
        <v>167</v>
      </c>
      <c r="AA615" s="190" t="s">
        <v>167</v>
      </c>
      <c r="AD615" s="190" t="s">
        <v>165</v>
      </c>
      <c r="AH615" s="190" t="s">
        <v>167</v>
      </c>
    </row>
    <row r="616" spans="1:45" x14ac:dyDescent="0.2">
      <c r="A616" s="190">
        <v>420246</v>
      </c>
      <c r="B616" s="190" t="s">
        <v>172</v>
      </c>
      <c r="H616" s="190" t="s">
        <v>256</v>
      </c>
      <c r="L616" s="190" t="s">
        <v>256</v>
      </c>
      <c r="R616" s="190" t="s">
        <v>256</v>
      </c>
      <c r="S616" s="190" t="s">
        <v>256</v>
      </c>
      <c r="Z616" s="190" t="s">
        <v>256</v>
      </c>
      <c r="AA616" s="190" t="s">
        <v>256</v>
      </c>
      <c r="AD616" s="190" t="s">
        <v>256</v>
      </c>
      <c r="AE616" s="190" t="s">
        <v>256</v>
      </c>
      <c r="AF616" s="190" t="s">
        <v>256</v>
      </c>
      <c r="AG616" s="190" t="s">
        <v>256</v>
      </c>
      <c r="AH616" s="190" t="s">
        <v>256</v>
      </c>
      <c r="AS616" s="190" t="s">
        <v>257</v>
      </c>
    </row>
    <row r="617" spans="1:45" x14ac:dyDescent="0.2">
      <c r="A617" s="190">
        <v>420269</v>
      </c>
      <c r="B617" s="190" t="s">
        <v>172</v>
      </c>
      <c r="U617" s="190" t="s">
        <v>167</v>
      </c>
      <c r="X617" s="190" t="s">
        <v>165</v>
      </c>
      <c r="Y617" s="190" t="s">
        <v>167</v>
      </c>
      <c r="AA617" s="190" t="s">
        <v>167</v>
      </c>
      <c r="AB617" s="190" t="s">
        <v>163</v>
      </c>
      <c r="AC617" s="190" t="s">
        <v>167</v>
      </c>
      <c r="AD617" s="190" t="s">
        <v>163</v>
      </c>
      <c r="AE617" s="190" t="s">
        <v>167</v>
      </c>
      <c r="AF617" s="190" t="s">
        <v>163</v>
      </c>
      <c r="AG617" s="190" t="s">
        <v>163</v>
      </c>
      <c r="AH617" s="190" t="s">
        <v>163</v>
      </c>
    </row>
    <row r="618" spans="1:45" x14ac:dyDescent="0.2">
      <c r="A618" s="190">
        <v>420277</v>
      </c>
      <c r="B618" s="190" t="s">
        <v>172</v>
      </c>
      <c r="K618" s="190" t="s">
        <v>167</v>
      </c>
      <c r="L618" s="190" t="s">
        <v>167</v>
      </c>
      <c r="R618" s="190" t="s">
        <v>167</v>
      </c>
      <c r="Y618" s="190" t="s">
        <v>167</v>
      </c>
      <c r="AA618" s="190" t="s">
        <v>167</v>
      </c>
      <c r="AB618" s="190" t="s">
        <v>167</v>
      </c>
      <c r="AD618" s="190" t="s">
        <v>165</v>
      </c>
      <c r="AE618" s="190" t="s">
        <v>163</v>
      </c>
      <c r="AF618" s="190" t="s">
        <v>163</v>
      </c>
      <c r="AG618" s="190" t="s">
        <v>163</v>
      </c>
      <c r="AH618" s="190" t="s">
        <v>163</v>
      </c>
    </row>
    <row r="619" spans="1:45" x14ac:dyDescent="0.2">
      <c r="A619" s="190">
        <v>420288</v>
      </c>
      <c r="B619" s="190" t="s">
        <v>172</v>
      </c>
      <c r="H619" s="190" t="s">
        <v>167</v>
      </c>
      <c r="S619" s="190" t="s">
        <v>165</v>
      </c>
      <c r="AA619" s="190" t="s">
        <v>163</v>
      </c>
      <c r="AD619" s="190" t="s">
        <v>163</v>
      </c>
      <c r="AE619" s="190" t="s">
        <v>163</v>
      </c>
      <c r="AF619" s="190" t="s">
        <v>163</v>
      </c>
      <c r="AG619" s="190" t="s">
        <v>163</v>
      </c>
    </row>
    <row r="620" spans="1:45" x14ac:dyDescent="0.2">
      <c r="A620" s="190">
        <v>420297</v>
      </c>
      <c r="B620" s="190" t="s">
        <v>172</v>
      </c>
      <c r="Q620" s="190" t="s">
        <v>167</v>
      </c>
      <c r="W620" s="190" t="s">
        <v>167</v>
      </c>
      <c r="AA620" s="190" t="s">
        <v>167</v>
      </c>
      <c r="AE620" s="190" t="s">
        <v>165</v>
      </c>
      <c r="AF620" s="190" t="s">
        <v>165</v>
      </c>
      <c r="AG620" s="190" t="s">
        <v>167</v>
      </c>
      <c r="AH620" s="190" t="s">
        <v>167</v>
      </c>
    </row>
    <row r="621" spans="1:45" x14ac:dyDescent="0.2">
      <c r="A621" s="190">
        <v>420312</v>
      </c>
      <c r="B621" s="190" t="s">
        <v>172</v>
      </c>
      <c r="H621" s="190" t="s">
        <v>167</v>
      </c>
      <c r="R621" s="190" t="s">
        <v>165</v>
      </c>
      <c r="S621" s="190" t="s">
        <v>167</v>
      </c>
      <c r="Z621" s="190" t="s">
        <v>167</v>
      </c>
      <c r="AA621" s="190" t="s">
        <v>167</v>
      </c>
      <c r="AD621" s="190" t="s">
        <v>163</v>
      </c>
      <c r="AE621" s="190" t="s">
        <v>163</v>
      </c>
      <c r="AF621" s="190" t="s">
        <v>163</v>
      </c>
      <c r="AG621" s="190" t="s">
        <v>167</v>
      </c>
    </row>
    <row r="622" spans="1:45" x14ac:dyDescent="0.2">
      <c r="A622" s="190">
        <v>420322</v>
      </c>
      <c r="B622" s="190" t="s">
        <v>172</v>
      </c>
      <c r="L622" s="190" t="s">
        <v>167</v>
      </c>
      <c r="R622" s="190" t="s">
        <v>165</v>
      </c>
      <c r="Y622" s="190" t="s">
        <v>163</v>
      </c>
      <c r="Z622" s="190" t="s">
        <v>163</v>
      </c>
      <c r="AA622" s="190" t="s">
        <v>163</v>
      </c>
      <c r="AB622" s="190" t="s">
        <v>163</v>
      </c>
      <c r="AC622" s="190" t="s">
        <v>163</v>
      </c>
      <c r="AD622" s="190" t="s">
        <v>163</v>
      </c>
      <c r="AE622" s="190" t="s">
        <v>163</v>
      </c>
      <c r="AF622" s="190" t="s">
        <v>163</v>
      </c>
      <c r="AG622" s="190" t="s">
        <v>163</v>
      </c>
      <c r="AH622" s="190" t="s">
        <v>163</v>
      </c>
    </row>
    <row r="623" spans="1:45" x14ac:dyDescent="0.2">
      <c r="A623" s="190">
        <v>420348</v>
      </c>
      <c r="B623" s="190" t="s">
        <v>172</v>
      </c>
      <c r="C623" s="190" t="s">
        <v>167</v>
      </c>
      <c r="I623" s="190" t="s">
        <v>163</v>
      </c>
      <c r="L623" s="190" t="s">
        <v>167</v>
      </c>
      <c r="N623" s="190" t="s">
        <v>167</v>
      </c>
      <c r="Y623" s="190" t="s">
        <v>167</v>
      </c>
      <c r="AA623" s="190" t="s">
        <v>167</v>
      </c>
      <c r="AB623" s="190" t="s">
        <v>167</v>
      </c>
      <c r="AD623" s="190" t="s">
        <v>167</v>
      </c>
      <c r="AE623" s="190" t="s">
        <v>167</v>
      </c>
      <c r="AF623" s="190" t="s">
        <v>163</v>
      </c>
      <c r="AH623" s="190" t="s">
        <v>167</v>
      </c>
    </row>
    <row r="624" spans="1:45" x14ac:dyDescent="0.2">
      <c r="A624" s="190">
        <v>420357</v>
      </c>
      <c r="B624" s="190" t="s">
        <v>172</v>
      </c>
      <c r="AA624" s="190" t="s">
        <v>167</v>
      </c>
      <c r="AB624" s="190" t="s">
        <v>167</v>
      </c>
      <c r="AD624" s="190" t="s">
        <v>167</v>
      </c>
      <c r="AE624" s="190" t="s">
        <v>163</v>
      </c>
      <c r="AF624" s="190" t="s">
        <v>163</v>
      </c>
      <c r="AG624" s="190" t="s">
        <v>167</v>
      </c>
    </row>
    <row r="625" spans="1:45" x14ac:dyDescent="0.2">
      <c r="A625" s="190">
        <v>420365</v>
      </c>
      <c r="B625" s="190" t="s">
        <v>172</v>
      </c>
      <c r="L625" s="190" t="s">
        <v>165</v>
      </c>
      <c r="W625" s="190" t="s">
        <v>167</v>
      </c>
      <c r="Y625" s="190" t="s">
        <v>167</v>
      </c>
      <c r="AA625" s="190" t="s">
        <v>167</v>
      </c>
      <c r="AD625" s="190" t="s">
        <v>167</v>
      </c>
      <c r="AE625" s="190" t="s">
        <v>163</v>
      </c>
      <c r="AH625" s="190" t="s">
        <v>163</v>
      </c>
    </row>
    <row r="626" spans="1:45" x14ac:dyDescent="0.2">
      <c r="A626" s="190">
        <v>420374</v>
      </c>
      <c r="B626" s="190" t="s">
        <v>172</v>
      </c>
      <c r="G626" s="190" t="s">
        <v>167</v>
      </c>
      <c r="Q626" s="190" t="s">
        <v>167</v>
      </c>
      <c r="R626" s="190" t="s">
        <v>165</v>
      </c>
      <c r="V626" s="190" t="s">
        <v>167</v>
      </c>
      <c r="Y626" s="190" t="s">
        <v>165</v>
      </c>
      <c r="AA626" s="190" t="s">
        <v>163</v>
      </c>
      <c r="AB626" s="190" t="s">
        <v>167</v>
      </c>
      <c r="AC626" s="190" t="s">
        <v>167</v>
      </c>
      <c r="AD626" s="190" t="s">
        <v>163</v>
      </c>
      <c r="AE626" s="190" t="s">
        <v>163</v>
      </c>
      <c r="AF626" s="190" t="s">
        <v>163</v>
      </c>
      <c r="AG626" s="190" t="s">
        <v>165</v>
      </c>
      <c r="AH626" s="190" t="s">
        <v>165</v>
      </c>
    </row>
    <row r="627" spans="1:45" x14ac:dyDescent="0.2">
      <c r="A627" s="190">
        <v>420421</v>
      </c>
      <c r="B627" s="190" t="s">
        <v>172</v>
      </c>
      <c r="C627" s="190" t="s">
        <v>255</v>
      </c>
      <c r="D627" s="190" t="s">
        <v>255</v>
      </c>
      <c r="E627" s="190" t="s">
        <v>255</v>
      </c>
      <c r="F627" s="190" t="s">
        <v>255</v>
      </c>
      <c r="G627" s="190" t="s">
        <v>255</v>
      </c>
      <c r="H627" s="190" t="s">
        <v>255</v>
      </c>
      <c r="I627" s="190" t="s">
        <v>255</v>
      </c>
      <c r="J627" s="190" t="s">
        <v>165</v>
      </c>
      <c r="K627" s="190" t="s">
        <v>255</v>
      </c>
      <c r="L627" s="190" t="s">
        <v>255</v>
      </c>
      <c r="M627" s="190" t="s">
        <v>255</v>
      </c>
      <c r="N627" s="190" t="s">
        <v>255</v>
      </c>
      <c r="O627" s="190" t="s">
        <v>255</v>
      </c>
      <c r="P627" s="190" t="s">
        <v>255</v>
      </c>
      <c r="Q627" s="190" t="s">
        <v>255</v>
      </c>
      <c r="R627" s="190" t="s">
        <v>255</v>
      </c>
      <c r="S627" s="190" t="s">
        <v>255</v>
      </c>
      <c r="T627" s="190" t="s">
        <v>167</v>
      </c>
      <c r="U627" s="190" t="s">
        <v>255</v>
      </c>
      <c r="V627" s="190" t="s">
        <v>255</v>
      </c>
      <c r="W627" s="190" t="s">
        <v>255</v>
      </c>
      <c r="X627" s="190" t="s">
        <v>255</v>
      </c>
      <c r="Y627" s="190" t="s">
        <v>255</v>
      </c>
      <c r="Z627" s="190" t="s">
        <v>255</v>
      </c>
      <c r="AA627" s="190" t="s">
        <v>163</v>
      </c>
      <c r="AB627" s="190" t="s">
        <v>255</v>
      </c>
      <c r="AC627" s="190" t="s">
        <v>255</v>
      </c>
      <c r="AD627" s="190" t="s">
        <v>165</v>
      </c>
      <c r="AE627" s="190" t="s">
        <v>163</v>
      </c>
      <c r="AF627" s="190" t="s">
        <v>163</v>
      </c>
      <c r="AG627" s="190" t="s">
        <v>255</v>
      </c>
      <c r="AH627" s="190" t="s">
        <v>255</v>
      </c>
      <c r="AI627" s="190" t="s">
        <v>255</v>
      </c>
      <c r="AJ627" s="190" t="s">
        <v>255</v>
      </c>
      <c r="AK627" s="190" t="s">
        <v>255</v>
      </c>
      <c r="AL627" s="190" t="s">
        <v>255</v>
      </c>
      <c r="AM627" s="190" t="s">
        <v>255</v>
      </c>
      <c r="AN627" s="190" t="s">
        <v>255</v>
      </c>
      <c r="AO627" s="190" t="s">
        <v>255</v>
      </c>
      <c r="AP627" s="190" t="s">
        <v>255</v>
      </c>
      <c r="AQ627" s="190" t="s">
        <v>255</v>
      </c>
      <c r="AR627" s="190" t="s">
        <v>255</v>
      </c>
    </row>
    <row r="628" spans="1:45" x14ac:dyDescent="0.2">
      <c r="A628" s="190">
        <v>420453</v>
      </c>
      <c r="B628" s="190" t="s">
        <v>172</v>
      </c>
      <c r="E628" s="190" t="s">
        <v>167</v>
      </c>
      <c r="F628" s="190" t="s">
        <v>167</v>
      </c>
      <c r="N628" s="190" t="s">
        <v>167</v>
      </c>
      <c r="O628" s="190" t="s">
        <v>167</v>
      </c>
      <c r="Y628" s="190" t="s">
        <v>165</v>
      </c>
      <c r="Z628" s="190" t="s">
        <v>163</v>
      </c>
      <c r="AA628" s="190" t="s">
        <v>163</v>
      </c>
      <c r="AB628" s="190" t="s">
        <v>163</v>
      </c>
      <c r="AC628" s="190" t="s">
        <v>165</v>
      </c>
      <c r="AD628" s="190" t="s">
        <v>163</v>
      </c>
      <c r="AE628" s="190" t="s">
        <v>163</v>
      </c>
      <c r="AF628" s="190" t="s">
        <v>163</v>
      </c>
      <c r="AG628" s="190" t="s">
        <v>163</v>
      </c>
      <c r="AH628" s="190" t="s">
        <v>163</v>
      </c>
    </row>
    <row r="629" spans="1:45" x14ac:dyDescent="0.2">
      <c r="A629" s="190">
        <v>420455</v>
      </c>
      <c r="B629" s="190" t="s">
        <v>172</v>
      </c>
      <c r="O629" s="190" t="s">
        <v>167</v>
      </c>
      <c r="R629" s="190" t="s">
        <v>165</v>
      </c>
      <c r="S629" s="190" t="s">
        <v>167</v>
      </c>
      <c r="U629" s="190" t="s">
        <v>167</v>
      </c>
      <c r="Z629" s="190" t="s">
        <v>165</v>
      </c>
      <c r="AA629" s="190" t="s">
        <v>165</v>
      </c>
      <c r="AD629" s="190" t="s">
        <v>163</v>
      </c>
      <c r="AE629" s="190" t="s">
        <v>163</v>
      </c>
      <c r="AF629" s="190" t="s">
        <v>163</v>
      </c>
      <c r="AG629" s="190" t="s">
        <v>163</v>
      </c>
    </row>
    <row r="630" spans="1:45" x14ac:dyDescent="0.2">
      <c r="A630" s="190">
        <v>420460</v>
      </c>
      <c r="B630" s="190" t="s">
        <v>172</v>
      </c>
      <c r="Q630" s="190" t="s">
        <v>167</v>
      </c>
      <c r="R630" s="190" t="s">
        <v>167</v>
      </c>
      <c r="T630" s="190" t="s">
        <v>167</v>
      </c>
      <c r="Y630" s="190" t="s">
        <v>163</v>
      </c>
      <c r="AA630" s="190" t="s">
        <v>163</v>
      </c>
      <c r="AB630" s="190" t="s">
        <v>165</v>
      </c>
      <c r="AC630" s="190" t="s">
        <v>167</v>
      </c>
      <c r="AD630" s="190" t="s">
        <v>163</v>
      </c>
      <c r="AE630" s="190" t="s">
        <v>163</v>
      </c>
      <c r="AF630" s="190" t="s">
        <v>163</v>
      </c>
      <c r="AG630" s="190" t="s">
        <v>163</v>
      </c>
      <c r="AH630" s="190" t="s">
        <v>165</v>
      </c>
    </row>
    <row r="631" spans="1:45" x14ac:dyDescent="0.2">
      <c r="A631" s="190">
        <v>420487</v>
      </c>
      <c r="B631" s="190" t="s">
        <v>172</v>
      </c>
      <c r="L631" s="190" t="s">
        <v>256</v>
      </c>
      <c r="Q631" s="190" t="s">
        <v>256</v>
      </c>
      <c r="R631" s="190" t="s">
        <v>256</v>
      </c>
      <c r="AA631" s="190" t="s">
        <v>256</v>
      </c>
      <c r="AE631" s="190" t="s">
        <v>256</v>
      </c>
      <c r="AF631" s="190" t="s">
        <v>256</v>
      </c>
      <c r="AH631" s="190" t="s">
        <v>256</v>
      </c>
      <c r="AS631" s="190" t="s">
        <v>257</v>
      </c>
    </row>
    <row r="632" spans="1:45" x14ac:dyDescent="0.2">
      <c r="A632" s="190">
        <v>420519</v>
      </c>
      <c r="B632" s="190" t="s">
        <v>172</v>
      </c>
      <c r="K632" s="190" t="s">
        <v>167</v>
      </c>
      <c r="O632" s="190" t="s">
        <v>167</v>
      </c>
      <c r="AD632" s="190" t="s">
        <v>167</v>
      </c>
      <c r="AF632" s="190" t="s">
        <v>167</v>
      </c>
      <c r="AG632" s="190" t="s">
        <v>167</v>
      </c>
    </row>
    <row r="633" spans="1:45" x14ac:dyDescent="0.2">
      <c r="A633" s="190">
        <v>420521</v>
      </c>
      <c r="B633" s="190" t="s">
        <v>172</v>
      </c>
      <c r="H633" s="190" t="s">
        <v>167</v>
      </c>
      <c r="R633" s="190" t="s">
        <v>165</v>
      </c>
      <c r="AA633" s="190" t="s">
        <v>167</v>
      </c>
      <c r="AD633" s="190" t="s">
        <v>167</v>
      </c>
      <c r="AE633" s="190" t="s">
        <v>163</v>
      </c>
    </row>
    <row r="634" spans="1:45" x14ac:dyDescent="0.2">
      <c r="A634" s="190">
        <v>420523</v>
      </c>
      <c r="B634" s="190" t="s">
        <v>172</v>
      </c>
      <c r="R634" s="190" t="s">
        <v>256</v>
      </c>
      <c r="Y634" s="190" t="s">
        <v>256</v>
      </c>
      <c r="Z634" s="190" t="s">
        <v>256</v>
      </c>
      <c r="AA634" s="190" t="s">
        <v>256</v>
      </c>
      <c r="AB634" s="190" t="s">
        <v>256</v>
      </c>
      <c r="AD634" s="190" t="s">
        <v>256</v>
      </c>
      <c r="AE634" s="190" t="s">
        <v>256</v>
      </c>
      <c r="AF634" s="190" t="s">
        <v>256</v>
      </c>
      <c r="AG634" s="190" t="s">
        <v>256</v>
      </c>
      <c r="AH634" s="190" t="s">
        <v>256</v>
      </c>
      <c r="AS634" s="190" t="s">
        <v>257</v>
      </c>
    </row>
    <row r="635" spans="1:45" x14ac:dyDescent="0.2">
      <c r="A635" s="190">
        <v>420551</v>
      </c>
      <c r="B635" s="190" t="s">
        <v>172</v>
      </c>
      <c r="K635" s="190" t="s">
        <v>167</v>
      </c>
      <c r="Y635" s="190" t="s">
        <v>165</v>
      </c>
      <c r="AA635" s="190" t="s">
        <v>167</v>
      </c>
      <c r="AB635" s="190" t="s">
        <v>167</v>
      </c>
      <c r="AC635" s="190" t="s">
        <v>163</v>
      </c>
      <c r="AD635" s="190" t="s">
        <v>165</v>
      </c>
      <c r="AE635" s="190" t="s">
        <v>165</v>
      </c>
      <c r="AF635" s="190" t="s">
        <v>165</v>
      </c>
      <c r="AG635" s="190" t="s">
        <v>163</v>
      </c>
      <c r="AH635" s="190" t="s">
        <v>163</v>
      </c>
    </row>
    <row r="636" spans="1:45" x14ac:dyDescent="0.2">
      <c r="A636" s="190">
        <v>420559</v>
      </c>
      <c r="B636" s="190" t="s">
        <v>172</v>
      </c>
      <c r="C636" s="190" t="s">
        <v>167</v>
      </c>
      <c r="I636" s="190" t="s">
        <v>163</v>
      </c>
      <c r="W636" s="190" t="s">
        <v>167</v>
      </c>
      <c r="Y636" s="190" t="s">
        <v>167</v>
      </c>
      <c r="AA636" s="190" t="s">
        <v>167</v>
      </c>
      <c r="AB636" s="190" t="s">
        <v>167</v>
      </c>
      <c r="AD636" s="190" t="s">
        <v>163</v>
      </c>
      <c r="AE636" s="190" t="s">
        <v>163</v>
      </c>
      <c r="AF636" s="190" t="s">
        <v>163</v>
      </c>
      <c r="AG636" s="190" t="s">
        <v>163</v>
      </c>
      <c r="AH636" s="190" t="s">
        <v>163</v>
      </c>
    </row>
    <row r="637" spans="1:45" x14ac:dyDescent="0.2">
      <c r="A637" s="190">
        <v>420564</v>
      </c>
      <c r="B637" s="190" t="s">
        <v>172</v>
      </c>
      <c r="Y637" s="190" t="s">
        <v>256</v>
      </c>
      <c r="AA637" s="190" t="s">
        <v>256</v>
      </c>
      <c r="AD637" s="190" t="s">
        <v>256</v>
      </c>
      <c r="AE637" s="190" t="s">
        <v>256</v>
      </c>
      <c r="AF637" s="190" t="s">
        <v>256</v>
      </c>
      <c r="AS637" s="190" t="s">
        <v>257</v>
      </c>
    </row>
    <row r="638" spans="1:45" x14ac:dyDescent="0.2">
      <c r="A638" s="190">
        <v>420567</v>
      </c>
      <c r="B638" s="190" t="s">
        <v>172</v>
      </c>
      <c r="K638" s="190" t="s">
        <v>167</v>
      </c>
      <c r="R638" s="190" t="s">
        <v>165</v>
      </c>
      <c r="Y638" s="190" t="s">
        <v>165</v>
      </c>
      <c r="AA638" s="190" t="s">
        <v>167</v>
      </c>
      <c r="AB638" s="190" t="s">
        <v>167</v>
      </c>
      <c r="AD638" s="190" t="s">
        <v>163</v>
      </c>
      <c r="AE638" s="190" t="s">
        <v>163</v>
      </c>
      <c r="AF638" s="190" t="s">
        <v>163</v>
      </c>
      <c r="AG638" s="190" t="s">
        <v>163</v>
      </c>
      <c r="AH638" s="190" t="s">
        <v>165</v>
      </c>
    </row>
    <row r="639" spans="1:45" x14ac:dyDescent="0.2">
      <c r="A639" s="190">
        <v>420570</v>
      </c>
      <c r="B639" s="190" t="s">
        <v>172</v>
      </c>
      <c r="Q639" s="190" t="s">
        <v>167</v>
      </c>
      <c r="AD639" s="190" t="s">
        <v>167</v>
      </c>
      <c r="AE639" s="190" t="s">
        <v>167</v>
      </c>
      <c r="AF639" s="190" t="s">
        <v>167</v>
      </c>
      <c r="AG639" s="190" t="s">
        <v>167</v>
      </c>
    </row>
    <row r="640" spans="1:45" x14ac:dyDescent="0.2">
      <c r="A640" s="190">
        <v>420582</v>
      </c>
      <c r="B640" s="190" t="s">
        <v>172</v>
      </c>
      <c r="R640" s="190" t="s">
        <v>167</v>
      </c>
      <c r="T640" s="190" t="s">
        <v>167</v>
      </c>
      <c r="Y640" s="190" t="s">
        <v>167</v>
      </c>
      <c r="AA640" s="190" t="s">
        <v>167</v>
      </c>
      <c r="AB640" s="190" t="s">
        <v>167</v>
      </c>
      <c r="AC640" s="190" t="s">
        <v>167</v>
      </c>
      <c r="AD640" s="190" t="s">
        <v>163</v>
      </c>
      <c r="AE640" s="190" t="s">
        <v>163</v>
      </c>
      <c r="AF640" s="190" t="s">
        <v>163</v>
      </c>
      <c r="AG640" s="190" t="s">
        <v>163</v>
      </c>
      <c r="AH640" s="190" t="s">
        <v>163</v>
      </c>
    </row>
    <row r="641" spans="1:45" x14ac:dyDescent="0.2">
      <c r="A641" s="190">
        <v>420586</v>
      </c>
      <c r="B641" s="190" t="s">
        <v>172</v>
      </c>
      <c r="G641" s="190" t="s">
        <v>256</v>
      </c>
      <c r="Q641" s="190" t="s">
        <v>256</v>
      </c>
      <c r="AA641" s="190" t="s">
        <v>256</v>
      </c>
      <c r="AB641" s="190" t="s">
        <v>256</v>
      </c>
      <c r="AC641" s="190" t="s">
        <v>256</v>
      </c>
      <c r="AD641" s="190" t="s">
        <v>256</v>
      </c>
      <c r="AE641" s="190" t="s">
        <v>256</v>
      </c>
      <c r="AF641" s="190" t="s">
        <v>256</v>
      </c>
      <c r="AG641" s="190" t="s">
        <v>256</v>
      </c>
      <c r="AH641" s="190" t="s">
        <v>256</v>
      </c>
      <c r="AS641" s="190" t="s">
        <v>257</v>
      </c>
    </row>
    <row r="642" spans="1:45" x14ac:dyDescent="0.2">
      <c r="A642" s="190">
        <v>420589</v>
      </c>
      <c r="B642" s="190" t="s">
        <v>172</v>
      </c>
      <c r="L642" s="190" t="s">
        <v>165</v>
      </c>
      <c r="Q642" s="190" t="s">
        <v>165</v>
      </c>
      <c r="R642" s="190" t="s">
        <v>165</v>
      </c>
      <c r="Y642" s="190" t="s">
        <v>165</v>
      </c>
      <c r="AA642" s="190" t="s">
        <v>165</v>
      </c>
      <c r="AB642" s="190" t="s">
        <v>165</v>
      </c>
      <c r="AC642" s="190" t="s">
        <v>167</v>
      </c>
      <c r="AD642" s="190" t="s">
        <v>165</v>
      </c>
      <c r="AE642" s="190" t="s">
        <v>163</v>
      </c>
      <c r="AF642" s="190" t="s">
        <v>165</v>
      </c>
      <c r="AG642" s="190" t="s">
        <v>165</v>
      </c>
      <c r="AH642" s="190" t="s">
        <v>165</v>
      </c>
    </row>
    <row r="643" spans="1:45" x14ac:dyDescent="0.2">
      <c r="A643" s="190">
        <v>420590</v>
      </c>
      <c r="B643" s="190" t="s">
        <v>172</v>
      </c>
      <c r="H643" s="190" t="s">
        <v>167</v>
      </c>
      <c r="R643" s="190" t="s">
        <v>165</v>
      </c>
      <c r="Y643" s="190" t="s">
        <v>167</v>
      </c>
      <c r="AA643" s="190" t="s">
        <v>167</v>
      </c>
      <c r="AB643" s="190" t="s">
        <v>167</v>
      </c>
      <c r="AD643" s="190" t="s">
        <v>165</v>
      </c>
      <c r="AE643" s="190" t="s">
        <v>163</v>
      </c>
      <c r="AF643" s="190" t="s">
        <v>165</v>
      </c>
      <c r="AG643" s="190" t="s">
        <v>165</v>
      </c>
      <c r="AH643" s="190" t="s">
        <v>165</v>
      </c>
    </row>
    <row r="644" spans="1:45" x14ac:dyDescent="0.2">
      <c r="A644" s="190">
        <v>420635</v>
      </c>
      <c r="B644" s="190" t="s">
        <v>172</v>
      </c>
      <c r="T644" s="190" t="s">
        <v>165</v>
      </c>
      <c r="Y644" s="190" t="s">
        <v>167</v>
      </c>
      <c r="AD644" s="190" t="s">
        <v>165</v>
      </c>
      <c r="AF644" s="190" t="s">
        <v>163</v>
      </c>
      <c r="AG644" s="190" t="s">
        <v>163</v>
      </c>
    </row>
    <row r="645" spans="1:45" x14ac:dyDescent="0.2">
      <c r="A645" s="190">
        <v>420651</v>
      </c>
      <c r="B645" s="190" t="s">
        <v>172</v>
      </c>
      <c r="P645" s="190" t="s">
        <v>163</v>
      </c>
      <c r="U645" s="190" t="s">
        <v>163</v>
      </c>
      <c r="Y645" s="190" t="s">
        <v>163</v>
      </c>
      <c r="AA645" s="190" t="s">
        <v>165</v>
      </c>
      <c r="AD645" s="190" t="s">
        <v>163</v>
      </c>
      <c r="AE645" s="190" t="s">
        <v>163</v>
      </c>
      <c r="AF645" s="190" t="s">
        <v>163</v>
      </c>
      <c r="AG645" s="190" t="s">
        <v>163</v>
      </c>
      <c r="AH645" s="190" t="s">
        <v>163</v>
      </c>
    </row>
    <row r="646" spans="1:45" x14ac:dyDescent="0.2">
      <c r="A646" s="190">
        <v>420658</v>
      </c>
      <c r="B646" s="190" t="s">
        <v>172</v>
      </c>
      <c r="AD646" s="190" t="s">
        <v>163</v>
      </c>
      <c r="AE646" s="190" t="s">
        <v>163</v>
      </c>
      <c r="AF646" s="190" t="s">
        <v>163</v>
      </c>
      <c r="AG646" s="190" t="s">
        <v>163</v>
      </c>
      <c r="AH646" s="190" t="s">
        <v>163</v>
      </c>
    </row>
    <row r="647" spans="1:45" x14ac:dyDescent="0.2">
      <c r="A647" s="190">
        <v>420659</v>
      </c>
      <c r="B647" s="190" t="s">
        <v>172</v>
      </c>
      <c r="Q647" s="190" t="s">
        <v>256</v>
      </c>
      <c r="W647" s="190" t="s">
        <v>256</v>
      </c>
      <c r="Y647" s="190" t="s">
        <v>256</v>
      </c>
      <c r="AA647" s="190" t="s">
        <v>256</v>
      </c>
      <c r="AB647" s="190" t="s">
        <v>256</v>
      </c>
      <c r="AC647" s="190" t="s">
        <v>256</v>
      </c>
      <c r="AD647" s="190" t="s">
        <v>256</v>
      </c>
      <c r="AF647" s="190" t="s">
        <v>256</v>
      </c>
      <c r="AH647" s="190" t="s">
        <v>256</v>
      </c>
      <c r="AS647" s="190" t="s">
        <v>257</v>
      </c>
    </row>
    <row r="648" spans="1:45" x14ac:dyDescent="0.2">
      <c r="A648" s="190">
        <v>420670</v>
      </c>
      <c r="B648" s="190" t="s">
        <v>172</v>
      </c>
      <c r="T648" s="190" t="s">
        <v>165</v>
      </c>
      <c r="W648" s="190" t="s">
        <v>167</v>
      </c>
      <c r="Y648" s="190" t="s">
        <v>165</v>
      </c>
      <c r="Z648" s="190" t="s">
        <v>163</v>
      </c>
      <c r="AA648" s="190" t="s">
        <v>167</v>
      </c>
      <c r="AB648" s="190" t="s">
        <v>167</v>
      </c>
      <c r="AD648" s="190" t="s">
        <v>163</v>
      </c>
      <c r="AE648" s="190" t="s">
        <v>163</v>
      </c>
      <c r="AF648" s="190" t="s">
        <v>163</v>
      </c>
      <c r="AG648" s="190" t="s">
        <v>163</v>
      </c>
      <c r="AH648" s="190" t="s">
        <v>163</v>
      </c>
    </row>
    <row r="649" spans="1:45" x14ac:dyDescent="0.2">
      <c r="A649" s="190">
        <v>420678</v>
      </c>
      <c r="B649" s="190" t="s">
        <v>172</v>
      </c>
      <c r="R649" s="190" t="s">
        <v>163</v>
      </c>
      <c r="S649" s="190" t="s">
        <v>165</v>
      </c>
      <c r="T649" s="190" t="s">
        <v>163</v>
      </c>
      <c r="AA649" s="190" t="s">
        <v>167</v>
      </c>
      <c r="AD649" s="190" t="s">
        <v>163</v>
      </c>
      <c r="AE649" s="190" t="s">
        <v>163</v>
      </c>
      <c r="AF649" s="190" t="s">
        <v>163</v>
      </c>
      <c r="AG649" s="190" t="s">
        <v>167</v>
      </c>
    </row>
    <row r="650" spans="1:45" x14ac:dyDescent="0.2">
      <c r="A650" s="190">
        <v>420691</v>
      </c>
      <c r="B650" s="190" t="s">
        <v>172</v>
      </c>
      <c r="L650" s="190" t="s">
        <v>163</v>
      </c>
      <c r="T650" s="190" t="s">
        <v>167</v>
      </c>
      <c r="Z650" s="190" t="s">
        <v>165</v>
      </c>
      <c r="AA650" s="190" t="s">
        <v>165</v>
      </c>
      <c r="AD650" s="190" t="s">
        <v>167</v>
      </c>
      <c r="AE650" s="190" t="s">
        <v>165</v>
      </c>
      <c r="AF650" s="190" t="s">
        <v>165</v>
      </c>
      <c r="AG650" s="190" t="s">
        <v>165</v>
      </c>
      <c r="AH650" s="190" t="s">
        <v>165</v>
      </c>
    </row>
    <row r="651" spans="1:45" x14ac:dyDescent="0.2">
      <c r="A651" s="190">
        <v>420699</v>
      </c>
      <c r="B651" s="190" t="s">
        <v>172</v>
      </c>
      <c r="Q651" s="190" t="s">
        <v>167</v>
      </c>
      <c r="U651" s="190" t="s">
        <v>167</v>
      </c>
      <c r="X651" s="190" t="s">
        <v>167</v>
      </c>
      <c r="Y651" s="190" t="s">
        <v>167</v>
      </c>
      <c r="AA651" s="190" t="s">
        <v>167</v>
      </c>
      <c r="AB651" s="190" t="s">
        <v>165</v>
      </c>
      <c r="AE651" s="190" t="s">
        <v>163</v>
      </c>
      <c r="AF651" s="190" t="s">
        <v>167</v>
      </c>
      <c r="AG651" s="190" t="s">
        <v>165</v>
      </c>
    </row>
    <row r="652" spans="1:45" x14ac:dyDescent="0.2">
      <c r="A652" s="190">
        <v>420700</v>
      </c>
      <c r="B652" s="190" t="s">
        <v>172</v>
      </c>
      <c r="M652" s="190" t="s">
        <v>167</v>
      </c>
      <c r="Q652" s="190" t="s">
        <v>165</v>
      </c>
      <c r="S652" s="190" t="s">
        <v>167</v>
      </c>
      <c r="W652" s="190" t="s">
        <v>167</v>
      </c>
      <c r="Y652" s="190" t="s">
        <v>167</v>
      </c>
      <c r="Z652" s="190" t="s">
        <v>167</v>
      </c>
      <c r="AA652" s="190" t="s">
        <v>167</v>
      </c>
      <c r="AB652" s="190" t="s">
        <v>167</v>
      </c>
      <c r="AE652" s="190" t="s">
        <v>165</v>
      </c>
      <c r="AF652" s="190" t="s">
        <v>165</v>
      </c>
      <c r="AG652" s="190" t="s">
        <v>163</v>
      </c>
      <c r="AH652" s="190" t="s">
        <v>167</v>
      </c>
    </row>
    <row r="653" spans="1:45" x14ac:dyDescent="0.2">
      <c r="A653" s="190">
        <v>420703</v>
      </c>
      <c r="B653" s="190" t="s">
        <v>172</v>
      </c>
      <c r="R653" s="190" t="s">
        <v>165</v>
      </c>
      <c r="Y653" s="190" t="s">
        <v>167</v>
      </c>
      <c r="AA653" s="190" t="s">
        <v>167</v>
      </c>
      <c r="AE653" s="190" t="s">
        <v>167</v>
      </c>
      <c r="AF653" s="190" t="s">
        <v>167</v>
      </c>
    </row>
    <row r="654" spans="1:45" x14ac:dyDescent="0.2">
      <c r="A654" s="190">
        <v>420705</v>
      </c>
      <c r="B654" s="190" t="s">
        <v>172</v>
      </c>
      <c r="N654" s="190" t="s">
        <v>167</v>
      </c>
      <c r="O654" s="190" t="s">
        <v>167</v>
      </c>
      <c r="T654" s="190" t="s">
        <v>165</v>
      </c>
      <c r="Y654" s="190" t="s">
        <v>165</v>
      </c>
      <c r="Z654" s="190" t="s">
        <v>165</v>
      </c>
      <c r="AA654" s="190" t="s">
        <v>163</v>
      </c>
      <c r="AB654" s="190" t="s">
        <v>163</v>
      </c>
      <c r="AC654" s="190" t="s">
        <v>163</v>
      </c>
      <c r="AD654" s="190" t="s">
        <v>163</v>
      </c>
      <c r="AE654" s="190" t="s">
        <v>163</v>
      </c>
      <c r="AF654" s="190" t="s">
        <v>163</v>
      </c>
      <c r="AG654" s="190" t="s">
        <v>163</v>
      </c>
      <c r="AH654" s="190" t="s">
        <v>163</v>
      </c>
    </row>
    <row r="655" spans="1:45" x14ac:dyDescent="0.2">
      <c r="A655" s="190">
        <v>420737</v>
      </c>
      <c r="B655" s="190" t="s">
        <v>172</v>
      </c>
      <c r="I655" s="190" t="s">
        <v>167</v>
      </c>
      <c r="W655" s="190" t="s">
        <v>165</v>
      </c>
      <c r="Z655" s="190" t="s">
        <v>165</v>
      </c>
      <c r="AA655" s="190" t="s">
        <v>167</v>
      </c>
      <c r="AB655" s="190" t="s">
        <v>165</v>
      </c>
      <c r="AC655" s="190" t="s">
        <v>167</v>
      </c>
      <c r="AD655" s="190" t="s">
        <v>163</v>
      </c>
      <c r="AE655" s="190" t="s">
        <v>163</v>
      </c>
      <c r="AF655" s="190" t="s">
        <v>163</v>
      </c>
      <c r="AG655" s="190" t="s">
        <v>163</v>
      </c>
      <c r="AH655" s="190" t="s">
        <v>163</v>
      </c>
    </row>
    <row r="656" spans="1:45" x14ac:dyDescent="0.2">
      <c r="A656" s="190">
        <v>420740</v>
      </c>
      <c r="B656" s="190" t="s">
        <v>172</v>
      </c>
      <c r="AA656" s="190" t="s">
        <v>256</v>
      </c>
      <c r="AB656" s="190" t="s">
        <v>256</v>
      </c>
      <c r="AC656" s="190" t="s">
        <v>256</v>
      </c>
      <c r="AD656" s="190" t="s">
        <v>256</v>
      </c>
      <c r="AF656" s="190" t="s">
        <v>256</v>
      </c>
      <c r="AG656" s="190" t="s">
        <v>256</v>
      </c>
      <c r="AS656" s="190" t="s">
        <v>258</v>
      </c>
    </row>
    <row r="657" spans="1:45" x14ac:dyDescent="0.2">
      <c r="A657" s="190">
        <v>420744</v>
      </c>
      <c r="B657" s="190" t="s">
        <v>172</v>
      </c>
      <c r="E657" s="190" t="s">
        <v>167</v>
      </c>
      <c r="Q657" s="190" t="s">
        <v>167</v>
      </c>
      <c r="Y657" s="190" t="s">
        <v>167</v>
      </c>
      <c r="Z657" s="190" t="s">
        <v>165</v>
      </c>
      <c r="AB657" s="190" t="s">
        <v>167</v>
      </c>
      <c r="AC657" s="190" t="s">
        <v>165</v>
      </c>
      <c r="AD657" s="190" t="s">
        <v>165</v>
      </c>
      <c r="AE657" s="190" t="s">
        <v>165</v>
      </c>
      <c r="AF657" s="190" t="s">
        <v>165</v>
      </c>
      <c r="AG657" s="190" t="s">
        <v>163</v>
      </c>
      <c r="AH657" s="190" t="s">
        <v>167</v>
      </c>
    </row>
    <row r="658" spans="1:45" x14ac:dyDescent="0.2">
      <c r="A658" s="190">
        <v>420753</v>
      </c>
      <c r="B658" s="190" t="s">
        <v>172</v>
      </c>
      <c r="I658" s="190" t="s">
        <v>167</v>
      </c>
      <c r="P658" s="190" t="s">
        <v>167</v>
      </c>
      <c r="Q658" s="190" t="s">
        <v>163</v>
      </c>
      <c r="X658" s="190" t="s">
        <v>167</v>
      </c>
      <c r="Y658" s="190" t="s">
        <v>163</v>
      </c>
      <c r="AA658" s="190" t="s">
        <v>167</v>
      </c>
      <c r="AD658" s="190" t="s">
        <v>167</v>
      </c>
      <c r="AE658" s="190" t="s">
        <v>165</v>
      </c>
      <c r="AF658" s="190" t="s">
        <v>163</v>
      </c>
      <c r="AG658" s="190" t="s">
        <v>167</v>
      </c>
      <c r="AH658" s="190" t="s">
        <v>167</v>
      </c>
    </row>
    <row r="659" spans="1:45" x14ac:dyDescent="0.2">
      <c r="A659" s="190">
        <v>420755</v>
      </c>
      <c r="B659" s="190" t="s">
        <v>172</v>
      </c>
      <c r="U659" s="190" t="s">
        <v>163</v>
      </c>
      <c r="V659" s="190" t="s">
        <v>163</v>
      </c>
      <c r="X659" s="190" t="s">
        <v>165</v>
      </c>
      <c r="Y659" s="190" t="s">
        <v>167</v>
      </c>
      <c r="AA659" s="190" t="s">
        <v>165</v>
      </c>
      <c r="AB659" s="190" t="s">
        <v>165</v>
      </c>
      <c r="AD659" s="190" t="s">
        <v>165</v>
      </c>
      <c r="AF659" s="190" t="s">
        <v>167</v>
      </c>
      <c r="AG659" s="190" t="s">
        <v>163</v>
      </c>
      <c r="AH659" s="190" t="s">
        <v>165</v>
      </c>
    </row>
    <row r="660" spans="1:45" x14ac:dyDescent="0.2">
      <c r="A660" s="190">
        <v>420768</v>
      </c>
      <c r="B660" s="190" t="s">
        <v>172</v>
      </c>
      <c r="C660" s="190" t="s">
        <v>255</v>
      </c>
      <c r="D660" s="190" t="s">
        <v>255</v>
      </c>
      <c r="E660" s="190" t="s">
        <v>255</v>
      </c>
      <c r="F660" s="190" t="s">
        <v>255</v>
      </c>
      <c r="G660" s="190" t="s">
        <v>255</v>
      </c>
      <c r="H660" s="190" t="s">
        <v>255</v>
      </c>
      <c r="I660" s="190" t="s">
        <v>255</v>
      </c>
      <c r="J660" s="190" t="s">
        <v>255</v>
      </c>
      <c r="K660" s="190" t="s">
        <v>255</v>
      </c>
      <c r="L660" s="190" t="s">
        <v>255</v>
      </c>
      <c r="M660" s="190" t="s">
        <v>255</v>
      </c>
      <c r="N660" s="190" t="s">
        <v>165</v>
      </c>
      <c r="O660" s="190" t="s">
        <v>255</v>
      </c>
      <c r="P660" s="190" t="s">
        <v>255</v>
      </c>
      <c r="Q660" s="190" t="s">
        <v>255</v>
      </c>
      <c r="R660" s="190" t="s">
        <v>255</v>
      </c>
      <c r="S660" s="190" t="s">
        <v>165</v>
      </c>
      <c r="T660" s="190" t="s">
        <v>255</v>
      </c>
      <c r="U660" s="190" t="s">
        <v>255</v>
      </c>
      <c r="V660" s="190" t="s">
        <v>255</v>
      </c>
      <c r="W660" s="190" t="s">
        <v>255</v>
      </c>
      <c r="X660" s="190" t="s">
        <v>255</v>
      </c>
      <c r="Y660" s="190" t="s">
        <v>165</v>
      </c>
      <c r="Z660" s="190" t="s">
        <v>255</v>
      </c>
      <c r="AA660" s="190" t="s">
        <v>165</v>
      </c>
      <c r="AB660" s="190" t="s">
        <v>255</v>
      </c>
      <c r="AC660" s="190" t="s">
        <v>163</v>
      </c>
      <c r="AD660" s="190" t="s">
        <v>163</v>
      </c>
      <c r="AE660" s="190" t="s">
        <v>163</v>
      </c>
      <c r="AF660" s="190" t="s">
        <v>163</v>
      </c>
      <c r="AG660" s="190" t="s">
        <v>163</v>
      </c>
      <c r="AH660" s="190" t="s">
        <v>163</v>
      </c>
      <c r="AI660" s="190" t="s">
        <v>255</v>
      </c>
      <c r="AJ660" s="190" t="s">
        <v>255</v>
      </c>
      <c r="AK660" s="190" t="s">
        <v>255</v>
      </c>
      <c r="AL660" s="190" t="s">
        <v>255</v>
      </c>
      <c r="AM660" s="190" t="s">
        <v>255</v>
      </c>
      <c r="AN660" s="190" t="s">
        <v>255</v>
      </c>
      <c r="AO660" s="190" t="s">
        <v>255</v>
      </c>
      <c r="AP660" s="190" t="s">
        <v>255</v>
      </c>
      <c r="AQ660" s="190" t="s">
        <v>255</v>
      </c>
      <c r="AR660" s="190" t="s">
        <v>255</v>
      </c>
      <c r="AS660" s="190">
        <v>1</v>
      </c>
    </row>
    <row r="661" spans="1:45" x14ac:dyDescent="0.2">
      <c r="A661" s="190">
        <v>420774</v>
      </c>
      <c r="B661" s="190" t="s">
        <v>172</v>
      </c>
      <c r="K661" s="190" t="s">
        <v>167</v>
      </c>
      <c r="L661" s="190" t="s">
        <v>167</v>
      </c>
      <c r="N661" s="190" t="s">
        <v>167</v>
      </c>
      <c r="Y661" s="190" t="s">
        <v>165</v>
      </c>
      <c r="AA661" s="190" t="s">
        <v>165</v>
      </c>
      <c r="AC661" s="190" t="s">
        <v>165</v>
      </c>
      <c r="AD661" s="190" t="s">
        <v>163</v>
      </c>
      <c r="AE661" s="190" t="s">
        <v>163</v>
      </c>
      <c r="AF661" s="190" t="s">
        <v>163</v>
      </c>
      <c r="AG661" s="190" t="s">
        <v>163</v>
      </c>
      <c r="AH661" s="190" t="s">
        <v>163</v>
      </c>
    </row>
    <row r="662" spans="1:45" x14ac:dyDescent="0.2">
      <c r="A662" s="190">
        <v>420775</v>
      </c>
      <c r="B662" s="190" t="s">
        <v>172</v>
      </c>
      <c r="E662" s="190" t="s">
        <v>167</v>
      </c>
      <c r="K662" s="190" t="s">
        <v>167</v>
      </c>
      <c r="Q662" s="190" t="s">
        <v>167</v>
      </c>
      <c r="Y662" s="190" t="s">
        <v>167</v>
      </c>
      <c r="AA662" s="190" t="s">
        <v>167</v>
      </c>
      <c r="AC662" s="190" t="s">
        <v>167</v>
      </c>
      <c r="AD662" s="190" t="s">
        <v>165</v>
      </c>
      <c r="AE662" s="190" t="s">
        <v>165</v>
      </c>
      <c r="AF662" s="190" t="s">
        <v>165</v>
      </c>
      <c r="AG662" s="190" t="s">
        <v>165</v>
      </c>
      <c r="AH662" s="190" t="s">
        <v>167</v>
      </c>
    </row>
    <row r="663" spans="1:45" x14ac:dyDescent="0.2">
      <c r="A663" s="190">
        <v>420792</v>
      </c>
      <c r="B663" s="190" t="s">
        <v>172</v>
      </c>
      <c r="E663" s="190" t="s">
        <v>167</v>
      </c>
      <c r="K663" s="190" t="s">
        <v>167</v>
      </c>
      <c r="V663" s="190" t="s">
        <v>167</v>
      </c>
      <c r="Y663" s="190" t="s">
        <v>167</v>
      </c>
      <c r="AA663" s="190" t="s">
        <v>167</v>
      </c>
      <c r="AB663" s="190" t="s">
        <v>167</v>
      </c>
      <c r="AE663" s="190" t="s">
        <v>163</v>
      </c>
      <c r="AF663" s="190" t="s">
        <v>165</v>
      </c>
      <c r="AG663" s="190" t="s">
        <v>165</v>
      </c>
      <c r="AH663" s="190" t="s">
        <v>165</v>
      </c>
    </row>
    <row r="664" spans="1:45" x14ac:dyDescent="0.2">
      <c r="A664" s="190">
        <v>420794</v>
      </c>
      <c r="B664" s="190" t="s">
        <v>172</v>
      </c>
      <c r="E664" s="190" t="s">
        <v>167</v>
      </c>
      <c r="L664" s="190" t="s">
        <v>163</v>
      </c>
      <c r="R664" s="190" t="s">
        <v>163</v>
      </c>
      <c r="X664" s="190" t="s">
        <v>165</v>
      </c>
      <c r="Y664" s="190" t="s">
        <v>163</v>
      </c>
      <c r="Z664" s="190" t="s">
        <v>163</v>
      </c>
      <c r="AA664" s="190" t="s">
        <v>163</v>
      </c>
      <c r="AB664" s="190" t="s">
        <v>163</v>
      </c>
      <c r="AC664" s="190" t="s">
        <v>163</v>
      </c>
      <c r="AD664" s="190" t="s">
        <v>163</v>
      </c>
      <c r="AE664" s="190" t="s">
        <v>163</v>
      </c>
      <c r="AF664" s="190" t="s">
        <v>163</v>
      </c>
      <c r="AG664" s="190" t="s">
        <v>163</v>
      </c>
      <c r="AH664" s="190" t="s">
        <v>163</v>
      </c>
    </row>
    <row r="665" spans="1:45" x14ac:dyDescent="0.2">
      <c r="A665" s="190">
        <v>420799</v>
      </c>
      <c r="B665" s="190" t="s">
        <v>172</v>
      </c>
      <c r="L665" s="190" t="s">
        <v>165</v>
      </c>
      <c r="AB665" s="190" t="s">
        <v>167</v>
      </c>
      <c r="AE665" s="190" t="s">
        <v>163</v>
      </c>
      <c r="AG665" s="190" t="s">
        <v>163</v>
      </c>
      <c r="AH665" s="190" t="s">
        <v>165</v>
      </c>
    </row>
    <row r="666" spans="1:45" x14ac:dyDescent="0.2">
      <c r="A666" s="190">
        <v>420800</v>
      </c>
      <c r="B666" s="190" t="s">
        <v>172</v>
      </c>
      <c r="O666" s="190" t="s">
        <v>167</v>
      </c>
      <c r="R666" s="190" t="s">
        <v>167</v>
      </c>
      <c r="AB666" s="190" t="s">
        <v>165</v>
      </c>
      <c r="AD666" s="190" t="s">
        <v>163</v>
      </c>
      <c r="AE666" s="190" t="s">
        <v>163</v>
      </c>
      <c r="AG666" s="190" t="s">
        <v>163</v>
      </c>
      <c r="AH666" s="190" t="s">
        <v>163</v>
      </c>
    </row>
    <row r="667" spans="1:45" x14ac:dyDescent="0.2">
      <c r="A667" s="190">
        <v>420812</v>
      </c>
      <c r="B667" s="190" t="s">
        <v>172</v>
      </c>
      <c r="S667" s="190" t="s">
        <v>167</v>
      </c>
      <c r="Y667" s="190" t="s">
        <v>167</v>
      </c>
      <c r="AA667" s="190" t="s">
        <v>167</v>
      </c>
      <c r="AB667" s="190" t="s">
        <v>167</v>
      </c>
      <c r="AD667" s="190" t="s">
        <v>167</v>
      </c>
      <c r="AE667" s="190" t="s">
        <v>163</v>
      </c>
      <c r="AF667" s="190" t="s">
        <v>165</v>
      </c>
      <c r="AG667" s="190" t="s">
        <v>167</v>
      </c>
    </row>
    <row r="668" spans="1:45" x14ac:dyDescent="0.2">
      <c r="A668" s="190">
        <v>420814</v>
      </c>
      <c r="B668" s="190" t="s">
        <v>172</v>
      </c>
      <c r="H668" s="190" t="s">
        <v>167</v>
      </c>
      <c r="Q668" s="190" t="s">
        <v>167</v>
      </c>
      <c r="R668" s="190" t="s">
        <v>163</v>
      </c>
      <c r="S668" s="190" t="s">
        <v>165</v>
      </c>
      <c r="AA668" s="190" t="s">
        <v>163</v>
      </c>
      <c r="AB668" s="190" t="s">
        <v>163</v>
      </c>
      <c r="AC668" s="190" t="s">
        <v>163</v>
      </c>
      <c r="AD668" s="190" t="s">
        <v>163</v>
      </c>
      <c r="AE668" s="190" t="s">
        <v>163</v>
      </c>
      <c r="AF668" s="190" t="s">
        <v>163</v>
      </c>
      <c r="AG668" s="190" t="s">
        <v>163</v>
      </c>
      <c r="AH668" s="190" t="s">
        <v>163</v>
      </c>
    </row>
    <row r="669" spans="1:45" x14ac:dyDescent="0.2">
      <c r="A669" s="190">
        <v>420816</v>
      </c>
      <c r="B669" s="190" t="s">
        <v>172</v>
      </c>
      <c r="J669" s="190" t="s">
        <v>167</v>
      </c>
      <c r="Z669" s="190" t="s">
        <v>167</v>
      </c>
      <c r="AA669" s="190" t="s">
        <v>167</v>
      </c>
      <c r="AB669" s="190" t="s">
        <v>167</v>
      </c>
      <c r="AC669" s="190" t="s">
        <v>167</v>
      </c>
      <c r="AD669" s="190" t="s">
        <v>167</v>
      </c>
      <c r="AE669" s="190" t="s">
        <v>163</v>
      </c>
      <c r="AF669" s="190" t="s">
        <v>163</v>
      </c>
      <c r="AG669" s="190" t="s">
        <v>165</v>
      </c>
      <c r="AH669" s="190" t="s">
        <v>165</v>
      </c>
    </row>
    <row r="670" spans="1:45" x14ac:dyDescent="0.2">
      <c r="A670" s="190">
        <v>420820</v>
      </c>
      <c r="B670" s="190" t="s">
        <v>172</v>
      </c>
      <c r="N670" s="190" t="s">
        <v>167</v>
      </c>
      <c r="W670" s="190" t="s">
        <v>167</v>
      </c>
      <c r="AA670" s="190" t="s">
        <v>163</v>
      </c>
      <c r="AB670" s="190" t="s">
        <v>165</v>
      </c>
      <c r="AC670" s="190" t="s">
        <v>163</v>
      </c>
      <c r="AD670" s="190" t="s">
        <v>163</v>
      </c>
      <c r="AE670" s="190" t="s">
        <v>163</v>
      </c>
      <c r="AF670" s="190" t="s">
        <v>163</v>
      </c>
      <c r="AG670" s="190" t="s">
        <v>163</v>
      </c>
      <c r="AH670" s="190" t="s">
        <v>163</v>
      </c>
    </row>
    <row r="671" spans="1:45" x14ac:dyDescent="0.2">
      <c r="A671" s="190">
        <v>420833</v>
      </c>
      <c r="B671" s="190" t="s">
        <v>172</v>
      </c>
      <c r="Q671" s="190" t="s">
        <v>167</v>
      </c>
      <c r="V671" s="190" t="s">
        <v>167</v>
      </c>
      <c r="AA671" s="190" t="s">
        <v>165</v>
      </c>
      <c r="AD671" s="190" t="s">
        <v>163</v>
      </c>
      <c r="AE671" s="190" t="s">
        <v>165</v>
      </c>
      <c r="AF671" s="190" t="s">
        <v>163</v>
      </c>
      <c r="AG671" s="190" t="s">
        <v>163</v>
      </c>
      <c r="AH671" s="190" t="s">
        <v>163</v>
      </c>
    </row>
    <row r="672" spans="1:45" x14ac:dyDescent="0.2">
      <c r="A672" s="190">
        <v>420834</v>
      </c>
      <c r="B672" s="190" t="s">
        <v>172</v>
      </c>
      <c r="E672" s="190" t="s">
        <v>167</v>
      </c>
      <c r="F672" s="190" t="s">
        <v>167</v>
      </c>
      <c r="Y672" s="190" t="s">
        <v>165</v>
      </c>
      <c r="AA672" s="190" t="s">
        <v>167</v>
      </c>
      <c r="AD672" s="190" t="s">
        <v>165</v>
      </c>
      <c r="AG672" s="190" t="s">
        <v>163</v>
      </c>
      <c r="AH672" s="190" t="s">
        <v>163</v>
      </c>
    </row>
    <row r="673" spans="1:45" x14ac:dyDescent="0.2">
      <c r="A673" s="190">
        <v>420846</v>
      </c>
      <c r="B673" s="190" t="s">
        <v>172</v>
      </c>
      <c r="L673" s="190" t="s">
        <v>256</v>
      </c>
      <c r="N673" s="190" t="s">
        <v>256</v>
      </c>
      <c r="P673" s="190" t="s">
        <v>256</v>
      </c>
      <c r="Y673" s="190" t="s">
        <v>256</v>
      </c>
      <c r="Z673" s="190" t="s">
        <v>256</v>
      </c>
      <c r="AA673" s="190" t="s">
        <v>256</v>
      </c>
      <c r="AB673" s="190" t="s">
        <v>256</v>
      </c>
      <c r="AC673" s="190" t="s">
        <v>256</v>
      </c>
      <c r="AD673" s="190" t="s">
        <v>256</v>
      </c>
      <c r="AE673" s="190" t="s">
        <v>256</v>
      </c>
      <c r="AF673" s="190" t="s">
        <v>256</v>
      </c>
      <c r="AG673" s="190" t="s">
        <v>256</v>
      </c>
      <c r="AH673" s="190" t="s">
        <v>256</v>
      </c>
      <c r="AS673" s="190" t="s">
        <v>257</v>
      </c>
    </row>
    <row r="674" spans="1:45" x14ac:dyDescent="0.2">
      <c r="A674" s="190">
        <v>420861</v>
      </c>
      <c r="B674" s="190" t="s">
        <v>172</v>
      </c>
      <c r="S674" s="190" t="s">
        <v>167</v>
      </c>
      <c r="Y674" s="190" t="s">
        <v>167</v>
      </c>
      <c r="AA674" s="190" t="s">
        <v>167</v>
      </c>
      <c r="AF674" s="190" t="s">
        <v>167</v>
      </c>
      <c r="AG674" s="190" t="s">
        <v>167</v>
      </c>
    </row>
    <row r="675" spans="1:45" x14ac:dyDescent="0.2">
      <c r="A675" s="190">
        <v>420869</v>
      </c>
      <c r="B675" s="190" t="s">
        <v>172</v>
      </c>
      <c r="L675" s="190" t="s">
        <v>256</v>
      </c>
      <c r="M675" s="190" t="s">
        <v>256</v>
      </c>
      <c r="AA675" s="190" t="s">
        <v>256</v>
      </c>
      <c r="AB675" s="190" t="s">
        <v>256</v>
      </c>
      <c r="AC675" s="190" t="s">
        <v>256</v>
      </c>
      <c r="AD675" s="190" t="s">
        <v>256</v>
      </c>
      <c r="AE675" s="190" t="s">
        <v>256</v>
      </c>
      <c r="AF675" s="190" t="s">
        <v>256</v>
      </c>
      <c r="AH675" s="190" t="s">
        <v>256</v>
      </c>
      <c r="AS675" s="190" t="s">
        <v>257</v>
      </c>
    </row>
    <row r="676" spans="1:45" x14ac:dyDescent="0.2">
      <c r="A676" s="190">
        <v>420877</v>
      </c>
      <c r="B676" s="190" t="s">
        <v>172</v>
      </c>
      <c r="Q676" s="190" t="s">
        <v>165</v>
      </c>
      <c r="S676" s="190" t="s">
        <v>167</v>
      </c>
      <c r="W676" s="190" t="s">
        <v>167</v>
      </c>
      <c r="Y676" s="190" t="s">
        <v>163</v>
      </c>
      <c r="AA676" s="190" t="s">
        <v>163</v>
      </c>
      <c r="AB676" s="190" t="s">
        <v>167</v>
      </c>
      <c r="AC676" s="190" t="s">
        <v>167</v>
      </c>
      <c r="AD676" s="190" t="s">
        <v>165</v>
      </c>
      <c r="AE676" s="190" t="s">
        <v>163</v>
      </c>
      <c r="AF676" s="190" t="s">
        <v>163</v>
      </c>
      <c r="AG676" s="190" t="s">
        <v>163</v>
      </c>
      <c r="AH676" s="190" t="s">
        <v>163</v>
      </c>
    </row>
    <row r="677" spans="1:45" x14ac:dyDescent="0.2">
      <c r="A677" s="190">
        <v>420881</v>
      </c>
      <c r="B677" s="190" t="s">
        <v>172</v>
      </c>
      <c r="C677" s="190" t="s">
        <v>255</v>
      </c>
      <c r="D677" s="190" t="s">
        <v>255</v>
      </c>
      <c r="E677" s="190" t="s">
        <v>255</v>
      </c>
      <c r="F677" s="190" t="s">
        <v>255</v>
      </c>
      <c r="G677" s="190" t="s">
        <v>255</v>
      </c>
      <c r="H677" s="190" t="s">
        <v>255</v>
      </c>
      <c r="I677" s="190" t="s">
        <v>255</v>
      </c>
      <c r="J677" s="190" t="s">
        <v>255</v>
      </c>
      <c r="K677" s="190" t="s">
        <v>255</v>
      </c>
      <c r="L677" s="190" t="s">
        <v>255</v>
      </c>
      <c r="M677" s="190" t="s">
        <v>255</v>
      </c>
      <c r="N677" s="190" t="s">
        <v>255</v>
      </c>
      <c r="O677" s="190" t="s">
        <v>255</v>
      </c>
      <c r="P677" s="190" t="s">
        <v>255</v>
      </c>
      <c r="Q677" s="190" t="s">
        <v>255</v>
      </c>
      <c r="R677" s="190" t="s">
        <v>167</v>
      </c>
      <c r="S677" s="190" t="s">
        <v>255</v>
      </c>
      <c r="T677" s="190" t="s">
        <v>255</v>
      </c>
      <c r="U677" s="190" t="s">
        <v>255</v>
      </c>
      <c r="V677" s="190" t="s">
        <v>255</v>
      </c>
      <c r="W677" s="190" t="s">
        <v>167</v>
      </c>
      <c r="X677" s="190" t="s">
        <v>167</v>
      </c>
      <c r="Y677" s="190" t="s">
        <v>167</v>
      </c>
      <c r="Z677" s="190" t="s">
        <v>163</v>
      </c>
      <c r="AA677" s="190" t="s">
        <v>167</v>
      </c>
      <c r="AB677" s="190" t="s">
        <v>165</v>
      </c>
      <c r="AC677" s="190" t="s">
        <v>167</v>
      </c>
      <c r="AD677" s="190" t="s">
        <v>163</v>
      </c>
      <c r="AE677" s="190" t="s">
        <v>163</v>
      </c>
      <c r="AF677" s="190" t="s">
        <v>163</v>
      </c>
      <c r="AG677" s="190" t="s">
        <v>163</v>
      </c>
      <c r="AH677" s="190" t="s">
        <v>163</v>
      </c>
      <c r="AI677" s="190" t="s">
        <v>255</v>
      </c>
      <c r="AJ677" s="190" t="s">
        <v>255</v>
      </c>
      <c r="AK677" s="190" t="s">
        <v>255</v>
      </c>
      <c r="AL677" s="190" t="s">
        <v>255</v>
      </c>
      <c r="AM677" s="190" t="s">
        <v>255</v>
      </c>
      <c r="AN677" s="190" t="s">
        <v>255</v>
      </c>
      <c r="AO677" s="190" t="s">
        <v>255</v>
      </c>
      <c r="AP677" s="190" t="s">
        <v>255</v>
      </c>
      <c r="AQ677" s="190" t="s">
        <v>255</v>
      </c>
      <c r="AR677" s="190" t="s">
        <v>255</v>
      </c>
    </row>
    <row r="678" spans="1:45" x14ac:dyDescent="0.2">
      <c r="A678" s="190">
        <v>420883</v>
      </c>
      <c r="B678" s="190" t="s">
        <v>172</v>
      </c>
      <c r="Y678" s="190" t="s">
        <v>167</v>
      </c>
      <c r="AA678" s="190" t="s">
        <v>167</v>
      </c>
      <c r="AE678" s="190" t="s">
        <v>163</v>
      </c>
      <c r="AF678" s="190" t="s">
        <v>165</v>
      </c>
      <c r="AH678" s="190" t="s">
        <v>165</v>
      </c>
    </row>
    <row r="679" spans="1:45" x14ac:dyDescent="0.2">
      <c r="A679" s="190">
        <v>420900</v>
      </c>
      <c r="B679" s="190" t="s">
        <v>172</v>
      </c>
      <c r="I679" s="190" t="s">
        <v>167</v>
      </c>
      <c r="S679" s="190" t="s">
        <v>167</v>
      </c>
      <c r="X679" s="190" t="s">
        <v>167</v>
      </c>
      <c r="Y679" s="190" t="s">
        <v>167</v>
      </c>
      <c r="AA679" s="190" t="s">
        <v>167</v>
      </c>
      <c r="AB679" s="190" t="s">
        <v>165</v>
      </c>
      <c r="AC679" s="190" t="s">
        <v>167</v>
      </c>
      <c r="AD679" s="190" t="s">
        <v>163</v>
      </c>
      <c r="AE679" s="190" t="s">
        <v>163</v>
      </c>
      <c r="AF679" s="190" t="s">
        <v>163</v>
      </c>
      <c r="AH679" s="190" t="s">
        <v>163</v>
      </c>
    </row>
    <row r="680" spans="1:45" x14ac:dyDescent="0.2">
      <c r="A680" s="190">
        <v>420921</v>
      </c>
      <c r="B680" s="190" t="s">
        <v>172</v>
      </c>
      <c r="H680" s="190" t="s">
        <v>165</v>
      </c>
      <c r="K680" s="190" t="s">
        <v>167</v>
      </c>
      <c r="L680" s="190" t="s">
        <v>163</v>
      </c>
      <c r="S680" s="190" t="s">
        <v>163</v>
      </c>
      <c r="Z680" s="190" t="s">
        <v>163</v>
      </c>
      <c r="AA680" s="190" t="s">
        <v>163</v>
      </c>
      <c r="AB680" s="190" t="s">
        <v>163</v>
      </c>
      <c r="AC680" s="190" t="s">
        <v>163</v>
      </c>
      <c r="AD680" s="190" t="s">
        <v>163</v>
      </c>
      <c r="AE680" s="190" t="s">
        <v>163</v>
      </c>
      <c r="AF680" s="190" t="s">
        <v>163</v>
      </c>
      <c r="AG680" s="190" t="s">
        <v>163</v>
      </c>
    </row>
    <row r="681" spans="1:45" x14ac:dyDescent="0.2">
      <c r="A681" s="190">
        <v>420927</v>
      </c>
      <c r="B681" s="190" t="s">
        <v>172</v>
      </c>
      <c r="I681" s="190" t="s">
        <v>167</v>
      </c>
      <c r="X681" s="190" t="s">
        <v>167</v>
      </c>
      <c r="Y681" s="190" t="s">
        <v>167</v>
      </c>
      <c r="AA681" s="190" t="s">
        <v>167</v>
      </c>
      <c r="AB681" s="190" t="s">
        <v>167</v>
      </c>
      <c r="AC681" s="190" t="s">
        <v>167</v>
      </c>
      <c r="AD681" s="190" t="s">
        <v>165</v>
      </c>
      <c r="AF681" s="190" t="s">
        <v>167</v>
      </c>
      <c r="AG681" s="190" t="s">
        <v>167</v>
      </c>
      <c r="AH681" s="190" t="s">
        <v>165</v>
      </c>
    </row>
    <row r="682" spans="1:45" x14ac:dyDescent="0.2">
      <c r="A682" s="190">
        <v>420941</v>
      </c>
      <c r="B682" s="190" t="s">
        <v>172</v>
      </c>
      <c r="L682" s="190" t="s">
        <v>165</v>
      </c>
      <c r="Q682" s="190" t="s">
        <v>167</v>
      </c>
      <c r="X682" s="190" t="s">
        <v>167</v>
      </c>
      <c r="AA682" s="190" t="s">
        <v>167</v>
      </c>
      <c r="AB682" s="190" t="s">
        <v>167</v>
      </c>
      <c r="AE682" s="190" t="s">
        <v>163</v>
      </c>
      <c r="AF682" s="190" t="s">
        <v>167</v>
      </c>
      <c r="AG682" s="190" t="s">
        <v>165</v>
      </c>
      <c r="AH682" s="190" t="s">
        <v>167</v>
      </c>
    </row>
    <row r="683" spans="1:45" x14ac:dyDescent="0.2">
      <c r="A683" s="190">
        <v>420947</v>
      </c>
      <c r="B683" s="190" t="s">
        <v>172</v>
      </c>
      <c r="K683" s="190" t="s">
        <v>167</v>
      </c>
      <c r="O683" s="190" t="s">
        <v>167</v>
      </c>
      <c r="P683" s="190" t="s">
        <v>167</v>
      </c>
      <c r="W683" s="190" t="s">
        <v>167</v>
      </c>
      <c r="Y683" s="190" t="s">
        <v>167</v>
      </c>
      <c r="AB683" s="190" t="s">
        <v>167</v>
      </c>
      <c r="AD683" s="190" t="s">
        <v>165</v>
      </c>
      <c r="AG683" s="190" t="s">
        <v>165</v>
      </c>
    </row>
    <row r="684" spans="1:45" x14ac:dyDescent="0.2">
      <c r="A684" s="190">
        <v>420956</v>
      </c>
      <c r="B684" s="190" t="s">
        <v>172</v>
      </c>
      <c r="H684" s="190" t="s">
        <v>167</v>
      </c>
      <c r="R684" s="190" t="s">
        <v>167</v>
      </c>
      <c r="S684" s="190" t="s">
        <v>167</v>
      </c>
      <c r="AE684" s="190" t="s">
        <v>165</v>
      </c>
      <c r="AG684" s="190" t="s">
        <v>167</v>
      </c>
    </row>
    <row r="685" spans="1:45" x14ac:dyDescent="0.2">
      <c r="A685" s="190">
        <v>420976</v>
      </c>
      <c r="B685" s="190" t="s">
        <v>172</v>
      </c>
      <c r="H685" s="190" t="s">
        <v>167</v>
      </c>
      <c r="K685" s="190" t="s">
        <v>167</v>
      </c>
      <c r="R685" s="190" t="s">
        <v>167</v>
      </c>
      <c r="V685" s="190" t="s">
        <v>165</v>
      </c>
      <c r="Y685" s="190" t="s">
        <v>167</v>
      </c>
      <c r="AD685" s="190" t="s">
        <v>165</v>
      </c>
      <c r="AE685" s="190" t="s">
        <v>165</v>
      </c>
      <c r="AF685" s="190" t="s">
        <v>165</v>
      </c>
      <c r="AG685" s="190" t="s">
        <v>165</v>
      </c>
      <c r="AH685" s="190" t="s">
        <v>165</v>
      </c>
    </row>
    <row r="686" spans="1:45" x14ac:dyDescent="0.2">
      <c r="A686" s="190">
        <v>420988</v>
      </c>
      <c r="B686" s="190" t="s">
        <v>172</v>
      </c>
      <c r="I686" s="190" t="s">
        <v>167</v>
      </c>
      <c r="Y686" s="190" t="s">
        <v>167</v>
      </c>
      <c r="AB686" s="190" t="s">
        <v>167</v>
      </c>
      <c r="AD686" s="190" t="s">
        <v>167</v>
      </c>
      <c r="AE686" s="190" t="s">
        <v>163</v>
      </c>
      <c r="AF686" s="190" t="s">
        <v>165</v>
      </c>
      <c r="AH686" s="190" t="s">
        <v>167</v>
      </c>
    </row>
    <row r="687" spans="1:45" x14ac:dyDescent="0.2">
      <c r="A687" s="190">
        <v>420991</v>
      </c>
      <c r="B687" s="190" t="s">
        <v>172</v>
      </c>
      <c r="S687" s="190" t="s">
        <v>165</v>
      </c>
      <c r="Y687" s="190" t="s">
        <v>167</v>
      </c>
      <c r="AD687" s="190" t="s">
        <v>167</v>
      </c>
      <c r="AE687" s="190" t="s">
        <v>163</v>
      </c>
      <c r="AF687" s="190" t="s">
        <v>167</v>
      </c>
      <c r="AG687" s="190" t="s">
        <v>165</v>
      </c>
      <c r="AH687" s="190" t="s">
        <v>167</v>
      </c>
    </row>
    <row r="688" spans="1:45" x14ac:dyDescent="0.2">
      <c r="A688" s="190">
        <v>421009</v>
      </c>
      <c r="B688" s="190" t="s">
        <v>172</v>
      </c>
      <c r="E688" s="190" t="s">
        <v>167</v>
      </c>
      <c r="G688" s="190" t="s">
        <v>167</v>
      </c>
      <c r="I688" s="190" t="s">
        <v>167</v>
      </c>
      <c r="O688" s="190" t="s">
        <v>167</v>
      </c>
      <c r="Y688" s="190" t="s">
        <v>167</v>
      </c>
      <c r="AA688" s="190" t="s">
        <v>167</v>
      </c>
      <c r="AB688" s="190" t="s">
        <v>165</v>
      </c>
      <c r="AC688" s="190" t="s">
        <v>167</v>
      </c>
      <c r="AD688" s="190" t="s">
        <v>165</v>
      </c>
      <c r="AE688" s="190" t="s">
        <v>163</v>
      </c>
      <c r="AF688" s="190" t="s">
        <v>163</v>
      </c>
      <c r="AG688" s="190" t="s">
        <v>163</v>
      </c>
      <c r="AH688" s="190" t="s">
        <v>163</v>
      </c>
    </row>
    <row r="689" spans="1:45" x14ac:dyDescent="0.2">
      <c r="A689" s="190">
        <v>421017</v>
      </c>
      <c r="B689" s="190" t="s">
        <v>172</v>
      </c>
      <c r="L689" s="190" t="s">
        <v>167</v>
      </c>
      <c r="Y689" s="190" t="s">
        <v>167</v>
      </c>
      <c r="AA689" s="190" t="s">
        <v>167</v>
      </c>
      <c r="AC689" s="190" t="s">
        <v>167</v>
      </c>
      <c r="AF689" s="190" t="s">
        <v>165</v>
      </c>
      <c r="AH689" s="190" t="s">
        <v>167</v>
      </c>
    </row>
    <row r="690" spans="1:45" x14ac:dyDescent="0.2">
      <c r="A690" s="190">
        <v>421060</v>
      </c>
      <c r="B690" s="190" t="s">
        <v>172</v>
      </c>
      <c r="D690" s="190" t="s">
        <v>167</v>
      </c>
      <c r="J690" s="190" t="s">
        <v>167</v>
      </c>
      <c r="W690" s="190" t="s">
        <v>167</v>
      </c>
      <c r="X690" s="190" t="s">
        <v>167</v>
      </c>
      <c r="Y690" s="190" t="s">
        <v>167</v>
      </c>
      <c r="AA690" s="190" t="s">
        <v>167</v>
      </c>
      <c r="AB690" s="190" t="s">
        <v>167</v>
      </c>
      <c r="AD690" s="190" t="s">
        <v>163</v>
      </c>
      <c r="AE690" s="190" t="s">
        <v>163</v>
      </c>
      <c r="AF690" s="190" t="s">
        <v>163</v>
      </c>
      <c r="AH690" s="190" t="s">
        <v>167</v>
      </c>
    </row>
    <row r="691" spans="1:45" x14ac:dyDescent="0.2">
      <c r="A691" s="190">
        <v>421084</v>
      </c>
      <c r="B691" s="190" t="s">
        <v>172</v>
      </c>
      <c r="Q691" s="190" t="s">
        <v>256</v>
      </c>
      <c r="Y691" s="190" t="s">
        <v>256</v>
      </c>
      <c r="Z691" s="190" t="s">
        <v>256</v>
      </c>
      <c r="AA691" s="190" t="s">
        <v>256</v>
      </c>
      <c r="AC691" s="190" t="s">
        <v>256</v>
      </c>
      <c r="AD691" s="190" t="s">
        <v>256</v>
      </c>
      <c r="AE691" s="190" t="s">
        <v>256</v>
      </c>
      <c r="AF691" s="190" t="s">
        <v>256</v>
      </c>
      <c r="AG691" s="190" t="s">
        <v>256</v>
      </c>
      <c r="AH691" s="190" t="s">
        <v>256</v>
      </c>
      <c r="AS691" s="190" t="s">
        <v>257</v>
      </c>
    </row>
    <row r="692" spans="1:45" x14ac:dyDescent="0.2">
      <c r="A692" s="190">
        <v>421087</v>
      </c>
      <c r="B692" s="190" t="s">
        <v>172</v>
      </c>
      <c r="Q692" s="190" t="s">
        <v>167</v>
      </c>
      <c r="Y692" s="190" t="s">
        <v>167</v>
      </c>
      <c r="AA692" s="190" t="s">
        <v>167</v>
      </c>
      <c r="AE692" s="190" t="s">
        <v>163</v>
      </c>
      <c r="AF692" s="190" t="s">
        <v>165</v>
      </c>
      <c r="AG692" s="190" t="s">
        <v>167</v>
      </c>
    </row>
    <row r="693" spans="1:45" x14ac:dyDescent="0.2">
      <c r="A693" s="190">
        <v>421117</v>
      </c>
      <c r="B693" s="190" t="s">
        <v>172</v>
      </c>
      <c r="H693" s="190" t="s">
        <v>167</v>
      </c>
      <c r="M693" s="190" t="s">
        <v>167</v>
      </c>
      <c r="S693" s="190" t="s">
        <v>167</v>
      </c>
      <c r="AD693" s="190" t="s">
        <v>165</v>
      </c>
      <c r="AE693" s="190" t="s">
        <v>163</v>
      </c>
      <c r="AG693" s="190" t="s">
        <v>163</v>
      </c>
    </row>
    <row r="694" spans="1:45" x14ac:dyDescent="0.2">
      <c r="A694" s="190">
        <v>421148</v>
      </c>
      <c r="B694" s="190" t="s">
        <v>172</v>
      </c>
      <c r="S694" s="190" t="s">
        <v>167</v>
      </c>
      <c r="AA694" s="190" t="s">
        <v>167</v>
      </c>
      <c r="AD694" s="190" t="s">
        <v>167</v>
      </c>
      <c r="AE694" s="190" t="s">
        <v>163</v>
      </c>
      <c r="AH694" s="190" t="s">
        <v>163</v>
      </c>
    </row>
    <row r="695" spans="1:45" x14ac:dyDescent="0.2">
      <c r="A695" s="190">
        <v>421162</v>
      </c>
      <c r="B695" s="190" t="s">
        <v>172</v>
      </c>
      <c r="P695" s="190" t="s">
        <v>165</v>
      </c>
      <c r="T695" s="190" t="s">
        <v>165</v>
      </c>
      <c r="Y695" s="190" t="s">
        <v>163</v>
      </c>
      <c r="Z695" s="190" t="s">
        <v>165</v>
      </c>
      <c r="AA695" s="190" t="s">
        <v>165</v>
      </c>
      <c r="AB695" s="190" t="s">
        <v>165</v>
      </c>
      <c r="AD695" s="190" t="s">
        <v>163</v>
      </c>
      <c r="AF695" s="190" t="s">
        <v>163</v>
      </c>
      <c r="AG695" s="190" t="s">
        <v>165</v>
      </c>
      <c r="AH695" s="190" t="s">
        <v>163</v>
      </c>
    </row>
    <row r="696" spans="1:45" x14ac:dyDescent="0.2">
      <c r="A696" s="190">
        <v>421168</v>
      </c>
      <c r="B696" s="190" t="s">
        <v>172</v>
      </c>
      <c r="L696" s="190" t="s">
        <v>256</v>
      </c>
      <c r="X696" s="190" t="s">
        <v>256</v>
      </c>
      <c r="AD696" s="190" t="s">
        <v>256</v>
      </c>
      <c r="AE696" s="190" t="s">
        <v>256</v>
      </c>
      <c r="AF696" s="190" t="s">
        <v>256</v>
      </c>
      <c r="AH696" s="190" t="s">
        <v>256</v>
      </c>
      <c r="AS696" s="190" t="s">
        <v>257</v>
      </c>
    </row>
    <row r="697" spans="1:45" x14ac:dyDescent="0.2">
      <c r="A697" s="190">
        <v>421173</v>
      </c>
      <c r="B697" s="190" t="s">
        <v>172</v>
      </c>
      <c r="L697" s="190" t="s">
        <v>163</v>
      </c>
      <c r="Y697" s="190" t="s">
        <v>165</v>
      </c>
      <c r="AB697" s="190" t="s">
        <v>165</v>
      </c>
      <c r="AD697" s="190" t="s">
        <v>163</v>
      </c>
      <c r="AE697" s="190" t="s">
        <v>163</v>
      </c>
      <c r="AF697" s="190" t="s">
        <v>163</v>
      </c>
      <c r="AG697" s="190" t="s">
        <v>163</v>
      </c>
    </row>
    <row r="698" spans="1:45" x14ac:dyDescent="0.2">
      <c r="A698" s="190">
        <v>421191</v>
      </c>
      <c r="B698" s="190" t="s">
        <v>172</v>
      </c>
      <c r="K698" s="190" t="s">
        <v>167</v>
      </c>
      <c r="Q698" s="190" t="s">
        <v>163</v>
      </c>
      <c r="T698" s="190" t="s">
        <v>167</v>
      </c>
      <c r="W698" s="190" t="s">
        <v>167</v>
      </c>
      <c r="Y698" s="190" t="s">
        <v>165</v>
      </c>
      <c r="Z698" s="190" t="s">
        <v>163</v>
      </c>
      <c r="AA698" s="190" t="s">
        <v>163</v>
      </c>
      <c r="AC698" s="190" t="s">
        <v>163</v>
      </c>
      <c r="AD698" s="190" t="s">
        <v>163</v>
      </c>
      <c r="AE698" s="190" t="s">
        <v>163</v>
      </c>
      <c r="AF698" s="190" t="s">
        <v>163</v>
      </c>
      <c r="AG698" s="190" t="s">
        <v>163</v>
      </c>
      <c r="AH698" s="190" t="s">
        <v>163</v>
      </c>
    </row>
    <row r="699" spans="1:45" x14ac:dyDescent="0.2">
      <c r="A699" s="190">
        <v>421196</v>
      </c>
      <c r="B699" s="190" t="s">
        <v>172</v>
      </c>
      <c r="D699" s="190" t="s">
        <v>167</v>
      </c>
      <c r="P699" s="190" t="s">
        <v>165</v>
      </c>
      <c r="Q699" s="190" t="s">
        <v>167</v>
      </c>
      <c r="Y699" s="190" t="s">
        <v>167</v>
      </c>
      <c r="AA699" s="190" t="s">
        <v>165</v>
      </c>
      <c r="AB699" s="190" t="s">
        <v>163</v>
      </c>
      <c r="AD699" s="190" t="s">
        <v>163</v>
      </c>
      <c r="AE699" s="190" t="s">
        <v>163</v>
      </c>
      <c r="AF699" s="190" t="s">
        <v>163</v>
      </c>
      <c r="AG699" s="190" t="s">
        <v>163</v>
      </c>
      <c r="AH699" s="190" t="s">
        <v>163</v>
      </c>
    </row>
    <row r="700" spans="1:45" x14ac:dyDescent="0.2">
      <c r="A700" s="190">
        <v>421198</v>
      </c>
      <c r="B700" s="190" t="s">
        <v>172</v>
      </c>
      <c r="Q700" s="190" t="s">
        <v>167</v>
      </c>
      <c r="AA700" s="190" t="s">
        <v>165</v>
      </c>
      <c r="AB700" s="190" t="s">
        <v>167</v>
      </c>
      <c r="AC700" s="190" t="s">
        <v>167</v>
      </c>
      <c r="AD700" s="190" t="s">
        <v>163</v>
      </c>
      <c r="AF700" s="190" t="s">
        <v>163</v>
      </c>
      <c r="AG700" s="190" t="s">
        <v>165</v>
      </c>
      <c r="AH700" s="190" t="s">
        <v>163</v>
      </c>
    </row>
    <row r="701" spans="1:45" x14ac:dyDescent="0.2">
      <c r="A701" s="190">
        <v>421201</v>
      </c>
      <c r="B701" s="190" t="s">
        <v>172</v>
      </c>
      <c r="R701" s="190" t="s">
        <v>163</v>
      </c>
      <c r="Y701" s="190" t="s">
        <v>167</v>
      </c>
      <c r="AA701" s="190" t="s">
        <v>167</v>
      </c>
      <c r="AE701" s="190" t="s">
        <v>163</v>
      </c>
      <c r="AF701" s="190" t="s">
        <v>167</v>
      </c>
      <c r="AH701" s="190" t="s">
        <v>167</v>
      </c>
    </row>
    <row r="702" spans="1:45" x14ac:dyDescent="0.2">
      <c r="A702" s="190">
        <v>421209</v>
      </c>
      <c r="B702" s="190" t="s">
        <v>172</v>
      </c>
      <c r="Q702" s="190" t="s">
        <v>167</v>
      </c>
      <c r="R702" s="190" t="s">
        <v>167</v>
      </c>
      <c r="AA702" s="190" t="s">
        <v>165</v>
      </c>
      <c r="AB702" s="190" t="s">
        <v>165</v>
      </c>
      <c r="AD702" s="190" t="s">
        <v>167</v>
      </c>
      <c r="AE702" s="190" t="s">
        <v>163</v>
      </c>
      <c r="AF702" s="190" t="s">
        <v>163</v>
      </c>
      <c r="AG702" s="190" t="s">
        <v>167</v>
      </c>
    </row>
    <row r="703" spans="1:45" x14ac:dyDescent="0.2">
      <c r="A703" s="190">
        <v>421216</v>
      </c>
      <c r="B703" s="190" t="s">
        <v>172</v>
      </c>
      <c r="L703" s="190" t="s">
        <v>167</v>
      </c>
      <c r="R703" s="190" t="s">
        <v>163</v>
      </c>
      <c r="S703" s="190" t="s">
        <v>167</v>
      </c>
      <c r="Y703" s="190" t="s">
        <v>167</v>
      </c>
      <c r="AA703" s="190" t="s">
        <v>167</v>
      </c>
      <c r="AE703" s="190" t="s">
        <v>163</v>
      </c>
      <c r="AF703" s="190" t="s">
        <v>165</v>
      </c>
      <c r="AG703" s="190" t="s">
        <v>165</v>
      </c>
    </row>
    <row r="704" spans="1:45" x14ac:dyDescent="0.2">
      <c r="A704" s="190">
        <v>421226</v>
      </c>
      <c r="B704" s="190" t="s">
        <v>172</v>
      </c>
      <c r="K704" s="190" t="s">
        <v>167</v>
      </c>
      <c r="O704" s="190" t="s">
        <v>167</v>
      </c>
      <c r="P704" s="190" t="s">
        <v>167</v>
      </c>
      <c r="Z704" s="190" t="s">
        <v>167</v>
      </c>
      <c r="AA704" s="190" t="s">
        <v>167</v>
      </c>
      <c r="AF704" s="190" t="s">
        <v>163</v>
      </c>
      <c r="AG704" s="190" t="s">
        <v>163</v>
      </c>
    </row>
    <row r="705" spans="1:34" x14ac:dyDescent="0.2">
      <c r="A705" s="190">
        <v>421230</v>
      </c>
      <c r="B705" s="190" t="s">
        <v>172</v>
      </c>
      <c r="R705" s="190" t="s">
        <v>167</v>
      </c>
      <c r="T705" s="190" t="s">
        <v>167</v>
      </c>
      <c r="Y705" s="190" t="s">
        <v>167</v>
      </c>
      <c r="AA705" s="190" t="s">
        <v>167</v>
      </c>
      <c r="AB705" s="190" t="s">
        <v>167</v>
      </c>
      <c r="AD705" s="190" t="s">
        <v>163</v>
      </c>
      <c r="AE705" s="190" t="s">
        <v>163</v>
      </c>
      <c r="AF705" s="190" t="s">
        <v>163</v>
      </c>
      <c r="AG705" s="190" t="s">
        <v>167</v>
      </c>
      <c r="AH705" s="190" t="s">
        <v>163</v>
      </c>
    </row>
    <row r="706" spans="1:34" x14ac:dyDescent="0.2">
      <c r="A706" s="190">
        <v>421235</v>
      </c>
      <c r="B706" s="190" t="s">
        <v>172</v>
      </c>
      <c r="L706" s="190" t="s">
        <v>163</v>
      </c>
      <c r="R706" s="190" t="s">
        <v>163</v>
      </c>
      <c r="S706" s="190" t="s">
        <v>163</v>
      </c>
      <c r="AA706" s="190" t="s">
        <v>165</v>
      </c>
      <c r="AD706" s="190" t="s">
        <v>163</v>
      </c>
      <c r="AE706" s="190" t="s">
        <v>163</v>
      </c>
      <c r="AF706" s="190" t="s">
        <v>163</v>
      </c>
      <c r="AG706" s="190" t="s">
        <v>163</v>
      </c>
    </row>
    <row r="707" spans="1:34" x14ac:dyDescent="0.2">
      <c r="A707" s="190">
        <v>421288</v>
      </c>
      <c r="B707" s="190" t="s">
        <v>172</v>
      </c>
      <c r="K707" s="190" t="s">
        <v>167</v>
      </c>
      <c r="O707" s="190" t="s">
        <v>167</v>
      </c>
      <c r="Q707" s="190" t="s">
        <v>167</v>
      </c>
      <c r="Y707" s="190" t="s">
        <v>165</v>
      </c>
      <c r="Z707" s="190" t="s">
        <v>165</v>
      </c>
      <c r="AA707" s="190" t="s">
        <v>163</v>
      </c>
      <c r="AB707" s="190" t="s">
        <v>165</v>
      </c>
      <c r="AC707" s="190" t="s">
        <v>165</v>
      </c>
      <c r="AD707" s="190" t="s">
        <v>163</v>
      </c>
      <c r="AE707" s="190" t="s">
        <v>163</v>
      </c>
      <c r="AF707" s="190" t="s">
        <v>163</v>
      </c>
      <c r="AG707" s="190" t="s">
        <v>163</v>
      </c>
      <c r="AH707" s="190" t="s">
        <v>163</v>
      </c>
    </row>
    <row r="708" spans="1:34" x14ac:dyDescent="0.2">
      <c r="A708" s="190">
        <v>421303</v>
      </c>
      <c r="B708" s="190" t="s">
        <v>172</v>
      </c>
      <c r="Q708" s="190" t="s">
        <v>167</v>
      </c>
      <c r="Y708" s="190" t="s">
        <v>167</v>
      </c>
      <c r="AE708" s="190" t="s">
        <v>163</v>
      </c>
      <c r="AF708" s="190" t="s">
        <v>167</v>
      </c>
      <c r="AG708" s="190" t="s">
        <v>167</v>
      </c>
    </row>
    <row r="709" spans="1:34" x14ac:dyDescent="0.2">
      <c r="A709" s="190">
        <v>421306</v>
      </c>
      <c r="B709" s="190" t="s">
        <v>172</v>
      </c>
      <c r="U709" s="190" t="s">
        <v>165</v>
      </c>
      <c r="W709" s="190" t="s">
        <v>165</v>
      </c>
      <c r="AD709" s="190" t="s">
        <v>165</v>
      </c>
      <c r="AE709" s="190" t="s">
        <v>163</v>
      </c>
      <c r="AF709" s="190" t="s">
        <v>165</v>
      </c>
      <c r="AG709" s="190" t="s">
        <v>163</v>
      </c>
    </row>
    <row r="710" spans="1:34" x14ac:dyDescent="0.2">
      <c r="A710" s="190">
        <v>421310</v>
      </c>
      <c r="B710" s="190" t="s">
        <v>172</v>
      </c>
      <c r="O710" s="190" t="s">
        <v>165</v>
      </c>
      <c r="Y710" s="190" t="s">
        <v>165</v>
      </c>
      <c r="AA710" s="190" t="s">
        <v>167</v>
      </c>
      <c r="AD710" s="190" t="s">
        <v>163</v>
      </c>
      <c r="AE710" s="190" t="s">
        <v>163</v>
      </c>
      <c r="AF710" s="190" t="s">
        <v>163</v>
      </c>
      <c r="AH710" s="190" t="s">
        <v>165</v>
      </c>
    </row>
    <row r="711" spans="1:34" x14ac:dyDescent="0.2">
      <c r="A711" s="190">
        <v>421315</v>
      </c>
      <c r="B711" s="190" t="s">
        <v>172</v>
      </c>
      <c r="L711" s="190" t="s">
        <v>163</v>
      </c>
      <c r="P711" s="190" t="s">
        <v>167</v>
      </c>
      <c r="R711" s="190" t="s">
        <v>163</v>
      </c>
      <c r="Y711" s="190" t="s">
        <v>165</v>
      </c>
      <c r="AA711" s="190" t="s">
        <v>163</v>
      </c>
      <c r="AB711" s="190" t="s">
        <v>163</v>
      </c>
      <c r="AD711" s="190" t="s">
        <v>163</v>
      </c>
      <c r="AE711" s="190" t="s">
        <v>163</v>
      </c>
      <c r="AF711" s="190" t="s">
        <v>163</v>
      </c>
      <c r="AG711" s="190" t="s">
        <v>163</v>
      </c>
      <c r="AH711" s="190" t="s">
        <v>163</v>
      </c>
    </row>
    <row r="712" spans="1:34" x14ac:dyDescent="0.2">
      <c r="A712" s="190">
        <v>421322</v>
      </c>
      <c r="B712" s="190" t="s">
        <v>172</v>
      </c>
      <c r="K712" s="190" t="s">
        <v>167</v>
      </c>
      <c r="AC712" s="190" t="s">
        <v>167</v>
      </c>
      <c r="AD712" s="190" t="s">
        <v>163</v>
      </c>
      <c r="AE712" s="190" t="s">
        <v>163</v>
      </c>
      <c r="AH712" s="190" t="s">
        <v>165</v>
      </c>
    </row>
    <row r="713" spans="1:34" x14ac:dyDescent="0.2">
      <c r="A713" s="190">
        <v>421328</v>
      </c>
      <c r="B713" s="190" t="s">
        <v>172</v>
      </c>
      <c r="C713" s="190" t="s">
        <v>165</v>
      </c>
      <c r="I713" s="190" t="s">
        <v>165</v>
      </c>
      <c r="Q713" s="190" t="s">
        <v>165</v>
      </c>
      <c r="AA713" s="190" t="s">
        <v>163</v>
      </c>
      <c r="AB713" s="190" t="s">
        <v>163</v>
      </c>
      <c r="AE713" s="190" t="s">
        <v>163</v>
      </c>
      <c r="AF713" s="190" t="s">
        <v>163</v>
      </c>
      <c r="AG713" s="190" t="s">
        <v>163</v>
      </c>
    </row>
    <row r="714" spans="1:34" x14ac:dyDescent="0.2">
      <c r="A714" s="190">
        <v>421331</v>
      </c>
      <c r="B714" s="190" t="s">
        <v>172</v>
      </c>
      <c r="Y714" s="190" t="s">
        <v>167</v>
      </c>
      <c r="AA714" s="190" t="s">
        <v>167</v>
      </c>
      <c r="AB714" s="190" t="s">
        <v>163</v>
      </c>
      <c r="AD714" s="190" t="s">
        <v>167</v>
      </c>
      <c r="AE714" s="190" t="s">
        <v>163</v>
      </c>
      <c r="AF714" s="190" t="s">
        <v>165</v>
      </c>
      <c r="AG714" s="190" t="s">
        <v>167</v>
      </c>
      <c r="AH714" s="190" t="s">
        <v>163</v>
      </c>
    </row>
    <row r="715" spans="1:34" x14ac:dyDescent="0.2">
      <c r="A715" s="190">
        <v>421349</v>
      </c>
      <c r="B715" s="190" t="s">
        <v>172</v>
      </c>
      <c r="Q715" s="190" t="s">
        <v>167</v>
      </c>
      <c r="S715" s="190" t="s">
        <v>167</v>
      </c>
      <c r="W715" s="190" t="s">
        <v>167</v>
      </c>
      <c r="Y715" s="190" t="s">
        <v>165</v>
      </c>
      <c r="AA715" s="190" t="s">
        <v>163</v>
      </c>
      <c r="AB715" s="190" t="s">
        <v>165</v>
      </c>
      <c r="AC715" s="190" t="s">
        <v>163</v>
      </c>
      <c r="AD715" s="190" t="s">
        <v>163</v>
      </c>
      <c r="AE715" s="190" t="s">
        <v>163</v>
      </c>
      <c r="AF715" s="190" t="s">
        <v>163</v>
      </c>
      <c r="AG715" s="190" t="s">
        <v>163</v>
      </c>
      <c r="AH715" s="190" t="s">
        <v>163</v>
      </c>
    </row>
    <row r="716" spans="1:34" x14ac:dyDescent="0.2">
      <c r="A716" s="190">
        <v>421382</v>
      </c>
      <c r="B716" s="190" t="s">
        <v>172</v>
      </c>
      <c r="R716" s="190" t="s">
        <v>165</v>
      </c>
      <c r="W716" s="190" t="s">
        <v>167</v>
      </c>
      <c r="Y716" s="190" t="s">
        <v>167</v>
      </c>
      <c r="AA716" s="190" t="s">
        <v>167</v>
      </c>
      <c r="AE716" s="190" t="s">
        <v>165</v>
      </c>
      <c r="AG716" s="190" t="s">
        <v>165</v>
      </c>
    </row>
    <row r="717" spans="1:34" x14ac:dyDescent="0.2">
      <c r="A717" s="190">
        <v>421388</v>
      </c>
      <c r="B717" s="190" t="s">
        <v>172</v>
      </c>
      <c r="L717" s="190" t="s">
        <v>167</v>
      </c>
      <c r="N717" s="190" t="s">
        <v>167</v>
      </c>
      <c r="S717" s="190" t="s">
        <v>167</v>
      </c>
      <c r="W717" s="190" t="s">
        <v>163</v>
      </c>
      <c r="Y717" s="190" t="s">
        <v>167</v>
      </c>
      <c r="Z717" s="190" t="s">
        <v>167</v>
      </c>
      <c r="AA717" s="190" t="s">
        <v>167</v>
      </c>
      <c r="AD717" s="190" t="s">
        <v>163</v>
      </c>
      <c r="AE717" s="190" t="s">
        <v>163</v>
      </c>
      <c r="AF717" s="190" t="s">
        <v>163</v>
      </c>
      <c r="AG717" s="190" t="s">
        <v>163</v>
      </c>
    </row>
    <row r="718" spans="1:34" x14ac:dyDescent="0.2">
      <c r="A718" s="190">
        <v>421391</v>
      </c>
      <c r="B718" s="190" t="s">
        <v>172</v>
      </c>
      <c r="Y718" s="190" t="s">
        <v>167</v>
      </c>
      <c r="AA718" s="190" t="s">
        <v>167</v>
      </c>
      <c r="AB718" s="190" t="s">
        <v>167</v>
      </c>
      <c r="AE718" s="190" t="s">
        <v>167</v>
      </c>
      <c r="AF718" s="190" t="s">
        <v>167</v>
      </c>
      <c r="AG718" s="190" t="s">
        <v>167</v>
      </c>
    </row>
    <row r="719" spans="1:34" x14ac:dyDescent="0.2">
      <c r="A719" s="190">
        <v>421406</v>
      </c>
      <c r="B719" s="190" t="s">
        <v>172</v>
      </c>
      <c r="Q719" s="190" t="s">
        <v>163</v>
      </c>
      <c r="T719" s="190" t="s">
        <v>165</v>
      </c>
      <c r="U719" s="190" t="s">
        <v>165</v>
      </c>
      <c r="W719" s="190" t="s">
        <v>165</v>
      </c>
      <c r="AA719" s="190" t="s">
        <v>167</v>
      </c>
      <c r="AB719" s="190" t="s">
        <v>167</v>
      </c>
      <c r="AD719" s="190" t="s">
        <v>165</v>
      </c>
      <c r="AF719" s="190" t="s">
        <v>163</v>
      </c>
      <c r="AG719" s="190" t="s">
        <v>165</v>
      </c>
    </row>
    <row r="720" spans="1:34" x14ac:dyDescent="0.2">
      <c r="A720" s="190">
        <v>421431</v>
      </c>
      <c r="B720" s="190" t="s">
        <v>172</v>
      </c>
      <c r="Q720" s="190" t="s">
        <v>167</v>
      </c>
      <c r="S720" s="190" t="s">
        <v>167</v>
      </c>
      <c r="Y720" s="190" t="s">
        <v>167</v>
      </c>
      <c r="AA720" s="190" t="s">
        <v>167</v>
      </c>
      <c r="AD720" s="190" t="s">
        <v>167</v>
      </c>
      <c r="AE720" s="190" t="s">
        <v>163</v>
      </c>
      <c r="AF720" s="190" t="s">
        <v>167</v>
      </c>
      <c r="AG720" s="190" t="s">
        <v>167</v>
      </c>
    </row>
    <row r="721" spans="1:45" x14ac:dyDescent="0.2">
      <c r="A721" s="190">
        <v>421457</v>
      </c>
      <c r="B721" s="190" t="s">
        <v>172</v>
      </c>
      <c r="L721" s="190" t="s">
        <v>163</v>
      </c>
      <c r="O721" s="190" t="s">
        <v>167</v>
      </c>
      <c r="R721" s="190" t="s">
        <v>163</v>
      </c>
      <c r="S721" s="190" t="s">
        <v>165</v>
      </c>
      <c r="Y721" s="190" t="s">
        <v>163</v>
      </c>
      <c r="Z721" s="190" t="s">
        <v>163</v>
      </c>
      <c r="AA721" s="190" t="s">
        <v>163</v>
      </c>
      <c r="AB721" s="190" t="s">
        <v>163</v>
      </c>
      <c r="AC721" s="190" t="s">
        <v>163</v>
      </c>
      <c r="AD721" s="190" t="s">
        <v>163</v>
      </c>
      <c r="AE721" s="190" t="s">
        <v>163</v>
      </c>
      <c r="AF721" s="190" t="s">
        <v>163</v>
      </c>
      <c r="AG721" s="190" t="s">
        <v>163</v>
      </c>
      <c r="AH721" s="190" t="s">
        <v>163</v>
      </c>
    </row>
    <row r="722" spans="1:45" x14ac:dyDescent="0.2">
      <c r="A722" s="190">
        <v>421464</v>
      </c>
      <c r="B722" s="190" t="s">
        <v>172</v>
      </c>
      <c r="H722" s="190" t="s">
        <v>167</v>
      </c>
      <c r="O722" s="190" t="s">
        <v>167</v>
      </c>
      <c r="S722" s="190" t="s">
        <v>167</v>
      </c>
      <c r="Z722" s="190" t="s">
        <v>167</v>
      </c>
      <c r="AA722" s="190" t="s">
        <v>167</v>
      </c>
      <c r="AD722" s="190" t="s">
        <v>167</v>
      </c>
      <c r="AG722" s="190" t="s">
        <v>167</v>
      </c>
      <c r="AH722" s="190" t="s">
        <v>167</v>
      </c>
    </row>
    <row r="723" spans="1:45" x14ac:dyDescent="0.2">
      <c r="A723" s="190">
        <v>421470</v>
      </c>
      <c r="B723" s="190" t="s">
        <v>172</v>
      </c>
      <c r="K723" s="190" t="s">
        <v>167</v>
      </c>
      <c r="L723" s="190" t="s">
        <v>165</v>
      </c>
      <c r="R723" s="190" t="s">
        <v>165</v>
      </c>
      <c r="AD723" s="190" t="s">
        <v>167</v>
      </c>
      <c r="AE723" s="190" t="s">
        <v>163</v>
      </c>
      <c r="AF723" s="190" t="s">
        <v>167</v>
      </c>
      <c r="AH723" s="190" t="s">
        <v>167</v>
      </c>
    </row>
    <row r="724" spans="1:45" x14ac:dyDescent="0.2">
      <c r="A724" s="190">
        <v>421473</v>
      </c>
      <c r="B724" s="190" t="s">
        <v>172</v>
      </c>
      <c r="T724" s="190" t="s">
        <v>167</v>
      </c>
      <c r="Y724" s="190" t="s">
        <v>163</v>
      </c>
      <c r="Z724" s="190" t="s">
        <v>163</v>
      </c>
      <c r="AA724" s="190" t="s">
        <v>163</v>
      </c>
      <c r="AB724" s="190" t="s">
        <v>163</v>
      </c>
      <c r="AD724" s="190" t="s">
        <v>163</v>
      </c>
      <c r="AE724" s="190" t="s">
        <v>163</v>
      </c>
      <c r="AF724" s="190" t="s">
        <v>163</v>
      </c>
      <c r="AG724" s="190" t="s">
        <v>163</v>
      </c>
      <c r="AH724" s="190" t="s">
        <v>163</v>
      </c>
    </row>
    <row r="725" spans="1:45" x14ac:dyDescent="0.2">
      <c r="A725" s="190">
        <v>421512</v>
      </c>
      <c r="B725" s="190" t="s">
        <v>172</v>
      </c>
      <c r="AA725" s="190" t="s">
        <v>165</v>
      </c>
      <c r="AD725" s="190" t="s">
        <v>163</v>
      </c>
      <c r="AE725" s="190" t="s">
        <v>163</v>
      </c>
      <c r="AF725" s="190" t="s">
        <v>163</v>
      </c>
      <c r="AG725" s="190" t="s">
        <v>163</v>
      </c>
      <c r="AH725" s="190" t="s">
        <v>163</v>
      </c>
    </row>
    <row r="726" spans="1:45" x14ac:dyDescent="0.2">
      <c r="A726" s="190">
        <v>421517</v>
      </c>
      <c r="B726" s="190" t="s">
        <v>172</v>
      </c>
      <c r="G726" s="190" t="s">
        <v>167</v>
      </c>
      <c r="K726" s="190" t="s">
        <v>167</v>
      </c>
      <c r="S726" s="190" t="s">
        <v>167</v>
      </c>
      <c r="Y726" s="190" t="s">
        <v>167</v>
      </c>
      <c r="AB726" s="190" t="s">
        <v>167</v>
      </c>
      <c r="AE726" s="190" t="s">
        <v>163</v>
      </c>
      <c r="AF726" s="190" t="s">
        <v>165</v>
      </c>
      <c r="AG726" s="190" t="s">
        <v>165</v>
      </c>
    </row>
    <row r="727" spans="1:45" x14ac:dyDescent="0.2">
      <c r="A727" s="190">
        <v>421521</v>
      </c>
      <c r="B727" s="190" t="s">
        <v>172</v>
      </c>
      <c r="Q727" s="190" t="s">
        <v>256</v>
      </c>
      <c r="Y727" s="190" t="s">
        <v>256</v>
      </c>
      <c r="AA727" s="190" t="s">
        <v>256</v>
      </c>
      <c r="AB727" s="190" t="s">
        <v>256</v>
      </c>
      <c r="AF727" s="190" t="s">
        <v>256</v>
      </c>
      <c r="AH727" s="190" t="s">
        <v>256</v>
      </c>
      <c r="AS727" s="190" t="s">
        <v>258</v>
      </c>
    </row>
    <row r="728" spans="1:45" x14ac:dyDescent="0.2">
      <c r="A728" s="190">
        <v>421529</v>
      </c>
      <c r="B728" s="190" t="s">
        <v>172</v>
      </c>
      <c r="X728" s="190" t="s">
        <v>256</v>
      </c>
      <c r="Y728" s="190" t="s">
        <v>256</v>
      </c>
      <c r="AE728" s="190" t="s">
        <v>256</v>
      </c>
      <c r="AF728" s="190" t="s">
        <v>256</v>
      </c>
      <c r="AH728" s="190" t="s">
        <v>256</v>
      </c>
      <c r="AS728" s="190" t="s">
        <v>258</v>
      </c>
    </row>
    <row r="729" spans="1:45" x14ac:dyDescent="0.2">
      <c r="A729" s="190">
        <v>421537</v>
      </c>
      <c r="B729" s="190" t="s">
        <v>172</v>
      </c>
      <c r="T729" s="190" t="s">
        <v>167</v>
      </c>
      <c r="U729" s="190" t="s">
        <v>165</v>
      </c>
      <c r="Y729" s="190" t="s">
        <v>163</v>
      </c>
      <c r="AA729" s="190" t="s">
        <v>167</v>
      </c>
      <c r="AB729" s="190" t="s">
        <v>163</v>
      </c>
      <c r="AD729" s="190" t="s">
        <v>163</v>
      </c>
      <c r="AE729" s="190" t="s">
        <v>163</v>
      </c>
      <c r="AF729" s="190" t="s">
        <v>163</v>
      </c>
      <c r="AG729" s="190" t="s">
        <v>163</v>
      </c>
      <c r="AH729" s="190" t="s">
        <v>163</v>
      </c>
    </row>
    <row r="730" spans="1:45" x14ac:dyDescent="0.2">
      <c r="A730" s="190">
        <v>421543</v>
      </c>
      <c r="B730" s="190" t="s">
        <v>172</v>
      </c>
      <c r="I730" s="190" t="s">
        <v>163</v>
      </c>
      <c r="R730" s="190" t="s">
        <v>165</v>
      </c>
      <c r="W730" s="190" t="s">
        <v>167</v>
      </c>
      <c r="Y730" s="190" t="s">
        <v>167</v>
      </c>
      <c r="AA730" s="190" t="s">
        <v>167</v>
      </c>
      <c r="AD730" s="190" t="s">
        <v>165</v>
      </c>
      <c r="AE730" s="190" t="s">
        <v>165</v>
      </c>
      <c r="AF730" s="190" t="s">
        <v>165</v>
      </c>
      <c r="AG730" s="190" t="s">
        <v>167</v>
      </c>
    </row>
    <row r="731" spans="1:45" x14ac:dyDescent="0.2">
      <c r="A731" s="190">
        <v>421551</v>
      </c>
      <c r="B731" s="190" t="s">
        <v>172</v>
      </c>
      <c r="R731" s="190" t="s">
        <v>165</v>
      </c>
      <c r="AA731" s="190" t="s">
        <v>167</v>
      </c>
      <c r="AC731" s="190" t="s">
        <v>167</v>
      </c>
      <c r="AD731" s="190" t="s">
        <v>167</v>
      </c>
      <c r="AF731" s="190" t="s">
        <v>165</v>
      </c>
      <c r="AG731" s="190" t="s">
        <v>165</v>
      </c>
      <c r="AH731" s="190" t="s">
        <v>167</v>
      </c>
    </row>
    <row r="732" spans="1:45" x14ac:dyDescent="0.2">
      <c r="A732" s="190">
        <v>421563</v>
      </c>
      <c r="B732" s="190" t="s">
        <v>172</v>
      </c>
      <c r="K732" s="190" t="s">
        <v>167</v>
      </c>
      <c r="Q732" s="190" t="s">
        <v>163</v>
      </c>
      <c r="V732" s="190" t="s">
        <v>167</v>
      </c>
      <c r="W732" s="190" t="s">
        <v>167</v>
      </c>
      <c r="Y732" s="190" t="s">
        <v>165</v>
      </c>
      <c r="Z732" s="190" t="s">
        <v>167</v>
      </c>
      <c r="AB732" s="190" t="s">
        <v>165</v>
      </c>
      <c r="AC732" s="190" t="s">
        <v>167</v>
      </c>
      <c r="AD732" s="190" t="s">
        <v>167</v>
      </c>
      <c r="AE732" s="190" t="s">
        <v>163</v>
      </c>
      <c r="AF732" s="190" t="s">
        <v>163</v>
      </c>
      <c r="AG732" s="190" t="s">
        <v>163</v>
      </c>
      <c r="AH732" s="190" t="s">
        <v>167</v>
      </c>
    </row>
    <row r="733" spans="1:45" x14ac:dyDescent="0.2">
      <c r="A733" s="190">
        <v>421573</v>
      </c>
      <c r="B733" s="190" t="s">
        <v>172</v>
      </c>
      <c r="C733" s="190" t="s">
        <v>167</v>
      </c>
      <c r="K733" s="190" t="s">
        <v>165</v>
      </c>
      <c r="O733" s="190" t="s">
        <v>167</v>
      </c>
      <c r="Q733" s="190" t="s">
        <v>167</v>
      </c>
      <c r="Y733" s="190" t="s">
        <v>165</v>
      </c>
      <c r="Z733" s="190" t="s">
        <v>165</v>
      </c>
      <c r="AA733" s="190" t="s">
        <v>163</v>
      </c>
      <c r="AB733" s="190" t="s">
        <v>163</v>
      </c>
      <c r="AC733" s="190" t="s">
        <v>163</v>
      </c>
      <c r="AD733" s="190" t="s">
        <v>163</v>
      </c>
      <c r="AE733" s="190" t="s">
        <v>163</v>
      </c>
      <c r="AF733" s="190" t="s">
        <v>163</v>
      </c>
      <c r="AG733" s="190" t="s">
        <v>163</v>
      </c>
      <c r="AH733" s="190" t="s">
        <v>163</v>
      </c>
    </row>
    <row r="734" spans="1:45" x14ac:dyDescent="0.2">
      <c r="A734" s="190">
        <v>421580</v>
      </c>
      <c r="B734" s="190" t="s">
        <v>172</v>
      </c>
      <c r="Q734" s="190" t="s">
        <v>165</v>
      </c>
      <c r="T734" s="190" t="s">
        <v>167</v>
      </c>
      <c r="Y734" s="190" t="s">
        <v>167</v>
      </c>
      <c r="AA734" s="190" t="s">
        <v>167</v>
      </c>
      <c r="AB734" s="190" t="s">
        <v>167</v>
      </c>
      <c r="AC734" s="190" t="s">
        <v>165</v>
      </c>
      <c r="AD734" s="190" t="s">
        <v>165</v>
      </c>
      <c r="AE734" s="190" t="s">
        <v>165</v>
      </c>
      <c r="AF734" s="190" t="s">
        <v>165</v>
      </c>
      <c r="AG734" s="190" t="s">
        <v>165</v>
      </c>
      <c r="AH734" s="190" t="s">
        <v>165</v>
      </c>
    </row>
    <row r="735" spans="1:45" x14ac:dyDescent="0.2">
      <c r="A735" s="190">
        <v>421587</v>
      </c>
      <c r="B735" s="190" t="s">
        <v>172</v>
      </c>
      <c r="I735" s="190" t="s">
        <v>163</v>
      </c>
      <c r="Y735" s="190" t="s">
        <v>163</v>
      </c>
      <c r="Z735" s="190" t="s">
        <v>167</v>
      </c>
      <c r="AA735" s="190" t="s">
        <v>163</v>
      </c>
      <c r="AB735" s="190" t="s">
        <v>163</v>
      </c>
      <c r="AE735" s="190" t="s">
        <v>163</v>
      </c>
      <c r="AF735" s="190" t="s">
        <v>163</v>
      </c>
      <c r="AG735" s="190" t="s">
        <v>165</v>
      </c>
    </row>
    <row r="736" spans="1:45" x14ac:dyDescent="0.2">
      <c r="A736" s="190">
        <v>421616</v>
      </c>
      <c r="B736" s="190" t="s">
        <v>172</v>
      </c>
      <c r="K736" s="190" t="s">
        <v>167</v>
      </c>
      <c r="O736" s="190" t="s">
        <v>165</v>
      </c>
      <c r="Q736" s="190" t="s">
        <v>167</v>
      </c>
      <c r="AA736" s="190" t="s">
        <v>167</v>
      </c>
      <c r="AB736" s="190" t="s">
        <v>167</v>
      </c>
      <c r="AD736" s="190" t="s">
        <v>163</v>
      </c>
      <c r="AE736" s="190" t="s">
        <v>163</v>
      </c>
      <c r="AF736" s="190" t="s">
        <v>165</v>
      </c>
      <c r="AG736" s="190" t="s">
        <v>165</v>
      </c>
    </row>
    <row r="737" spans="1:44" x14ac:dyDescent="0.2">
      <c r="A737" s="190">
        <v>421621</v>
      </c>
      <c r="B737" s="190" t="s">
        <v>172</v>
      </c>
      <c r="J737" s="190" t="s">
        <v>167</v>
      </c>
      <c r="Z737" s="190" t="s">
        <v>167</v>
      </c>
      <c r="AA737" s="190" t="s">
        <v>167</v>
      </c>
      <c r="AB737" s="190" t="s">
        <v>167</v>
      </c>
      <c r="AD737" s="190" t="s">
        <v>167</v>
      </c>
      <c r="AE737" s="190" t="s">
        <v>165</v>
      </c>
      <c r="AF737" s="190" t="s">
        <v>167</v>
      </c>
      <c r="AH737" s="190" t="s">
        <v>167</v>
      </c>
    </row>
    <row r="738" spans="1:44" x14ac:dyDescent="0.2">
      <c r="A738" s="190">
        <v>421623</v>
      </c>
      <c r="B738" s="190" t="s">
        <v>172</v>
      </c>
      <c r="C738" s="190" t="s">
        <v>167</v>
      </c>
      <c r="T738" s="190" t="s">
        <v>165</v>
      </c>
      <c r="Z738" s="190" t="s">
        <v>167</v>
      </c>
      <c r="AA738" s="190" t="s">
        <v>165</v>
      </c>
      <c r="AE738" s="190" t="s">
        <v>163</v>
      </c>
      <c r="AF738" s="190" t="s">
        <v>167</v>
      </c>
      <c r="AG738" s="190" t="s">
        <v>165</v>
      </c>
    </row>
    <row r="739" spans="1:44" x14ac:dyDescent="0.2">
      <c r="A739" s="190">
        <v>421636</v>
      </c>
      <c r="B739" s="190" t="s">
        <v>172</v>
      </c>
      <c r="K739" s="190" t="s">
        <v>167</v>
      </c>
      <c r="O739" s="190" t="s">
        <v>167</v>
      </c>
      <c r="Q739" s="190" t="s">
        <v>165</v>
      </c>
      <c r="Y739" s="190" t="s">
        <v>167</v>
      </c>
      <c r="AA739" s="190" t="s">
        <v>165</v>
      </c>
      <c r="AB739" s="190" t="s">
        <v>167</v>
      </c>
      <c r="AF739" s="190" t="s">
        <v>163</v>
      </c>
      <c r="AG739" s="190" t="s">
        <v>165</v>
      </c>
      <c r="AH739" s="190" t="s">
        <v>165</v>
      </c>
    </row>
    <row r="740" spans="1:44" x14ac:dyDescent="0.2">
      <c r="A740" s="190">
        <v>421640</v>
      </c>
      <c r="B740" s="190" t="s">
        <v>172</v>
      </c>
      <c r="K740" s="190" t="s">
        <v>167</v>
      </c>
      <c r="R740" s="190" t="s">
        <v>167</v>
      </c>
      <c r="AA740" s="190" t="s">
        <v>167</v>
      </c>
      <c r="AD740" s="190" t="s">
        <v>167</v>
      </c>
      <c r="AE740" s="190" t="s">
        <v>163</v>
      </c>
      <c r="AF740" s="190" t="s">
        <v>167</v>
      </c>
      <c r="AG740" s="190" t="s">
        <v>167</v>
      </c>
    </row>
    <row r="741" spans="1:44" x14ac:dyDescent="0.2">
      <c r="A741" s="190">
        <v>421643</v>
      </c>
      <c r="B741" s="190" t="s">
        <v>172</v>
      </c>
      <c r="AD741" s="190" t="s">
        <v>163</v>
      </c>
      <c r="AE741" s="190" t="s">
        <v>163</v>
      </c>
      <c r="AF741" s="190" t="s">
        <v>167</v>
      </c>
      <c r="AG741" s="190" t="s">
        <v>167</v>
      </c>
      <c r="AH741" s="190" t="s">
        <v>167</v>
      </c>
    </row>
    <row r="742" spans="1:44" x14ac:dyDescent="0.2">
      <c r="A742" s="190">
        <v>421738</v>
      </c>
      <c r="B742" s="190" t="s">
        <v>172</v>
      </c>
      <c r="Q742" s="190" t="s">
        <v>165</v>
      </c>
      <c r="Z742" s="190" t="s">
        <v>167</v>
      </c>
      <c r="AA742" s="190" t="s">
        <v>167</v>
      </c>
      <c r="AB742" s="190" t="s">
        <v>167</v>
      </c>
      <c r="AD742" s="190" t="s">
        <v>167</v>
      </c>
      <c r="AF742" s="190" t="s">
        <v>167</v>
      </c>
    </row>
    <row r="743" spans="1:44" x14ac:dyDescent="0.2">
      <c r="A743" s="190">
        <v>421739</v>
      </c>
      <c r="B743" s="190" t="s">
        <v>172</v>
      </c>
      <c r="K743" s="190" t="s">
        <v>167</v>
      </c>
      <c r="N743" s="190" t="s">
        <v>167</v>
      </c>
      <c r="Q743" s="190" t="s">
        <v>165</v>
      </c>
      <c r="AA743" s="190" t="s">
        <v>167</v>
      </c>
      <c r="AF743" s="190" t="s">
        <v>163</v>
      </c>
      <c r="AH743" s="190" t="s">
        <v>165</v>
      </c>
    </row>
    <row r="744" spans="1:44" x14ac:dyDescent="0.2">
      <c r="A744" s="190">
        <v>421753</v>
      </c>
      <c r="B744" s="190" t="s">
        <v>172</v>
      </c>
      <c r="L744" s="190" t="s">
        <v>167</v>
      </c>
      <c r="Q744" s="190" t="s">
        <v>165</v>
      </c>
      <c r="R744" s="190" t="s">
        <v>167</v>
      </c>
      <c r="S744" s="190" t="s">
        <v>167</v>
      </c>
      <c r="Y744" s="190" t="s">
        <v>165</v>
      </c>
      <c r="Z744" s="190" t="s">
        <v>163</v>
      </c>
      <c r="AB744" s="190" t="s">
        <v>163</v>
      </c>
      <c r="AD744" s="190" t="s">
        <v>163</v>
      </c>
      <c r="AE744" s="190" t="s">
        <v>163</v>
      </c>
      <c r="AG744" s="190" t="s">
        <v>163</v>
      </c>
      <c r="AH744" s="190" t="s">
        <v>165</v>
      </c>
    </row>
    <row r="745" spans="1:44" x14ac:dyDescent="0.2">
      <c r="A745" s="190">
        <v>421772</v>
      </c>
      <c r="B745" s="190" t="s">
        <v>172</v>
      </c>
      <c r="H745" s="190" t="s">
        <v>165</v>
      </c>
      <c r="Q745" s="190" t="s">
        <v>165</v>
      </c>
      <c r="R745" s="190" t="s">
        <v>163</v>
      </c>
      <c r="Y745" s="190" t="s">
        <v>163</v>
      </c>
      <c r="AA745" s="190" t="s">
        <v>163</v>
      </c>
      <c r="AB745" s="190" t="s">
        <v>163</v>
      </c>
      <c r="AC745" s="190" t="s">
        <v>165</v>
      </c>
      <c r="AD745" s="190" t="s">
        <v>163</v>
      </c>
      <c r="AE745" s="190" t="s">
        <v>163</v>
      </c>
      <c r="AF745" s="190" t="s">
        <v>163</v>
      </c>
      <c r="AG745" s="190" t="s">
        <v>163</v>
      </c>
      <c r="AH745" s="190" t="s">
        <v>163</v>
      </c>
    </row>
    <row r="746" spans="1:44" x14ac:dyDescent="0.2">
      <c r="A746" s="190">
        <v>421782</v>
      </c>
      <c r="B746" s="190" t="s">
        <v>172</v>
      </c>
      <c r="H746" s="190" t="s">
        <v>167</v>
      </c>
      <c r="S746" s="190" t="s">
        <v>165</v>
      </c>
      <c r="Y746" s="190" t="s">
        <v>165</v>
      </c>
      <c r="AE746" s="190" t="s">
        <v>163</v>
      </c>
      <c r="AG746" s="190" t="s">
        <v>165</v>
      </c>
    </row>
    <row r="747" spans="1:44" x14ac:dyDescent="0.2">
      <c r="A747" s="190">
        <v>421803</v>
      </c>
      <c r="B747" s="190" t="s">
        <v>172</v>
      </c>
      <c r="L747" s="190" t="s">
        <v>163</v>
      </c>
      <c r="R747" s="190" t="s">
        <v>163</v>
      </c>
      <c r="S747" s="190" t="s">
        <v>167</v>
      </c>
      <c r="AA747" s="190" t="s">
        <v>167</v>
      </c>
      <c r="AD747" s="190" t="s">
        <v>165</v>
      </c>
      <c r="AE747" s="190" t="s">
        <v>163</v>
      </c>
      <c r="AF747" s="190" t="s">
        <v>163</v>
      </c>
      <c r="AG747" s="190" t="s">
        <v>163</v>
      </c>
      <c r="AH747" s="190" t="s">
        <v>165</v>
      </c>
    </row>
    <row r="748" spans="1:44" x14ac:dyDescent="0.2">
      <c r="A748" s="190">
        <v>421807</v>
      </c>
      <c r="B748" s="190" t="s">
        <v>172</v>
      </c>
      <c r="L748" s="190" t="s">
        <v>167</v>
      </c>
      <c r="R748" s="190" t="s">
        <v>167</v>
      </c>
      <c r="Y748" s="190" t="s">
        <v>167</v>
      </c>
      <c r="AA748" s="190" t="s">
        <v>167</v>
      </c>
      <c r="AB748" s="190" t="s">
        <v>167</v>
      </c>
      <c r="AD748" s="190" t="s">
        <v>167</v>
      </c>
      <c r="AE748" s="190" t="s">
        <v>165</v>
      </c>
      <c r="AG748" s="190" t="s">
        <v>167</v>
      </c>
      <c r="AH748" s="190" t="s">
        <v>167</v>
      </c>
    </row>
    <row r="749" spans="1:44" x14ac:dyDescent="0.2">
      <c r="A749" s="190">
        <v>421815</v>
      </c>
      <c r="B749" s="190" t="s">
        <v>172</v>
      </c>
      <c r="C749" s="190" t="s">
        <v>255</v>
      </c>
      <c r="D749" s="190" t="s">
        <v>255</v>
      </c>
      <c r="E749" s="190" t="s">
        <v>255</v>
      </c>
      <c r="F749" s="190" t="s">
        <v>255</v>
      </c>
      <c r="G749" s="190" t="s">
        <v>167</v>
      </c>
      <c r="H749" s="190" t="s">
        <v>255</v>
      </c>
      <c r="I749" s="190" t="s">
        <v>255</v>
      </c>
      <c r="J749" s="190" t="s">
        <v>255</v>
      </c>
      <c r="K749" s="190" t="s">
        <v>255</v>
      </c>
      <c r="L749" s="190" t="s">
        <v>255</v>
      </c>
      <c r="M749" s="190" t="s">
        <v>255</v>
      </c>
      <c r="N749" s="190" t="s">
        <v>255</v>
      </c>
      <c r="O749" s="190" t="s">
        <v>255</v>
      </c>
      <c r="P749" s="190" t="s">
        <v>255</v>
      </c>
      <c r="Q749" s="190" t="s">
        <v>167</v>
      </c>
      <c r="R749" s="190" t="s">
        <v>255</v>
      </c>
      <c r="S749" s="190" t="s">
        <v>167</v>
      </c>
      <c r="T749" s="190" t="s">
        <v>255</v>
      </c>
      <c r="U749" s="190" t="s">
        <v>255</v>
      </c>
      <c r="V749" s="190" t="s">
        <v>255</v>
      </c>
      <c r="W749" s="190" t="s">
        <v>255</v>
      </c>
      <c r="X749" s="190" t="s">
        <v>167</v>
      </c>
      <c r="Y749" s="190" t="s">
        <v>163</v>
      </c>
      <c r="Z749" s="190" t="s">
        <v>163</v>
      </c>
      <c r="AA749" s="190" t="s">
        <v>163</v>
      </c>
      <c r="AB749" s="190" t="s">
        <v>163</v>
      </c>
      <c r="AC749" s="190" t="s">
        <v>163</v>
      </c>
      <c r="AD749" s="190" t="s">
        <v>163</v>
      </c>
      <c r="AE749" s="190" t="s">
        <v>163</v>
      </c>
      <c r="AF749" s="190" t="s">
        <v>163</v>
      </c>
      <c r="AG749" s="190" t="s">
        <v>163</v>
      </c>
      <c r="AH749" s="190" t="s">
        <v>163</v>
      </c>
      <c r="AI749" s="190" t="s">
        <v>255</v>
      </c>
      <c r="AJ749" s="190" t="s">
        <v>255</v>
      </c>
      <c r="AK749" s="190" t="s">
        <v>255</v>
      </c>
      <c r="AL749" s="190" t="s">
        <v>255</v>
      </c>
      <c r="AM749" s="190" t="s">
        <v>255</v>
      </c>
      <c r="AN749" s="190" t="s">
        <v>255</v>
      </c>
      <c r="AO749" s="190" t="s">
        <v>255</v>
      </c>
      <c r="AP749" s="190" t="s">
        <v>255</v>
      </c>
      <c r="AQ749" s="190" t="s">
        <v>255</v>
      </c>
      <c r="AR749" s="190" t="s">
        <v>255</v>
      </c>
    </row>
    <row r="750" spans="1:44" x14ac:dyDescent="0.2">
      <c r="A750" s="190">
        <v>421817</v>
      </c>
      <c r="B750" s="190" t="s">
        <v>172</v>
      </c>
      <c r="Q750" s="190" t="s">
        <v>167</v>
      </c>
      <c r="R750" s="190" t="s">
        <v>163</v>
      </c>
      <c r="S750" s="190" t="s">
        <v>167</v>
      </c>
      <c r="X750" s="190" t="s">
        <v>167</v>
      </c>
      <c r="Y750" s="190" t="s">
        <v>165</v>
      </c>
      <c r="AA750" s="190" t="s">
        <v>163</v>
      </c>
      <c r="AB750" s="190" t="s">
        <v>167</v>
      </c>
      <c r="AD750" s="190" t="s">
        <v>163</v>
      </c>
      <c r="AE750" s="190" t="s">
        <v>163</v>
      </c>
      <c r="AF750" s="190" t="s">
        <v>165</v>
      </c>
      <c r="AG750" s="190" t="s">
        <v>163</v>
      </c>
      <c r="AH750" s="190" t="s">
        <v>163</v>
      </c>
    </row>
    <row r="751" spans="1:44" x14ac:dyDescent="0.2">
      <c r="A751" s="190">
        <v>421819</v>
      </c>
      <c r="B751" s="190" t="s">
        <v>172</v>
      </c>
      <c r="E751" s="190" t="s">
        <v>167</v>
      </c>
      <c r="G751" s="190" t="s">
        <v>167</v>
      </c>
      <c r="H751" s="190" t="s">
        <v>167</v>
      </c>
      <c r="X751" s="190" t="s">
        <v>167</v>
      </c>
      <c r="Y751" s="190" t="s">
        <v>165</v>
      </c>
      <c r="AA751" s="190" t="s">
        <v>165</v>
      </c>
      <c r="AB751" s="190" t="s">
        <v>165</v>
      </c>
      <c r="AC751" s="190" t="s">
        <v>165</v>
      </c>
      <c r="AD751" s="190" t="s">
        <v>163</v>
      </c>
      <c r="AE751" s="190" t="s">
        <v>163</v>
      </c>
      <c r="AF751" s="190" t="s">
        <v>163</v>
      </c>
      <c r="AG751" s="190" t="s">
        <v>163</v>
      </c>
      <c r="AH751" s="190" t="s">
        <v>163</v>
      </c>
    </row>
    <row r="752" spans="1:44" x14ac:dyDescent="0.2">
      <c r="A752" s="190">
        <v>421822</v>
      </c>
      <c r="B752" s="190" t="s">
        <v>172</v>
      </c>
      <c r="K752" s="190" t="s">
        <v>167</v>
      </c>
      <c r="R752" s="190" t="s">
        <v>167</v>
      </c>
      <c r="Y752" s="190" t="s">
        <v>165</v>
      </c>
      <c r="AA752" s="190" t="s">
        <v>167</v>
      </c>
      <c r="AB752" s="190" t="s">
        <v>167</v>
      </c>
      <c r="AF752" s="190" t="s">
        <v>167</v>
      </c>
      <c r="AG752" s="190" t="s">
        <v>167</v>
      </c>
      <c r="AH752" s="190" t="s">
        <v>167</v>
      </c>
    </row>
    <row r="753" spans="1:44" x14ac:dyDescent="0.2">
      <c r="A753" s="190">
        <v>421830</v>
      </c>
      <c r="B753" s="190" t="s">
        <v>172</v>
      </c>
      <c r="N753" s="190" t="s">
        <v>167</v>
      </c>
      <c r="P753" s="190" t="s">
        <v>167</v>
      </c>
      <c r="S753" s="190" t="s">
        <v>167</v>
      </c>
      <c r="X753" s="190" t="s">
        <v>167</v>
      </c>
      <c r="Y753" s="190" t="s">
        <v>165</v>
      </c>
      <c r="Z753" s="190" t="s">
        <v>163</v>
      </c>
      <c r="AA753" s="190" t="s">
        <v>165</v>
      </c>
      <c r="AB753" s="190" t="s">
        <v>163</v>
      </c>
      <c r="AC753" s="190" t="s">
        <v>165</v>
      </c>
      <c r="AD753" s="190" t="s">
        <v>163</v>
      </c>
      <c r="AE753" s="190" t="s">
        <v>163</v>
      </c>
      <c r="AF753" s="190" t="s">
        <v>163</v>
      </c>
      <c r="AG753" s="190" t="s">
        <v>163</v>
      </c>
      <c r="AH753" s="190" t="s">
        <v>163</v>
      </c>
    </row>
    <row r="754" spans="1:44" x14ac:dyDescent="0.2">
      <c r="A754" s="190">
        <v>421832</v>
      </c>
      <c r="B754" s="190" t="s">
        <v>172</v>
      </c>
      <c r="H754" s="190" t="s">
        <v>167</v>
      </c>
      <c r="N754" s="190" t="s">
        <v>167</v>
      </c>
      <c r="Y754" s="190" t="s">
        <v>167</v>
      </c>
      <c r="AA754" s="190" t="s">
        <v>167</v>
      </c>
      <c r="AB754" s="190" t="s">
        <v>165</v>
      </c>
      <c r="AC754" s="190" t="s">
        <v>167</v>
      </c>
      <c r="AD754" s="190" t="s">
        <v>163</v>
      </c>
      <c r="AE754" s="190" t="s">
        <v>163</v>
      </c>
      <c r="AF754" s="190" t="s">
        <v>163</v>
      </c>
      <c r="AG754" s="190" t="s">
        <v>165</v>
      </c>
      <c r="AH754" s="190" t="s">
        <v>167</v>
      </c>
    </row>
    <row r="755" spans="1:44" x14ac:dyDescent="0.2">
      <c r="A755" s="190">
        <v>421840</v>
      </c>
      <c r="B755" s="190" t="s">
        <v>172</v>
      </c>
      <c r="AA755" s="190" t="s">
        <v>165</v>
      </c>
      <c r="AB755" s="190" t="s">
        <v>165</v>
      </c>
      <c r="AD755" s="190" t="s">
        <v>165</v>
      </c>
      <c r="AF755" s="190" t="s">
        <v>165</v>
      </c>
      <c r="AG755" s="190" t="s">
        <v>165</v>
      </c>
      <c r="AH755" s="190" t="s">
        <v>165</v>
      </c>
    </row>
    <row r="756" spans="1:44" x14ac:dyDescent="0.2">
      <c r="A756" s="190">
        <v>421842</v>
      </c>
      <c r="B756" s="190" t="s">
        <v>172</v>
      </c>
      <c r="I756" s="190" t="s">
        <v>167</v>
      </c>
      <c r="O756" s="190" t="s">
        <v>167</v>
      </c>
      <c r="Y756" s="190" t="s">
        <v>167</v>
      </c>
      <c r="AA756" s="190" t="s">
        <v>163</v>
      </c>
      <c r="AB756" s="190" t="s">
        <v>167</v>
      </c>
      <c r="AD756" s="190" t="s">
        <v>165</v>
      </c>
      <c r="AE756" s="190" t="s">
        <v>163</v>
      </c>
      <c r="AF756" s="190" t="s">
        <v>163</v>
      </c>
      <c r="AG756" s="190" t="s">
        <v>163</v>
      </c>
      <c r="AH756" s="190" t="s">
        <v>165</v>
      </c>
    </row>
    <row r="757" spans="1:44" x14ac:dyDescent="0.2">
      <c r="A757" s="190">
        <v>421853</v>
      </c>
      <c r="B757" s="190" t="s">
        <v>172</v>
      </c>
      <c r="I757" s="190" t="s">
        <v>167</v>
      </c>
      <c r="O757" s="190" t="s">
        <v>167</v>
      </c>
      <c r="Q757" s="190" t="s">
        <v>167</v>
      </c>
      <c r="Y757" s="190" t="s">
        <v>167</v>
      </c>
      <c r="AA757" s="190" t="s">
        <v>167</v>
      </c>
      <c r="AB757" s="190" t="s">
        <v>167</v>
      </c>
      <c r="AE757" s="190" t="s">
        <v>167</v>
      </c>
      <c r="AF757" s="190" t="s">
        <v>167</v>
      </c>
      <c r="AG757" s="190" t="s">
        <v>167</v>
      </c>
      <c r="AH757" s="190" t="s">
        <v>167</v>
      </c>
    </row>
    <row r="758" spans="1:44" x14ac:dyDescent="0.2">
      <c r="A758" s="190">
        <v>421856</v>
      </c>
      <c r="B758" s="190" t="s">
        <v>172</v>
      </c>
      <c r="X758" s="190" t="s">
        <v>167</v>
      </c>
      <c r="AB758" s="190" t="s">
        <v>167</v>
      </c>
      <c r="AD758" s="190" t="s">
        <v>167</v>
      </c>
      <c r="AE758" s="190" t="s">
        <v>165</v>
      </c>
      <c r="AF758" s="190" t="s">
        <v>167</v>
      </c>
      <c r="AG758" s="190" t="s">
        <v>167</v>
      </c>
    </row>
    <row r="759" spans="1:44" x14ac:dyDescent="0.2">
      <c r="A759" s="190">
        <v>421864</v>
      </c>
      <c r="B759" s="190" t="s">
        <v>172</v>
      </c>
      <c r="F759" s="190" t="s">
        <v>167</v>
      </c>
      <c r="O759" s="190" t="s">
        <v>167</v>
      </c>
      <c r="P759" s="190" t="s">
        <v>167</v>
      </c>
      <c r="R759" s="190" t="s">
        <v>163</v>
      </c>
      <c r="Y759" s="190" t="s">
        <v>165</v>
      </c>
      <c r="AA759" s="190" t="s">
        <v>165</v>
      </c>
      <c r="AC759" s="190" t="s">
        <v>165</v>
      </c>
      <c r="AD759" s="190" t="s">
        <v>163</v>
      </c>
      <c r="AE759" s="190" t="s">
        <v>163</v>
      </c>
      <c r="AF759" s="190" t="s">
        <v>163</v>
      </c>
      <c r="AG759" s="190" t="s">
        <v>163</v>
      </c>
      <c r="AH759" s="190" t="s">
        <v>163</v>
      </c>
    </row>
    <row r="760" spans="1:44" x14ac:dyDescent="0.2">
      <c r="A760" s="190">
        <v>421866</v>
      </c>
      <c r="B760" s="190" t="s">
        <v>172</v>
      </c>
      <c r="E760" s="190" t="s">
        <v>167</v>
      </c>
      <c r="K760" s="190" t="s">
        <v>167</v>
      </c>
      <c r="Q760" s="190" t="s">
        <v>167</v>
      </c>
      <c r="Y760" s="190" t="s">
        <v>167</v>
      </c>
      <c r="AA760" s="190" t="s">
        <v>165</v>
      </c>
      <c r="AD760" s="190" t="s">
        <v>165</v>
      </c>
    </row>
    <row r="761" spans="1:44" x14ac:dyDescent="0.2">
      <c r="A761" s="190">
        <v>421871</v>
      </c>
      <c r="B761" s="190" t="s">
        <v>172</v>
      </c>
      <c r="N761" s="190" t="s">
        <v>167</v>
      </c>
      <c r="S761" s="190" t="s">
        <v>167</v>
      </c>
      <c r="Y761" s="190" t="s">
        <v>167</v>
      </c>
      <c r="AA761" s="190" t="s">
        <v>167</v>
      </c>
      <c r="AB761" s="190" t="s">
        <v>167</v>
      </c>
      <c r="AD761" s="190" t="s">
        <v>165</v>
      </c>
      <c r="AE761" s="190" t="s">
        <v>163</v>
      </c>
      <c r="AG761" s="190" t="s">
        <v>163</v>
      </c>
      <c r="AH761" s="190" t="s">
        <v>165</v>
      </c>
    </row>
    <row r="762" spans="1:44" x14ac:dyDescent="0.2">
      <c r="A762" s="190">
        <v>421885</v>
      </c>
      <c r="B762" s="190" t="s">
        <v>172</v>
      </c>
      <c r="Q762" s="190" t="s">
        <v>167</v>
      </c>
      <c r="S762" s="190" t="s">
        <v>167</v>
      </c>
      <c r="W762" s="190" t="s">
        <v>167</v>
      </c>
      <c r="AF762" s="190" t="s">
        <v>165</v>
      </c>
      <c r="AG762" s="190" t="s">
        <v>167</v>
      </c>
    </row>
    <row r="763" spans="1:44" x14ac:dyDescent="0.2">
      <c r="A763" s="190">
        <v>421890</v>
      </c>
      <c r="B763" s="190" t="s">
        <v>172</v>
      </c>
      <c r="C763" s="190" t="s">
        <v>255</v>
      </c>
      <c r="D763" s="190" t="s">
        <v>255</v>
      </c>
      <c r="E763" s="190" t="s">
        <v>255</v>
      </c>
      <c r="F763" s="190" t="s">
        <v>255</v>
      </c>
      <c r="G763" s="190" t="s">
        <v>255</v>
      </c>
      <c r="H763" s="190" t="s">
        <v>255</v>
      </c>
      <c r="I763" s="190" t="s">
        <v>255</v>
      </c>
      <c r="J763" s="190" t="s">
        <v>255</v>
      </c>
      <c r="K763" s="190" t="s">
        <v>255</v>
      </c>
      <c r="L763" s="190" t="s">
        <v>255</v>
      </c>
      <c r="M763" s="190" t="s">
        <v>167</v>
      </c>
      <c r="N763" s="190" t="s">
        <v>255</v>
      </c>
      <c r="O763" s="190" t="s">
        <v>255</v>
      </c>
      <c r="P763" s="190" t="s">
        <v>255</v>
      </c>
      <c r="Q763" s="190" t="s">
        <v>167</v>
      </c>
      <c r="R763" s="190" t="s">
        <v>255</v>
      </c>
      <c r="S763" s="190" t="s">
        <v>167</v>
      </c>
      <c r="T763" s="190" t="s">
        <v>255</v>
      </c>
      <c r="U763" s="190" t="s">
        <v>255</v>
      </c>
      <c r="V763" s="190" t="s">
        <v>255</v>
      </c>
      <c r="W763" s="190" t="s">
        <v>255</v>
      </c>
      <c r="X763" s="190" t="s">
        <v>255</v>
      </c>
      <c r="Y763" s="190" t="s">
        <v>255</v>
      </c>
      <c r="Z763" s="190" t="s">
        <v>255</v>
      </c>
      <c r="AA763" s="190" t="s">
        <v>255</v>
      </c>
      <c r="AB763" s="190" t="s">
        <v>255</v>
      </c>
      <c r="AC763" s="190" t="s">
        <v>255</v>
      </c>
      <c r="AD763" s="190" t="s">
        <v>167</v>
      </c>
      <c r="AE763" s="190" t="s">
        <v>167</v>
      </c>
      <c r="AF763" s="190" t="s">
        <v>255</v>
      </c>
      <c r="AG763" s="190" t="s">
        <v>255</v>
      </c>
      <c r="AH763" s="190" t="s">
        <v>167</v>
      </c>
      <c r="AI763" s="190" t="s">
        <v>255</v>
      </c>
      <c r="AJ763" s="190" t="s">
        <v>255</v>
      </c>
      <c r="AK763" s="190" t="s">
        <v>255</v>
      </c>
      <c r="AL763" s="190" t="s">
        <v>255</v>
      </c>
      <c r="AM763" s="190" t="s">
        <v>255</v>
      </c>
      <c r="AN763" s="190" t="s">
        <v>255</v>
      </c>
      <c r="AO763" s="190" t="s">
        <v>255</v>
      </c>
      <c r="AP763" s="190" t="s">
        <v>255</v>
      </c>
      <c r="AQ763" s="190" t="s">
        <v>255</v>
      </c>
      <c r="AR763" s="190" t="s">
        <v>255</v>
      </c>
    </row>
    <row r="764" spans="1:44" x14ac:dyDescent="0.2">
      <c r="A764" s="190">
        <v>421892</v>
      </c>
      <c r="B764" s="190" t="s">
        <v>172</v>
      </c>
      <c r="E764" s="190" t="s">
        <v>167</v>
      </c>
      <c r="I764" s="190" t="s">
        <v>167</v>
      </c>
      <c r="Q764" s="190" t="s">
        <v>167</v>
      </c>
      <c r="V764" s="190" t="s">
        <v>167</v>
      </c>
      <c r="Y764" s="190" t="s">
        <v>165</v>
      </c>
      <c r="AA764" s="190" t="s">
        <v>165</v>
      </c>
      <c r="AB764" s="190" t="s">
        <v>165</v>
      </c>
      <c r="AC764" s="190" t="s">
        <v>165</v>
      </c>
      <c r="AD764" s="190" t="s">
        <v>163</v>
      </c>
      <c r="AE764" s="190" t="s">
        <v>163</v>
      </c>
      <c r="AF764" s="190" t="s">
        <v>163</v>
      </c>
      <c r="AG764" s="190" t="s">
        <v>163</v>
      </c>
      <c r="AH764" s="190" t="s">
        <v>163</v>
      </c>
    </row>
    <row r="765" spans="1:44" x14ac:dyDescent="0.2">
      <c r="A765" s="190">
        <v>421902</v>
      </c>
      <c r="B765" s="190" t="s">
        <v>172</v>
      </c>
      <c r="Y765" s="190" t="s">
        <v>167</v>
      </c>
      <c r="AA765" s="190" t="s">
        <v>167</v>
      </c>
      <c r="AB765" s="190" t="s">
        <v>167</v>
      </c>
      <c r="AE765" s="190" t="s">
        <v>167</v>
      </c>
      <c r="AF765" s="190" t="s">
        <v>167</v>
      </c>
      <c r="AG765" s="190" t="s">
        <v>167</v>
      </c>
    </row>
    <row r="766" spans="1:44" x14ac:dyDescent="0.2">
      <c r="A766" s="190">
        <v>421910</v>
      </c>
      <c r="B766" s="190" t="s">
        <v>172</v>
      </c>
      <c r="S766" s="190" t="s">
        <v>167</v>
      </c>
      <c r="Y766" s="190" t="s">
        <v>167</v>
      </c>
      <c r="AD766" s="190" t="s">
        <v>165</v>
      </c>
      <c r="AE766" s="190" t="s">
        <v>163</v>
      </c>
      <c r="AF766" s="190" t="s">
        <v>165</v>
      </c>
      <c r="AH766" s="190" t="s">
        <v>167</v>
      </c>
    </row>
    <row r="767" spans="1:44" x14ac:dyDescent="0.2">
      <c r="A767" s="190">
        <v>421931</v>
      </c>
      <c r="B767" s="190" t="s">
        <v>172</v>
      </c>
      <c r="K767" s="190" t="s">
        <v>167</v>
      </c>
      <c r="R767" s="190" t="s">
        <v>163</v>
      </c>
      <c r="Y767" s="190" t="s">
        <v>167</v>
      </c>
      <c r="AE767" s="190" t="s">
        <v>163</v>
      </c>
      <c r="AG767" s="190" t="s">
        <v>165</v>
      </c>
      <c r="AH767" s="190" t="s">
        <v>165</v>
      </c>
    </row>
    <row r="768" spans="1:44" x14ac:dyDescent="0.2">
      <c r="A768" s="190">
        <v>421933</v>
      </c>
      <c r="B768" s="190" t="s">
        <v>172</v>
      </c>
      <c r="E768" s="190" t="s">
        <v>167</v>
      </c>
      <c r="AA768" s="190" t="s">
        <v>167</v>
      </c>
      <c r="AC768" s="190" t="s">
        <v>167</v>
      </c>
      <c r="AE768" s="190" t="s">
        <v>163</v>
      </c>
      <c r="AF768" s="190" t="s">
        <v>163</v>
      </c>
      <c r="AG768" s="190" t="s">
        <v>163</v>
      </c>
      <c r="AH768" s="190" t="s">
        <v>163</v>
      </c>
    </row>
    <row r="769" spans="1:45" x14ac:dyDescent="0.2">
      <c r="A769" s="190">
        <v>421935</v>
      </c>
      <c r="B769" s="190" t="s">
        <v>172</v>
      </c>
      <c r="K769" s="190" t="s">
        <v>167</v>
      </c>
      <c r="Q769" s="190" t="s">
        <v>167</v>
      </c>
      <c r="S769" s="190" t="s">
        <v>167</v>
      </c>
      <c r="AC769" s="190" t="s">
        <v>167</v>
      </c>
      <c r="AD769" s="190" t="s">
        <v>165</v>
      </c>
      <c r="AE769" s="190" t="s">
        <v>165</v>
      </c>
      <c r="AG769" s="190" t="s">
        <v>167</v>
      </c>
      <c r="AH769" s="190" t="s">
        <v>167</v>
      </c>
    </row>
    <row r="770" spans="1:45" x14ac:dyDescent="0.2">
      <c r="A770" s="190">
        <v>421941</v>
      </c>
      <c r="B770" s="190" t="s">
        <v>172</v>
      </c>
      <c r="Q770" s="190" t="s">
        <v>167</v>
      </c>
      <c r="Y770" s="190" t="s">
        <v>167</v>
      </c>
      <c r="AA770" s="190" t="s">
        <v>167</v>
      </c>
      <c r="AB770" s="190" t="s">
        <v>167</v>
      </c>
      <c r="AD770" s="190" t="s">
        <v>163</v>
      </c>
      <c r="AE770" s="190" t="s">
        <v>163</v>
      </c>
      <c r="AF770" s="190" t="s">
        <v>163</v>
      </c>
      <c r="AG770" s="190" t="s">
        <v>163</v>
      </c>
      <c r="AH770" s="190" t="s">
        <v>163</v>
      </c>
    </row>
    <row r="771" spans="1:45" x14ac:dyDescent="0.2">
      <c r="A771" s="190">
        <v>421947</v>
      </c>
      <c r="B771" s="190" t="s">
        <v>172</v>
      </c>
      <c r="C771" s="190" t="s">
        <v>255</v>
      </c>
      <c r="D771" s="190" t="s">
        <v>255</v>
      </c>
      <c r="E771" s="190" t="s">
        <v>255</v>
      </c>
      <c r="F771" s="190" t="s">
        <v>255</v>
      </c>
      <c r="G771" s="190" t="s">
        <v>255</v>
      </c>
      <c r="H771" s="190" t="s">
        <v>255</v>
      </c>
      <c r="I771" s="190" t="s">
        <v>255</v>
      </c>
      <c r="J771" s="190" t="s">
        <v>255</v>
      </c>
      <c r="K771" s="190" t="s">
        <v>255</v>
      </c>
      <c r="L771" s="190" t="s">
        <v>255</v>
      </c>
      <c r="M771" s="190" t="s">
        <v>255</v>
      </c>
      <c r="N771" s="190" t="s">
        <v>255</v>
      </c>
      <c r="O771" s="190" t="s">
        <v>255</v>
      </c>
      <c r="P771" s="190" t="s">
        <v>255</v>
      </c>
      <c r="Q771" s="190" t="s">
        <v>163</v>
      </c>
      <c r="R771" s="190" t="s">
        <v>165</v>
      </c>
      <c r="S771" s="190" t="s">
        <v>255</v>
      </c>
      <c r="T771" s="190" t="s">
        <v>255</v>
      </c>
      <c r="U771" s="190" t="s">
        <v>255</v>
      </c>
      <c r="V771" s="190" t="s">
        <v>255</v>
      </c>
      <c r="W771" s="190" t="s">
        <v>255</v>
      </c>
      <c r="X771" s="190" t="s">
        <v>165</v>
      </c>
      <c r="Y771" s="190" t="s">
        <v>165</v>
      </c>
      <c r="Z771" s="190" t="s">
        <v>163</v>
      </c>
      <c r="AA771" s="190" t="s">
        <v>163</v>
      </c>
      <c r="AB771" s="190" t="s">
        <v>165</v>
      </c>
      <c r="AC771" s="190" t="s">
        <v>163</v>
      </c>
      <c r="AD771" s="190" t="s">
        <v>163</v>
      </c>
      <c r="AE771" s="190" t="s">
        <v>163</v>
      </c>
      <c r="AF771" s="190" t="s">
        <v>163</v>
      </c>
      <c r="AG771" s="190" t="s">
        <v>163</v>
      </c>
      <c r="AH771" s="190" t="s">
        <v>163</v>
      </c>
      <c r="AI771" s="190" t="s">
        <v>255</v>
      </c>
      <c r="AJ771" s="190" t="s">
        <v>255</v>
      </c>
      <c r="AK771" s="190" t="s">
        <v>255</v>
      </c>
      <c r="AL771" s="190" t="s">
        <v>255</v>
      </c>
      <c r="AM771" s="190" t="s">
        <v>255</v>
      </c>
      <c r="AN771" s="190" t="s">
        <v>255</v>
      </c>
      <c r="AO771" s="190" t="s">
        <v>255</v>
      </c>
      <c r="AP771" s="190" t="s">
        <v>255</v>
      </c>
      <c r="AQ771" s="190" t="s">
        <v>255</v>
      </c>
      <c r="AR771" s="190" t="s">
        <v>255</v>
      </c>
    </row>
    <row r="772" spans="1:45" x14ac:dyDescent="0.2">
      <c r="A772" s="190">
        <v>421954</v>
      </c>
      <c r="B772" s="190" t="s">
        <v>172</v>
      </c>
      <c r="E772" s="190" t="s">
        <v>167</v>
      </c>
      <c r="K772" s="190" t="s">
        <v>167</v>
      </c>
      <c r="Q772" s="190" t="s">
        <v>167</v>
      </c>
      <c r="S772" s="190" t="s">
        <v>167</v>
      </c>
      <c r="Y772" s="190" t="s">
        <v>167</v>
      </c>
      <c r="AA772" s="190" t="s">
        <v>165</v>
      </c>
      <c r="AB772" s="190" t="s">
        <v>167</v>
      </c>
      <c r="AD772" s="190" t="s">
        <v>163</v>
      </c>
      <c r="AE772" s="190" t="s">
        <v>163</v>
      </c>
      <c r="AF772" s="190" t="s">
        <v>163</v>
      </c>
      <c r="AG772" s="190" t="s">
        <v>163</v>
      </c>
      <c r="AH772" s="190" t="s">
        <v>165</v>
      </c>
    </row>
    <row r="773" spans="1:45" x14ac:dyDescent="0.2">
      <c r="A773" s="190">
        <v>421957</v>
      </c>
      <c r="B773" s="190" t="s">
        <v>172</v>
      </c>
      <c r="Q773" s="190" t="s">
        <v>167</v>
      </c>
      <c r="Y773" s="190" t="s">
        <v>167</v>
      </c>
      <c r="AE773" s="190" t="s">
        <v>167</v>
      </c>
      <c r="AF773" s="190" t="s">
        <v>167</v>
      </c>
      <c r="AH773" s="190" t="s">
        <v>167</v>
      </c>
    </row>
    <row r="774" spans="1:45" x14ac:dyDescent="0.2">
      <c r="A774" s="190">
        <v>421958</v>
      </c>
      <c r="B774" s="190" t="s">
        <v>172</v>
      </c>
      <c r="J774" s="190" t="s">
        <v>163</v>
      </c>
      <c r="AD774" s="190" t="s">
        <v>163</v>
      </c>
      <c r="AE774" s="190" t="s">
        <v>163</v>
      </c>
      <c r="AF774" s="190" t="s">
        <v>163</v>
      </c>
      <c r="AG774" s="190" t="s">
        <v>163</v>
      </c>
      <c r="AH774" s="190" t="s">
        <v>163</v>
      </c>
    </row>
    <row r="775" spans="1:45" x14ac:dyDescent="0.2">
      <c r="A775" s="190">
        <v>421964</v>
      </c>
      <c r="B775" s="190" t="s">
        <v>172</v>
      </c>
      <c r="Q775" s="190" t="s">
        <v>167</v>
      </c>
      <c r="Y775" s="190" t="s">
        <v>167</v>
      </c>
      <c r="Z775" s="190" t="s">
        <v>167</v>
      </c>
      <c r="AA775" s="190" t="s">
        <v>167</v>
      </c>
      <c r="AB775" s="190" t="s">
        <v>167</v>
      </c>
      <c r="AD775" s="190" t="s">
        <v>163</v>
      </c>
      <c r="AE775" s="190" t="s">
        <v>163</v>
      </c>
      <c r="AF775" s="190" t="s">
        <v>163</v>
      </c>
      <c r="AG775" s="190" t="s">
        <v>165</v>
      </c>
      <c r="AH775" s="190" t="s">
        <v>163</v>
      </c>
    </row>
    <row r="776" spans="1:45" x14ac:dyDescent="0.2">
      <c r="A776" s="190">
        <v>421969</v>
      </c>
      <c r="B776" s="190" t="s">
        <v>172</v>
      </c>
      <c r="R776" s="190" t="s">
        <v>165</v>
      </c>
      <c r="W776" s="190" t="s">
        <v>167</v>
      </c>
      <c r="X776" s="190" t="s">
        <v>167</v>
      </c>
      <c r="Y776" s="190" t="s">
        <v>167</v>
      </c>
      <c r="AB776" s="190" t="s">
        <v>167</v>
      </c>
      <c r="AE776" s="190" t="s">
        <v>163</v>
      </c>
      <c r="AF776" s="190" t="s">
        <v>165</v>
      </c>
      <c r="AG776" s="190" t="s">
        <v>163</v>
      </c>
    </row>
    <row r="777" spans="1:45" x14ac:dyDescent="0.2">
      <c r="A777" s="190">
        <v>421986</v>
      </c>
      <c r="B777" s="190" t="s">
        <v>172</v>
      </c>
      <c r="C777" s="190" t="s">
        <v>255</v>
      </c>
      <c r="D777" s="190" t="s">
        <v>255</v>
      </c>
      <c r="E777" s="190" t="s">
        <v>255</v>
      </c>
      <c r="F777" s="190" t="s">
        <v>255</v>
      </c>
      <c r="G777" s="190" t="s">
        <v>255</v>
      </c>
      <c r="H777" s="190" t="s">
        <v>255</v>
      </c>
      <c r="I777" s="190" t="s">
        <v>255</v>
      </c>
      <c r="J777" s="190" t="s">
        <v>255</v>
      </c>
      <c r="K777" s="190" t="s">
        <v>255</v>
      </c>
      <c r="L777" s="190" t="s">
        <v>167</v>
      </c>
      <c r="M777" s="190" t="s">
        <v>255</v>
      </c>
      <c r="N777" s="190" t="s">
        <v>255</v>
      </c>
      <c r="O777" s="190" t="s">
        <v>167</v>
      </c>
      <c r="P777" s="190" t="s">
        <v>255</v>
      </c>
      <c r="Q777" s="190" t="s">
        <v>255</v>
      </c>
      <c r="R777" s="190" t="s">
        <v>255</v>
      </c>
      <c r="S777" s="190" t="s">
        <v>255</v>
      </c>
      <c r="T777" s="190" t="s">
        <v>255</v>
      </c>
      <c r="U777" s="190" t="s">
        <v>255</v>
      </c>
      <c r="V777" s="190" t="s">
        <v>255</v>
      </c>
      <c r="W777" s="190" t="s">
        <v>255</v>
      </c>
      <c r="X777" s="190" t="s">
        <v>255</v>
      </c>
      <c r="Y777" s="190" t="s">
        <v>167</v>
      </c>
      <c r="Z777" s="190" t="s">
        <v>167</v>
      </c>
      <c r="AA777" s="190" t="s">
        <v>167</v>
      </c>
      <c r="AB777" s="190" t="s">
        <v>255</v>
      </c>
      <c r="AC777" s="190" t="s">
        <v>255</v>
      </c>
      <c r="AD777" s="190" t="s">
        <v>165</v>
      </c>
      <c r="AE777" s="190" t="s">
        <v>165</v>
      </c>
      <c r="AF777" s="190" t="s">
        <v>165</v>
      </c>
      <c r="AG777" s="190" t="s">
        <v>165</v>
      </c>
      <c r="AH777" s="190" t="s">
        <v>165</v>
      </c>
      <c r="AI777" s="190" t="s">
        <v>255</v>
      </c>
      <c r="AJ777" s="190" t="s">
        <v>255</v>
      </c>
      <c r="AK777" s="190" t="s">
        <v>255</v>
      </c>
      <c r="AL777" s="190" t="s">
        <v>255</v>
      </c>
      <c r="AM777" s="190" t="s">
        <v>255</v>
      </c>
      <c r="AN777" s="190" t="s">
        <v>255</v>
      </c>
      <c r="AO777" s="190" t="s">
        <v>255</v>
      </c>
      <c r="AP777" s="190" t="s">
        <v>255</v>
      </c>
      <c r="AQ777" s="190" t="s">
        <v>255</v>
      </c>
      <c r="AR777" s="190" t="s">
        <v>255</v>
      </c>
    </row>
    <row r="778" spans="1:45" x14ac:dyDescent="0.2">
      <c r="A778" s="190">
        <v>421988</v>
      </c>
      <c r="B778" s="190" t="s">
        <v>172</v>
      </c>
      <c r="R778" s="190" t="s">
        <v>256</v>
      </c>
      <c r="AD778" s="190" t="s">
        <v>256</v>
      </c>
      <c r="AE778" s="190" t="s">
        <v>256</v>
      </c>
      <c r="AF778" s="190" t="s">
        <v>256</v>
      </c>
      <c r="AH778" s="190" t="s">
        <v>256</v>
      </c>
      <c r="AS778" s="190" t="s">
        <v>257</v>
      </c>
    </row>
    <row r="779" spans="1:45" x14ac:dyDescent="0.2">
      <c r="A779" s="190">
        <v>422000</v>
      </c>
      <c r="B779" s="190" t="s">
        <v>172</v>
      </c>
      <c r="H779" s="190" t="s">
        <v>167</v>
      </c>
      <c r="L779" s="190" t="s">
        <v>167</v>
      </c>
      <c r="R779" s="190" t="s">
        <v>165</v>
      </c>
      <c r="S779" s="190" t="s">
        <v>165</v>
      </c>
      <c r="Y779" s="190" t="s">
        <v>163</v>
      </c>
      <c r="Z779" s="190" t="s">
        <v>163</v>
      </c>
      <c r="AA779" s="190" t="s">
        <v>163</v>
      </c>
      <c r="AB779" s="190" t="s">
        <v>163</v>
      </c>
      <c r="AC779" s="190" t="s">
        <v>163</v>
      </c>
      <c r="AD779" s="190" t="s">
        <v>163</v>
      </c>
      <c r="AE779" s="190" t="s">
        <v>163</v>
      </c>
      <c r="AF779" s="190" t="s">
        <v>163</v>
      </c>
      <c r="AG779" s="190" t="s">
        <v>163</v>
      </c>
      <c r="AH779" s="190" t="s">
        <v>163</v>
      </c>
    </row>
    <row r="780" spans="1:45" x14ac:dyDescent="0.2">
      <c r="A780" s="190">
        <v>422003</v>
      </c>
      <c r="B780" s="190" t="s">
        <v>172</v>
      </c>
      <c r="Y780" s="190" t="s">
        <v>165</v>
      </c>
      <c r="AA780" s="190" t="s">
        <v>165</v>
      </c>
      <c r="AD780" s="190" t="s">
        <v>163</v>
      </c>
      <c r="AE780" s="190" t="s">
        <v>165</v>
      </c>
      <c r="AF780" s="190" t="s">
        <v>163</v>
      </c>
      <c r="AG780" s="190" t="s">
        <v>165</v>
      </c>
      <c r="AH780" s="190" t="s">
        <v>165</v>
      </c>
    </row>
    <row r="781" spans="1:45" x14ac:dyDescent="0.2">
      <c r="A781" s="190">
        <v>422024</v>
      </c>
      <c r="B781" s="190" t="s">
        <v>172</v>
      </c>
      <c r="D781" s="190" t="s">
        <v>167</v>
      </c>
      <c r="L781" s="190" t="s">
        <v>165</v>
      </c>
      <c r="O781" s="190" t="s">
        <v>167</v>
      </c>
      <c r="Y781" s="190" t="s">
        <v>163</v>
      </c>
      <c r="Z781" s="190" t="s">
        <v>163</v>
      </c>
      <c r="AA781" s="190" t="s">
        <v>163</v>
      </c>
      <c r="AB781" s="190" t="s">
        <v>163</v>
      </c>
      <c r="AC781" s="190" t="s">
        <v>163</v>
      </c>
      <c r="AD781" s="190" t="s">
        <v>163</v>
      </c>
      <c r="AE781" s="190" t="s">
        <v>163</v>
      </c>
      <c r="AF781" s="190" t="s">
        <v>163</v>
      </c>
      <c r="AG781" s="190" t="s">
        <v>163</v>
      </c>
      <c r="AH781" s="190" t="s">
        <v>163</v>
      </c>
    </row>
    <row r="782" spans="1:45" x14ac:dyDescent="0.2">
      <c r="A782" s="190">
        <v>422034</v>
      </c>
      <c r="B782" s="190" t="s">
        <v>172</v>
      </c>
      <c r="L782" s="190" t="s">
        <v>165</v>
      </c>
      <c r="Q782" s="190" t="s">
        <v>167</v>
      </c>
      <c r="R782" s="190" t="s">
        <v>163</v>
      </c>
      <c r="W782" s="190" t="s">
        <v>167</v>
      </c>
      <c r="Y782" s="190" t="s">
        <v>163</v>
      </c>
      <c r="Z782" s="190" t="s">
        <v>163</v>
      </c>
      <c r="AA782" s="190" t="s">
        <v>165</v>
      </c>
      <c r="AB782" s="190" t="s">
        <v>165</v>
      </c>
      <c r="AC782" s="190" t="s">
        <v>163</v>
      </c>
      <c r="AD782" s="190" t="s">
        <v>163</v>
      </c>
      <c r="AE782" s="190" t="s">
        <v>163</v>
      </c>
      <c r="AF782" s="190" t="s">
        <v>163</v>
      </c>
      <c r="AG782" s="190" t="s">
        <v>163</v>
      </c>
      <c r="AH782" s="190" t="s">
        <v>163</v>
      </c>
    </row>
    <row r="783" spans="1:45" x14ac:dyDescent="0.2">
      <c r="A783" s="190">
        <v>422035</v>
      </c>
      <c r="B783" s="190" t="s">
        <v>172</v>
      </c>
      <c r="E783" s="190" t="s">
        <v>256</v>
      </c>
      <c r="L783" s="190" t="s">
        <v>256</v>
      </c>
      <c r="X783" s="190" t="s">
        <v>256</v>
      </c>
      <c r="AD783" s="190" t="s">
        <v>256</v>
      </c>
      <c r="AF783" s="190" t="s">
        <v>256</v>
      </c>
      <c r="AS783" s="190" t="s">
        <v>257</v>
      </c>
    </row>
    <row r="784" spans="1:45" x14ac:dyDescent="0.2">
      <c r="A784" s="190">
        <v>422045</v>
      </c>
      <c r="B784" s="190" t="s">
        <v>172</v>
      </c>
      <c r="L784" s="190" t="s">
        <v>165</v>
      </c>
      <c r="M784" s="190" t="s">
        <v>167</v>
      </c>
      <c r="R784" s="190" t="s">
        <v>167</v>
      </c>
      <c r="W784" s="190" t="s">
        <v>165</v>
      </c>
      <c r="Y784" s="190" t="s">
        <v>165</v>
      </c>
      <c r="AA784" s="190" t="s">
        <v>165</v>
      </c>
      <c r="AB784" s="190" t="s">
        <v>167</v>
      </c>
      <c r="AD784" s="190" t="s">
        <v>163</v>
      </c>
      <c r="AE784" s="190" t="s">
        <v>163</v>
      </c>
      <c r="AF784" s="190" t="s">
        <v>163</v>
      </c>
      <c r="AG784" s="190" t="s">
        <v>165</v>
      </c>
      <c r="AH784" s="190" t="s">
        <v>163</v>
      </c>
    </row>
    <row r="785" spans="1:45" x14ac:dyDescent="0.2">
      <c r="A785" s="190">
        <v>422047</v>
      </c>
      <c r="B785" s="190" t="s">
        <v>172</v>
      </c>
      <c r="L785" s="190" t="s">
        <v>167</v>
      </c>
      <c r="Q785" s="190" t="s">
        <v>163</v>
      </c>
      <c r="R785" s="190" t="s">
        <v>163</v>
      </c>
      <c r="W785" s="190" t="s">
        <v>163</v>
      </c>
      <c r="AA785" s="190" t="s">
        <v>165</v>
      </c>
      <c r="AB785" s="190" t="s">
        <v>165</v>
      </c>
      <c r="AC785" s="190" t="s">
        <v>167</v>
      </c>
      <c r="AD785" s="190" t="s">
        <v>163</v>
      </c>
      <c r="AE785" s="190" t="s">
        <v>163</v>
      </c>
      <c r="AF785" s="190" t="s">
        <v>163</v>
      </c>
      <c r="AG785" s="190" t="s">
        <v>165</v>
      </c>
      <c r="AH785" s="190" t="s">
        <v>163</v>
      </c>
    </row>
    <row r="786" spans="1:45" x14ac:dyDescent="0.2">
      <c r="A786" s="190">
        <v>422053</v>
      </c>
      <c r="B786" s="190" t="s">
        <v>172</v>
      </c>
      <c r="P786" s="190" t="s">
        <v>167</v>
      </c>
      <c r="Z786" s="190" t="s">
        <v>165</v>
      </c>
      <c r="AA786" s="190" t="s">
        <v>167</v>
      </c>
      <c r="AB786" s="190" t="s">
        <v>165</v>
      </c>
      <c r="AC786" s="190" t="s">
        <v>167</v>
      </c>
      <c r="AE786" s="190" t="s">
        <v>163</v>
      </c>
      <c r="AF786" s="190" t="s">
        <v>163</v>
      </c>
      <c r="AG786" s="190" t="s">
        <v>163</v>
      </c>
      <c r="AH786" s="190" t="s">
        <v>163</v>
      </c>
    </row>
    <row r="787" spans="1:45" x14ac:dyDescent="0.2">
      <c r="A787" s="190">
        <v>422054</v>
      </c>
      <c r="B787" s="190" t="s">
        <v>172</v>
      </c>
      <c r="L787" s="190" t="s">
        <v>256</v>
      </c>
      <c r="Q787" s="190" t="s">
        <v>256</v>
      </c>
      <c r="R787" s="190" t="s">
        <v>256</v>
      </c>
      <c r="Z787" s="190" t="s">
        <v>256</v>
      </c>
      <c r="AA787" s="190" t="s">
        <v>256</v>
      </c>
      <c r="AB787" s="190" t="s">
        <v>256</v>
      </c>
      <c r="AD787" s="190" t="s">
        <v>256</v>
      </c>
      <c r="AE787" s="190" t="s">
        <v>256</v>
      </c>
      <c r="AF787" s="190" t="s">
        <v>256</v>
      </c>
      <c r="AG787" s="190" t="s">
        <v>256</v>
      </c>
      <c r="AH787" s="190" t="s">
        <v>256</v>
      </c>
      <c r="AS787" s="190" t="s">
        <v>257</v>
      </c>
    </row>
    <row r="788" spans="1:45" x14ac:dyDescent="0.2">
      <c r="A788" s="190">
        <v>422058</v>
      </c>
      <c r="B788" s="190" t="s">
        <v>172</v>
      </c>
      <c r="G788" s="190" t="s">
        <v>167</v>
      </c>
      <c r="Q788" s="190" t="s">
        <v>167</v>
      </c>
      <c r="Y788" s="190" t="s">
        <v>167</v>
      </c>
      <c r="Z788" s="190" t="s">
        <v>167</v>
      </c>
      <c r="AA788" s="190" t="s">
        <v>167</v>
      </c>
      <c r="AB788" s="190" t="s">
        <v>167</v>
      </c>
      <c r="AD788" s="190" t="s">
        <v>167</v>
      </c>
      <c r="AE788" s="190" t="s">
        <v>167</v>
      </c>
      <c r="AF788" s="190" t="s">
        <v>167</v>
      </c>
      <c r="AG788" s="190" t="s">
        <v>167</v>
      </c>
      <c r="AH788" s="190" t="s">
        <v>167</v>
      </c>
    </row>
    <row r="789" spans="1:45" x14ac:dyDescent="0.2">
      <c r="A789" s="190">
        <v>422061</v>
      </c>
      <c r="B789" s="190" t="s">
        <v>172</v>
      </c>
      <c r="K789" s="190" t="s">
        <v>167</v>
      </c>
      <c r="Y789" s="190" t="s">
        <v>165</v>
      </c>
      <c r="AA789" s="190" t="s">
        <v>167</v>
      </c>
      <c r="AB789" s="190" t="s">
        <v>165</v>
      </c>
      <c r="AD789" s="190" t="s">
        <v>163</v>
      </c>
      <c r="AE789" s="190" t="s">
        <v>163</v>
      </c>
      <c r="AF789" s="190" t="s">
        <v>163</v>
      </c>
      <c r="AG789" s="190" t="s">
        <v>163</v>
      </c>
      <c r="AH789" s="190" t="s">
        <v>163</v>
      </c>
    </row>
    <row r="790" spans="1:45" x14ac:dyDescent="0.2">
      <c r="A790" s="190">
        <v>422069</v>
      </c>
      <c r="B790" s="190" t="s">
        <v>172</v>
      </c>
      <c r="L790" s="190" t="s">
        <v>256</v>
      </c>
      <c r="R790" s="190" t="s">
        <v>256</v>
      </c>
      <c r="AA790" s="190" t="s">
        <v>256</v>
      </c>
      <c r="AF790" s="190" t="s">
        <v>256</v>
      </c>
      <c r="AH790" s="190" t="s">
        <v>256</v>
      </c>
      <c r="AS790" s="190" t="s">
        <v>257</v>
      </c>
    </row>
    <row r="791" spans="1:45" x14ac:dyDescent="0.2">
      <c r="A791" s="190">
        <v>422093</v>
      </c>
      <c r="B791" s="190" t="s">
        <v>172</v>
      </c>
      <c r="Q791" s="190" t="s">
        <v>167</v>
      </c>
      <c r="T791" s="190" t="s">
        <v>167</v>
      </c>
      <c r="W791" s="190" t="s">
        <v>167</v>
      </c>
      <c r="Y791" s="190" t="s">
        <v>167</v>
      </c>
      <c r="AB791" s="190" t="s">
        <v>167</v>
      </c>
      <c r="AD791" s="190" t="s">
        <v>167</v>
      </c>
      <c r="AE791" s="190" t="s">
        <v>167</v>
      </c>
      <c r="AF791" s="190" t="s">
        <v>167</v>
      </c>
      <c r="AG791" s="190" t="s">
        <v>167</v>
      </c>
      <c r="AH791" s="190" t="s">
        <v>167</v>
      </c>
    </row>
    <row r="792" spans="1:45" x14ac:dyDescent="0.2">
      <c r="A792" s="190">
        <v>422094</v>
      </c>
      <c r="B792" s="190" t="s">
        <v>172</v>
      </c>
      <c r="R792" s="190" t="s">
        <v>163</v>
      </c>
      <c r="S792" s="190" t="s">
        <v>167</v>
      </c>
      <c r="Y792" s="190" t="s">
        <v>165</v>
      </c>
      <c r="Z792" s="190" t="s">
        <v>165</v>
      </c>
      <c r="AA792" s="190" t="s">
        <v>165</v>
      </c>
      <c r="AB792" s="190" t="s">
        <v>163</v>
      </c>
      <c r="AC792" s="190" t="s">
        <v>165</v>
      </c>
      <c r="AD792" s="190" t="s">
        <v>163</v>
      </c>
      <c r="AE792" s="190" t="s">
        <v>163</v>
      </c>
      <c r="AF792" s="190" t="s">
        <v>163</v>
      </c>
      <c r="AG792" s="190" t="s">
        <v>163</v>
      </c>
      <c r="AH792" s="190" t="s">
        <v>163</v>
      </c>
    </row>
    <row r="793" spans="1:45" x14ac:dyDescent="0.2">
      <c r="A793" s="190">
        <v>422115</v>
      </c>
      <c r="B793" s="190" t="s">
        <v>172</v>
      </c>
      <c r="I793" s="190" t="s">
        <v>167</v>
      </c>
      <c r="T793" s="190" t="s">
        <v>165</v>
      </c>
      <c r="X793" s="190" t="s">
        <v>167</v>
      </c>
      <c r="Y793" s="190" t="s">
        <v>163</v>
      </c>
      <c r="AA793" s="190" t="s">
        <v>163</v>
      </c>
      <c r="AB793" s="190" t="s">
        <v>163</v>
      </c>
      <c r="AD793" s="190" t="s">
        <v>165</v>
      </c>
      <c r="AE793" s="190" t="s">
        <v>163</v>
      </c>
      <c r="AF793" s="190" t="s">
        <v>163</v>
      </c>
      <c r="AG793" s="190" t="s">
        <v>163</v>
      </c>
    </row>
    <row r="794" spans="1:45" x14ac:dyDescent="0.2">
      <c r="A794" s="190">
        <v>422118</v>
      </c>
      <c r="B794" s="190" t="s">
        <v>172</v>
      </c>
      <c r="L794" s="190" t="s">
        <v>163</v>
      </c>
      <c r="N794" s="190" t="s">
        <v>167</v>
      </c>
      <c r="R794" s="190" t="s">
        <v>165</v>
      </c>
      <c r="S794" s="190" t="s">
        <v>163</v>
      </c>
      <c r="AA794" s="190" t="s">
        <v>165</v>
      </c>
      <c r="AB794" s="190" t="s">
        <v>165</v>
      </c>
      <c r="AD794" s="190" t="s">
        <v>163</v>
      </c>
      <c r="AE794" s="190" t="s">
        <v>163</v>
      </c>
      <c r="AF794" s="190" t="s">
        <v>163</v>
      </c>
      <c r="AG794" s="190" t="s">
        <v>163</v>
      </c>
      <c r="AH794" s="190" t="s">
        <v>163</v>
      </c>
    </row>
    <row r="795" spans="1:45" x14ac:dyDescent="0.2">
      <c r="A795" s="190">
        <v>422135</v>
      </c>
      <c r="B795" s="190" t="s">
        <v>172</v>
      </c>
      <c r="H795" s="190" t="s">
        <v>167</v>
      </c>
      <c r="L795" s="190" t="s">
        <v>163</v>
      </c>
      <c r="AD795" s="190" t="s">
        <v>167</v>
      </c>
      <c r="AE795" s="190" t="s">
        <v>163</v>
      </c>
      <c r="AG795" s="190" t="s">
        <v>167</v>
      </c>
    </row>
    <row r="796" spans="1:45" x14ac:dyDescent="0.2">
      <c r="A796" s="190">
        <v>422158</v>
      </c>
      <c r="B796" s="190" t="s">
        <v>172</v>
      </c>
      <c r="R796" s="190" t="s">
        <v>256</v>
      </c>
      <c r="AA796" s="190" t="s">
        <v>256</v>
      </c>
      <c r="AE796" s="190" t="s">
        <v>256</v>
      </c>
      <c r="AF796" s="190" t="s">
        <v>256</v>
      </c>
      <c r="AG796" s="190" t="s">
        <v>256</v>
      </c>
      <c r="AS796" s="190" t="s">
        <v>257</v>
      </c>
    </row>
    <row r="797" spans="1:45" x14ac:dyDescent="0.2">
      <c r="A797" s="190">
        <v>422171</v>
      </c>
      <c r="B797" s="190" t="s">
        <v>172</v>
      </c>
      <c r="I797" s="190" t="s">
        <v>167</v>
      </c>
      <c r="L797" s="190" t="s">
        <v>165</v>
      </c>
      <c r="X797" s="190" t="s">
        <v>165</v>
      </c>
      <c r="AA797" s="190" t="s">
        <v>167</v>
      </c>
      <c r="AD797" s="190" t="s">
        <v>167</v>
      </c>
      <c r="AF797" s="190" t="s">
        <v>163</v>
      </c>
      <c r="AH797" s="190" t="s">
        <v>167</v>
      </c>
    </row>
    <row r="798" spans="1:45" x14ac:dyDescent="0.2">
      <c r="A798" s="190">
        <v>422172</v>
      </c>
      <c r="B798" s="190" t="s">
        <v>172</v>
      </c>
      <c r="G798" s="190" t="s">
        <v>167</v>
      </c>
      <c r="I798" s="190" t="s">
        <v>167</v>
      </c>
      <c r="X798" s="190" t="s">
        <v>167</v>
      </c>
      <c r="Y798" s="190" t="s">
        <v>165</v>
      </c>
      <c r="AA798" s="190" t="s">
        <v>165</v>
      </c>
      <c r="AB798" s="190" t="s">
        <v>165</v>
      </c>
      <c r="AC798" s="190" t="s">
        <v>165</v>
      </c>
      <c r="AD798" s="190" t="s">
        <v>163</v>
      </c>
      <c r="AE798" s="190" t="s">
        <v>163</v>
      </c>
      <c r="AF798" s="190" t="s">
        <v>163</v>
      </c>
      <c r="AG798" s="190" t="s">
        <v>163</v>
      </c>
      <c r="AH798" s="190" t="s">
        <v>163</v>
      </c>
    </row>
    <row r="799" spans="1:45" x14ac:dyDescent="0.2">
      <c r="A799" s="190">
        <v>422175</v>
      </c>
      <c r="B799" s="190" t="s">
        <v>172</v>
      </c>
      <c r="L799" s="190" t="s">
        <v>163</v>
      </c>
      <c r="S799" s="190" t="s">
        <v>165</v>
      </c>
      <c r="Y799" s="190" t="s">
        <v>165</v>
      </c>
      <c r="Z799" s="190" t="s">
        <v>165</v>
      </c>
      <c r="AA799" s="190" t="s">
        <v>165</v>
      </c>
      <c r="AB799" s="190" t="s">
        <v>163</v>
      </c>
      <c r="AD799" s="190" t="s">
        <v>163</v>
      </c>
      <c r="AE799" s="190" t="s">
        <v>163</v>
      </c>
      <c r="AF799" s="190" t="s">
        <v>163</v>
      </c>
      <c r="AG799" s="190" t="s">
        <v>163</v>
      </c>
      <c r="AH799" s="190" t="s">
        <v>163</v>
      </c>
    </row>
    <row r="800" spans="1:45" x14ac:dyDescent="0.2">
      <c r="A800" s="190">
        <v>422192</v>
      </c>
      <c r="B800" s="190" t="s">
        <v>172</v>
      </c>
      <c r="E800" s="190" t="s">
        <v>167</v>
      </c>
      <c r="S800" s="190" t="s">
        <v>167</v>
      </c>
      <c r="Y800" s="190" t="s">
        <v>167</v>
      </c>
      <c r="AB800" s="190" t="s">
        <v>165</v>
      </c>
      <c r="AC800" s="190" t="s">
        <v>165</v>
      </c>
      <c r="AE800" s="190" t="s">
        <v>163</v>
      </c>
      <c r="AG800" s="190" t="s">
        <v>163</v>
      </c>
      <c r="AH800" s="190" t="s">
        <v>167</v>
      </c>
    </row>
    <row r="801" spans="1:45" x14ac:dyDescent="0.2">
      <c r="A801" s="190">
        <v>422196</v>
      </c>
      <c r="B801" s="190" t="s">
        <v>172</v>
      </c>
      <c r="O801" s="190" t="s">
        <v>256</v>
      </c>
      <c r="AA801" s="190" t="s">
        <v>256</v>
      </c>
      <c r="AD801" s="190" t="s">
        <v>256</v>
      </c>
      <c r="AE801" s="190" t="s">
        <v>256</v>
      </c>
      <c r="AF801" s="190" t="s">
        <v>256</v>
      </c>
      <c r="AS801" s="190" t="s">
        <v>257</v>
      </c>
    </row>
    <row r="802" spans="1:45" x14ac:dyDescent="0.2">
      <c r="A802" s="190">
        <v>422203</v>
      </c>
      <c r="B802" s="190" t="s">
        <v>172</v>
      </c>
      <c r="K802" s="190" t="s">
        <v>167</v>
      </c>
      <c r="S802" s="190" t="s">
        <v>167</v>
      </c>
      <c r="Z802" s="190" t="s">
        <v>167</v>
      </c>
      <c r="AA802" s="190" t="s">
        <v>165</v>
      </c>
      <c r="AD802" s="190" t="s">
        <v>163</v>
      </c>
      <c r="AE802" s="190" t="s">
        <v>165</v>
      </c>
      <c r="AF802" s="190" t="s">
        <v>163</v>
      </c>
      <c r="AG802" s="190" t="s">
        <v>163</v>
      </c>
    </row>
    <row r="803" spans="1:45" x14ac:dyDescent="0.2">
      <c r="A803" s="190">
        <v>422213</v>
      </c>
      <c r="B803" s="190" t="s">
        <v>172</v>
      </c>
      <c r="H803" s="190" t="s">
        <v>167</v>
      </c>
      <c r="R803" s="190" t="s">
        <v>167</v>
      </c>
      <c r="S803" s="190" t="s">
        <v>165</v>
      </c>
      <c r="AD803" s="190" t="s">
        <v>165</v>
      </c>
      <c r="AE803" s="190" t="s">
        <v>163</v>
      </c>
      <c r="AF803" s="190" t="s">
        <v>165</v>
      </c>
      <c r="AG803" s="190" t="s">
        <v>167</v>
      </c>
    </row>
    <row r="804" spans="1:45" x14ac:dyDescent="0.2">
      <c r="A804" s="190">
        <v>422214</v>
      </c>
      <c r="B804" s="190" t="s">
        <v>172</v>
      </c>
      <c r="N804" s="190" t="s">
        <v>167</v>
      </c>
      <c r="S804" s="190" t="s">
        <v>167</v>
      </c>
      <c r="W804" s="190" t="s">
        <v>167</v>
      </c>
      <c r="Y804" s="190" t="s">
        <v>165</v>
      </c>
      <c r="Z804" s="190" t="s">
        <v>163</v>
      </c>
      <c r="AA804" s="190" t="s">
        <v>163</v>
      </c>
      <c r="AB804" s="190" t="s">
        <v>163</v>
      </c>
      <c r="AC804" s="190" t="s">
        <v>165</v>
      </c>
      <c r="AD804" s="190" t="s">
        <v>163</v>
      </c>
      <c r="AE804" s="190" t="s">
        <v>163</v>
      </c>
      <c r="AF804" s="190" t="s">
        <v>163</v>
      </c>
      <c r="AG804" s="190" t="s">
        <v>163</v>
      </c>
      <c r="AH804" s="190" t="s">
        <v>163</v>
      </c>
    </row>
    <row r="805" spans="1:45" x14ac:dyDescent="0.2">
      <c r="A805" s="190">
        <v>422219</v>
      </c>
      <c r="B805" s="190" t="s">
        <v>172</v>
      </c>
      <c r="O805" s="190" t="s">
        <v>167</v>
      </c>
      <c r="X805" s="190" t="s">
        <v>167</v>
      </c>
      <c r="Y805" s="190" t="s">
        <v>165</v>
      </c>
      <c r="AA805" s="190" t="s">
        <v>165</v>
      </c>
      <c r="AB805" s="190" t="s">
        <v>167</v>
      </c>
      <c r="AC805" s="190" t="s">
        <v>167</v>
      </c>
      <c r="AE805" s="190" t="s">
        <v>163</v>
      </c>
      <c r="AF805" s="190" t="s">
        <v>167</v>
      </c>
      <c r="AG805" s="190" t="s">
        <v>165</v>
      </c>
    </row>
    <row r="806" spans="1:45" x14ac:dyDescent="0.2">
      <c r="A806" s="190">
        <v>422230</v>
      </c>
      <c r="B806" s="190" t="s">
        <v>172</v>
      </c>
      <c r="Q806" s="190" t="s">
        <v>165</v>
      </c>
      <c r="Z806" s="190" t="s">
        <v>165</v>
      </c>
      <c r="AB806" s="190" t="s">
        <v>165</v>
      </c>
      <c r="AF806" s="190" t="s">
        <v>165</v>
      </c>
      <c r="AH806" s="190" t="s">
        <v>163</v>
      </c>
    </row>
    <row r="807" spans="1:45" x14ac:dyDescent="0.2">
      <c r="A807" s="190">
        <v>422239</v>
      </c>
      <c r="B807" s="190" t="s">
        <v>172</v>
      </c>
      <c r="R807" s="190" t="s">
        <v>163</v>
      </c>
      <c r="T807" s="190" t="s">
        <v>167</v>
      </c>
      <c r="Y807" s="190" t="s">
        <v>163</v>
      </c>
      <c r="AA807" s="190" t="s">
        <v>165</v>
      </c>
      <c r="AB807" s="190" t="s">
        <v>163</v>
      </c>
      <c r="AD807" s="190" t="s">
        <v>163</v>
      </c>
      <c r="AE807" s="190" t="s">
        <v>163</v>
      </c>
      <c r="AF807" s="190" t="s">
        <v>163</v>
      </c>
      <c r="AG807" s="190" t="s">
        <v>163</v>
      </c>
      <c r="AH807" s="190" t="s">
        <v>163</v>
      </c>
    </row>
    <row r="808" spans="1:45" x14ac:dyDescent="0.2">
      <c r="A808" s="190">
        <v>422245</v>
      </c>
      <c r="B808" s="190" t="s">
        <v>172</v>
      </c>
      <c r="K808" s="190" t="s">
        <v>167</v>
      </c>
      <c r="Q808" s="190" t="s">
        <v>167</v>
      </c>
      <c r="X808" s="190" t="s">
        <v>167</v>
      </c>
      <c r="Y808" s="190" t="s">
        <v>163</v>
      </c>
      <c r="AA808" s="190" t="s">
        <v>167</v>
      </c>
      <c r="AE808" s="190" t="s">
        <v>163</v>
      </c>
      <c r="AF808" s="190" t="s">
        <v>165</v>
      </c>
      <c r="AG808" s="190" t="s">
        <v>163</v>
      </c>
      <c r="AH808" s="190" t="s">
        <v>165</v>
      </c>
    </row>
    <row r="809" spans="1:45" x14ac:dyDescent="0.2">
      <c r="A809" s="190">
        <v>422291</v>
      </c>
      <c r="B809" s="190" t="s">
        <v>172</v>
      </c>
      <c r="F809" s="190" t="s">
        <v>163</v>
      </c>
      <c r="Y809" s="190" t="s">
        <v>167</v>
      </c>
      <c r="AA809" s="190" t="s">
        <v>167</v>
      </c>
      <c r="AD809" s="190" t="s">
        <v>167</v>
      </c>
      <c r="AE809" s="190" t="s">
        <v>165</v>
      </c>
      <c r="AF809" s="190" t="s">
        <v>163</v>
      </c>
      <c r="AG809" s="190" t="s">
        <v>167</v>
      </c>
      <c r="AH809" s="190" t="s">
        <v>165</v>
      </c>
    </row>
    <row r="810" spans="1:45" x14ac:dyDescent="0.2">
      <c r="A810" s="190">
        <v>422315</v>
      </c>
      <c r="B810" s="190" t="s">
        <v>172</v>
      </c>
      <c r="Q810" s="190" t="s">
        <v>167</v>
      </c>
      <c r="R810" s="190" t="s">
        <v>165</v>
      </c>
      <c r="S810" s="190" t="s">
        <v>167</v>
      </c>
      <c r="X810" s="190" t="s">
        <v>165</v>
      </c>
      <c r="Y810" s="190" t="s">
        <v>163</v>
      </c>
      <c r="AA810" s="190" t="s">
        <v>163</v>
      </c>
      <c r="AB810" s="190" t="s">
        <v>163</v>
      </c>
      <c r="AD810" s="190" t="s">
        <v>163</v>
      </c>
      <c r="AE810" s="190" t="s">
        <v>163</v>
      </c>
      <c r="AF810" s="190" t="s">
        <v>163</v>
      </c>
      <c r="AG810" s="190" t="s">
        <v>163</v>
      </c>
      <c r="AH810" s="190" t="s">
        <v>165</v>
      </c>
    </row>
    <row r="811" spans="1:45" x14ac:dyDescent="0.2">
      <c r="A811" s="190">
        <v>422325</v>
      </c>
      <c r="B811" s="190" t="s">
        <v>172</v>
      </c>
      <c r="H811" s="190" t="s">
        <v>167</v>
      </c>
      <c r="Q811" s="190" t="s">
        <v>167</v>
      </c>
      <c r="S811" s="190" t="s">
        <v>167</v>
      </c>
      <c r="AF811" s="190" t="s">
        <v>165</v>
      </c>
      <c r="AG811" s="190" t="s">
        <v>165</v>
      </c>
    </row>
    <row r="812" spans="1:45" x14ac:dyDescent="0.2">
      <c r="A812" s="190">
        <v>422358</v>
      </c>
      <c r="B812" s="190" t="s">
        <v>172</v>
      </c>
      <c r="Q812" s="190" t="s">
        <v>165</v>
      </c>
      <c r="S812" s="190" t="s">
        <v>167</v>
      </c>
      <c r="X812" s="190" t="s">
        <v>167</v>
      </c>
      <c r="AA812" s="190" t="s">
        <v>167</v>
      </c>
      <c r="AB812" s="190" t="s">
        <v>167</v>
      </c>
      <c r="AD812" s="190" t="s">
        <v>165</v>
      </c>
      <c r="AE812" s="190" t="s">
        <v>165</v>
      </c>
      <c r="AF812" s="190" t="s">
        <v>167</v>
      </c>
      <c r="AG812" s="190" t="s">
        <v>165</v>
      </c>
      <c r="AH812" s="190" t="s">
        <v>167</v>
      </c>
    </row>
    <row r="813" spans="1:45" x14ac:dyDescent="0.2">
      <c r="A813" s="190">
        <v>422370</v>
      </c>
      <c r="B813" s="190" t="s">
        <v>172</v>
      </c>
      <c r="R813" s="190" t="s">
        <v>163</v>
      </c>
      <c r="S813" s="190" t="s">
        <v>167</v>
      </c>
      <c r="W813" s="190" t="s">
        <v>165</v>
      </c>
      <c r="AA813" s="190" t="s">
        <v>167</v>
      </c>
      <c r="AD813" s="190" t="s">
        <v>165</v>
      </c>
      <c r="AE813" s="190" t="s">
        <v>163</v>
      </c>
      <c r="AF813" s="190" t="s">
        <v>163</v>
      </c>
    </row>
    <row r="814" spans="1:45" x14ac:dyDescent="0.2">
      <c r="A814" s="190">
        <v>422387</v>
      </c>
      <c r="B814" s="190" t="s">
        <v>172</v>
      </c>
      <c r="K814" s="190" t="s">
        <v>167</v>
      </c>
      <c r="L814" s="190" t="s">
        <v>165</v>
      </c>
      <c r="U814" s="190" t="s">
        <v>165</v>
      </c>
      <c r="Y814" s="190" t="s">
        <v>167</v>
      </c>
      <c r="AA814" s="190" t="s">
        <v>167</v>
      </c>
      <c r="AB814" s="190" t="s">
        <v>167</v>
      </c>
      <c r="AE814" s="190" t="s">
        <v>163</v>
      </c>
    </row>
    <row r="815" spans="1:45" x14ac:dyDescent="0.2">
      <c r="A815" s="190">
        <v>422388</v>
      </c>
      <c r="B815" s="190" t="s">
        <v>172</v>
      </c>
      <c r="I815" s="190" t="s">
        <v>167</v>
      </c>
      <c r="L815" s="190" t="s">
        <v>167</v>
      </c>
      <c r="N815" s="190" t="s">
        <v>167</v>
      </c>
      <c r="Q815" s="190" t="s">
        <v>167</v>
      </c>
      <c r="Y815" s="190" t="s">
        <v>165</v>
      </c>
      <c r="AA815" s="190" t="s">
        <v>163</v>
      </c>
      <c r="AB815" s="190" t="s">
        <v>165</v>
      </c>
      <c r="AC815" s="190" t="s">
        <v>165</v>
      </c>
      <c r="AD815" s="190" t="s">
        <v>163</v>
      </c>
      <c r="AE815" s="190" t="s">
        <v>163</v>
      </c>
      <c r="AF815" s="190" t="s">
        <v>163</v>
      </c>
      <c r="AG815" s="190" t="s">
        <v>163</v>
      </c>
      <c r="AH815" s="190" t="s">
        <v>163</v>
      </c>
    </row>
    <row r="816" spans="1:45" x14ac:dyDescent="0.2">
      <c r="A816" s="190">
        <v>422408</v>
      </c>
      <c r="B816" s="190" t="s">
        <v>172</v>
      </c>
      <c r="W816" s="190" t="s">
        <v>165</v>
      </c>
      <c r="AA816" s="190" t="s">
        <v>165</v>
      </c>
      <c r="AD816" s="190" t="s">
        <v>163</v>
      </c>
      <c r="AF816" s="190" t="s">
        <v>163</v>
      </c>
      <c r="AG816" s="190" t="s">
        <v>163</v>
      </c>
      <c r="AH816" s="190" t="s">
        <v>165</v>
      </c>
    </row>
    <row r="817" spans="1:44" x14ac:dyDescent="0.2">
      <c r="A817" s="190">
        <v>422409</v>
      </c>
      <c r="B817" s="190" t="s">
        <v>172</v>
      </c>
      <c r="H817" s="190" t="s">
        <v>163</v>
      </c>
      <c r="L817" s="190" t="s">
        <v>163</v>
      </c>
      <c r="R817" s="190" t="s">
        <v>163</v>
      </c>
      <c r="S817" s="190" t="s">
        <v>163</v>
      </c>
      <c r="AA817" s="190" t="s">
        <v>165</v>
      </c>
      <c r="AC817" s="190" t="s">
        <v>165</v>
      </c>
      <c r="AD817" s="190" t="s">
        <v>163</v>
      </c>
      <c r="AE817" s="190" t="s">
        <v>163</v>
      </c>
      <c r="AF817" s="190" t="s">
        <v>163</v>
      </c>
      <c r="AG817" s="190" t="s">
        <v>163</v>
      </c>
      <c r="AH817" s="190" t="s">
        <v>163</v>
      </c>
    </row>
    <row r="818" spans="1:44" x14ac:dyDescent="0.2">
      <c r="A818" s="190">
        <v>422422</v>
      </c>
      <c r="B818" s="190" t="s">
        <v>172</v>
      </c>
      <c r="P818" s="190" t="s">
        <v>165</v>
      </c>
      <c r="Y818" s="190" t="s">
        <v>163</v>
      </c>
      <c r="Z818" s="190" t="s">
        <v>165</v>
      </c>
      <c r="AA818" s="190" t="s">
        <v>165</v>
      </c>
      <c r="AB818" s="190" t="s">
        <v>165</v>
      </c>
      <c r="AC818" s="190" t="s">
        <v>165</v>
      </c>
      <c r="AD818" s="190" t="s">
        <v>163</v>
      </c>
      <c r="AE818" s="190" t="s">
        <v>163</v>
      </c>
      <c r="AF818" s="190" t="s">
        <v>163</v>
      </c>
      <c r="AG818" s="190" t="s">
        <v>163</v>
      </c>
      <c r="AH818" s="190" t="s">
        <v>163</v>
      </c>
    </row>
    <row r="819" spans="1:44" x14ac:dyDescent="0.2">
      <c r="A819" s="190">
        <v>422441</v>
      </c>
      <c r="B819" s="190" t="s">
        <v>172</v>
      </c>
      <c r="I819" s="190" t="s">
        <v>165</v>
      </c>
      <c r="Q819" s="190" t="s">
        <v>163</v>
      </c>
      <c r="Y819" s="190" t="s">
        <v>165</v>
      </c>
      <c r="AA819" s="190" t="s">
        <v>167</v>
      </c>
      <c r="AB819" s="190" t="s">
        <v>163</v>
      </c>
      <c r="AC819" s="190" t="s">
        <v>165</v>
      </c>
      <c r="AD819" s="190" t="s">
        <v>165</v>
      </c>
      <c r="AE819" s="190" t="s">
        <v>163</v>
      </c>
      <c r="AF819" s="190" t="s">
        <v>165</v>
      </c>
      <c r="AG819" s="190" t="s">
        <v>165</v>
      </c>
      <c r="AH819" s="190" t="s">
        <v>165</v>
      </c>
    </row>
    <row r="820" spans="1:44" x14ac:dyDescent="0.2">
      <c r="A820" s="190">
        <v>422442</v>
      </c>
      <c r="B820" s="190" t="s">
        <v>172</v>
      </c>
      <c r="P820" s="190" t="s">
        <v>167</v>
      </c>
      <c r="Y820" s="190" t="s">
        <v>167</v>
      </c>
      <c r="AA820" s="190" t="s">
        <v>167</v>
      </c>
      <c r="AB820" s="190" t="s">
        <v>167</v>
      </c>
      <c r="AE820" s="190" t="s">
        <v>163</v>
      </c>
      <c r="AF820" s="190" t="s">
        <v>165</v>
      </c>
      <c r="AG820" s="190" t="s">
        <v>163</v>
      </c>
    </row>
    <row r="821" spans="1:44" x14ac:dyDescent="0.2">
      <c r="A821" s="190">
        <v>422443</v>
      </c>
      <c r="B821" s="190" t="s">
        <v>172</v>
      </c>
      <c r="K821" s="190" t="s">
        <v>167</v>
      </c>
      <c r="W821" s="190" t="s">
        <v>167</v>
      </c>
      <c r="X821" s="190" t="s">
        <v>167</v>
      </c>
      <c r="Y821" s="190" t="s">
        <v>167</v>
      </c>
      <c r="AA821" s="190" t="s">
        <v>167</v>
      </c>
      <c r="AB821" s="190" t="s">
        <v>165</v>
      </c>
      <c r="AC821" s="190" t="s">
        <v>167</v>
      </c>
      <c r="AD821" s="190" t="s">
        <v>167</v>
      </c>
      <c r="AE821" s="190" t="s">
        <v>165</v>
      </c>
      <c r="AF821" s="190" t="s">
        <v>167</v>
      </c>
      <c r="AG821" s="190" t="s">
        <v>167</v>
      </c>
      <c r="AH821" s="190" t="s">
        <v>167</v>
      </c>
    </row>
    <row r="822" spans="1:44" x14ac:dyDescent="0.2">
      <c r="A822" s="190">
        <v>422444</v>
      </c>
      <c r="B822" s="190" t="s">
        <v>172</v>
      </c>
      <c r="C822" s="190" t="s">
        <v>255</v>
      </c>
      <c r="D822" s="190" t="s">
        <v>255</v>
      </c>
      <c r="E822" s="190" t="s">
        <v>255</v>
      </c>
      <c r="F822" s="190" t="s">
        <v>255</v>
      </c>
      <c r="G822" s="190" t="s">
        <v>255</v>
      </c>
      <c r="H822" s="190" t="s">
        <v>255</v>
      </c>
      <c r="I822" s="190" t="s">
        <v>255</v>
      </c>
      <c r="J822" s="190" t="s">
        <v>167</v>
      </c>
      <c r="K822" s="190" t="s">
        <v>255</v>
      </c>
      <c r="L822" s="190" t="s">
        <v>255</v>
      </c>
      <c r="M822" s="190" t="s">
        <v>255</v>
      </c>
      <c r="N822" s="190" t="s">
        <v>255</v>
      </c>
      <c r="O822" s="190" t="s">
        <v>255</v>
      </c>
      <c r="P822" s="190" t="s">
        <v>255</v>
      </c>
      <c r="Q822" s="190" t="s">
        <v>255</v>
      </c>
      <c r="R822" s="190" t="s">
        <v>255</v>
      </c>
      <c r="S822" s="190" t="s">
        <v>255</v>
      </c>
      <c r="T822" s="190" t="s">
        <v>255</v>
      </c>
      <c r="U822" s="190" t="s">
        <v>255</v>
      </c>
      <c r="V822" s="190" t="s">
        <v>255</v>
      </c>
      <c r="W822" s="190" t="s">
        <v>255</v>
      </c>
      <c r="X822" s="190" t="s">
        <v>255</v>
      </c>
      <c r="Y822" s="190" t="s">
        <v>167</v>
      </c>
      <c r="Z822" s="190" t="s">
        <v>255</v>
      </c>
      <c r="AA822" s="190" t="s">
        <v>167</v>
      </c>
      <c r="AB822" s="190" t="s">
        <v>167</v>
      </c>
      <c r="AC822" s="190" t="s">
        <v>255</v>
      </c>
      <c r="AD822" s="190" t="s">
        <v>163</v>
      </c>
      <c r="AE822" s="190" t="s">
        <v>255</v>
      </c>
      <c r="AF822" s="190" t="s">
        <v>163</v>
      </c>
      <c r="AG822" s="190" t="s">
        <v>165</v>
      </c>
      <c r="AH822" s="190" t="s">
        <v>255</v>
      </c>
      <c r="AI822" s="190" t="s">
        <v>255</v>
      </c>
      <c r="AJ822" s="190" t="s">
        <v>255</v>
      </c>
      <c r="AK822" s="190" t="s">
        <v>255</v>
      </c>
      <c r="AL822" s="190" t="s">
        <v>255</v>
      </c>
      <c r="AM822" s="190" t="s">
        <v>255</v>
      </c>
      <c r="AN822" s="190" t="s">
        <v>255</v>
      </c>
      <c r="AO822" s="190" t="s">
        <v>255</v>
      </c>
      <c r="AP822" s="190" t="s">
        <v>255</v>
      </c>
      <c r="AQ822" s="190" t="s">
        <v>255</v>
      </c>
      <c r="AR822" s="190" t="s">
        <v>255</v>
      </c>
    </row>
    <row r="823" spans="1:44" x14ac:dyDescent="0.2">
      <c r="A823" s="190">
        <v>422456</v>
      </c>
      <c r="B823" s="190" t="s">
        <v>172</v>
      </c>
      <c r="W823" s="190" t="s">
        <v>167</v>
      </c>
      <c r="Y823" s="190" t="s">
        <v>165</v>
      </c>
      <c r="AB823" s="190" t="s">
        <v>167</v>
      </c>
      <c r="AD823" s="190" t="s">
        <v>165</v>
      </c>
      <c r="AF823" s="190" t="s">
        <v>167</v>
      </c>
      <c r="AH823" s="190" t="s">
        <v>165</v>
      </c>
    </row>
    <row r="824" spans="1:44" x14ac:dyDescent="0.2">
      <c r="A824" s="190">
        <v>422466</v>
      </c>
      <c r="B824" s="190" t="s">
        <v>172</v>
      </c>
      <c r="Y824" s="190" t="s">
        <v>167</v>
      </c>
      <c r="AA824" s="190" t="s">
        <v>167</v>
      </c>
      <c r="AB824" s="190" t="s">
        <v>165</v>
      </c>
      <c r="AE824" s="190" t="s">
        <v>163</v>
      </c>
      <c r="AF824" s="190" t="s">
        <v>167</v>
      </c>
      <c r="AG824" s="190" t="s">
        <v>163</v>
      </c>
    </row>
    <row r="825" spans="1:44" x14ac:dyDescent="0.2">
      <c r="A825" s="190">
        <v>422480</v>
      </c>
      <c r="B825" s="190" t="s">
        <v>172</v>
      </c>
      <c r="S825" s="190" t="s">
        <v>167</v>
      </c>
      <c r="AA825" s="190" t="s">
        <v>167</v>
      </c>
      <c r="AB825" s="190" t="s">
        <v>167</v>
      </c>
      <c r="AD825" s="190" t="s">
        <v>167</v>
      </c>
      <c r="AE825" s="190" t="s">
        <v>167</v>
      </c>
      <c r="AF825" s="190" t="s">
        <v>163</v>
      </c>
      <c r="AH825" s="190" t="s">
        <v>167</v>
      </c>
    </row>
    <row r="826" spans="1:44" x14ac:dyDescent="0.2">
      <c r="A826" s="190">
        <v>422503</v>
      </c>
      <c r="B826" s="190" t="s">
        <v>172</v>
      </c>
      <c r="H826" s="190" t="s">
        <v>167</v>
      </c>
      <c r="S826" s="190" t="s">
        <v>165</v>
      </c>
      <c r="W826" s="190" t="s">
        <v>167</v>
      </c>
      <c r="Y826" s="190" t="s">
        <v>165</v>
      </c>
      <c r="AA826" s="190" t="s">
        <v>167</v>
      </c>
      <c r="AD826" s="190" t="s">
        <v>165</v>
      </c>
      <c r="AF826" s="190" t="s">
        <v>163</v>
      </c>
    </row>
    <row r="827" spans="1:44" x14ac:dyDescent="0.2">
      <c r="A827" s="190">
        <v>422512</v>
      </c>
      <c r="B827" s="190" t="s">
        <v>172</v>
      </c>
      <c r="W827" s="190" t="s">
        <v>167</v>
      </c>
      <c r="AA827" s="190" t="s">
        <v>167</v>
      </c>
      <c r="AD827" s="190" t="s">
        <v>163</v>
      </c>
      <c r="AE827" s="190" t="s">
        <v>163</v>
      </c>
      <c r="AF827" s="190" t="s">
        <v>163</v>
      </c>
      <c r="AG827" s="190" t="s">
        <v>163</v>
      </c>
    </row>
    <row r="828" spans="1:44" x14ac:dyDescent="0.2">
      <c r="A828" s="190">
        <v>422526</v>
      </c>
      <c r="B828" s="190" t="s">
        <v>172</v>
      </c>
      <c r="K828" s="190" t="s">
        <v>165</v>
      </c>
      <c r="P828" s="190" t="s">
        <v>167</v>
      </c>
      <c r="AA828" s="190" t="s">
        <v>165</v>
      </c>
      <c r="AD828" s="190" t="s">
        <v>163</v>
      </c>
      <c r="AE828" s="190" t="s">
        <v>163</v>
      </c>
      <c r="AF828" s="190" t="s">
        <v>163</v>
      </c>
      <c r="AG828" s="190" t="s">
        <v>163</v>
      </c>
      <c r="AH828" s="190" t="s">
        <v>163</v>
      </c>
    </row>
    <row r="829" spans="1:44" x14ac:dyDescent="0.2">
      <c r="A829" s="190">
        <v>422528</v>
      </c>
      <c r="B829" s="190" t="s">
        <v>172</v>
      </c>
      <c r="AB829" s="190" t="s">
        <v>167</v>
      </c>
      <c r="AE829" s="190" t="s">
        <v>163</v>
      </c>
      <c r="AF829" s="190" t="s">
        <v>167</v>
      </c>
      <c r="AG829" s="190" t="s">
        <v>165</v>
      </c>
      <c r="AH829" s="190" t="s">
        <v>167</v>
      </c>
    </row>
    <row r="830" spans="1:44" x14ac:dyDescent="0.2">
      <c r="A830" s="190">
        <v>422530</v>
      </c>
      <c r="B830" s="190" t="s">
        <v>172</v>
      </c>
      <c r="G830" s="190" t="s">
        <v>167</v>
      </c>
      <c r="O830" s="190" t="s">
        <v>167</v>
      </c>
      <c r="Y830" s="190" t="s">
        <v>165</v>
      </c>
      <c r="Z830" s="190" t="s">
        <v>165</v>
      </c>
      <c r="AA830" s="190" t="s">
        <v>165</v>
      </c>
      <c r="AD830" s="190" t="s">
        <v>163</v>
      </c>
      <c r="AE830" s="190" t="s">
        <v>163</v>
      </c>
      <c r="AF830" s="190" t="s">
        <v>163</v>
      </c>
      <c r="AG830" s="190" t="s">
        <v>163</v>
      </c>
      <c r="AH830" s="190" t="s">
        <v>163</v>
      </c>
    </row>
    <row r="831" spans="1:44" x14ac:dyDescent="0.2">
      <c r="A831" s="190">
        <v>422531</v>
      </c>
      <c r="B831" s="190" t="s">
        <v>172</v>
      </c>
      <c r="C831" s="190" t="s">
        <v>255</v>
      </c>
      <c r="D831" s="190" t="s">
        <v>255</v>
      </c>
      <c r="E831" s="190" t="s">
        <v>255</v>
      </c>
      <c r="F831" s="190" t="s">
        <v>255</v>
      </c>
      <c r="G831" s="190" t="s">
        <v>255</v>
      </c>
      <c r="H831" s="190" t="s">
        <v>255</v>
      </c>
      <c r="I831" s="190" t="s">
        <v>255</v>
      </c>
      <c r="J831" s="190" t="s">
        <v>255</v>
      </c>
      <c r="K831" s="190" t="s">
        <v>167</v>
      </c>
      <c r="L831" s="190" t="s">
        <v>255</v>
      </c>
      <c r="M831" s="190" t="s">
        <v>255</v>
      </c>
      <c r="N831" s="190" t="s">
        <v>255</v>
      </c>
      <c r="O831" s="190" t="s">
        <v>255</v>
      </c>
      <c r="P831" s="190" t="s">
        <v>255</v>
      </c>
      <c r="Q831" s="190" t="s">
        <v>255</v>
      </c>
      <c r="R831" s="190" t="s">
        <v>255</v>
      </c>
      <c r="S831" s="190" t="s">
        <v>167</v>
      </c>
      <c r="T831" s="190" t="s">
        <v>255</v>
      </c>
      <c r="U831" s="190" t="s">
        <v>167</v>
      </c>
      <c r="V831" s="190" t="s">
        <v>255</v>
      </c>
      <c r="W831" s="190" t="s">
        <v>167</v>
      </c>
      <c r="X831" s="190" t="s">
        <v>255</v>
      </c>
      <c r="Y831" s="190" t="s">
        <v>255</v>
      </c>
      <c r="Z831" s="190" t="s">
        <v>255</v>
      </c>
      <c r="AA831" s="190" t="s">
        <v>255</v>
      </c>
      <c r="AB831" s="190" t="s">
        <v>255</v>
      </c>
      <c r="AC831" s="190" t="s">
        <v>255</v>
      </c>
      <c r="AD831" s="190" t="s">
        <v>165</v>
      </c>
      <c r="AE831" s="190" t="s">
        <v>163</v>
      </c>
      <c r="AF831" s="190" t="s">
        <v>163</v>
      </c>
      <c r="AG831" s="190" t="s">
        <v>165</v>
      </c>
      <c r="AH831" s="190" t="s">
        <v>255</v>
      </c>
      <c r="AI831" s="190" t="s">
        <v>255</v>
      </c>
      <c r="AJ831" s="190" t="s">
        <v>255</v>
      </c>
      <c r="AK831" s="190" t="s">
        <v>255</v>
      </c>
      <c r="AL831" s="190" t="s">
        <v>255</v>
      </c>
      <c r="AM831" s="190" t="s">
        <v>255</v>
      </c>
      <c r="AN831" s="190" t="s">
        <v>255</v>
      </c>
      <c r="AO831" s="190" t="s">
        <v>255</v>
      </c>
      <c r="AP831" s="190" t="s">
        <v>255</v>
      </c>
      <c r="AQ831" s="190" t="s">
        <v>255</v>
      </c>
      <c r="AR831" s="190" t="s">
        <v>255</v>
      </c>
    </row>
    <row r="832" spans="1:44" x14ac:dyDescent="0.2">
      <c r="A832" s="190">
        <v>422537</v>
      </c>
      <c r="B832" s="190" t="s">
        <v>172</v>
      </c>
      <c r="S832" s="190" t="s">
        <v>167</v>
      </c>
      <c r="W832" s="190" t="s">
        <v>167</v>
      </c>
      <c r="Y832" s="190" t="s">
        <v>167</v>
      </c>
      <c r="AC832" s="190" t="s">
        <v>163</v>
      </c>
      <c r="AF832" s="190" t="s">
        <v>163</v>
      </c>
      <c r="AG832" s="190" t="s">
        <v>163</v>
      </c>
    </row>
    <row r="833" spans="1:44" x14ac:dyDescent="0.2">
      <c r="A833" s="190">
        <v>422542</v>
      </c>
      <c r="B833" s="190" t="s">
        <v>172</v>
      </c>
      <c r="Q833" s="190" t="s">
        <v>167</v>
      </c>
      <c r="X833" s="190" t="s">
        <v>167</v>
      </c>
      <c r="Y833" s="190" t="s">
        <v>167</v>
      </c>
      <c r="AA833" s="190" t="s">
        <v>167</v>
      </c>
      <c r="AB833" s="190" t="s">
        <v>167</v>
      </c>
      <c r="AD833" s="190" t="s">
        <v>165</v>
      </c>
      <c r="AE833" s="190" t="s">
        <v>165</v>
      </c>
      <c r="AF833" s="190" t="s">
        <v>165</v>
      </c>
      <c r="AG833" s="190" t="s">
        <v>165</v>
      </c>
      <c r="AH833" s="190" t="s">
        <v>165</v>
      </c>
    </row>
    <row r="834" spans="1:44" x14ac:dyDescent="0.2">
      <c r="A834" s="190">
        <v>422545</v>
      </c>
      <c r="B834" s="190" t="s">
        <v>172</v>
      </c>
      <c r="R834" s="190" t="s">
        <v>167</v>
      </c>
      <c r="S834" s="190" t="s">
        <v>167</v>
      </c>
      <c r="X834" s="190" t="s">
        <v>167</v>
      </c>
      <c r="Y834" s="190" t="s">
        <v>165</v>
      </c>
      <c r="Z834" s="190" t="s">
        <v>165</v>
      </c>
      <c r="AA834" s="190" t="s">
        <v>163</v>
      </c>
      <c r="AB834" s="190" t="s">
        <v>165</v>
      </c>
      <c r="AC834" s="190" t="s">
        <v>163</v>
      </c>
      <c r="AD834" s="190" t="s">
        <v>163</v>
      </c>
      <c r="AE834" s="190" t="s">
        <v>163</v>
      </c>
      <c r="AF834" s="190" t="s">
        <v>163</v>
      </c>
      <c r="AG834" s="190" t="s">
        <v>163</v>
      </c>
      <c r="AH834" s="190" t="s">
        <v>163</v>
      </c>
    </row>
    <row r="835" spans="1:44" x14ac:dyDescent="0.2">
      <c r="A835" s="190">
        <v>422549</v>
      </c>
      <c r="B835" s="190" t="s">
        <v>172</v>
      </c>
      <c r="N835" s="190" t="s">
        <v>167</v>
      </c>
      <c r="Y835" s="190" t="s">
        <v>165</v>
      </c>
      <c r="AA835" s="190" t="s">
        <v>163</v>
      </c>
      <c r="AD835" s="190" t="s">
        <v>163</v>
      </c>
      <c r="AE835" s="190" t="s">
        <v>163</v>
      </c>
      <c r="AF835" s="190" t="s">
        <v>163</v>
      </c>
      <c r="AG835" s="190" t="s">
        <v>163</v>
      </c>
      <c r="AH835" s="190" t="s">
        <v>163</v>
      </c>
    </row>
    <row r="836" spans="1:44" x14ac:dyDescent="0.2">
      <c r="A836" s="190">
        <v>422550</v>
      </c>
      <c r="B836" s="190" t="s">
        <v>172</v>
      </c>
      <c r="K836" s="190" t="s">
        <v>167</v>
      </c>
      <c r="Q836" s="190" t="s">
        <v>167</v>
      </c>
      <c r="AA836" s="190" t="s">
        <v>165</v>
      </c>
      <c r="AD836" s="190" t="s">
        <v>163</v>
      </c>
      <c r="AE836" s="190" t="s">
        <v>163</v>
      </c>
      <c r="AF836" s="190" t="s">
        <v>163</v>
      </c>
      <c r="AG836" s="190" t="s">
        <v>163</v>
      </c>
      <c r="AH836" s="190" t="s">
        <v>163</v>
      </c>
    </row>
    <row r="837" spans="1:44" x14ac:dyDescent="0.2">
      <c r="A837" s="190">
        <v>422567</v>
      </c>
      <c r="B837" s="190" t="s">
        <v>172</v>
      </c>
      <c r="C837" s="190" t="s">
        <v>255</v>
      </c>
      <c r="D837" s="190" t="s">
        <v>255</v>
      </c>
      <c r="E837" s="190" t="s">
        <v>255</v>
      </c>
      <c r="F837" s="190" t="s">
        <v>167</v>
      </c>
      <c r="G837" s="190" t="s">
        <v>255</v>
      </c>
      <c r="H837" s="190" t="s">
        <v>255</v>
      </c>
      <c r="I837" s="190" t="s">
        <v>255</v>
      </c>
      <c r="J837" s="190" t="s">
        <v>167</v>
      </c>
      <c r="K837" s="190" t="s">
        <v>255</v>
      </c>
      <c r="L837" s="190" t="s">
        <v>255</v>
      </c>
      <c r="M837" s="190" t="s">
        <v>255</v>
      </c>
      <c r="N837" s="190" t="s">
        <v>255</v>
      </c>
      <c r="O837" s="190" t="s">
        <v>255</v>
      </c>
      <c r="P837" s="190" t="s">
        <v>255</v>
      </c>
      <c r="Q837" s="190" t="s">
        <v>167</v>
      </c>
      <c r="R837" s="190" t="s">
        <v>255</v>
      </c>
      <c r="S837" s="190" t="s">
        <v>255</v>
      </c>
      <c r="T837" s="190" t="s">
        <v>255</v>
      </c>
      <c r="U837" s="190" t="s">
        <v>255</v>
      </c>
      <c r="V837" s="190" t="s">
        <v>255</v>
      </c>
      <c r="W837" s="190" t="s">
        <v>255</v>
      </c>
      <c r="X837" s="190" t="s">
        <v>255</v>
      </c>
      <c r="Y837" s="190" t="s">
        <v>167</v>
      </c>
      <c r="Z837" s="190" t="s">
        <v>255</v>
      </c>
      <c r="AA837" s="190" t="s">
        <v>255</v>
      </c>
      <c r="AB837" s="190" t="s">
        <v>167</v>
      </c>
      <c r="AC837" s="190" t="s">
        <v>255</v>
      </c>
      <c r="AD837" s="190" t="s">
        <v>165</v>
      </c>
      <c r="AE837" s="190" t="s">
        <v>163</v>
      </c>
      <c r="AF837" s="190" t="s">
        <v>165</v>
      </c>
      <c r="AG837" s="190" t="s">
        <v>165</v>
      </c>
      <c r="AH837" s="190" t="s">
        <v>255</v>
      </c>
      <c r="AI837" s="190" t="s">
        <v>255</v>
      </c>
      <c r="AJ837" s="190" t="s">
        <v>255</v>
      </c>
      <c r="AK837" s="190" t="s">
        <v>255</v>
      </c>
      <c r="AL837" s="190" t="s">
        <v>255</v>
      </c>
      <c r="AM837" s="190" t="s">
        <v>255</v>
      </c>
      <c r="AN837" s="190" t="s">
        <v>255</v>
      </c>
      <c r="AO837" s="190" t="s">
        <v>255</v>
      </c>
      <c r="AP837" s="190" t="s">
        <v>255</v>
      </c>
      <c r="AQ837" s="190" t="s">
        <v>255</v>
      </c>
      <c r="AR837" s="190" t="s">
        <v>255</v>
      </c>
    </row>
    <row r="838" spans="1:44" x14ac:dyDescent="0.2">
      <c r="A838" s="190">
        <v>422581</v>
      </c>
      <c r="B838" s="190" t="s">
        <v>172</v>
      </c>
      <c r="F838" s="190" t="s">
        <v>167</v>
      </c>
      <c r="O838" s="190" t="s">
        <v>167</v>
      </c>
      <c r="Q838" s="190" t="s">
        <v>167</v>
      </c>
      <c r="X838" s="190" t="s">
        <v>167</v>
      </c>
      <c r="Y838" s="190" t="s">
        <v>167</v>
      </c>
      <c r="AA838" s="190" t="s">
        <v>165</v>
      </c>
      <c r="AB838" s="190" t="s">
        <v>165</v>
      </c>
      <c r="AC838" s="190" t="s">
        <v>163</v>
      </c>
      <c r="AE838" s="190" t="s">
        <v>163</v>
      </c>
      <c r="AF838" s="190" t="s">
        <v>165</v>
      </c>
      <c r="AG838" s="190" t="s">
        <v>163</v>
      </c>
      <c r="AH838" s="190" t="s">
        <v>165</v>
      </c>
    </row>
    <row r="839" spans="1:44" x14ac:dyDescent="0.2">
      <c r="A839" s="190">
        <v>422583</v>
      </c>
      <c r="B839" s="190" t="s">
        <v>172</v>
      </c>
      <c r="N839" s="190" t="s">
        <v>165</v>
      </c>
      <c r="S839" s="190" t="s">
        <v>167</v>
      </c>
      <c r="T839" s="190" t="s">
        <v>163</v>
      </c>
      <c r="W839" s="190" t="s">
        <v>167</v>
      </c>
      <c r="Y839" s="190" t="s">
        <v>165</v>
      </c>
      <c r="AA839" s="190" t="s">
        <v>163</v>
      </c>
      <c r="AB839" s="190" t="s">
        <v>165</v>
      </c>
      <c r="AC839" s="190" t="s">
        <v>163</v>
      </c>
      <c r="AD839" s="190" t="s">
        <v>163</v>
      </c>
      <c r="AE839" s="190" t="s">
        <v>163</v>
      </c>
      <c r="AF839" s="190" t="s">
        <v>163</v>
      </c>
      <c r="AG839" s="190" t="s">
        <v>165</v>
      </c>
      <c r="AH839" s="190" t="s">
        <v>163</v>
      </c>
    </row>
    <row r="840" spans="1:44" x14ac:dyDescent="0.2">
      <c r="A840" s="190">
        <v>422611</v>
      </c>
      <c r="B840" s="190" t="s">
        <v>172</v>
      </c>
      <c r="N840" s="190" t="s">
        <v>167</v>
      </c>
      <c r="S840" s="190" t="s">
        <v>167</v>
      </c>
      <c r="AD840" s="190" t="s">
        <v>163</v>
      </c>
      <c r="AE840" s="190" t="s">
        <v>163</v>
      </c>
      <c r="AF840" s="190" t="s">
        <v>165</v>
      </c>
      <c r="AG840" s="190" t="s">
        <v>163</v>
      </c>
    </row>
    <row r="841" spans="1:44" x14ac:dyDescent="0.2">
      <c r="A841" s="190">
        <v>422638</v>
      </c>
      <c r="B841" s="190" t="s">
        <v>172</v>
      </c>
      <c r="U841" s="190" t="s">
        <v>167</v>
      </c>
      <c r="Y841" s="190" t="s">
        <v>165</v>
      </c>
      <c r="AA841" s="190" t="s">
        <v>165</v>
      </c>
      <c r="AB841" s="190" t="s">
        <v>165</v>
      </c>
      <c r="AD841" s="190" t="s">
        <v>163</v>
      </c>
      <c r="AE841" s="190" t="s">
        <v>163</v>
      </c>
      <c r="AF841" s="190" t="s">
        <v>163</v>
      </c>
      <c r="AG841" s="190" t="s">
        <v>163</v>
      </c>
      <c r="AH841" s="190" t="s">
        <v>163</v>
      </c>
    </row>
    <row r="842" spans="1:44" x14ac:dyDescent="0.2">
      <c r="A842" s="190">
        <v>422645</v>
      </c>
      <c r="B842" s="190" t="s">
        <v>172</v>
      </c>
      <c r="Q842" s="190" t="s">
        <v>165</v>
      </c>
      <c r="Y842" s="190" t="s">
        <v>167</v>
      </c>
      <c r="AB842" s="190" t="s">
        <v>167</v>
      </c>
      <c r="AF842" s="190" t="s">
        <v>165</v>
      </c>
      <c r="AG842" s="190" t="s">
        <v>163</v>
      </c>
    </row>
    <row r="843" spans="1:44" x14ac:dyDescent="0.2">
      <c r="A843" s="190">
        <v>422659</v>
      </c>
      <c r="B843" s="190" t="s">
        <v>172</v>
      </c>
      <c r="J843" s="190" t="s">
        <v>167</v>
      </c>
      <c r="R843" s="190" t="s">
        <v>167</v>
      </c>
      <c r="W843" s="190" t="s">
        <v>167</v>
      </c>
      <c r="AA843" s="190" t="s">
        <v>167</v>
      </c>
      <c r="AD843" s="190" t="s">
        <v>165</v>
      </c>
      <c r="AE843" s="190" t="s">
        <v>163</v>
      </c>
      <c r="AF843" s="190" t="s">
        <v>165</v>
      </c>
      <c r="AG843" s="190" t="s">
        <v>163</v>
      </c>
    </row>
    <row r="844" spans="1:44" x14ac:dyDescent="0.2">
      <c r="A844" s="190">
        <v>422667</v>
      </c>
      <c r="B844" s="190" t="s">
        <v>172</v>
      </c>
      <c r="E844" s="190" t="s">
        <v>167</v>
      </c>
      <c r="Q844" s="190" t="s">
        <v>167</v>
      </c>
      <c r="R844" s="190" t="s">
        <v>167</v>
      </c>
      <c r="Y844" s="190" t="s">
        <v>165</v>
      </c>
      <c r="AA844" s="190" t="s">
        <v>165</v>
      </c>
      <c r="AC844" s="190" t="s">
        <v>165</v>
      </c>
      <c r="AD844" s="190" t="s">
        <v>163</v>
      </c>
      <c r="AE844" s="190" t="s">
        <v>163</v>
      </c>
      <c r="AF844" s="190" t="s">
        <v>163</v>
      </c>
      <c r="AG844" s="190" t="s">
        <v>163</v>
      </c>
      <c r="AH844" s="190" t="s">
        <v>163</v>
      </c>
    </row>
    <row r="845" spans="1:44" x14ac:dyDescent="0.2">
      <c r="A845" s="190">
        <v>422670</v>
      </c>
      <c r="B845" s="190" t="s">
        <v>172</v>
      </c>
      <c r="I845" s="190" t="s">
        <v>165</v>
      </c>
      <c r="L845" s="190" t="s">
        <v>163</v>
      </c>
      <c r="N845" s="190" t="s">
        <v>165</v>
      </c>
      <c r="R845" s="190" t="s">
        <v>167</v>
      </c>
      <c r="Y845" s="190" t="s">
        <v>167</v>
      </c>
      <c r="AA845" s="190" t="s">
        <v>167</v>
      </c>
      <c r="AB845" s="190" t="s">
        <v>165</v>
      </c>
      <c r="AD845" s="190" t="s">
        <v>163</v>
      </c>
      <c r="AE845" s="190" t="s">
        <v>163</v>
      </c>
      <c r="AF845" s="190" t="s">
        <v>163</v>
      </c>
      <c r="AG845" s="190" t="s">
        <v>165</v>
      </c>
      <c r="AH845" s="190" t="s">
        <v>165</v>
      </c>
    </row>
    <row r="846" spans="1:44" x14ac:dyDescent="0.2">
      <c r="A846" s="190">
        <v>422684</v>
      </c>
      <c r="B846" s="190" t="s">
        <v>172</v>
      </c>
      <c r="M846" s="190" t="s">
        <v>167</v>
      </c>
      <c r="N846" s="190" t="s">
        <v>167</v>
      </c>
      <c r="S846" s="190" t="s">
        <v>167</v>
      </c>
      <c r="Y846" s="190" t="s">
        <v>167</v>
      </c>
      <c r="AA846" s="190" t="s">
        <v>167</v>
      </c>
      <c r="AB846" s="190" t="s">
        <v>167</v>
      </c>
    </row>
    <row r="847" spans="1:44" x14ac:dyDescent="0.2">
      <c r="A847" s="190">
        <v>422703</v>
      </c>
      <c r="B847" s="190" t="s">
        <v>172</v>
      </c>
      <c r="E847" s="190" t="s">
        <v>167</v>
      </c>
      <c r="H847" s="190" t="s">
        <v>167</v>
      </c>
      <c r="S847" s="190" t="s">
        <v>167</v>
      </c>
      <c r="U847" s="190" t="s">
        <v>167</v>
      </c>
      <c r="Y847" s="190" t="s">
        <v>167</v>
      </c>
      <c r="Z847" s="190" t="s">
        <v>167</v>
      </c>
      <c r="AC847" s="190" t="s">
        <v>167</v>
      </c>
      <c r="AE847" s="190" t="s">
        <v>165</v>
      </c>
      <c r="AG847" s="190" t="s">
        <v>163</v>
      </c>
    </row>
    <row r="848" spans="1:44" x14ac:dyDescent="0.2">
      <c r="A848" s="190">
        <v>422714</v>
      </c>
      <c r="B848" s="190" t="s">
        <v>172</v>
      </c>
      <c r="K848" s="190" t="s">
        <v>167</v>
      </c>
      <c r="R848" s="190" t="s">
        <v>167</v>
      </c>
      <c r="T848" s="190" t="s">
        <v>167</v>
      </c>
      <c r="AF848" s="190" t="s">
        <v>165</v>
      </c>
      <c r="AH848" s="190" t="s">
        <v>165</v>
      </c>
    </row>
    <row r="849" spans="1:44" x14ac:dyDescent="0.2">
      <c r="A849" s="190">
        <v>422717</v>
      </c>
      <c r="B849" s="190" t="s">
        <v>172</v>
      </c>
      <c r="C849" s="190" t="s">
        <v>167</v>
      </c>
      <c r="Q849" s="190" t="s">
        <v>167</v>
      </c>
      <c r="X849" s="190" t="s">
        <v>167</v>
      </c>
      <c r="AA849" s="190" t="s">
        <v>167</v>
      </c>
      <c r="AF849" s="190" t="s">
        <v>167</v>
      </c>
      <c r="AG849" s="190" t="s">
        <v>167</v>
      </c>
    </row>
    <row r="850" spans="1:44" x14ac:dyDescent="0.2">
      <c r="A850" s="190">
        <v>422718</v>
      </c>
      <c r="B850" s="190" t="s">
        <v>172</v>
      </c>
      <c r="C850" s="190" t="s">
        <v>255</v>
      </c>
      <c r="D850" s="190" t="s">
        <v>255</v>
      </c>
      <c r="E850" s="190" t="s">
        <v>255</v>
      </c>
      <c r="F850" s="190" t="s">
        <v>255</v>
      </c>
      <c r="G850" s="190" t="s">
        <v>255</v>
      </c>
      <c r="H850" s="190" t="s">
        <v>255</v>
      </c>
      <c r="I850" s="190" t="s">
        <v>255</v>
      </c>
      <c r="J850" s="190" t="s">
        <v>255</v>
      </c>
      <c r="K850" s="190" t="s">
        <v>255</v>
      </c>
      <c r="L850" s="190" t="s">
        <v>255</v>
      </c>
      <c r="M850" s="190" t="s">
        <v>255</v>
      </c>
      <c r="N850" s="190" t="s">
        <v>255</v>
      </c>
      <c r="O850" s="190" t="s">
        <v>255</v>
      </c>
      <c r="P850" s="190" t="s">
        <v>255</v>
      </c>
      <c r="Q850" s="190" t="s">
        <v>255</v>
      </c>
      <c r="R850" s="190" t="s">
        <v>167</v>
      </c>
      <c r="S850" s="190" t="s">
        <v>255</v>
      </c>
      <c r="T850" s="190" t="s">
        <v>255</v>
      </c>
      <c r="U850" s="190" t="s">
        <v>255</v>
      </c>
      <c r="V850" s="190" t="s">
        <v>255</v>
      </c>
      <c r="W850" s="190" t="s">
        <v>255</v>
      </c>
      <c r="X850" s="190" t="s">
        <v>255</v>
      </c>
      <c r="Y850" s="190" t="s">
        <v>165</v>
      </c>
      <c r="Z850" s="190" t="s">
        <v>163</v>
      </c>
      <c r="AA850" s="190" t="s">
        <v>163</v>
      </c>
      <c r="AB850" s="190" t="s">
        <v>163</v>
      </c>
      <c r="AC850" s="190" t="s">
        <v>255</v>
      </c>
      <c r="AD850" s="190" t="s">
        <v>163</v>
      </c>
      <c r="AE850" s="190" t="s">
        <v>163</v>
      </c>
      <c r="AF850" s="190" t="s">
        <v>163</v>
      </c>
      <c r="AG850" s="190" t="s">
        <v>163</v>
      </c>
      <c r="AH850" s="190" t="s">
        <v>255</v>
      </c>
      <c r="AI850" s="190" t="s">
        <v>255</v>
      </c>
      <c r="AJ850" s="190" t="s">
        <v>255</v>
      </c>
      <c r="AK850" s="190" t="s">
        <v>255</v>
      </c>
      <c r="AL850" s="190" t="s">
        <v>255</v>
      </c>
      <c r="AM850" s="190" t="s">
        <v>255</v>
      </c>
      <c r="AN850" s="190" t="s">
        <v>255</v>
      </c>
      <c r="AO850" s="190" t="s">
        <v>255</v>
      </c>
      <c r="AP850" s="190" t="s">
        <v>255</v>
      </c>
      <c r="AQ850" s="190" t="s">
        <v>255</v>
      </c>
      <c r="AR850" s="190" t="s">
        <v>255</v>
      </c>
    </row>
    <row r="851" spans="1:44" x14ac:dyDescent="0.2">
      <c r="A851" s="190">
        <v>422724</v>
      </c>
      <c r="B851" s="190" t="s">
        <v>172</v>
      </c>
      <c r="E851" s="190" t="s">
        <v>167</v>
      </c>
      <c r="K851" s="190" t="s">
        <v>167</v>
      </c>
      <c r="O851" s="190" t="s">
        <v>167</v>
      </c>
      <c r="AA851" s="190" t="s">
        <v>165</v>
      </c>
      <c r="AD851" s="190" t="s">
        <v>163</v>
      </c>
      <c r="AE851" s="190" t="s">
        <v>163</v>
      </c>
      <c r="AF851" s="190" t="s">
        <v>163</v>
      </c>
      <c r="AG851" s="190" t="s">
        <v>163</v>
      </c>
      <c r="AH851" s="190" t="s">
        <v>163</v>
      </c>
    </row>
    <row r="852" spans="1:44" x14ac:dyDescent="0.2">
      <c r="A852" s="190">
        <v>422728</v>
      </c>
      <c r="B852" s="190" t="s">
        <v>172</v>
      </c>
      <c r="K852" s="190" t="s">
        <v>167</v>
      </c>
      <c r="S852" s="190" t="s">
        <v>167</v>
      </c>
      <c r="AD852" s="190" t="s">
        <v>163</v>
      </c>
      <c r="AE852" s="190" t="s">
        <v>163</v>
      </c>
      <c r="AF852" s="190" t="s">
        <v>163</v>
      </c>
      <c r="AG852" s="190" t="s">
        <v>163</v>
      </c>
    </row>
    <row r="853" spans="1:44" x14ac:dyDescent="0.2">
      <c r="A853" s="190">
        <v>422730</v>
      </c>
      <c r="B853" s="190" t="s">
        <v>172</v>
      </c>
      <c r="L853" s="190" t="s">
        <v>163</v>
      </c>
      <c r="P853" s="190" t="s">
        <v>165</v>
      </c>
      <c r="Y853" s="190" t="s">
        <v>165</v>
      </c>
      <c r="AA853" s="190" t="s">
        <v>163</v>
      </c>
      <c r="AB853" s="190" t="s">
        <v>167</v>
      </c>
      <c r="AC853" s="190" t="s">
        <v>167</v>
      </c>
      <c r="AE853" s="190" t="s">
        <v>163</v>
      </c>
      <c r="AF853" s="190" t="s">
        <v>167</v>
      </c>
      <c r="AG853" s="190" t="s">
        <v>163</v>
      </c>
      <c r="AH853" s="190" t="s">
        <v>167</v>
      </c>
    </row>
    <row r="854" spans="1:44" x14ac:dyDescent="0.2">
      <c r="A854" s="190">
        <v>422739</v>
      </c>
      <c r="B854" s="190" t="s">
        <v>172</v>
      </c>
      <c r="N854" s="190" t="s">
        <v>167</v>
      </c>
      <c r="Q854" s="190" t="s">
        <v>165</v>
      </c>
      <c r="R854" s="190" t="s">
        <v>163</v>
      </c>
      <c r="Y854" s="190" t="s">
        <v>163</v>
      </c>
      <c r="Z854" s="190" t="s">
        <v>163</v>
      </c>
      <c r="AA854" s="190" t="s">
        <v>163</v>
      </c>
      <c r="AB854" s="190" t="s">
        <v>163</v>
      </c>
      <c r="AC854" s="190" t="s">
        <v>163</v>
      </c>
      <c r="AD854" s="190" t="s">
        <v>163</v>
      </c>
      <c r="AE854" s="190" t="s">
        <v>163</v>
      </c>
      <c r="AF854" s="190" t="s">
        <v>163</v>
      </c>
      <c r="AG854" s="190" t="s">
        <v>163</v>
      </c>
      <c r="AH854" s="190" t="s">
        <v>163</v>
      </c>
    </row>
    <row r="855" spans="1:44" x14ac:dyDescent="0.2">
      <c r="A855" s="190">
        <v>422752</v>
      </c>
      <c r="B855" s="190" t="s">
        <v>172</v>
      </c>
      <c r="L855" s="190" t="s">
        <v>167</v>
      </c>
      <c r="R855" s="190" t="s">
        <v>163</v>
      </c>
      <c r="T855" s="190" t="s">
        <v>163</v>
      </c>
      <c r="Y855" s="190" t="s">
        <v>165</v>
      </c>
      <c r="AA855" s="190" t="s">
        <v>165</v>
      </c>
      <c r="AC855" s="190" t="s">
        <v>163</v>
      </c>
      <c r="AD855" s="190" t="s">
        <v>163</v>
      </c>
      <c r="AE855" s="190" t="s">
        <v>163</v>
      </c>
      <c r="AF855" s="190" t="s">
        <v>163</v>
      </c>
      <c r="AG855" s="190" t="s">
        <v>163</v>
      </c>
      <c r="AH855" s="190" t="s">
        <v>163</v>
      </c>
    </row>
    <row r="856" spans="1:44" x14ac:dyDescent="0.2">
      <c r="A856" s="190">
        <v>422756</v>
      </c>
      <c r="B856" s="190" t="s">
        <v>172</v>
      </c>
      <c r="L856" s="190" t="s">
        <v>167</v>
      </c>
      <c r="Y856" s="190" t="s">
        <v>167</v>
      </c>
      <c r="AA856" s="190" t="s">
        <v>167</v>
      </c>
      <c r="AE856" s="190" t="s">
        <v>163</v>
      </c>
      <c r="AF856" s="190" t="s">
        <v>165</v>
      </c>
    </row>
    <row r="857" spans="1:44" x14ac:dyDescent="0.2">
      <c r="A857" s="190">
        <v>422758</v>
      </c>
      <c r="B857" s="190" t="s">
        <v>172</v>
      </c>
      <c r="Q857" s="190" t="s">
        <v>167</v>
      </c>
      <c r="R857" s="190" t="s">
        <v>167</v>
      </c>
      <c r="AA857" s="190" t="s">
        <v>167</v>
      </c>
      <c r="AG857" s="190" t="s">
        <v>167</v>
      </c>
      <c r="AH857" s="190" t="s">
        <v>167</v>
      </c>
    </row>
    <row r="858" spans="1:44" x14ac:dyDescent="0.2">
      <c r="A858" s="190">
        <v>422761</v>
      </c>
      <c r="B858" s="190" t="s">
        <v>172</v>
      </c>
      <c r="N858" s="190" t="s">
        <v>167</v>
      </c>
      <c r="AE858" s="190" t="s">
        <v>163</v>
      </c>
      <c r="AF858" s="190" t="s">
        <v>165</v>
      </c>
      <c r="AG858" s="190" t="s">
        <v>163</v>
      </c>
      <c r="AH858" s="190" t="s">
        <v>163</v>
      </c>
    </row>
    <row r="859" spans="1:44" x14ac:dyDescent="0.2">
      <c r="A859" s="190">
        <v>422763</v>
      </c>
      <c r="B859" s="190" t="s">
        <v>172</v>
      </c>
      <c r="X859" s="190" t="s">
        <v>167</v>
      </c>
      <c r="Y859" s="190" t="s">
        <v>167</v>
      </c>
      <c r="AA859" s="190" t="s">
        <v>167</v>
      </c>
      <c r="AE859" s="190" t="s">
        <v>165</v>
      </c>
      <c r="AG859" s="190" t="s">
        <v>167</v>
      </c>
    </row>
    <row r="860" spans="1:44" x14ac:dyDescent="0.2">
      <c r="A860" s="190">
        <v>422770</v>
      </c>
      <c r="B860" s="190" t="s">
        <v>172</v>
      </c>
      <c r="R860" s="190" t="s">
        <v>163</v>
      </c>
      <c r="V860" s="190" t="s">
        <v>163</v>
      </c>
      <c r="AA860" s="190" t="s">
        <v>165</v>
      </c>
      <c r="AE860" s="190" t="s">
        <v>163</v>
      </c>
      <c r="AF860" s="190" t="s">
        <v>163</v>
      </c>
      <c r="AG860" s="190" t="s">
        <v>163</v>
      </c>
    </row>
    <row r="861" spans="1:44" x14ac:dyDescent="0.2">
      <c r="A861" s="190">
        <v>422773</v>
      </c>
      <c r="B861" s="190" t="s">
        <v>172</v>
      </c>
      <c r="F861" s="190" t="s">
        <v>167</v>
      </c>
      <c r="K861" s="190" t="s">
        <v>167</v>
      </c>
      <c r="S861" s="190" t="s">
        <v>167</v>
      </c>
      <c r="Y861" s="190" t="s">
        <v>167</v>
      </c>
      <c r="AD861" s="190" t="s">
        <v>165</v>
      </c>
      <c r="AE861" s="190" t="s">
        <v>165</v>
      </c>
      <c r="AF861" s="190" t="s">
        <v>165</v>
      </c>
      <c r="AG861" s="190" t="s">
        <v>165</v>
      </c>
    </row>
    <row r="862" spans="1:44" x14ac:dyDescent="0.2">
      <c r="A862" s="190">
        <v>422776</v>
      </c>
      <c r="B862" s="190" t="s">
        <v>172</v>
      </c>
      <c r="N862" s="190" t="s">
        <v>167</v>
      </c>
      <c r="R862" s="190" t="s">
        <v>165</v>
      </c>
      <c r="S862" s="190" t="s">
        <v>167</v>
      </c>
      <c r="Y862" s="190" t="s">
        <v>167</v>
      </c>
      <c r="AA862" s="190" t="s">
        <v>167</v>
      </c>
      <c r="AB862" s="190" t="s">
        <v>167</v>
      </c>
      <c r="AD862" s="190" t="s">
        <v>163</v>
      </c>
      <c r="AE862" s="190" t="s">
        <v>165</v>
      </c>
      <c r="AF862" s="190" t="s">
        <v>165</v>
      </c>
      <c r="AG862" s="190" t="s">
        <v>165</v>
      </c>
      <c r="AH862" s="190" t="s">
        <v>165</v>
      </c>
    </row>
    <row r="863" spans="1:44" x14ac:dyDescent="0.2">
      <c r="A863" s="190">
        <v>422782</v>
      </c>
      <c r="B863" s="190" t="s">
        <v>172</v>
      </c>
      <c r="H863" s="190" t="s">
        <v>167</v>
      </c>
      <c r="L863" s="190" t="s">
        <v>167</v>
      </c>
      <c r="R863" s="190" t="s">
        <v>167</v>
      </c>
      <c r="AD863" s="190" t="s">
        <v>163</v>
      </c>
      <c r="AE863" s="190" t="s">
        <v>163</v>
      </c>
      <c r="AF863" s="190" t="s">
        <v>163</v>
      </c>
      <c r="AG863" s="190" t="s">
        <v>163</v>
      </c>
      <c r="AH863" s="190" t="s">
        <v>163</v>
      </c>
    </row>
    <row r="864" spans="1:44" x14ac:dyDescent="0.2">
      <c r="A864" s="190">
        <v>422784</v>
      </c>
      <c r="B864" s="190" t="s">
        <v>172</v>
      </c>
      <c r="C864" s="190" t="s">
        <v>255</v>
      </c>
      <c r="D864" s="190" t="s">
        <v>255</v>
      </c>
      <c r="E864" s="190" t="s">
        <v>255</v>
      </c>
      <c r="F864" s="190" t="s">
        <v>255</v>
      </c>
      <c r="G864" s="190" t="s">
        <v>255</v>
      </c>
      <c r="H864" s="190" t="s">
        <v>255</v>
      </c>
      <c r="I864" s="190" t="s">
        <v>255</v>
      </c>
      <c r="J864" s="190" t="s">
        <v>255</v>
      </c>
      <c r="K864" s="190" t="s">
        <v>255</v>
      </c>
      <c r="L864" s="190" t="s">
        <v>255</v>
      </c>
      <c r="M864" s="190" t="s">
        <v>255</v>
      </c>
      <c r="N864" s="190" t="s">
        <v>255</v>
      </c>
      <c r="O864" s="190" t="s">
        <v>255</v>
      </c>
      <c r="P864" s="190" t="s">
        <v>255</v>
      </c>
      <c r="Q864" s="190" t="s">
        <v>255</v>
      </c>
      <c r="R864" s="190" t="s">
        <v>165</v>
      </c>
      <c r="S864" s="190" t="s">
        <v>255</v>
      </c>
      <c r="T864" s="190" t="s">
        <v>167</v>
      </c>
      <c r="U864" s="190" t="s">
        <v>255</v>
      </c>
      <c r="V864" s="190" t="s">
        <v>255</v>
      </c>
      <c r="W864" s="190" t="s">
        <v>165</v>
      </c>
      <c r="X864" s="190" t="s">
        <v>255</v>
      </c>
      <c r="Y864" s="190" t="s">
        <v>167</v>
      </c>
      <c r="Z864" s="190" t="s">
        <v>255</v>
      </c>
      <c r="AA864" s="190" t="s">
        <v>255</v>
      </c>
      <c r="AB864" s="190" t="s">
        <v>255</v>
      </c>
      <c r="AC864" s="190" t="s">
        <v>255</v>
      </c>
      <c r="AD864" s="190" t="s">
        <v>165</v>
      </c>
      <c r="AE864" s="190" t="s">
        <v>163</v>
      </c>
      <c r="AF864" s="190" t="s">
        <v>255</v>
      </c>
      <c r="AG864" s="190" t="s">
        <v>255</v>
      </c>
      <c r="AH864" s="190" t="s">
        <v>165</v>
      </c>
      <c r="AI864" s="190" t="s">
        <v>255</v>
      </c>
      <c r="AJ864" s="190" t="s">
        <v>255</v>
      </c>
      <c r="AK864" s="190" t="s">
        <v>255</v>
      </c>
      <c r="AL864" s="190" t="s">
        <v>255</v>
      </c>
      <c r="AM864" s="190" t="s">
        <v>255</v>
      </c>
      <c r="AN864" s="190" t="s">
        <v>255</v>
      </c>
      <c r="AO864" s="190" t="s">
        <v>255</v>
      </c>
      <c r="AP864" s="190" t="s">
        <v>255</v>
      </c>
      <c r="AQ864" s="190" t="s">
        <v>255</v>
      </c>
      <c r="AR864" s="190" t="s">
        <v>255</v>
      </c>
    </row>
    <row r="865" spans="1:34" x14ac:dyDescent="0.2">
      <c r="A865" s="190">
        <v>422788</v>
      </c>
      <c r="B865" s="190" t="s">
        <v>172</v>
      </c>
      <c r="O865" s="190" t="s">
        <v>165</v>
      </c>
      <c r="Y865" s="190" t="s">
        <v>165</v>
      </c>
      <c r="Z865" s="190" t="s">
        <v>163</v>
      </c>
      <c r="AA865" s="190" t="s">
        <v>165</v>
      </c>
      <c r="AB865" s="190" t="s">
        <v>163</v>
      </c>
      <c r="AC865" s="190" t="s">
        <v>163</v>
      </c>
      <c r="AD865" s="190" t="s">
        <v>163</v>
      </c>
      <c r="AE865" s="190" t="s">
        <v>163</v>
      </c>
      <c r="AF865" s="190" t="s">
        <v>163</v>
      </c>
      <c r="AG865" s="190" t="s">
        <v>163</v>
      </c>
      <c r="AH865" s="190" t="s">
        <v>163</v>
      </c>
    </row>
    <row r="866" spans="1:34" x14ac:dyDescent="0.2">
      <c r="A866" s="190">
        <v>422789</v>
      </c>
      <c r="B866" s="190" t="s">
        <v>172</v>
      </c>
      <c r="R866" s="190" t="s">
        <v>165</v>
      </c>
      <c r="Y866" s="190" t="s">
        <v>167</v>
      </c>
      <c r="AA866" s="190" t="s">
        <v>167</v>
      </c>
      <c r="AB866" s="190" t="s">
        <v>165</v>
      </c>
      <c r="AC866" s="190" t="s">
        <v>165</v>
      </c>
      <c r="AD866" s="190" t="s">
        <v>165</v>
      </c>
      <c r="AE866" s="190" t="s">
        <v>165</v>
      </c>
      <c r="AF866" s="190" t="s">
        <v>165</v>
      </c>
      <c r="AG866" s="190" t="s">
        <v>165</v>
      </c>
      <c r="AH866" s="190" t="s">
        <v>163</v>
      </c>
    </row>
    <row r="867" spans="1:34" x14ac:dyDescent="0.2">
      <c r="A867" s="190">
        <v>422809</v>
      </c>
      <c r="B867" s="190" t="s">
        <v>172</v>
      </c>
      <c r="N867" s="190" t="s">
        <v>167</v>
      </c>
      <c r="Y867" s="190" t="s">
        <v>167</v>
      </c>
      <c r="AA867" s="190" t="s">
        <v>167</v>
      </c>
      <c r="AD867" s="190" t="s">
        <v>165</v>
      </c>
      <c r="AE867" s="190" t="s">
        <v>163</v>
      </c>
      <c r="AF867" s="190" t="s">
        <v>165</v>
      </c>
      <c r="AG867" s="190" t="s">
        <v>165</v>
      </c>
      <c r="AH867" s="190" t="s">
        <v>165</v>
      </c>
    </row>
    <row r="868" spans="1:34" x14ac:dyDescent="0.2">
      <c r="A868" s="190">
        <v>422813</v>
      </c>
      <c r="B868" s="190" t="s">
        <v>172</v>
      </c>
      <c r="L868" s="190" t="s">
        <v>165</v>
      </c>
      <c r="P868" s="190" t="s">
        <v>167</v>
      </c>
      <c r="Y868" s="190" t="s">
        <v>163</v>
      </c>
      <c r="Z868" s="190" t="s">
        <v>163</v>
      </c>
      <c r="AA868" s="190" t="s">
        <v>163</v>
      </c>
      <c r="AB868" s="190" t="s">
        <v>163</v>
      </c>
      <c r="AC868" s="190" t="s">
        <v>163</v>
      </c>
      <c r="AD868" s="190" t="s">
        <v>163</v>
      </c>
      <c r="AE868" s="190" t="s">
        <v>163</v>
      </c>
      <c r="AF868" s="190" t="s">
        <v>163</v>
      </c>
      <c r="AG868" s="190" t="s">
        <v>163</v>
      </c>
      <c r="AH868" s="190" t="s">
        <v>163</v>
      </c>
    </row>
    <row r="869" spans="1:34" x14ac:dyDescent="0.2">
      <c r="A869" s="190">
        <v>422814</v>
      </c>
      <c r="B869" s="190" t="s">
        <v>172</v>
      </c>
      <c r="R869" s="190" t="s">
        <v>165</v>
      </c>
      <c r="Y869" s="190" t="s">
        <v>163</v>
      </c>
      <c r="AC869" s="190" t="s">
        <v>165</v>
      </c>
      <c r="AD869" s="190" t="s">
        <v>163</v>
      </c>
      <c r="AE869" s="190" t="s">
        <v>163</v>
      </c>
      <c r="AF869" s="190" t="s">
        <v>163</v>
      </c>
      <c r="AG869" s="190" t="s">
        <v>163</v>
      </c>
      <c r="AH869" s="190" t="s">
        <v>163</v>
      </c>
    </row>
    <row r="870" spans="1:34" x14ac:dyDescent="0.2">
      <c r="A870" s="190">
        <v>422817</v>
      </c>
      <c r="B870" s="190" t="s">
        <v>172</v>
      </c>
      <c r="Q870" s="190" t="s">
        <v>165</v>
      </c>
      <c r="Y870" s="190" t="s">
        <v>165</v>
      </c>
      <c r="AA870" s="190" t="s">
        <v>163</v>
      </c>
      <c r="AB870" s="190" t="s">
        <v>163</v>
      </c>
      <c r="AD870" s="190" t="s">
        <v>163</v>
      </c>
      <c r="AE870" s="190" t="s">
        <v>163</v>
      </c>
      <c r="AF870" s="190" t="s">
        <v>163</v>
      </c>
      <c r="AG870" s="190" t="s">
        <v>163</v>
      </c>
    </row>
    <row r="871" spans="1:34" x14ac:dyDescent="0.2">
      <c r="A871" s="190">
        <v>422822</v>
      </c>
      <c r="B871" s="190" t="s">
        <v>172</v>
      </c>
      <c r="R871" s="190" t="s">
        <v>165</v>
      </c>
      <c r="V871" s="190" t="s">
        <v>167</v>
      </c>
      <c r="Y871" s="190" t="s">
        <v>167</v>
      </c>
      <c r="AA871" s="190" t="s">
        <v>167</v>
      </c>
      <c r="AB871" s="190" t="s">
        <v>165</v>
      </c>
      <c r="AD871" s="190" t="s">
        <v>163</v>
      </c>
      <c r="AE871" s="190" t="s">
        <v>163</v>
      </c>
      <c r="AF871" s="190" t="s">
        <v>163</v>
      </c>
      <c r="AH871" s="190" t="s">
        <v>163</v>
      </c>
    </row>
    <row r="872" spans="1:34" x14ac:dyDescent="0.2">
      <c r="A872" s="190">
        <v>422824</v>
      </c>
      <c r="B872" s="190" t="s">
        <v>172</v>
      </c>
      <c r="N872" s="190" t="s">
        <v>165</v>
      </c>
      <c r="Y872" s="190" t="s">
        <v>167</v>
      </c>
      <c r="AB872" s="190" t="s">
        <v>167</v>
      </c>
      <c r="AE872" s="190" t="s">
        <v>163</v>
      </c>
      <c r="AG872" s="190" t="s">
        <v>165</v>
      </c>
    </row>
    <row r="873" spans="1:34" x14ac:dyDescent="0.2">
      <c r="A873" s="190">
        <v>422833</v>
      </c>
      <c r="B873" s="190" t="s">
        <v>172</v>
      </c>
      <c r="L873" s="190" t="s">
        <v>165</v>
      </c>
      <c r="R873" s="190" t="s">
        <v>163</v>
      </c>
      <c r="S873" s="190" t="s">
        <v>165</v>
      </c>
      <c r="AD873" s="190" t="s">
        <v>167</v>
      </c>
      <c r="AE873" s="190" t="s">
        <v>163</v>
      </c>
      <c r="AH873" s="190" t="s">
        <v>167</v>
      </c>
    </row>
    <row r="874" spans="1:34" x14ac:dyDescent="0.2">
      <c r="A874" s="190">
        <v>422840</v>
      </c>
      <c r="B874" s="190" t="s">
        <v>172</v>
      </c>
      <c r="C874" s="190" t="s">
        <v>167</v>
      </c>
      <c r="I874" s="190" t="s">
        <v>165</v>
      </c>
      <c r="L874" s="190" t="s">
        <v>163</v>
      </c>
      <c r="Q874" s="190" t="s">
        <v>167</v>
      </c>
      <c r="Y874" s="190" t="s">
        <v>167</v>
      </c>
      <c r="AA874" s="190" t="s">
        <v>165</v>
      </c>
      <c r="AB874" s="190" t="s">
        <v>167</v>
      </c>
      <c r="AE874" s="190" t="s">
        <v>167</v>
      </c>
      <c r="AF874" s="190" t="s">
        <v>163</v>
      </c>
      <c r="AG874" s="190" t="s">
        <v>167</v>
      </c>
    </row>
    <row r="875" spans="1:34" x14ac:dyDescent="0.2">
      <c r="A875" s="190">
        <v>422842</v>
      </c>
      <c r="B875" s="190" t="s">
        <v>172</v>
      </c>
      <c r="N875" s="190" t="s">
        <v>167</v>
      </c>
      <c r="Y875" s="190" t="s">
        <v>167</v>
      </c>
      <c r="AA875" s="190" t="s">
        <v>167</v>
      </c>
      <c r="AE875" s="190" t="s">
        <v>163</v>
      </c>
      <c r="AF875" s="190" t="s">
        <v>165</v>
      </c>
      <c r="AG875" s="190" t="s">
        <v>163</v>
      </c>
      <c r="AH875" s="190" t="s">
        <v>163</v>
      </c>
    </row>
    <row r="876" spans="1:34" x14ac:dyDescent="0.2">
      <c r="A876" s="190">
        <v>422845</v>
      </c>
      <c r="B876" s="190" t="s">
        <v>172</v>
      </c>
      <c r="Q876" s="190" t="s">
        <v>167</v>
      </c>
      <c r="R876" s="190" t="s">
        <v>165</v>
      </c>
      <c r="Y876" s="190" t="s">
        <v>163</v>
      </c>
      <c r="AA876" s="190" t="s">
        <v>163</v>
      </c>
      <c r="AB876" s="190" t="s">
        <v>163</v>
      </c>
      <c r="AC876" s="190" t="s">
        <v>163</v>
      </c>
      <c r="AD876" s="190" t="s">
        <v>163</v>
      </c>
      <c r="AE876" s="190" t="s">
        <v>163</v>
      </c>
      <c r="AF876" s="190" t="s">
        <v>163</v>
      </c>
      <c r="AG876" s="190" t="s">
        <v>163</v>
      </c>
      <c r="AH876" s="190" t="s">
        <v>163</v>
      </c>
    </row>
    <row r="877" spans="1:34" x14ac:dyDescent="0.2">
      <c r="A877" s="190">
        <v>422847</v>
      </c>
      <c r="B877" s="190" t="s">
        <v>172</v>
      </c>
      <c r="N877" s="190" t="s">
        <v>167</v>
      </c>
      <c r="V877" s="190" t="s">
        <v>167</v>
      </c>
      <c r="X877" s="190" t="s">
        <v>167</v>
      </c>
      <c r="Y877" s="190" t="s">
        <v>165</v>
      </c>
      <c r="AA877" s="190" t="s">
        <v>165</v>
      </c>
      <c r="AB877" s="190" t="s">
        <v>163</v>
      </c>
      <c r="AC877" s="190" t="s">
        <v>165</v>
      </c>
      <c r="AD877" s="190" t="s">
        <v>163</v>
      </c>
      <c r="AE877" s="190" t="s">
        <v>163</v>
      </c>
      <c r="AF877" s="190" t="s">
        <v>163</v>
      </c>
      <c r="AG877" s="190" t="s">
        <v>163</v>
      </c>
      <c r="AH877" s="190" t="s">
        <v>163</v>
      </c>
    </row>
    <row r="878" spans="1:34" x14ac:dyDescent="0.2">
      <c r="A878" s="190">
        <v>422855</v>
      </c>
      <c r="B878" s="190" t="s">
        <v>172</v>
      </c>
      <c r="L878" s="190" t="s">
        <v>167</v>
      </c>
      <c r="N878" s="190" t="s">
        <v>167</v>
      </c>
      <c r="R878" s="190" t="s">
        <v>165</v>
      </c>
      <c r="T878" s="190" t="s">
        <v>163</v>
      </c>
      <c r="Y878" s="190" t="s">
        <v>165</v>
      </c>
      <c r="Z878" s="190" t="s">
        <v>165</v>
      </c>
      <c r="AA878" s="190" t="s">
        <v>163</v>
      </c>
      <c r="AB878" s="190" t="s">
        <v>163</v>
      </c>
      <c r="AC878" s="190" t="s">
        <v>163</v>
      </c>
      <c r="AD878" s="190" t="s">
        <v>163</v>
      </c>
      <c r="AE878" s="190" t="s">
        <v>163</v>
      </c>
      <c r="AF878" s="190" t="s">
        <v>163</v>
      </c>
      <c r="AG878" s="190" t="s">
        <v>163</v>
      </c>
      <c r="AH878" s="190" t="s">
        <v>163</v>
      </c>
    </row>
    <row r="879" spans="1:34" x14ac:dyDescent="0.2">
      <c r="A879" s="190">
        <v>422888</v>
      </c>
      <c r="B879" s="190" t="s">
        <v>172</v>
      </c>
      <c r="N879" s="190" t="s">
        <v>167</v>
      </c>
      <c r="Y879" s="190" t="s">
        <v>167</v>
      </c>
      <c r="AA879" s="190" t="s">
        <v>167</v>
      </c>
      <c r="AB879" s="190" t="s">
        <v>167</v>
      </c>
      <c r="AE879" s="190" t="s">
        <v>163</v>
      </c>
      <c r="AF879" s="190" t="s">
        <v>163</v>
      </c>
      <c r="AG879" s="190" t="s">
        <v>165</v>
      </c>
      <c r="AH879" s="190" t="s">
        <v>165</v>
      </c>
    </row>
    <row r="880" spans="1:34" x14ac:dyDescent="0.2">
      <c r="A880" s="190">
        <v>422897</v>
      </c>
      <c r="B880" s="190" t="s">
        <v>172</v>
      </c>
      <c r="L880" s="190" t="s">
        <v>167</v>
      </c>
      <c r="O880" s="190" t="s">
        <v>167</v>
      </c>
      <c r="Q880" s="190" t="s">
        <v>167</v>
      </c>
      <c r="Y880" s="190" t="s">
        <v>167</v>
      </c>
      <c r="AA880" s="190" t="s">
        <v>167</v>
      </c>
      <c r="AE880" s="190" t="s">
        <v>165</v>
      </c>
      <c r="AF880" s="190" t="s">
        <v>165</v>
      </c>
      <c r="AG880" s="190" t="s">
        <v>165</v>
      </c>
    </row>
    <row r="881" spans="1:44" x14ac:dyDescent="0.2">
      <c r="A881" s="190">
        <v>422907</v>
      </c>
      <c r="B881" s="190" t="s">
        <v>172</v>
      </c>
      <c r="G881" s="190" t="s">
        <v>167</v>
      </c>
      <c r="H881" s="190" t="s">
        <v>167</v>
      </c>
      <c r="N881" s="190" t="s">
        <v>167</v>
      </c>
      <c r="R881" s="190" t="s">
        <v>167</v>
      </c>
      <c r="Y881" s="190" t="s">
        <v>165</v>
      </c>
      <c r="AA881" s="190" t="s">
        <v>165</v>
      </c>
      <c r="AC881" s="190" t="s">
        <v>167</v>
      </c>
      <c r="AD881" s="190" t="s">
        <v>163</v>
      </c>
      <c r="AE881" s="190" t="s">
        <v>163</v>
      </c>
      <c r="AF881" s="190" t="s">
        <v>163</v>
      </c>
      <c r="AG881" s="190" t="s">
        <v>165</v>
      </c>
      <c r="AH881" s="190" t="s">
        <v>163</v>
      </c>
    </row>
    <row r="882" spans="1:44" x14ac:dyDescent="0.2">
      <c r="A882" s="190">
        <v>422913</v>
      </c>
      <c r="B882" s="190" t="s">
        <v>172</v>
      </c>
      <c r="L882" s="190" t="s">
        <v>165</v>
      </c>
      <c r="R882" s="190" t="s">
        <v>165</v>
      </c>
      <c r="S882" s="190" t="s">
        <v>167</v>
      </c>
      <c r="Z882" s="190" t="s">
        <v>165</v>
      </c>
      <c r="AA882" s="190" t="s">
        <v>165</v>
      </c>
      <c r="AD882" s="190" t="s">
        <v>165</v>
      </c>
      <c r="AE882" s="190" t="s">
        <v>163</v>
      </c>
      <c r="AF882" s="190" t="s">
        <v>165</v>
      </c>
      <c r="AG882" s="190" t="s">
        <v>163</v>
      </c>
    </row>
    <row r="883" spans="1:44" x14ac:dyDescent="0.2">
      <c r="A883" s="190">
        <v>422918</v>
      </c>
      <c r="B883" s="190" t="s">
        <v>172</v>
      </c>
      <c r="L883" s="190" t="s">
        <v>163</v>
      </c>
      <c r="Q883" s="190" t="s">
        <v>167</v>
      </c>
      <c r="R883" s="190" t="s">
        <v>165</v>
      </c>
      <c r="S883" s="190" t="s">
        <v>165</v>
      </c>
      <c r="Y883" s="190" t="s">
        <v>165</v>
      </c>
      <c r="Z883" s="190" t="s">
        <v>163</v>
      </c>
      <c r="AA883" s="190" t="s">
        <v>167</v>
      </c>
      <c r="AB883" s="190" t="s">
        <v>165</v>
      </c>
      <c r="AD883" s="190" t="s">
        <v>163</v>
      </c>
      <c r="AE883" s="190" t="s">
        <v>163</v>
      </c>
      <c r="AF883" s="190" t="s">
        <v>165</v>
      </c>
      <c r="AG883" s="190" t="s">
        <v>163</v>
      </c>
      <c r="AH883" s="190" t="s">
        <v>165</v>
      </c>
    </row>
    <row r="884" spans="1:44" x14ac:dyDescent="0.2">
      <c r="A884" s="190">
        <v>422927</v>
      </c>
      <c r="B884" s="190" t="s">
        <v>172</v>
      </c>
      <c r="E884" s="190" t="s">
        <v>167</v>
      </c>
      <c r="L884" s="190" t="s">
        <v>167</v>
      </c>
      <c r="N884" s="190" t="s">
        <v>167</v>
      </c>
      <c r="S884" s="190" t="s">
        <v>167</v>
      </c>
      <c r="AD884" s="190" t="s">
        <v>163</v>
      </c>
      <c r="AE884" s="190" t="s">
        <v>163</v>
      </c>
      <c r="AF884" s="190" t="s">
        <v>163</v>
      </c>
      <c r="AG884" s="190" t="s">
        <v>163</v>
      </c>
      <c r="AH884" s="190" t="s">
        <v>163</v>
      </c>
    </row>
    <row r="885" spans="1:44" x14ac:dyDescent="0.2">
      <c r="A885" s="190">
        <v>422933</v>
      </c>
      <c r="B885" s="190" t="s">
        <v>172</v>
      </c>
      <c r="E885" s="190" t="s">
        <v>167</v>
      </c>
      <c r="I885" s="190" t="s">
        <v>167</v>
      </c>
      <c r="Q885" s="190" t="s">
        <v>167</v>
      </c>
      <c r="R885" s="190" t="s">
        <v>167</v>
      </c>
      <c r="Y885" s="190" t="s">
        <v>165</v>
      </c>
      <c r="Z885" s="190" t="s">
        <v>165</v>
      </c>
      <c r="AA885" s="190" t="s">
        <v>165</v>
      </c>
      <c r="AB885" s="190" t="s">
        <v>163</v>
      </c>
      <c r="AC885" s="190" t="s">
        <v>163</v>
      </c>
      <c r="AD885" s="190" t="s">
        <v>163</v>
      </c>
      <c r="AE885" s="190" t="s">
        <v>163</v>
      </c>
      <c r="AF885" s="190" t="s">
        <v>163</v>
      </c>
      <c r="AG885" s="190" t="s">
        <v>163</v>
      </c>
      <c r="AH885" s="190" t="s">
        <v>163</v>
      </c>
    </row>
    <row r="886" spans="1:44" x14ac:dyDescent="0.2">
      <c r="A886" s="190">
        <v>422934</v>
      </c>
      <c r="B886" s="190" t="s">
        <v>172</v>
      </c>
      <c r="O886" s="190" t="s">
        <v>167</v>
      </c>
      <c r="Q886" s="190" t="s">
        <v>167</v>
      </c>
      <c r="S886" s="190" t="s">
        <v>167</v>
      </c>
      <c r="V886" s="190" t="s">
        <v>167</v>
      </c>
      <c r="Y886" s="190" t="s">
        <v>165</v>
      </c>
      <c r="AA886" s="190" t="s">
        <v>165</v>
      </c>
      <c r="AB886" s="190" t="s">
        <v>163</v>
      </c>
      <c r="AC886" s="190" t="s">
        <v>163</v>
      </c>
      <c r="AD886" s="190" t="s">
        <v>163</v>
      </c>
      <c r="AE886" s="190" t="s">
        <v>163</v>
      </c>
      <c r="AF886" s="190" t="s">
        <v>163</v>
      </c>
      <c r="AG886" s="190" t="s">
        <v>163</v>
      </c>
      <c r="AH886" s="190" t="s">
        <v>163</v>
      </c>
    </row>
    <row r="887" spans="1:44" x14ac:dyDescent="0.2">
      <c r="A887" s="190">
        <v>422936</v>
      </c>
      <c r="B887" s="190" t="s">
        <v>172</v>
      </c>
      <c r="C887" s="190" t="s">
        <v>255</v>
      </c>
      <c r="D887" s="190" t="s">
        <v>255</v>
      </c>
      <c r="E887" s="190" t="s">
        <v>255</v>
      </c>
      <c r="F887" s="190" t="s">
        <v>255</v>
      </c>
      <c r="G887" s="190" t="s">
        <v>255</v>
      </c>
      <c r="H887" s="190" t="s">
        <v>255</v>
      </c>
      <c r="I887" s="190" t="s">
        <v>255</v>
      </c>
      <c r="J887" s="190" t="s">
        <v>255</v>
      </c>
      <c r="K887" s="190" t="s">
        <v>255</v>
      </c>
      <c r="L887" s="190" t="s">
        <v>255</v>
      </c>
      <c r="M887" s="190" t="s">
        <v>255</v>
      </c>
      <c r="N887" s="190" t="s">
        <v>255</v>
      </c>
      <c r="O887" s="190" t="s">
        <v>255</v>
      </c>
      <c r="P887" s="190" t="s">
        <v>255</v>
      </c>
      <c r="Q887" s="190" t="s">
        <v>167</v>
      </c>
      <c r="R887" s="190" t="s">
        <v>255</v>
      </c>
      <c r="S887" s="190" t="s">
        <v>255</v>
      </c>
      <c r="T887" s="190" t="s">
        <v>255</v>
      </c>
      <c r="U887" s="190" t="s">
        <v>255</v>
      </c>
      <c r="V887" s="190" t="s">
        <v>255</v>
      </c>
      <c r="W887" s="190" t="s">
        <v>255</v>
      </c>
      <c r="X887" s="190" t="s">
        <v>167</v>
      </c>
      <c r="Y887" s="190" t="s">
        <v>255</v>
      </c>
      <c r="Z887" s="190" t="s">
        <v>255</v>
      </c>
      <c r="AA887" s="190" t="s">
        <v>167</v>
      </c>
      <c r="AB887" s="190" t="s">
        <v>167</v>
      </c>
      <c r="AC887" s="190" t="s">
        <v>167</v>
      </c>
      <c r="AD887" s="190" t="s">
        <v>165</v>
      </c>
      <c r="AE887" s="190" t="s">
        <v>163</v>
      </c>
      <c r="AF887" s="190" t="s">
        <v>165</v>
      </c>
      <c r="AG887" s="190" t="s">
        <v>165</v>
      </c>
      <c r="AH887" s="190" t="s">
        <v>165</v>
      </c>
      <c r="AI887" s="190" t="s">
        <v>255</v>
      </c>
      <c r="AJ887" s="190" t="s">
        <v>255</v>
      </c>
      <c r="AK887" s="190" t="s">
        <v>255</v>
      </c>
      <c r="AL887" s="190" t="s">
        <v>255</v>
      </c>
      <c r="AM887" s="190" t="s">
        <v>255</v>
      </c>
      <c r="AN887" s="190" t="s">
        <v>255</v>
      </c>
      <c r="AO887" s="190" t="s">
        <v>255</v>
      </c>
      <c r="AP887" s="190" t="s">
        <v>255</v>
      </c>
      <c r="AQ887" s="190" t="s">
        <v>255</v>
      </c>
      <c r="AR887" s="190" t="s">
        <v>255</v>
      </c>
    </row>
    <row r="888" spans="1:44" x14ac:dyDescent="0.2">
      <c r="A888" s="190">
        <v>422938</v>
      </c>
      <c r="B888" s="190" t="s">
        <v>172</v>
      </c>
      <c r="Y888" s="190" t="s">
        <v>167</v>
      </c>
      <c r="Z888" s="190" t="s">
        <v>165</v>
      </c>
      <c r="AA888" s="190" t="s">
        <v>165</v>
      </c>
      <c r="AB888" s="190" t="s">
        <v>165</v>
      </c>
      <c r="AC888" s="190" t="s">
        <v>165</v>
      </c>
      <c r="AD888" s="190" t="s">
        <v>165</v>
      </c>
      <c r="AE888" s="190" t="s">
        <v>163</v>
      </c>
      <c r="AF888" s="190" t="s">
        <v>163</v>
      </c>
      <c r="AG888" s="190" t="s">
        <v>163</v>
      </c>
      <c r="AH888" s="190" t="s">
        <v>163</v>
      </c>
    </row>
    <row r="889" spans="1:44" x14ac:dyDescent="0.2">
      <c r="A889" s="190">
        <v>422949</v>
      </c>
      <c r="B889" s="190" t="s">
        <v>172</v>
      </c>
      <c r="E889" s="190" t="s">
        <v>167</v>
      </c>
      <c r="N889" s="190" t="s">
        <v>167</v>
      </c>
      <c r="T889" s="190" t="s">
        <v>165</v>
      </c>
      <c r="V889" s="190" t="s">
        <v>167</v>
      </c>
      <c r="Y889" s="190" t="s">
        <v>167</v>
      </c>
      <c r="AA889" s="190" t="s">
        <v>165</v>
      </c>
      <c r="AB889" s="190" t="s">
        <v>165</v>
      </c>
      <c r="AF889" s="190" t="s">
        <v>165</v>
      </c>
      <c r="AG889" s="190" t="s">
        <v>165</v>
      </c>
      <c r="AH889" s="190" t="s">
        <v>165</v>
      </c>
    </row>
    <row r="890" spans="1:44" x14ac:dyDescent="0.2">
      <c r="A890" s="190">
        <v>422950</v>
      </c>
      <c r="B890" s="190" t="s">
        <v>172</v>
      </c>
      <c r="H890" s="190" t="s">
        <v>163</v>
      </c>
      <c r="R890" s="190" t="s">
        <v>165</v>
      </c>
      <c r="S890" s="190" t="s">
        <v>163</v>
      </c>
      <c r="AA890" s="190" t="s">
        <v>167</v>
      </c>
      <c r="AD890" s="190" t="s">
        <v>165</v>
      </c>
      <c r="AE890" s="190" t="s">
        <v>163</v>
      </c>
      <c r="AF890" s="190" t="s">
        <v>165</v>
      </c>
      <c r="AG890" s="190" t="s">
        <v>163</v>
      </c>
    </row>
    <row r="891" spans="1:44" x14ac:dyDescent="0.2">
      <c r="A891" s="190">
        <v>422966</v>
      </c>
      <c r="B891" s="190" t="s">
        <v>172</v>
      </c>
      <c r="L891" s="190" t="s">
        <v>163</v>
      </c>
      <c r="N891" s="190" t="s">
        <v>165</v>
      </c>
      <c r="Y891" s="190" t="s">
        <v>165</v>
      </c>
      <c r="AA891" s="190" t="s">
        <v>165</v>
      </c>
      <c r="AC891" s="190" t="s">
        <v>163</v>
      </c>
      <c r="AD891" s="190" t="s">
        <v>163</v>
      </c>
      <c r="AE891" s="190" t="s">
        <v>163</v>
      </c>
      <c r="AF891" s="190" t="s">
        <v>163</v>
      </c>
      <c r="AG891" s="190" t="s">
        <v>163</v>
      </c>
      <c r="AH891" s="190" t="s">
        <v>163</v>
      </c>
    </row>
    <row r="892" spans="1:44" x14ac:dyDescent="0.2">
      <c r="A892" s="190">
        <v>422968</v>
      </c>
      <c r="B892" s="190" t="s">
        <v>172</v>
      </c>
      <c r="K892" s="190" t="s">
        <v>167</v>
      </c>
      <c r="N892" s="190" t="s">
        <v>167</v>
      </c>
      <c r="P892" s="190" t="s">
        <v>167</v>
      </c>
      <c r="Q892" s="190" t="s">
        <v>167</v>
      </c>
      <c r="Y892" s="190" t="s">
        <v>165</v>
      </c>
      <c r="AA892" s="190" t="s">
        <v>167</v>
      </c>
      <c r="AD892" s="190" t="s">
        <v>165</v>
      </c>
      <c r="AE892" s="190" t="s">
        <v>163</v>
      </c>
      <c r="AF892" s="190" t="s">
        <v>165</v>
      </c>
      <c r="AG892" s="190" t="s">
        <v>165</v>
      </c>
      <c r="AH892" s="190" t="s">
        <v>163</v>
      </c>
    </row>
    <row r="893" spans="1:44" x14ac:dyDescent="0.2">
      <c r="A893" s="190">
        <v>422969</v>
      </c>
      <c r="B893" s="190" t="s">
        <v>172</v>
      </c>
      <c r="H893" s="190" t="s">
        <v>167</v>
      </c>
      <c r="Q893" s="190" t="s">
        <v>167</v>
      </c>
      <c r="S893" s="190" t="s">
        <v>163</v>
      </c>
      <c r="Y893" s="190" t="s">
        <v>167</v>
      </c>
      <c r="Z893" s="190" t="s">
        <v>167</v>
      </c>
      <c r="AA893" s="190" t="s">
        <v>167</v>
      </c>
      <c r="AB893" s="190" t="s">
        <v>165</v>
      </c>
      <c r="AC893" s="190" t="s">
        <v>165</v>
      </c>
      <c r="AD893" s="190" t="s">
        <v>163</v>
      </c>
      <c r="AE893" s="190" t="s">
        <v>163</v>
      </c>
      <c r="AF893" s="190" t="s">
        <v>163</v>
      </c>
      <c r="AG893" s="190" t="s">
        <v>165</v>
      </c>
      <c r="AH893" s="190" t="s">
        <v>163</v>
      </c>
    </row>
    <row r="894" spans="1:44" x14ac:dyDescent="0.2">
      <c r="A894" s="190">
        <v>422970</v>
      </c>
      <c r="B894" s="190" t="s">
        <v>172</v>
      </c>
      <c r="K894" s="190" t="s">
        <v>167</v>
      </c>
      <c r="S894" s="190" t="s">
        <v>167</v>
      </c>
      <c r="U894" s="190" t="s">
        <v>167</v>
      </c>
      <c r="AA894" s="190" t="s">
        <v>167</v>
      </c>
      <c r="AB894" s="190" t="s">
        <v>167</v>
      </c>
      <c r="AE894" s="190" t="s">
        <v>165</v>
      </c>
      <c r="AF894" s="190" t="s">
        <v>165</v>
      </c>
      <c r="AG894" s="190" t="s">
        <v>165</v>
      </c>
    </row>
    <row r="895" spans="1:44" x14ac:dyDescent="0.2">
      <c r="A895" s="190">
        <v>422979</v>
      </c>
      <c r="B895" s="190" t="s">
        <v>172</v>
      </c>
      <c r="Q895" s="190" t="s">
        <v>167</v>
      </c>
      <c r="R895" s="190" t="s">
        <v>165</v>
      </c>
      <c r="AA895" s="190" t="s">
        <v>167</v>
      </c>
      <c r="AE895" s="190" t="s">
        <v>163</v>
      </c>
      <c r="AF895" s="190" t="s">
        <v>165</v>
      </c>
      <c r="AH895" s="190" t="s">
        <v>165</v>
      </c>
    </row>
    <row r="896" spans="1:44" x14ac:dyDescent="0.2">
      <c r="A896" s="190">
        <v>422990</v>
      </c>
      <c r="B896" s="190" t="s">
        <v>172</v>
      </c>
      <c r="T896" s="190" t="s">
        <v>167</v>
      </c>
      <c r="Y896" s="190" t="s">
        <v>165</v>
      </c>
      <c r="AA896" s="190" t="s">
        <v>165</v>
      </c>
      <c r="AC896" s="190" t="s">
        <v>165</v>
      </c>
      <c r="AD896" s="190" t="s">
        <v>163</v>
      </c>
      <c r="AE896" s="190" t="s">
        <v>163</v>
      </c>
      <c r="AF896" s="190" t="s">
        <v>163</v>
      </c>
      <c r="AG896" s="190" t="s">
        <v>163</v>
      </c>
      <c r="AH896" s="190" t="s">
        <v>163</v>
      </c>
    </row>
    <row r="897" spans="1:44" x14ac:dyDescent="0.2">
      <c r="A897" s="190">
        <v>422998</v>
      </c>
      <c r="B897" s="190" t="s">
        <v>172</v>
      </c>
      <c r="C897" s="190" t="s">
        <v>255</v>
      </c>
      <c r="D897" s="190" t="s">
        <v>255</v>
      </c>
      <c r="E897" s="190" t="s">
        <v>255</v>
      </c>
      <c r="F897" s="190" t="s">
        <v>255</v>
      </c>
      <c r="G897" s="190" t="s">
        <v>255</v>
      </c>
      <c r="H897" s="190" t="s">
        <v>255</v>
      </c>
      <c r="I897" s="190" t="s">
        <v>255</v>
      </c>
      <c r="J897" s="190" t="s">
        <v>255</v>
      </c>
      <c r="K897" s="190" t="s">
        <v>255</v>
      </c>
      <c r="L897" s="190" t="s">
        <v>167</v>
      </c>
      <c r="M897" s="190" t="s">
        <v>255</v>
      </c>
      <c r="N897" s="190" t="s">
        <v>255</v>
      </c>
      <c r="O897" s="190" t="s">
        <v>255</v>
      </c>
      <c r="P897" s="190" t="s">
        <v>255</v>
      </c>
      <c r="Q897" s="190" t="s">
        <v>255</v>
      </c>
      <c r="R897" s="190" t="s">
        <v>165</v>
      </c>
      <c r="S897" s="190" t="s">
        <v>255</v>
      </c>
      <c r="T897" s="190" t="s">
        <v>255</v>
      </c>
      <c r="U897" s="190" t="s">
        <v>167</v>
      </c>
      <c r="V897" s="190" t="s">
        <v>255</v>
      </c>
      <c r="W897" s="190" t="s">
        <v>255</v>
      </c>
      <c r="X897" s="190" t="s">
        <v>255</v>
      </c>
      <c r="Y897" s="190" t="s">
        <v>255</v>
      </c>
      <c r="Z897" s="190" t="s">
        <v>255</v>
      </c>
      <c r="AA897" s="190" t="s">
        <v>165</v>
      </c>
      <c r="AB897" s="190" t="s">
        <v>255</v>
      </c>
      <c r="AC897" s="190" t="s">
        <v>255</v>
      </c>
      <c r="AD897" s="190" t="s">
        <v>163</v>
      </c>
      <c r="AE897" s="190" t="s">
        <v>163</v>
      </c>
      <c r="AF897" s="190" t="s">
        <v>163</v>
      </c>
      <c r="AG897" s="190" t="s">
        <v>163</v>
      </c>
      <c r="AH897" s="190" t="s">
        <v>255</v>
      </c>
      <c r="AI897" s="190" t="s">
        <v>255</v>
      </c>
      <c r="AJ897" s="190" t="s">
        <v>255</v>
      </c>
      <c r="AK897" s="190" t="s">
        <v>255</v>
      </c>
      <c r="AL897" s="190" t="s">
        <v>255</v>
      </c>
      <c r="AM897" s="190" t="s">
        <v>255</v>
      </c>
      <c r="AN897" s="190" t="s">
        <v>255</v>
      </c>
      <c r="AO897" s="190" t="s">
        <v>255</v>
      </c>
      <c r="AP897" s="190" t="s">
        <v>255</v>
      </c>
      <c r="AQ897" s="190" t="s">
        <v>255</v>
      </c>
      <c r="AR897" s="190" t="s">
        <v>255</v>
      </c>
    </row>
    <row r="898" spans="1:44" x14ac:dyDescent="0.2">
      <c r="A898" s="190">
        <v>423001</v>
      </c>
      <c r="B898" s="190" t="s">
        <v>172</v>
      </c>
      <c r="D898" s="190" t="s">
        <v>167</v>
      </c>
      <c r="P898" s="190" t="s">
        <v>167</v>
      </c>
      <c r="X898" s="190" t="s">
        <v>167</v>
      </c>
      <c r="Y898" s="190" t="s">
        <v>167</v>
      </c>
      <c r="Z898" s="190" t="s">
        <v>165</v>
      </c>
      <c r="AB898" s="190" t="s">
        <v>165</v>
      </c>
      <c r="AD898" s="190" t="s">
        <v>165</v>
      </c>
      <c r="AE898" s="190" t="s">
        <v>163</v>
      </c>
      <c r="AF898" s="190" t="s">
        <v>165</v>
      </c>
      <c r="AG898" s="190" t="s">
        <v>165</v>
      </c>
      <c r="AH898" s="190" t="s">
        <v>165</v>
      </c>
    </row>
    <row r="899" spans="1:44" x14ac:dyDescent="0.2">
      <c r="A899" s="190">
        <v>423005</v>
      </c>
      <c r="B899" s="190" t="s">
        <v>172</v>
      </c>
      <c r="K899" s="190" t="s">
        <v>167</v>
      </c>
      <c r="L899" s="190" t="s">
        <v>165</v>
      </c>
      <c r="N899" s="190" t="s">
        <v>167</v>
      </c>
      <c r="Y899" s="190" t="s">
        <v>165</v>
      </c>
      <c r="AC899" s="190" t="s">
        <v>165</v>
      </c>
      <c r="AD899" s="190" t="s">
        <v>163</v>
      </c>
      <c r="AE899" s="190" t="s">
        <v>163</v>
      </c>
      <c r="AF899" s="190" t="s">
        <v>163</v>
      </c>
      <c r="AG899" s="190" t="s">
        <v>163</v>
      </c>
      <c r="AH899" s="190" t="s">
        <v>163</v>
      </c>
    </row>
    <row r="900" spans="1:44" x14ac:dyDescent="0.2">
      <c r="A900" s="190">
        <v>423015</v>
      </c>
      <c r="B900" s="190" t="s">
        <v>172</v>
      </c>
      <c r="R900" s="190" t="s">
        <v>163</v>
      </c>
      <c r="X900" s="190" t="s">
        <v>165</v>
      </c>
      <c r="Y900" s="190" t="s">
        <v>167</v>
      </c>
      <c r="AA900" s="190" t="s">
        <v>167</v>
      </c>
      <c r="AB900" s="190" t="s">
        <v>165</v>
      </c>
      <c r="AC900" s="190" t="s">
        <v>165</v>
      </c>
      <c r="AD900" s="190" t="s">
        <v>163</v>
      </c>
      <c r="AE900" s="190" t="s">
        <v>163</v>
      </c>
      <c r="AF900" s="190" t="s">
        <v>163</v>
      </c>
      <c r="AG900" s="190" t="s">
        <v>163</v>
      </c>
      <c r="AH900" s="190" t="s">
        <v>163</v>
      </c>
    </row>
    <row r="901" spans="1:44" x14ac:dyDescent="0.2">
      <c r="A901" s="190">
        <v>423035</v>
      </c>
      <c r="B901" s="190" t="s">
        <v>172</v>
      </c>
      <c r="R901" s="190" t="s">
        <v>163</v>
      </c>
      <c r="T901" s="190" t="s">
        <v>167</v>
      </c>
      <c r="Y901" s="190" t="s">
        <v>165</v>
      </c>
      <c r="AB901" s="190" t="s">
        <v>163</v>
      </c>
      <c r="AD901" s="190" t="s">
        <v>163</v>
      </c>
      <c r="AE901" s="190" t="s">
        <v>163</v>
      </c>
      <c r="AF901" s="190" t="s">
        <v>163</v>
      </c>
      <c r="AG901" s="190" t="s">
        <v>163</v>
      </c>
      <c r="AH901" s="190" t="s">
        <v>163</v>
      </c>
    </row>
    <row r="902" spans="1:44" x14ac:dyDescent="0.2">
      <c r="A902" s="190">
        <v>423044</v>
      </c>
      <c r="B902" s="190" t="s">
        <v>172</v>
      </c>
      <c r="E902" s="190" t="s">
        <v>167</v>
      </c>
      <c r="K902" s="190" t="s">
        <v>167</v>
      </c>
      <c r="N902" s="190" t="s">
        <v>167</v>
      </c>
      <c r="Y902" s="190" t="s">
        <v>167</v>
      </c>
      <c r="AD902" s="190" t="s">
        <v>167</v>
      </c>
      <c r="AG902" s="190" t="s">
        <v>167</v>
      </c>
      <c r="AH902" s="190" t="s">
        <v>167</v>
      </c>
    </row>
    <row r="903" spans="1:44" x14ac:dyDescent="0.2">
      <c r="A903" s="190">
        <v>423055</v>
      </c>
      <c r="B903" s="190" t="s">
        <v>172</v>
      </c>
      <c r="L903" s="190" t="s">
        <v>165</v>
      </c>
      <c r="Q903" s="190" t="s">
        <v>167</v>
      </c>
      <c r="R903" s="190" t="s">
        <v>165</v>
      </c>
      <c r="T903" s="190" t="s">
        <v>167</v>
      </c>
      <c r="Y903" s="190" t="s">
        <v>165</v>
      </c>
      <c r="AA903" s="190" t="s">
        <v>165</v>
      </c>
      <c r="AD903" s="190" t="s">
        <v>163</v>
      </c>
      <c r="AE903" s="190" t="s">
        <v>163</v>
      </c>
      <c r="AF903" s="190" t="s">
        <v>163</v>
      </c>
      <c r="AG903" s="190" t="s">
        <v>163</v>
      </c>
      <c r="AH903" s="190" t="s">
        <v>163</v>
      </c>
    </row>
    <row r="904" spans="1:44" x14ac:dyDescent="0.2">
      <c r="A904" s="190">
        <v>423069</v>
      </c>
      <c r="B904" s="190" t="s">
        <v>172</v>
      </c>
      <c r="W904" s="190" t="s">
        <v>167</v>
      </c>
      <c r="AA904" s="190" t="s">
        <v>165</v>
      </c>
      <c r="AD904" s="190" t="s">
        <v>163</v>
      </c>
      <c r="AE904" s="190" t="s">
        <v>163</v>
      </c>
      <c r="AF904" s="190" t="s">
        <v>165</v>
      </c>
      <c r="AG904" s="190" t="s">
        <v>163</v>
      </c>
      <c r="AH904" s="190" t="s">
        <v>165</v>
      </c>
    </row>
    <row r="905" spans="1:44" x14ac:dyDescent="0.2">
      <c r="A905" s="190">
        <v>423081</v>
      </c>
      <c r="B905" s="190" t="s">
        <v>172</v>
      </c>
      <c r="P905" s="190" t="s">
        <v>165</v>
      </c>
      <c r="AA905" s="190" t="s">
        <v>167</v>
      </c>
      <c r="AD905" s="190" t="s">
        <v>163</v>
      </c>
      <c r="AF905" s="190" t="s">
        <v>165</v>
      </c>
      <c r="AG905" s="190" t="s">
        <v>165</v>
      </c>
      <c r="AH905" s="190" t="s">
        <v>165</v>
      </c>
    </row>
    <row r="906" spans="1:44" x14ac:dyDescent="0.2">
      <c r="A906" s="190">
        <v>423084</v>
      </c>
      <c r="B906" s="190" t="s">
        <v>172</v>
      </c>
      <c r="M906" s="190" t="s">
        <v>163</v>
      </c>
      <c r="N906" s="190" t="s">
        <v>165</v>
      </c>
      <c r="U906" s="190" t="s">
        <v>163</v>
      </c>
      <c r="V906" s="190" t="s">
        <v>167</v>
      </c>
      <c r="AA906" s="190" t="s">
        <v>165</v>
      </c>
      <c r="AD906" s="190" t="s">
        <v>163</v>
      </c>
      <c r="AE906" s="190" t="s">
        <v>163</v>
      </c>
      <c r="AF906" s="190" t="s">
        <v>163</v>
      </c>
      <c r="AG906" s="190" t="s">
        <v>163</v>
      </c>
      <c r="AH906" s="190" t="s">
        <v>163</v>
      </c>
    </row>
    <row r="907" spans="1:44" x14ac:dyDescent="0.2">
      <c r="A907" s="190">
        <v>423089</v>
      </c>
      <c r="B907" s="190" t="s">
        <v>172</v>
      </c>
      <c r="G907" s="190" t="s">
        <v>167</v>
      </c>
      <c r="X907" s="190" t="s">
        <v>167</v>
      </c>
      <c r="Y907" s="190" t="s">
        <v>167</v>
      </c>
      <c r="AA907" s="190" t="s">
        <v>167</v>
      </c>
      <c r="AB907" s="190" t="s">
        <v>163</v>
      </c>
      <c r="AD907" s="190" t="s">
        <v>165</v>
      </c>
      <c r="AE907" s="190" t="s">
        <v>163</v>
      </c>
      <c r="AF907" s="190" t="s">
        <v>163</v>
      </c>
      <c r="AG907" s="190" t="s">
        <v>163</v>
      </c>
      <c r="AH907" s="190" t="s">
        <v>163</v>
      </c>
    </row>
    <row r="908" spans="1:44" x14ac:dyDescent="0.2">
      <c r="A908" s="190">
        <v>423098</v>
      </c>
      <c r="B908" s="190" t="s">
        <v>172</v>
      </c>
      <c r="H908" s="190" t="s">
        <v>167</v>
      </c>
      <c r="R908" s="190" t="s">
        <v>163</v>
      </c>
      <c r="S908" s="190" t="s">
        <v>165</v>
      </c>
      <c r="AA908" s="190" t="s">
        <v>165</v>
      </c>
      <c r="AB908" s="190" t="s">
        <v>165</v>
      </c>
      <c r="AE908" s="190" t="s">
        <v>163</v>
      </c>
      <c r="AF908" s="190" t="s">
        <v>163</v>
      </c>
      <c r="AG908" s="190" t="s">
        <v>163</v>
      </c>
      <c r="AH908" s="190" t="s">
        <v>165</v>
      </c>
    </row>
    <row r="909" spans="1:44" x14ac:dyDescent="0.2">
      <c r="A909" s="190">
        <v>423100</v>
      </c>
      <c r="B909" s="190" t="s">
        <v>172</v>
      </c>
      <c r="N909" s="190" t="s">
        <v>167</v>
      </c>
      <c r="P909" s="190" t="s">
        <v>167</v>
      </c>
      <c r="T909" s="190" t="s">
        <v>163</v>
      </c>
      <c r="Y909" s="190" t="s">
        <v>165</v>
      </c>
      <c r="AA909" s="190" t="s">
        <v>163</v>
      </c>
      <c r="AB909" s="190" t="s">
        <v>163</v>
      </c>
      <c r="AC909" s="190" t="s">
        <v>163</v>
      </c>
      <c r="AD909" s="190" t="s">
        <v>163</v>
      </c>
      <c r="AE909" s="190" t="s">
        <v>163</v>
      </c>
      <c r="AF909" s="190" t="s">
        <v>163</v>
      </c>
      <c r="AG909" s="190" t="s">
        <v>163</v>
      </c>
      <c r="AH909" s="190" t="s">
        <v>163</v>
      </c>
    </row>
    <row r="910" spans="1:44" x14ac:dyDescent="0.2">
      <c r="A910" s="190">
        <v>423103</v>
      </c>
      <c r="B910" s="190" t="s">
        <v>172</v>
      </c>
      <c r="K910" s="190" t="s">
        <v>167</v>
      </c>
      <c r="R910" s="190" t="s">
        <v>163</v>
      </c>
      <c r="W910" s="190" t="s">
        <v>167</v>
      </c>
      <c r="Y910" s="190" t="s">
        <v>167</v>
      </c>
      <c r="AD910" s="190" t="s">
        <v>167</v>
      </c>
      <c r="AE910" s="190" t="s">
        <v>163</v>
      </c>
      <c r="AG910" s="190" t="s">
        <v>163</v>
      </c>
    </row>
    <row r="911" spans="1:44" x14ac:dyDescent="0.2">
      <c r="A911" s="190">
        <v>423109</v>
      </c>
      <c r="B911" s="190" t="s">
        <v>172</v>
      </c>
      <c r="F911" s="190" t="s">
        <v>167</v>
      </c>
      <c r="N911" s="190" t="s">
        <v>167</v>
      </c>
      <c r="R911" s="190" t="s">
        <v>163</v>
      </c>
      <c r="Y911" s="190" t="s">
        <v>165</v>
      </c>
      <c r="AA911" s="190" t="s">
        <v>165</v>
      </c>
      <c r="AC911" s="190" t="s">
        <v>165</v>
      </c>
      <c r="AD911" s="190" t="s">
        <v>163</v>
      </c>
      <c r="AE911" s="190" t="s">
        <v>163</v>
      </c>
      <c r="AF911" s="190" t="s">
        <v>163</v>
      </c>
      <c r="AG911" s="190" t="s">
        <v>163</v>
      </c>
      <c r="AH911" s="190" t="s">
        <v>163</v>
      </c>
    </row>
    <row r="912" spans="1:44" x14ac:dyDescent="0.2">
      <c r="A912" s="190">
        <v>423110</v>
      </c>
      <c r="B912" s="190" t="s">
        <v>172</v>
      </c>
      <c r="F912" s="190" t="s">
        <v>167</v>
      </c>
      <c r="R912" s="190" t="s">
        <v>167</v>
      </c>
      <c r="S912" s="190" t="s">
        <v>167</v>
      </c>
      <c r="AA912" s="190" t="s">
        <v>167</v>
      </c>
      <c r="AD912" s="190" t="s">
        <v>167</v>
      </c>
    </row>
    <row r="913" spans="1:34" x14ac:dyDescent="0.2">
      <c r="A913" s="190">
        <v>423118</v>
      </c>
      <c r="B913" s="190" t="s">
        <v>172</v>
      </c>
      <c r="E913" s="190" t="s">
        <v>167</v>
      </c>
      <c r="K913" s="190" t="s">
        <v>167</v>
      </c>
      <c r="Q913" s="190" t="s">
        <v>167</v>
      </c>
      <c r="AD913" s="190" t="s">
        <v>165</v>
      </c>
      <c r="AE913" s="190" t="s">
        <v>165</v>
      </c>
      <c r="AF913" s="190" t="s">
        <v>165</v>
      </c>
      <c r="AH913" s="190" t="s">
        <v>165</v>
      </c>
    </row>
    <row r="914" spans="1:34" x14ac:dyDescent="0.2">
      <c r="A914" s="190">
        <v>423126</v>
      </c>
      <c r="B914" s="190" t="s">
        <v>172</v>
      </c>
      <c r="Q914" s="190" t="s">
        <v>165</v>
      </c>
      <c r="Y914" s="190" t="s">
        <v>163</v>
      </c>
      <c r="Z914" s="190" t="s">
        <v>163</v>
      </c>
      <c r="AA914" s="190" t="s">
        <v>163</v>
      </c>
      <c r="AB914" s="190" t="s">
        <v>163</v>
      </c>
      <c r="AC914" s="190" t="s">
        <v>163</v>
      </c>
      <c r="AD914" s="190" t="s">
        <v>163</v>
      </c>
      <c r="AE914" s="190" t="s">
        <v>163</v>
      </c>
      <c r="AF914" s="190" t="s">
        <v>163</v>
      </c>
      <c r="AG914" s="190" t="s">
        <v>163</v>
      </c>
      <c r="AH914" s="190" t="s">
        <v>163</v>
      </c>
    </row>
    <row r="915" spans="1:34" x14ac:dyDescent="0.2">
      <c r="A915" s="190">
        <v>423130</v>
      </c>
      <c r="B915" s="190" t="s">
        <v>172</v>
      </c>
      <c r="C915" s="190" t="s">
        <v>167</v>
      </c>
      <c r="I915" s="190" t="s">
        <v>163</v>
      </c>
      <c r="V915" s="190" t="s">
        <v>167</v>
      </c>
      <c r="AA915" s="190" t="s">
        <v>167</v>
      </c>
      <c r="AE915" s="190" t="s">
        <v>163</v>
      </c>
      <c r="AF915" s="190" t="s">
        <v>163</v>
      </c>
      <c r="AG915" s="190" t="s">
        <v>163</v>
      </c>
      <c r="AH915" s="190" t="s">
        <v>163</v>
      </c>
    </row>
    <row r="916" spans="1:34" x14ac:dyDescent="0.2">
      <c r="A916" s="190">
        <v>423136</v>
      </c>
      <c r="B916" s="190" t="s">
        <v>172</v>
      </c>
      <c r="Q916" s="190" t="s">
        <v>167</v>
      </c>
      <c r="R916" s="190" t="s">
        <v>167</v>
      </c>
      <c r="Y916" s="190" t="s">
        <v>165</v>
      </c>
      <c r="Z916" s="190" t="s">
        <v>165</v>
      </c>
      <c r="AA916" s="190" t="s">
        <v>165</v>
      </c>
      <c r="AB916" s="190" t="s">
        <v>165</v>
      </c>
      <c r="AC916" s="190" t="s">
        <v>165</v>
      </c>
      <c r="AD916" s="190" t="s">
        <v>163</v>
      </c>
      <c r="AE916" s="190" t="s">
        <v>163</v>
      </c>
      <c r="AF916" s="190" t="s">
        <v>163</v>
      </c>
      <c r="AG916" s="190" t="s">
        <v>163</v>
      </c>
      <c r="AH916" s="190" t="s">
        <v>163</v>
      </c>
    </row>
    <row r="917" spans="1:34" x14ac:dyDescent="0.2">
      <c r="A917" s="190">
        <v>423140</v>
      </c>
      <c r="B917" s="190" t="s">
        <v>172</v>
      </c>
      <c r="F917" s="190" t="s">
        <v>167</v>
      </c>
      <c r="N917" s="190" t="s">
        <v>167</v>
      </c>
      <c r="Q917" s="190" t="s">
        <v>167</v>
      </c>
      <c r="W917" s="190" t="s">
        <v>165</v>
      </c>
      <c r="Y917" s="190" t="s">
        <v>165</v>
      </c>
      <c r="AA917" s="190" t="s">
        <v>165</v>
      </c>
      <c r="AD917" s="190" t="s">
        <v>165</v>
      </c>
      <c r="AE917" s="190" t="s">
        <v>163</v>
      </c>
      <c r="AF917" s="190" t="s">
        <v>163</v>
      </c>
      <c r="AG917" s="190" t="s">
        <v>163</v>
      </c>
      <c r="AH917" s="190" t="s">
        <v>165</v>
      </c>
    </row>
    <row r="918" spans="1:34" x14ac:dyDescent="0.2">
      <c r="A918" s="190">
        <v>423142</v>
      </c>
      <c r="B918" s="190" t="s">
        <v>172</v>
      </c>
      <c r="Y918" s="190" t="s">
        <v>167</v>
      </c>
      <c r="AA918" s="190" t="s">
        <v>167</v>
      </c>
      <c r="AB918" s="190" t="s">
        <v>167</v>
      </c>
      <c r="AD918" s="190" t="s">
        <v>167</v>
      </c>
      <c r="AE918" s="190" t="s">
        <v>163</v>
      </c>
      <c r="AF918" s="190" t="s">
        <v>167</v>
      </c>
    </row>
    <row r="919" spans="1:34" x14ac:dyDescent="0.2">
      <c r="A919" s="190">
        <v>423143</v>
      </c>
      <c r="B919" s="190" t="s">
        <v>172</v>
      </c>
      <c r="G919" s="190" t="s">
        <v>167</v>
      </c>
      <c r="Y919" s="190" t="s">
        <v>167</v>
      </c>
      <c r="AA919" s="190" t="s">
        <v>167</v>
      </c>
      <c r="AC919" s="190" t="s">
        <v>167</v>
      </c>
      <c r="AD919" s="190" t="s">
        <v>163</v>
      </c>
      <c r="AE919" s="190" t="s">
        <v>165</v>
      </c>
      <c r="AF919" s="190" t="s">
        <v>165</v>
      </c>
      <c r="AG919" s="190" t="s">
        <v>167</v>
      </c>
    </row>
    <row r="920" spans="1:34" x14ac:dyDescent="0.2">
      <c r="A920" s="190">
        <v>423160</v>
      </c>
      <c r="B920" s="190" t="s">
        <v>172</v>
      </c>
      <c r="P920" s="190" t="s">
        <v>165</v>
      </c>
      <c r="Q920" s="190" t="s">
        <v>167</v>
      </c>
      <c r="Y920" s="190" t="s">
        <v>165</v>
      </c>
      <c r="AA920" s="190" t="s">
        <v>165</v>
      </c>
      <c r="AB920" s="190" t="s">
        <v>165</v>
      </c>
      <c r="AD920" s="190" t="s">
        <v>163</v>
      </c>
      <c r="AE920" s="190" t="s">
        <v>163</v>
      </c>
      <c r="AF920" s="190" t="s">
        <v>163</v>
      </c>
      <c r="AG920" s="190" t="s">
        <v>163</v>
      </c>
      <c r="AH920" s="190" t="s">
        <v>163</v>
      </c>
    </row>
    <row r="921" spans="1:34" x14ac:dyDescent="0.2">
      <c r="A921" s="190">
        <v>423167</v>
      </c>
      <c r="B921" s="190" t="s">
        <v>172</v>
      </c>
      <c r="T921" s="190" t="s">
        <v>165</v>
      </c>
      <c r="V921" s="190" t="s">
        <v>167</v>
      </c>
      <c r="W921" s="190" t="s">
        <v>165</v>
      </c>
      <c r="Y921" s="190" t="s">
        <v>163</v>
      </c>
      <c r="AC921" s="190" t="s">
        <v>163</v>
      </c>
      <c r="AD921" s="190" t="s">
        <v>163</v>
      </c>
      <c r="AE921" s="190" t="s">
        <v>163</v>
      </c>
      <c r="AF921" s="190" t="s">
        <v>165</v>
      </c>
      <c r="AG921" s="190" t="s">
        <v>163</v>
      </c>
      <c r="AH921" s="190" t="s">
        <v>165</v>
      </c>
    </row>
    <row r="922" spans="1:34" x14ac:dyDescent="0.2">
      <c r="A922" s="190">
        <v>423170</v>
      </c>
      <c r="B922" s="190" t="s">
        <v>172</v>
      </c>
      <c r="Q922" s="190" t="s">
        <v>165</v>
      </c>
      <c r="R922" s="190" t="s">
        <v>167</v>
      </c>
      <c r="V922" s="190" t="s">
        <v>167</v>
      </c>
      <c r="AA922" s="190" t="s">
        <v>165</v>
      </c>
      <c r="AC922" s="190" t="s">
        <v>165</v>
      </c>
      <c r="AD922" s="190" t="s">
        <v>163</v>
      </c>
      <c r="AE922" s="190" t="s">
        <v>163</v>
      </c>
      <c r="AF922" s="190" t="s">
        <v>163</v>
      </c>
      <c r="AG922" s="190" t="s">
        <v>163</v>
      </c>
      <c r="AH922" s="190" t="s">
        <v>163</v>
      </c>
    </row>
    <row r="923" spans="1:34" x14ac:dyDescent="0.2">
      <c r="A923" s="190">
        <v>423182</v>
      </c>
      <c r="B923" s="190" t="s">
        <v>172</v>
      </c>
      <c r="R923" s="190" t="s">
        <v>165</v>
      </c>
      <c r="T923" s="190" t="s">
        <v>165</v>
      </c>
      <c r="Y923" s="190" t="s">
        <v>163</v>
      </c>
      <c r="AA923" s="190" t="s">
        <v>163</v>
      </c>
      <c r="AB923" s="190" t="s">
        <v>163</v>
      </c>
      <c r="AC923" s="190" t="s">
        <v>163</v>
      </c>
      <c r="AD923" s="190" t="s">
        <v>163</v>
      </c>
      <c r="AE923" s="190" t="s">
        <v>163</v>
      </c>
      <c r="AF923" s="190" t="s">
        <v>163</v>
      </c>
      <c r="AG923" s="190" t="s">
        <v>163</v>
      </c>
      <c r="AH923" s="190" t="s">
        <v>163</v>
      </c>
    </row>
    <row r="924" spans="1:34" x14ac:dyDescent="0.2">
      <c r="A924" s="190">
        <v>423185</v>
      </c>
      <c r="B924" s="190" t="s">
        <v>172</v>
      </c>
      <c r="I924" s="190" t="s">
        <v>167</v>
      </c>
      <c r="N924" s="190" t="s">
        <v>167</v>
      </c>
      <c r="R924" s="190" t="s">
        <v>165</v>
      </c>
      <c r="T924" s="190" t="s">
        <v>167</v>
      </c>
      <c r="AA924" s="190" t="s">
        <v>165</v>
      </c>
      <c r="AD924" s="190" t="s">
        <v>163</v>
      </c>
      <c r="AE924" s="190" t="s">
        <v>163</v>
      </c>
      <c r="AF924" s="190" t="s">
        <v>163</v>
      </c>
      <c r="AG924" s="190" t="s">
        <v>163</v>
      </c>
    </row>
    <row r="925" spans="1:34" x14ac:dyDescent="0.2">
      <c r="A925" s="190">
        <v>423210</v>
      </c>
      <c r="B925" s="190" t="s">
        <v>172</v>
      </c>
      <c r="E925" s="190" t="s">
        <v>167</v>
      </c>
      <c r="K925" s="190" t="s">
        <v>167</v>
      </c>
      <c r="AA925" s="190" t="s">
        <v>167</v>
      </c>
      <c r="AE925" s="190" t="s">
        <v>163</v>
      </c>
      <c r="AG925" s="190" t="s">
        <v>163</v>
      </c>
    </row>
    <row r="926" spans="1:34" x14ac:dyDescent="0.2">
      <c r="A926" s="190">
        <v>423216</v>
      </c>
      <c r="B926" s="190" t="s">
        <v>172</v>
      </c>
      <c r="N926" s="190" t="s">
        <v>167</v>
      </c>
      <c r="Q926" s="190" t="s">
        <v>167</v>
      </c>
      <c r="Y926" s="190" t="s">
        <v>167</v>
      </c>
      <c r="Z926" s="190" t="s">
        <v>167</v>
      </c>
      <c r="AA926" s="190" t="s">
        <v>167</v>
      </c>
      <c r="AB926" s="190" t="s">
        <v>167</v>
      </c>
      <c r="AF926" s="190" t="s">
        <v>165</v>
      </c>
      <c r="AG926" s="190" t="s">
        <v>163</v>
      </c>
      <c r="AH926" s="190" t="s">
        <v>167</v>
      </c>
    </row>
    <row r="927" spans="1:34" x14ac:dyDescent="0.2">
      <c r="A927" s="190">
        <v>423224</v>
      </c>
      <c r="B927" s="190" t="s">
        <v>172</v>
      </c>
      <c r="R927" s="190" t="s">
        <v>167</v>
      </c>
      <c r="S927" s="190" t="s">
        <v>167</v>
      </c>
      <c r="Y927" s="190" t="s">
        <v>165</v>
      </c>
      <c r="Z927" s="190" t="s">
        <v>163</v>
      </c>
      <c r="AA927" s="190" t="s">
        <v>165</v>
      </c>
      <c r="AB927" s="190" t="s">
        <v>165</v>
      </c>
      <c r="AC927" s="190" t="s">
        <v>163</v>
      </c>
      <c r="AD927" s="190" t="s">
        <v>163</v>
      </c>
      <c r="AE927" s="190" t="s">
        <v>163</v>
      </c>
      <c r="AF927" s="190" t="s">
        <v>163</v>
      </c>
      <c r="AG927" s="190" t="s">
        <v>163</v>
      </c>
      <c r="AH927" s="190" t="s">
        <v>163</v>
      </c>
    </row>
    <row r="928" spans="1:34" x14ac:dyDescent="0.2">
      <c r="A928" s="190">
        <v>423232</v>
      </c>
      <c r="B928" s="190" t="s">
        <v>172</v>
      </c>
      <c r="W928" s="190" t="s">
        <v>163</v>
      </c>
      <c r="Y928" s="190" t="s">
        <v>165</v>
      </c>
      <c r="AA928" s="190" t="s">
        <v>163</v>
      </c>
      <c r="AB928" s="190" t="s">
        <v>165</v>
      </c>
      <c r="AD928" s="190" t="s">
        <v>163</v>
      </c>
      <c r="AE928" s="190" t="s">
        <v>163</v>
      </c>
      <c r="AF928" s="190" t="s">
        <v>163</v>
      </c>
      <c r="AG928" s="190" t="s">
        <v>163</v>
      </c>
    </row>
    <row r="929" spans="1:44" x14ac:dyDescent="0.2">
      <c r="A929" s="190">
        <v>423234</v>
      </c>
      <c r="B929" s="190" t="s">
        <v>172</v>
      </c>
      <c r="K929" s="190" t="s">
        <v>167</v>
      </c>
      <c r="V929" s="190" t="s">
        <v>165</v>
      </c>
      <c r="Y929" s="190" t="s">
        <v>167</v>
      </c>
      <c r="AD929" s="190" t="s">
        <v>165</v>
      </c>
      <c r="AF929" s="190" t="s">
        <v>165</v>
      </c>
    </row>
    <row r="930" spans="1:44" x14ac:dyDescent="0.2">
      <c r="A930" s="190">
        <v>423243</v>
      </c>
      <c r="B930" s="190" t="s">
        <v>172</v>
      </c>
      <c r="N930" s="190" t="s">
        <v>167</v>
      </c>
      <c r="Y930" s="190" t="s">
        <v>167</v>
      </c>
      <c r="AA930" s="190" t="s">
        <v>167</v>
      </c>
      <c r="AB930" s="190" t="s">
        <v>167</v>
      </c>
      <c r="AD930" s="190" t="s">
        <v>167</v>
      </c>
      <c r="AE930" s="190" t="s">
        <v>167</v>
      </c>
    </row>
    <row r="931" spans="1:44" x14ac:dyDescent="0.2">
      <c r="A931" s="190">
        <v>423262</v>
      </c>
      <c r="B931" s="190" t="s">
        <v>172</v>
      </c>
      <c r="S931" s="190" t="s">
        <v>167</v>
      </c>
      <c r="Y931" s="190" t="s">
        <v>167</v>
      </c>
      <c r="AD931" s="190" t="s">
        <v>163</v>
      </c>
      <c r="AE931" s="190" t="s">
        <v>163</v>
      </c>
      <c r="AG931" s="190" t="s">
        <v>163</v>
      </c>
      <c r="AH931" s="190" t="s">
        <v>167</v>
      </c>
    </row>
    <row r="932" spans="1:44" x14ac:dyDescent="0.2">
      <c r="A932" s="190">
        <v>423270</v>
      </c>
      <c r="B932" s="190" t="s">
        <v>172</v>
      </c>
      <c r="K932" s="190" t="s">
        <v>167</v>
      </c>
      <c r="N932" s="190" t="s">
        <v>167</v>
      </c>
      <c r="T932" s="190" t="s">
        <v>167</v>
      </c>
      <c r="Y932" s="190" t="s">
        <v>165</v>
      </c>
      <c r="Z932" s="190" t="s">
        <v>163</v>
      </c>
      <c r="AA932" s="190" t="s">
        <v>165</v>
      </c>
      <c r="AB932" s="190" t="s">
        <v>165</v>
      </c>
      <c r="AC932" s="190" t="s">
        <v>163</v>
      </c>
      <c r="AD932" s="190" t="s">
        <v>163</v>
      </c>
      <c r="AE932" s="190" t="s">
        <v>163</v>
      </c>
      <c r="AF932" s="190" t="s">
        <v>163</v>
      </c>
      <c r="AG932" s="190" t="s">
        <v>163</v>
      </c>
      <c r="AH932" s="190" t="s">
        <v>163</v>
      </c>
    </row>
    <row r="933" spans="1:44" x14ac:dyDescent="0.2">
      <c r="A933" s="190">
        <v>423274</v>
      </c>
      <c r="B933" s="190" t="s">
        <v>172</v>
      </c>
      <c r="Q933" s="190" t="s">
        <v>163</v>
      </c>
      <c r="R933" s="190" t="s">
        <v>165</v>
      </c>
      <c r="V933" s="190" t="s">
        <v>167</v>
      </c>
      <c r="AA933" s="190" t="s">
        <v>163</v>
      </c>
      <c r="AB933" s="190" t="s">
        <v>163</v>
      </c>
      <c r="AC933" s="190" t="s">
        <v>163</v>
      </c>
      <c r="AD933" s="190" t="s">
        <v>163</v>
      </c>
      <c r="AE933" s="190" t="s">
        <v>163</v>
      </c>
      <c r="AF933" s="190" t="s">
        <v>163</v>
      </c>
      <c r="AG933" s="190" t="s">
        <v>163</v>
      </c>
      <c r="AH933" s="190" t="s">
        <v>163</v>
      </c>
    </row>
    <row r="934" spans="1:44" x14ac:dyDescent="0.2">
      <c r="A934" s="190">
        <v>423278</v>
      </c>
      <c r="B934" s="190" t="s">
        <v>172</v>
      </c>
      <c r="M934" s="190" t="s">
        <v>167</v>
      </c>
      <c r="Q934" s="190" t="s">
        <v>165</v>
      </c>
      <c r="V934" s="190" t="s">
        <v>167</v>
      </c>
      <c r="W934" s="190" t="s">
        <v>167</v>
      </c>
      <c r="Y934" s="190" t="s">
        <v>165</v>
      </c>
      <c r="AA934" s="190" t="s">
        <v>167</v>
      </c>
      <c r="AB934" s="190" t="s">
        <v>167</v>
      </c>
      <c r="AD934" s="190" t="s">
        <v>163</v>
      </c>
      <c r="AE934" s="190" t="s">
        <v>163</v>
      </c>
      <c r="AF934" s="190" t="s">
        <v>163</v>
      </c>
      <c r="AG934" s="190" t="s">
        <v>163</v>
      </c>
    </row>
    <row r="935" spans="1:44" x14ac:dyDescent="0.2">
      <c r="A935" s="190">
        <v>423279</v>
      </c>
      <c r="B935" s="190" t="s">
        <v>172</v>
      </c>
      <c r="H935" s="190" t="s">
        <v>167</v>
      </c>
      <c r="X935" s="190" t="s">
        <v>167</v>
      </c>
      <c r="Y935" s="190" t="s">
        <v>167</v>
      </c>
      <c r="Z935" s="190" t="s">
        <v>167</v>
      </c>
      <c r="AD935" s="190" t="s">
        <v>167</v>
      </c>
      <c r="AE935" s="190" t="s">
        <v>167</v>
      </c>
    </row>
    <row r="936" spans="1:44" x14ac:dyDescent="0.2">
      <c r="A936" s="190">
        <v>423298</v>
      </c>
      <c r="B936" s="190" t="s">
        <v>172</v>
      </c>
      <c r="Y936" s="190" t="s">
        <v>167</v>
      </c>
      <c r="AA936" s="190" t="s">
        <v>165</v>
      </c>
      <c r="AB936" s="190" t="s">
        <v>167</v>
      </c>
      <c r="AF936" s="190" t="s">
        <v>165</v>
      </c>
      <c r="AG936" s="190" t="s">
        <v>167</v>
      </c>
    </row>
    <row r="937" spans="1:44" x14ac:dyDescent="0.2">
      <c r="A937" s="190">
        <v>423307</v>
      </c>
      <c r="B937" s="190" t="s">
        <v>172</v>
      </c>
      <c r="C937" s="190" t="s">
        <v>255</v>
      </c>
      <c r="D937" s="190" t="s">
        <v>255</v>
      </c>
      <c r="E937" s="190" t="s">
        <v>255</v>
      </c>
      <c r="F937" s="190" t="s">
        <v>255</v>
      </c>
      <c r="G937" s="190" t="s">
        <v>255</v>
      </c>
      <c r="H937" s="190" t="s">
        <v>255</v>
      </c>
      <c r="I937" s="190" t="s">
        <v>255</v>
      </c>
      <c r="J937" s="190" t="s">
        <v>255</v>
      </c>
      <c r="K937" s="190" t="s">
        <v>255</v>
      </c>
      <c r="L937" s="190" t="s">
        <v>255</v>
      </c>
      <c r="M937" s="190" t="s">
        <v>255</v>
      </c>
      <c r="N937" s="190" t="s">
        <v>167</v>
      </c>
      <c r="O937" s="190" t="s">
        <v>255</v>
      </c>
      <c r="P937" s="190" t="s">
        <v>255</v>
      </c>
      <c r="Q937" s="190" t="s">
        <v>255</v>
      </c>
      <c r="R937" s="190" t="s">
        <v>165</v>
      </c>
      <c r="S937" s="190" t="s">
        <v>255</v>
      </c>
      <c r="T937" s="190" t="s">
        <v>255</v>
      </c>
      <c r="U937" s="190" t="s">
        <v>255</v>
      </c>
      <c r="V937" s="190" t="s">
        <v>255</v>
      </c>
      <c r="W937" s="190" t="s">
        <v>255</v>
      </c>
      <c r="X937" s="190" t="s">
        <v>255</v>
      </c>
      <c r="Y937" s="190" t="s">
        <v>163</v>
      </c>
      <c r="Z937" s="190" t="s">
        <v>163</v>
      </c>
      <c r="AA937" s="190" t="s">
        <v>163</v>
      </c>
      <c r="AB937" s="190" t="s">
        <v>163</v>
      </c>
      <c r="AC937" s="190" t="s">
        <v>163</v>
      </c>
      <c r="AD937" s="190" t="s">
        <v>163</v>
      </c>
      <c r="AE937" s="190" t="s">
        <v>163</v>
      </c>
      <c r="AF937" s="190" t="s">
        <v>163</v>
      </c>
      <c r="AG937" s="190" t="s">
        <v>163</v>
      </c>
      <c r="AH937" s="190" t="s">
        <v>163</v>
      </c>
      <c r="AI937" s="190" t="s">
        <v>255</v>
      </c>
      <c r="AJ937" s="190" t="s">
        <v>255</v>
      </c>
      <c r="AK937" s="190" t="s">
        <v>255</v>
      </c>
      <c r="AL937" s="190" t="s">
        <v>255</v>
      </c>
      <c r="AM937" s="190" t="s">
        <v>255</v>
      </c>
      <c r="AN937" s="190" t="s">
        <v>255</v>
      </c>
      <c r="AO937" s="190" t="s">
        <v>255</v>
      </c>
      <c r="AP937" s="190" t="s">
        <v>255</v>
      </c>
      <c r="AQ937" s="190" t="s">
        <v>255</v>
      </c>
      <c r="AR937" s="190" t="s">
        <v>255</v>
      </c>
    </row>
    <row r="938" spans="1:44" x14ac:dyDescent="0.2">
      <c r="A938" s="190">
        <v>423319</v>
      </c>
      <c r="B938" s="190" t="s">
        <v>172</v>
      </c>
      <c r="V938" s="190" t="s">
        <v>167</v>
      </c>
      <c r="Y938" s="190" t="s">
        <v>167</v>
      </c>
      <c r="AA938" s="190" t="s">
        <v>167</v>
      </c>
      <c r="AD938" s="190" t="s">
        <v>163</v>
      </c>
      <c r="AE938" s="190" t="s">
        <v>163</v>
      </c>
      <c r="AF938" s="190" t="s">
        <v>163</v>
      </c>
      <c r="AG938" s="190" t="s">
        <v>163</v>
      </c>
      <c r="AH938" s="190" t="s">
        <v>163</v>
      </c>
    </row>
    <row r="939" spans="1:44" x14ac:dyDescent="0.2">
      <c r="A939" s="190">
        <v>423328</v>
      </c>
      <c r="B939" s="190" t="s">
        <v>172</v>
      </c>
      <c r="L939" s="190" t="s">
        <v>167</v>
      </c>
      <c r="O939" s="190" t="s">
        <v>167</v>
      </c>
      <c r="Q939" s="190" t="s">
        <v>167</v>
      </c>
      <c r="R939" s="190" t="s">
        <v>165</v>
      </c>
      <c r="Y939" s="190" t="s">
        <v>167</v>
      </c>
      <c r="AA939" s="190" t="s">
        <v>167</v>
      </c>
      <c r="AF939" s="190" t="s">
        <v>167</v>
      </c>
      <c r="AG939" s="190" t="s">
        <v>167</v>
      </c>
      <c r="AH939" s="190" t="s">
        <v>167</v>
      </c>
    </row>
    <row r="940" spans="1:44" x14ac:dyDescent="0.2">
      <c r="A940" s="190">
        <v>423333</v>
      </c>
      <c r="B940" s="190" t="s">
        <v>172</v>
      </c>
      <c r="L940" s="190" t="s">
        <v>167</v>
      </c>
      <c r="S940" s="190" t="s">
        <v>167</v>
      </c>
      <c r="AA940" s="190" t="s">
        <v>167</v>
      </c>
      <c r="AE940" s="190" t="s">
        <v>167</v>
      </c>
      <c r="AF940" s="190" t="s">
        <v>167</v>
      </c>
    </row>
    <row r="941" spans="1:44" x14ac:dyDescent="0.2">
      <c r="A941" s="190">
        <v>423335</v>
      </c>
      <c r="B941" s="190" t="s">
        <v>172</v>
      </c>
      <c r="K941" s="190" t="s">
        <v>167</v>
      </c>
      <c r="O941" s="190" t="s">
        <v>167</v>
      </c>
      <c r="Y941" s="190" t="s">
        <v>167</v>
      </c>
      <c r="AA941" s="190" t="s">
        <v>167</v>
      </c>
      <c r="AB941" s="190" t="s">
        <v>167</v>
      </c>
      <c r="AD941" s="190" t="s">
        <v>165</v>
      </c>
      <c r="AE941" s="190" t="s">
        <v>165</v>
      </c>
      <c r="AF941" s="190" t="s">
        <v>165</v>
      </c>
      <c r="AG941" s="190" t="s">
        <v>165</v>
      </c>
      <c r="AH941" s="190" t="s">
        <v>165</v>
      </c>
    </row>
    <row r="942" spans="1:44" x14ac:dyDescent="0.2">
      <c r="A942" s="190">
        <v>423336</v>
      </c>
      <c r="B942" s="190" t="s">
        <v>172</v>
      </c>
      <c r="I942" s="190" t="s">
        <v>163</v>
      </c>
      <c r="K942" s="190" t="s">
        <v>167</v>
      </c>
      <c r="P942" s="190" t="s">
        <v>165</v>
      </c>
      <c r="R942" s="190" t="s">
        <v>167</v>
      </c>
      <c r="Y942" s="190" t="s">
        <v>165</v>
      </c>
      <c r="Z942" s="190" t="s">
        <v>165</v>
      </c>
      <c r="AA942" s="190" t="s">
        <v>165</v>
      </c>
      <c r="AB942" s="190" t="s">
        <v>165</v>
      </c>
      <c r="AC942" s="190" t="s">
        <v>165</v>
      </c>
      <c r="AD942" s="190" t="s">
        <v>163</v>
      </c>
      <c r="AE942" s="190" t="s">
        <v>163</v>
      </c>
      <c r="AF942" s="190" t="s">
        <v>163</v>
      </c>
      <c r="AG942" s="190" t="s">
        <v>163</v>
      </c>
      <c r="AH942" s="190" t="s">
        <v>163</v>
      </c>
    </row>
    <row r="943" spans="1:44" x14ac:dyDescent="0.2">
      <c r="A943" s="190">
        <v>423342</v>
      </c>
      <c r="B943" s="190" t="s">
        <v>172</v>
      </c>
      <c r="E943" s="190" t="s">
        <v>167</v>
      </c>
      <c r="N943" s="190" t="s">
        <v>165</v>
      </c>
      <c r="Y943" s="190" t="s">
        <v>165</v>
      </c>
      <c r="AA943" s="190" t="s">
        <v>165</v>
      </c>
      <c r="AD943" s="190" t="s">
        <v>163</v>
      </c>
      <c r="AE943" s="190" t="s">
        <v>163</v>
      </c>
      <c r="AF943" s="190" t="s">
        <v>163</v>
      </c>
      <c r="AG943" s="190" t="s">
        <v>165</v>
      </c>
      <c r="AH943" s="190" t="s">
        <v>165</v>
      </c>
    </row>
    <row r="944" spans="1:44" x14ac:dyDescent="0.2">
      <c r="A944" s="190">
        <v>423347</v>
      </c>
      <c r="B944" s="190" t="s">
        <v>172</v>
      </c>
      <c r="D944" s="190" t="s">
        <v>167</v>
      </c>
      <c r="K944" s="190" t="s">
        <v>167</v>
      </c>
      <c r="N944" s="190" t="s">
        <v>167</v>
      </c>
      <c r="P944" s="190" t="s">
        <v>167</v>
      </c>
      <c r="AC944" s="190" t="s">
        <v>165</v>
      </c>
      <c r="AD944" s="190" t="s">
        <v>163</v>
      </c>
      <c r="AE944" s="190" t="s">
        <v>163</v>
      </c>
      <c r="AF944" s="190" t="s">
        <v>163</v>
      </c>
      <c r="AG944" s="190" t="s">
        <v>163</v>
      </c>
      <c r="AH944" s="190" t="s">
        <v>163</v>
      </c>
    </row>
    <row r="945" spans="1:45" x14ac:dyDescent="0.2">
      <c r="A945" s="190">
        <v>423352</v>
      </c>
      <c r="B945" s="190" t="s">
        <v>172</v>
      </c>
      <c r="N945" s="190" t="s">
        <v>167</v>
      </c>
      <c r="R945" s="190" t="s">
        <v>167</v>
      </c>
      <c r="X945" s="190" t="s">
        <v>167</v>
      </c>
      <c r="Y945" s="190" t="s">
        <v>165</v>
      </c>
      <c r="AA945" s="190" t="s">
        <v>167</v>
      </c>
      <c r="AD945" s="190" t="s">
        <v>163</v>
      </c>
      <c r="AE945" s="190" t="s">
        <v>163</v>
      </c>
      <c r="AF945" s="190" t="s">
        <v>163</v>
      </c>
      <c r="AG945" s="190" t="s">
        <v>163</v>
      </c>
      <c r="AH945" s="190" t="s">
        <v>165</v>
      </c>
    </row>
    <row r="946" spans="1:45" x14ac:dyDescent="0.2">
      <c r="A946" s="190">
        <v>423354</v>
      </c>
      <c r="B946" s="190" t="s">
        <v>172</v>
      </c>
      <c r="K946" s="190" t="s">
        <v>167</v>
      </c>
      <c r="M946" s="190" t="s">
        <v>167</v>
      </c>
      <c r="Q946" s="190" t="s">
        <v>167</v>
      </c>
      <c r="W946" s="190" t="s">
        <v>167</v>
      </c>
      <c r="Y946" s="190" t="s">
        <v>167</v>
      </c>
      <c r="AG946" s="190" t="s">
        <v>163</v>
      </c>
    </row>
    <row r="947" spans="1:45" x14ac:dyDescent="0.2">
      <c r="A947" s="190">
        <v>423359</v>
      </c>
      <c r="B947" s="190" t="s">
        <v>172</v>
      </c>
      <c r="C947" s="190" t="s">
        <v>255</v>
      </c>
      <c r="D947" s="190" t="s">
        <v>255</v>
      </c>
      <c r="E947" s="190" t="s">
        <v>255</v>
      </c>
      <c r="F947" s="190" t="s">
        <v>255</v>
      </c>
      <c r="G947" s="190" t="s">
        <v>255</v>
      </c>
      <c r="H947" s="190" t="s">
        <v>255</v>
      </c>
      <c r="I947" s="190" t="s">
        <v>167</v>
      </c>
      <c r="J947" s="190" t="s">
        <v>255</v>
      </c>
      <c r="K947" s="190" t="s">
        <v>255</v>
      </c>
      <c r="L947" s="190" t="s">
        <v>255</v>
      </c>
      <c r="M947" s="190" t="s">
        <v>255</v>
      </c>
      <c r="N947" s="190" t="s">
        <v>167</v>
      </c>
      <c r="O947" s="190" t="s">
        <v>255</v>
      </c>
      <c r="P947" s="190" t="s">
        <v>255</v>
      </c>
      <c r="Q947" s="190" t="s">
        <v>255</v>
      </c>
      <c r="R947" s="190" t="s">
        <v>255</v>
      </c>
      <c r="S947" s="190" t="s">
        <v>255</v>
      </c>
      <c r="T947" s="190" t="s">
        <v>255</v>
      </c>
      <c r="U947" s="190" t="s">
        <v>255</v>
      </c>
      <c r="V947" s="190" t="s">
        <v>255</v>
      </c>
      <c r="W947" s="190" t="s">
        <v>255</v>
      </c>
      <c r="X947" s="190" t="s">
        <v>255</v>
      </c>
      <c r="Y947" s="190" t="s">
        <v>165</v>
      </c>
      <c r="Z947" s="190" t="s">
        <v>165</v>
      </c>
      <c r="AA947" s="190" t="s">
        <v>165</v>
      </c>
      <c r="AB947" s="190" t="s">
        <v>165</v>
      </c>
      <c r="AC947" s="190" t="s">
        <v>165</v>
      </c>
      <c r="AD947" s="190" t="s">
        <v>163</v>
      </c>
      <c r="AE947" s="190" t="s">
        <v>163</v>
      </c>
      <c r="AF947" s="190" t="s">
        <v>163</v>
      </c>
      <c r="AG947" s="190" t="s">
        <v>163</v>
      </c>
      <c r="AH947" s="190" t="s">
        <v>163</v>
      </c>
      <c r="AI947" s="190" t="s">
        <v>255</v>
      </c>
      <c r="AJ947" s="190" t="s">
        <v>255</v>
      </c>
      <c r="AK947" s="190" t="s">
        <v>255</v>
      </c>
      <c r="AL947" s="190" t="s">
        <v>255</v>
      </c>
      <c r="AM947" s="190" t="s">
        <v>255</v>
      </c>
      <c r="AN947" s="190" t="s">
        <v>255</v>
      </c>
      <c r="AO947" s="190" t="s">
        <v>255</v>
      </c>
      <c r="AP947" s="190" t="s">
        <v>255</v>
      </c>
      <c r="AQ947" s="190" t="s">
        <v>255</v>
      </c>
      <c r="AR947" s="190" t="s">
        <v>255</v>
      </c>
    </row>
    <row r="948" spans="1:45" x14ac:dyDescent="0.2">
      <c r="A948" s="190">
        <v>423367</v>
      </c>
      <c r="B948" s="190" t="s">
        <v>172</v>
      </c>
      <c r="G948" s="190" t="s">
        <v>167</v>
      </c>
      <c r="AA948" s="190" t="s">
        <v>167</v>
      </c>
      <c r="AB948" s="190" t="s">
        <v>167</v>
      </c>
      <c r="AE948" s="190" t="s">
        <v>163</v>
      </c>
      <c r="AF948" s="190" t="s">
        <v>165</v>
      </c>
      <c r="AG948" s="190" t="s">
        <v>163</v>
      </c>
    </row>
    <row r="949" spans="1:45" x14ac:dyDescent="0.2">
      <c r="A949" s="190">
        <v>423395</v>
      </c>
      <c r="B949" s="190" t="s">
        <v>172</v>
      </c>
      <c r="K949" s="190" t="s">
        <v>167</v>
      </c>
      <c r="L949" s="190" t="s">
        <v>167</v>
      </c>
      <c r="P949" s="190" t="s">
        <v>167</v>
      </c>
      <c r="W949" s="190" t="s">
        <v>167</v>
      </c>
      <c r="Y949" s="190" t="s">
        <v>165</v>
      </c>
      <c r="AA949" s="190" t="s">
        <v>165</v>
      </c>
      <c r="AB949" s="190" t="s">
        <v>165</v>
      </c>
      <c r="AC949" s="190" t="s">
        <v>165</v>
      </c>
      <c r="AD949" s="190" t="s">
        <v>163</v>
      </c>
      <c r="AE949" s="190" t="s">
        <v>163</v>
      </c>
      <c r="AF949" s="190" t="s">
        <v>163</v>
      </c>
      <c r="AG949" s="190" t="s">
        <v>163</v>
      </c>
      <c r="AH949" s="190" t="s">
        <v>163</v>
      </c>
    </row>
    <row r="950" spans="1:45" x14ac:dyDescent="0.2">
      <c r="A950" s="190">
        <v>423396</v>
      </c>
      <c r="B950" s="190" t="s">
        <v>172</v>
      </c>
      <c r="Q950" s="190" t="s">
        <v>165</v>
      </c>
      <c r="Y950" s="190" t="s">
        <v>165</v>
      </c>
      <c r="AB950" s="190" t="s">
        <v>165</v>
      </c>
      <c r="AD950" s="190" t="s">
        <v>163</v>
      </c>
      <c r="AE950" s="190" t="s">
        <v>163</v>
      </c>
      <c r="AG950" s="190" t="s">
        <v>163</v>
      </c>
    </row>
    <row r="951" spans="1:45" x14ac:dyDescent="0.2">
      <c r="A951" s="190">
        <v>423401</v>
      </c>
      <c r="B951" s="190" t="s">
        <v>172</v>
      </c>
      <c r="L951" s="190" t="s">
        <v>256</v>
      </c>
      <c r="AA951" s="190" t="s">
        <v>256</v>
      </c>
      <c r="AB951" s="190" t="s">
        <v>256</v>
      </c>
      <c r="AD951" s="190" t="s">
        <v>256</v>
      </c>
      <c r="AE951" s="190" t="s">
        <v>256</v>
      </c>
      <c r="AF951" s="190" t="s">
        <v>256</v>
      </c>
      <c r="AS951" s="190" t="s">
        <v>257</v>
      </c>
    </row>
    <row r="952" spans="1:45" x14ac:dyDescent="0.2">
      <c r="A952" s="190">
        <v>423419</v>
      </c>
      <c r="B952" s="190" t="s">
        <v>172</v>
      </c>
      <c r="Y952" s="190" t="s">
        <v>167</v>
      </c>
      <c r="AA952" s="190" t="s">
        <v>167</v>
      </c>
      <c r="AD952" s="190" t="s">
        <v>165</v>
      </c>
      <c r="AE952" s="190" t="s">
        <v>163</v>
      </c>
      <c r="AF952" s="190" t="s">
        <v>167</v>
      </c>
      <c r="AG952" s="190" t="s">
        <v>165</v>
      </c>
    </row>
    <row r="953" spans="1:45" x14ac:dyDescent="0.2">
      <c r="A953" s="190">
        <v>423420</v>
      </c>
      <c r="B953" s="190" t="s">
        <v>172</v>
      </c>
      <c r="N953" s="190" t="s">
        <v>167</v>
      </c>
      <c r="O953" s="190" t="s">
        <v>167</v>
      </c>
      <c r="R953" s="190" t="s">
        <v>167</v>
      </c>
      <c r="Y953" s="190" t="s">
        <v>165</v>
      </c>
      <c r="AA953" s="190" t="s">
        <v>165</v>
      </c>
      <c r="AC953" s="190" t="s">
        <v>165</v>
      </c>
      <c r="AD953" s="190" t="s">
        <v>163</v>
      </c>
      <c r="AE953" s="190" t="s">
        <v>163</v>
      </c>
      <c r="AF953" s="190" t="s">
        <v>163</v>
      </c>
      <c r="AG953" s="190" t="s">
        <v>163</v>
      </c>
      <c r="AH953" s="190" t="s">
        <v>163</v>
      </c>
    </row>
    <row r="954" spans="1:45" x14ac:dyDescent="0.2">
      <c r="A954" s="190">
        <v>423421</v>
      </c>
      <c r="B954" s="190" t="s">
        <v>172</v>
      </c>
      <c r="L954" s="190" t="s">
        <v>165</v>
      </c>
      <c r="R954" s="190" t="s">
        <v>165</v>
      </c>
      <c r="AD954" s="190" t="s">
        <v>167</v>
      </c>
      <c r="AE954" s="190" t="s">
        <v>163</v>
      </c>
      <c r="AG954" s="190" t="s">
        <v>165</v>
      </c>
    </row>
    <row r="955" spans="1:45" x14ac:dyDescent="0.2">
      <c r="A955" s="190">
        <v>423423</v>
      </c>
      <c r="B955" s="190" t="s">
        <v>172</v>
      </c>
      <c r="H955" s="190" t="s">
        <v>167</v>
      </c>
      <c r="S955" s="190" t="s">
        <v>167</v>
      </c>
      <c r="AA955" s="190" t="s">
        <v>167</v>
      </c>
      <c r="AE955" s="190" t="s">
        <v>165</v>
      </c>
      <c r="AF955" s="190" t="s">
        <v>165</v>
      </c>
    </row>
    <row r="956" spans="1:45" x14ac:dyDescent="0.2">
      <c r="A956" s="190">
        <v>423454</v>
      </c>
      <c r="B956" s="190" t="s">
        <v>172</v>
      </c>
      <c r="K956" s="190" t="s">
        <v>167</v>
      </c>
      <c r="M956" s="190" t="s">
        <v>167</v>
      </c>
      <c r="S956" s="190" t="s">
        <v>165</v>
      </c>
      <c r="AE956" s="190" t="s">
        <v>163</v>
      </c>
      <c r="AG956" s="190" t="s">
        <v>163</v>
      </c>
    </row>
    <row r="957" spans="1:45" x14ac:dyDescent="0.2">
      <c r="A957" s="190">
        <v>423455</v>
      </c>
      <c r="B957" s="190" t="s">
        <v>172</v>
      </c>
      <c r="D957" s="190" t="s">
        <v>167</v>
      </c>
      <c r="L957" s="190" t="s">
        <v>163</v>
      </c>
      <c r="N957" s="190" t="s">
        <v>167</v>
      </c>
      <c r="R957" s="190" t="s">
        <v>165</v>
      </c>
      <c r="Y957" s="190" t="s">
        <v>167</v>
      </c>
      <c r="AA957" s="190" t="s">
        <v>167</v>
      </c>
      <c r="AB957" s="190" t="s">
        <v>165</v>
      </c>
      <c r="AC957" s="190" t="s">
        <v>167</v>
      </c>
      <c r="AD957" s="190" t="s">
        <v>167</v>
      </c>
      <c r="AE957" s="190" t="s">
        <v>163</v>
      </c>
      <c r="AG957" s="190" t="s">
        <v>165</v>
      </c>
      <c r="AH957" s="190" t="s">
        <v>165</v>
      </c>
    </row>
    <row r="958" spans="1:45" x14ac:dyDescent="0.2">
      <c r="A958" s="190">
        <v>423462</v>
      </c>
      <c r="B958" s="190" t="s">
        <v>172</v>
      </c>
      <c r="E958" s="190" t="s">
        <v>167</v>
      </c>
      <c r="N958" s="190" t="s">
        <v>165</v>
      </c>
      <c r="O958" s="190" t="s">
        <v>167</v>
      </c>
      <c r="Y958" s="190" t="s">
        <v>167</v>
      </c>
      <c r="AA958" s="190" t="s">
        <v>167</v>
      </c>
      <c r="AB958" s="190" t="s">
        <v>167</v>
      </c>
      <c r="AF958" s="190" t="s">
        <v>165</v>
      </c>
      <c r="AG958" s="190" t="s">
        <v>165</v>
      </c>
      <c r="AH958" s="190" t="s">
        <v>165</v>
      </c>
    </row>
    <row r="959" spans="1:45" x14ac:dyDescent="0.2">
      <c r="A959" s="190">
        <v>423475</v>
      </c>
      <c r="B959" s="190" t="s">
        <v>172</v>
      </c>
      <c r="L959" s="190" t="s">
        <v>163</v>
      </c>
      <c r="R959" s="190" t="s">
        <v>163</v>
      </c>
      <c r="Y959" s="190" t="s">
        <v>165</v>
      </c>
      <c r="AA959" s="190" t="s">
        <v>165</v>
      </c>
      <c r="AC959" s="190" t="s">
        <v>165</v>
      </c>
      <c r="AD959" s="190" t="s">
        <v>163</v>
      </c>
      <c r="AE959" s="190" t="s">
        <v>163</v>
      </c>
      <c r="AF959" s="190" t="s">
        <v>163</v>
      </c>
      <c r="AG959" s="190" t="s">
        <v>163</v>
      </c>
      <c r="AH959" s="190" t="s">
        <v>163</v>
      </c>
    </row>
    <row r="960" spans="1:45" x14ac:dyDescent="0.2">
      <c r="A960" s="190">
        <v>423476</v>
      </c>
      <c r="B960" s="190" t="s">
        <v>172</v>
      </c>
      <c r="O960" s="190" t="s">
        <v>167</v>
      </c>
      <c r="Q960" s="190" t="s">
        <v>167</v>
      </c>
      <c r="S960" s="190" t="s">
        <v>165</v>
      </c>
      <c r="U960" s="190" t="s">
        <v>167</v>
      </c>
      <c r="Y960" s="190" t="s">
        <v>165</v>
      </c>
      <c r="AA960" s="190" t="s">
        <v>165</v>
      </c>
      <c r="AB960" s="190" t="s">
        <v>165</v>
      </c>
      <c r="AC960" s="190" t="s">
        <v>165</v>
      </c>
      <c r="AD960" s="190" t="s">
        <v>163</v>
      </c>
      <c r="AE960" s="190" t="s">
        <v>163</v>
      </c>
      <c r="AF960" s="190" t="s">
        <v>163</v>
      </c>
      <c r="AG960" s="190" t="s">
        <v>163</v>
      </c>
      <c r="AH960" s="190" t="s">
        <v>163</v>
      </c>
    </row>
    <row r="961" spans="1:34" x14ac:dyDescent="0.2">
      <c r="A961" s="190">
        <v>423481</v>
      </c>
      <c r="B961" s="190" t="s">
        <v>172</v>
      </c>
      <c r="H961" s="190" t="s">
        <v>167</v>
      </c>
      <c r="R961" s="190" t="s">
        <v>163</v>
      </c>
      <c r="AA961" s="190" t="s">
        <v>167</v>
      </c>
      <c r="AD961" s="190" t="s">
        <v>165</v>
      </c>
      <c r="AE961" s="190" t="s">
        <v>163</v>
      </c>
      <c r="AF961" s="190" t="s">
        <v>165</v>
      </c>
      <c r="AG961" s="190" t="s">
        <v>165</v>
      </c>
    </row>
    <row r="962" spans="1:34" x14ac:dyDescent="0.2">
      <c r="A962" s="190">
        <v>423483</v>
      </c>
      <c r="B962" s="190" t="s">
        <v>172</v>
      </c>
      <c r="R962" s="190" t="s">
        <v>163</v>
      </c>
      <c r="S962" s="190" t="s">
        <v>167</v>
      </c>
      <c r="Y962" s="190" t="s">
        <v>167</v>
      </c>
      <c r="AA962" s="190" t="s">
        <v>167</v>
      </c>
      <c r="AB962" s="190" t="s">
        <v>167</v>
      </c>
      <c r="AD962" s="190" t="s">
        <v>163</v>
      </c>
      <c r="AE962" s="190" t="s">
        <v>163</v>
      </c>
      <c r="AF962" s="190" t="s">
        <v>163</v>
      </c>
      <c r="AG962" s="190" t="s">
        <v>163</v>
      </c>
      <c r="AH962" s="190" t="s">
        <v>165</v>
      </c>
    </row>
    <row r="963" spans="1:34" x14ac:dyDescent="0.2">
      <c r="A963" s="190">
        <v>423485</v>
      </c>
      <c r="B963" s="190" t="s">
        <v>172</v>
      </c>
      <c r="R963" s="190" t="s">
        <v>167</v>
      </c>
      <c r="Y963" s="190" t="s">
        <v>167</v>
      </c>
      <c r="AA963" s="190" t="s">
        <v>167</v>
      </c>
      <c r="AB963" s="190" t="s">
        <v>167</v>
      </c>
      <c r="AD963" s="190" t="s">
        <v>165</v>
      </c>
      <c r="AF963" s="190" t="s">
        <v>165</v>
      </c>
      <c r="AG963" s="190" t="s">
        <v>163</v>
      </c>
    </row>
    <row r="964" spans="1:34" x14ac:dyDescent="0.2">
      <c r="A964" s="190">
        <v>423486</v>
      </c>
      <c r="B964" s="190" t="s">
        <v>172</v>
      </c>
      <c r="K964" s="190" t="s">
        <v>167</v>
      </c>
      <c r="O964" s="190" t="s">
        <v>167</v>
      </c>
      <c r="U964" s="190" t="s">
        <v>167</v>
      </c>
      <c r="Y964" s="190" t="s">
        <v>167</v>
      </c>
      <c r="AA964" s="190" t="s">
        <v>167</v>
      </c>
      <c r="AD964" s="190" t="s">
        <v>167</v>
      </c>
      <c r="AE964" s="190" t="s">
        <v>167</v>
      </c>
      <c r="AF964" s="190" t="s">
        <v>167</v>
      </c>
      <c r="AG964" s="190" t="s">
        <v>163</v>
      </c>
      <c r="AH964" s="190" t="s">
        <v>167</v>
      </c>
    </row>
    <row r="965" spans="1:34" x14ac:dyDescent="0.2">
      <c r="A965" s="190">
        <v>423495</v>
      </c>
      <c r="B965" s="190" t="s">
        <v>172</v>
      </c>
      <c r="D965" s="190" t="s">
        <v>165</v>
      </c>
      <c r="L965" s="190" t="s">
        <v>163</v>
      </c>
      <c r="N965" s="190" t="s">
        <v>167</v>
      </c>
      <c r="R965" s="190" t="s">
        <v>163</v>
      </c>
      <c r="AD965" s="190" t="s">
        <v>163</v>
      </c>
      <c r="AG965" s="190" t="s">
        <v>163</v>
      </c>
      <c r="AH965" s="190" t="s">
        <v>163</v>
      </c>
    </row>
    <row r="966" spans="1:34" x14ac:dyDescent="0.2">
      <c r="A966" s="190">
        <v>423507</v>
      </c>
      <c r="B966" s="190" t="s">
        <v>172</v>
      </c>
      <c r="G966" s="190" t="s">
        <v>167</v>
      </c>
      <c r="L966" s="190" t="s">
        <v>165</v>
      </c>
      <c r="S966" s="190" t="s">
        <v>167</v>
      </c>
      <c r="Y966" s="190" t="s">
        <v>167</v>
      </c>
      <c r="AA966" s="190" t="s">
        <v>167</v>
      </c>
      <c r="AB966" s="190" t="s">
        <v>165</v>
      </c>
      <c r="AC966" s="190" t="s">
        <v>167</v>
      </c>
      <c r="AD966" s="190" t="s">
        <v>163</v>
      </c>
      <c r="AE966" s="190" t="s">
        <v>163</v>
      </c>
      <c r="AG966" s="190" t="s">
        <v>165</v>
      </c>
      <c r="AH966" s="190" t="s">
        <v>167</v>
      </c>
    </row>
    <row r="967" spans="1:34" x14ac:dyDescent="0.2">
      <c r="A967" s="190">
        <v>423513</v>
      </c>
      <c r="B967" s="190" t="s">
        <v>172</v>
      </c>
      <c r="E967" s="190" t="s">
        <v>167</v>
      </c>
      <c r="N967" s="190" t="s">
        <v>167</v>
      </c>
      <c r="Y967" s="190" t="s">
        <v>167</v>
      </c>
      <c r="AA967" s="190" t="s">
        <v>167</v>
      </c>
      <c r="AD967" s="190" t="s">
        <v>165</v>
      </c>
      <c r="AE967" s="190" t="s">
        <v>163</v>
      </c>
      <c r="AF967" s="190" t="s">
        <v>163</v>
      </c>
      <c r="AG967" s="190" t="s">
        <v>163</v>
      </c>
      <c r="AH967" s="190" t="s">
        <v>167</v>
      </c>
    </row>
    <row r="968" spans="1:34" x14ac:dyDescent="0.2">
      <c r="A968" s="190">
        <v>423516</v>
      </c>
      <c r="B968" s="190" t="s">
        <v>172</v>
      </c>
      <c r="H968" s="190" t="s">
        <v>165</v>
      </c>
      <c r="Q968" s="190" t="s">
        <v>165</v>
      </c>
      <c r="R968" s="190" t="s">
        <v>165</v>
      </c>
      <c r="Y968" s="190" t="s">
        <v>165</v>
      </c>
      <c r="AA968" s="190" t="s">
        <v>167</v>
      </c>
      <c r="AB968" s="190" t="s">
        <v>165</v>
      </c>
      <c r="AF968" s="190" t="s">
        <v>165</v>
      </c>
      <c r="AH968" s="190" t="s">
        <v>165</v>
      </c>
    </row>
    <row r="969" spans="1:34" x14ac:dyDescent="0.2">
      <c r="A969" s="190">
        <v>423519</v>
      </c>
      <c r="B969" s="190" t="s">
        <v>172</v>
      </c>
      <c r="G969" s="190" t="s">
        <v>167</v>
      </c>
      <c r="Y969" s="190" t="s">
        <v>167</v>
      </c>
      <c r="AA969" s="190" t="s">
        <v>167</v>
      </c>
      <c r="AF969" s="190" t="s">
        <v>167</v>
      </c>
      <c r="AH969" s="190" t="s">
        <v>167</v>
      </c>
    </row>
    <row r="970" spans="1:34" x14ac:dyDescent="0.2">
      <c r="A970" s="190">
        <v>423548</v>
      </c>
      <c r="B970" s="190" t="s">
        <v>172</v>
      </c>
      <c r="I970" s="190" t="s">
        <v>167</v>
      </c>
      <c r="N970" s="190" t="s">
        <v>165</v>
      </c>
      <c r="Y970" s="190" t="s">
        <v>165</v>
      </c>
      <c r="AA970" s="190" t="s">
        <v>165</v>
      </c>
      <c r="AB970" s="190" t="s">
        <v>165</v>
      </c>
      <c r="AD970" s="190" t="s">
        <v>163</v>
      </c>
      <c r="AE970" s="190" t="s">
        <v>163</v>
      </c>
      <c r="AF970" s="190" t="s">
        <v>163</v>
      </c>
      <c r="AG970" s="190" t="s">
        <v>163</v>
      </c>
      <c r="AH970" s="190" t="s">
        <v>163</v>
      </c>
    </row>
    <row r="971" spans="1:34" x14ac:dyDescent="0.2">
      <c r="A971" s="190">
        <v>423556</v>
      </c>
      <c r="B971" s="190" t="s">
        <v>172</v>
      </c>
      <c r="Y971" s="190" t="s">
        <v>167</v>
      </c>
      <c r="AE971" s="190" t="s">
        <v>163</v>
      </c>
      <c r="AF971" s="190" t="s">
        <v>163</v>
      </c>
      <c r="AG971" s="190" t="s">
        <v>163</v>
      </c>
      <c r="AH971" s="190" t="s">
        <v>163</v>
      </c>
    </row>
    <row r="972" spans="1:34" x14ac:dyDescent="0.2">
      <c r="A972" s="190">
        <v>423565</v>
      </c>
      <c r="B972" s="190" t="s">
        <v>172</v>
      </c>
      <c r="L972" s="190" t="s">
        <v>167</v>
      </c>
      <c r="Q972" s="190" t="s">
        <v>167</v>
      </c>
      <c r="Y972" s="190" t="s">
        <v>167</v>
      </c>
      <c r="AA972" s="190" t="s">
        <v>167</v>
      </c>
      <c r="AB972" s="190" t="s">
        <v>167</v>
      </c>
      <c r="AD972" s="190" t="s">
        <v>167</v>
      </c>
      <c r="AE972" s="190" t="s">
        <v>163</v>
      </c>
      <c r="AF972" s="190" t="s">
        <v>167</v>
      </c>
      <c r="AH972" s="190" t="s">
        <v>165</v>
      </c>
    </row>
    <row r="973" spans="1:34" x14ac:dyDescent="0.2">
      <c r="A973" s="190">
        <v>423573</v>
      </c>
      <c r="B973" s="190" t="s">
        <v>172</v>
      </c>
      <c r="N973" s="190" t="s">
        <v>167</v>
      </c>
      <c r="Q973" s="190" t="s">
        <v>167</v>
      </c>
      <c r="W973" s="190" t="s">
        <v>167</v>
      </c>
      <c r="X973" s="190" t="s">
        <v>167</v>
      </c>
      <c r="Y973" s="190" t="s">
        <v>165</v>
      </c>
      <c r="AA973" s="190" t="s">
        <v>165</v>
      </c>
      <c r="AB973" s="190" t="s">
        <v>165</v>
      </c>
      <c r="AC973" s="190" t="s">
        <v>167</v>
      </c>
      <c r="AD973" s="190" t="s">
        <v>165</v>
      </c>
      <c r="AE973" s="190" t="s">
        <v>165</v>
      </c>
      <c r="AF973" s="190" t="s">
        <v>165</v>
      </c>
      <c r="AG973" s="190" t="s">
        <v>165</v>
      </c>
      <c r="AH973" s="190" t="s">
        <v>165</v>
      </c>
    </row>
    <row r="974" spans="1:34" x14ac:dyDescent="0.2">
      <c r="A974" s="190">
        <v>423575</v>
      </c>
      <c r="B974" s="190" t="s">
        <v>172</v>
      </c>
      <c r="L974" s="190" t="s">
        <v>165</v>
      </c>
      <c r="V974" s="190" t="s">
        <v>165</v>
      </c>
      <c r="X974" s="190" t="s">
        <v>165</v>
      </c>
      <c r="AB974" s="190" t="s">
        <v>167</v>
      </c>
      <c r="AC974" s="190" t="s">
        <v>167</v>
      </c>
      <c r="AE974" s="190" t="s">
        <v>167</v>
      </c>
      <c r="AF974" s="190" t="s">
        <v>167</v>
      </c>
      <c r="AG974" s="190" t="s">
        <v>165</v>
      </c>
      <c r="AH974" s="190" t="s">
        <v>167</v>
      </c>
    </row>
    <row r="975" spans="1:34" x14ac:dyDescent="0.2">
      <c r="A975" s="190">
        <v>423578</v>
      </c>
      <c r="B975" s="190" t="s">
        <v>172</v>
      </c>
      <c r="L975" s="190" t="s">
        <v>165</v>
      </c>
      <c r="R975" s="190" t="s">
        <v>163</v>
      </c>
      <c r="AA975" s="190" t="s">
        <v>165</v>
      </c>
      <c r="AD975" s="190" t="s">
        <v>163</v>
      </c>
      <c r="AE975" s="190" t="s">
        <v>163</v>
      </c>
      <c r="AF975" s="190" t="s">
        <v>163</v>
      </c>
      <c r="AG975" s="190" t="s">
        <v>163</v>
      </c>
      <c r="AH975" s="190" t="s">
        <v>163</v>
      </c>
    </row>
    <row r="976" spans="1:34" x14ac:dyDescent="0.2">
      <c r="A976" s="190">
        <v>423583</v>
      </c>
      <c r="B976" s="190" t="s">
        <v>172</v>
      </c>
      <c r="L976" s="190" t="s">
        <v>167</v>
      </c>
      <c r="R976" s="190" t="s">
        <v>167</v>
      </c>
      <c r="S976" s="190" t="s">
        <v>167</v>
      </c>
      <c r="Y976" s="190" t="s">
        <v>163</v>
      </c>
      <c r="AA976" s="190" t="s">
        <v>165</v>
      </c>
      <c r="AB976" s="190" t="s">
        <v>163</v>
      </c>
      <c r="AC976" s="190" t="s">
        <v>165</v>
      </c>
      <c r="AD976" s="190" t="s">
        <v>163</v>
      </c>
      <c r="AE976" s="190" t="s">
        <v>163</v>
      </c>
      <c r="AF976" s="190" t="s">
        <v>163</v>
      </c>
      <c r="AG976" s="190" t="s">
        <v>163</v>
      </c>
      <c r="AH976" s="190" t="s">
        <v>163</v>
      </c>
    </row>
    <row r="977" spans="1:34" x14ac:dyDescent="0.2">
      <c r="A977" s="190">
        <v>423584</v>
      </c>
      <c r="B977" s="190" t="s">
        <v>172</v>
      </c>
      <c r="G977" s="190" t="s">
        <v>163</v>
      </c>
      <c r="AA977" s="190" t="s">
        <v>165</v>
      </c>
      <c r="AB977" s="190" t="s">
        <v>163</v>
      </c>
      <c r="AE977" s="190" t="s">
        <v>165</v>
      </c>
      <c r="AF977" s="190" t="s">
        <v>167</v>
      </c>
      <c r="AG977" s="190" t="s">
        <v>167</v>
      </c>
    </row>
    <row r="978" spans="1:34" x14ac:dyDescent="0.2">
      <c r="A978" s="190">
        <v>423587</v>
      </c>
      <c r="B978" s="190" t="s">
        <v>172</v>
      </c>
      <c r="Y978" s="190" t="s">
        <v>165</v>
      </c>
      <c r="AA978" s="190" t="s">
        <v>167</v>
      </c>
      <c r="AB978" s="190" t="s">
        <v>167</v>
      </c>
      <c r="AD978" s="190" t="s">
        <v>165</v>
      </c>
      <c r="AE978" s="190" t="s">
        <v>167</v>
      </c>
      <c r="AF978" s="190" t="s">
        <v>165</v>
      </c>
    </row>
    <row r="979" spans="1:34" x14ac:dyDescent="0.2">
      <c r="A979" s="190">
        <v>423589</v>
      </c>
      <c r="B979" s="190" t="s">
        <v>172</v>
      </c>
      <c r="N979" s="190" t="s">
        <v>167</v>
      </c>
      <c r="Y979" s="190" t="s">
        <v>167</v>
      </c>
      <c r="AA979" s="190" t="s">
        <v>167</v>
      </c>
      <c r="AD979" s="190" t="s">
        <v>167</v>
      </c>
      <c r="AE979" s="190" t="s">
        <v>165</v>
      </c>
      <c r="AF979" s="190" t="s">
        <v>167</v>
      </c>
      <c r="AH979" s="190" t="s">
        <v>167</v>
      </c>
    </row>
    <row r="980" spans="1:34" x14ac:dyDescent="0.2">
      <c r="A980" s="190">
        <v>423599</v>
      </c>
      <c r="B980" s="190" t="s">
        <v>172</v>
      </c>
      <c r="N980" s="190" t="s">
        <v>167</v>
      </c>
      <c r="V980" s="190" t="s">
        <v>167</v>
      </c>
      <c r="Y980" s="190" t="s">
        <v>165</v>
      </c>
      <c r="AA980" s="190" t="s">
        <v>165</v>
      </c>
      <c r="AC980" s="190" t="s">
        <v>165</v>
      </c>
      <c r="AD980" s="190" t="s">
        <v>163</v>
      </c>
      <c r="AE980" s="190" t="s">
        <v>163</v>
      </c>
      <c r="AF980" s="190" t="s">
        <v>163</v>
      </c>
      <c r="AG980" s="190" t="s">
        <v>163</v>
      </c>
      <c r="AH980" s="190" t="s">
        <v>163</v>
      </c>
    </row>
    <row r="981" spans="1:34" x14ac:dyDescent="0.2">
      <c r="A981" s="190">
        <v>423601</v>
      </c>
      <c r="B981" s="190" t="s">
        <v>172</v>
      </c>
      <c r="L981" s="190" t="s">
        <v>165</v>
      </c>
      <c r="AA981" s="190" t="s">
        <v>167</v>
      </c>
      <c r="AC981" s="190" t="s">
        <v>165</v>
      </c>
      <c r="AD981" s="190" t="s">
        <v>165</v>
      </c>
      <c r="AF981" s="190" t="s">
        <v>165</v>
      </c>
      <c r="AH981" s="190" t="s">
        <v>167</v>
      </c>
    </row>
    <row r="982" spans="1:34" x14ac:dyDescent="0.2">
      <c r="A982" s="190">
        <v>423608</v>
      </c>
      <c r="B982" s="190" t="s">
        <v>172</v>
      </c>
      <c r="H982" s="190" t="s">
        <v>167</v>
      </c>
      <c r="S982" s="190" t="s">
        <v>163</v>
      </c>
      <c r="T982" s="190" t="s">
        <v>165</v>
      </c>
      <c r="AA982" s="190" t="s">
        <v>167</v>
      </c>
      <c r="AD982" s="190" t="s">
        <v>163</v>
      </c>
      <c r="AE982" s="190" t="s">
        <v>163</v>
      </c>
      <c r="AF982" s="190" t="s">
        <v>165</v>
      </c>
      <c r="AG982" s="190" t="s">
        <v>165</v>
      </c>
    </row>
    <row r="983" spans="1:34" x14ac:dyDescent="0.2">
      <c r="A983" s="190">
        <v>423614</v>
      </c>
      <c r="B983" s="190" t="s">
        <v>172</v>
      </c>
      <c r="E983" s="190" t="s">
        <v>167</v>
      </c>
      <c r="Y983" s="190" t="s">
        <v>165</v>
      </c>
      <c r="AD983" s="190" t="s">
        <v>163</v>
      </c>
      <c r="AE983" s="190" t="s">
        <v>163</v>
      </c>
      <c r="AF983" s="190" t="s">
        <v>163</v>
      </c>
      <c r="AG983" s="190" t="s">
        <v>163</v>
      </c>
      <c r="AH983" s="190" t="s">
        <v>163</v>
      </c>
    </row>
    <row r="984" spans="1:34" x14ac:dyDescent="0.2">
      <c r="A984" s="190">
        <v>423618</v>
      </c>
      <c r="B984" s="190" t="s">
        <v>172</v>
      </c>
      <c r="V984" s="190" t="s">
        <v>165</v>
      </c>
      <c r="W984" s="190" t="s">
        <v>163</v>
      </c>
      <c r="Y984" s="190" t="s">
        <v>167</v>
      </c>
      <c r="AA984" s="190" t="s">
        <v>167</v>
      </c>
      <c r="AD984" s="190" t="s">
        <v>167</v>
      </c>
      <c r="AE984" s="190" t="s">
        <v>163</v>
      </c>
      <c r="AF984" s="190" t="s">
        <v>163</v>
      </c>
      <c r="AG984" s="190" t="s">
        <v>165</v>
      </c>
      <c r="AH984" s="190" t="s">
        <v>167</v>
      </c>
    </row>
    <row r="985" spans="1:34" x14ac:dyDescent="0.2">
      <c r="A985" s="190">
        <v>423619</v>
      </c>
      <c r="B985" s="190" t="s">
        <v>172</v>
      </c>
      <c r="L985" s="190" t="s">
        <v>163</v>
      </c>
      <c r="R985" s="190" t="s">
        <v>165</v>
      </c>
      <c r="Y985" s="190" t="s">
        <v>167</v>
      </c>
      <c r="AA985" s="190" t="s">
        <v>167</v>
      </c>
      <c r="AD985" s="190" t="s">
        <v>163</v>
      </c>
      <c r="AE985" s="190" t="s">
        <v>163</v>
      </c>
      <c r="AF985" s="190" t="s">
        <v>163</v>
      </c>
      <c r="AG985" s="190" t="s">
        <v>163</v>
      </c>
      <c r="AH985" s="190" t="s">
        <v>163</v>
      </c>
    </row>
    <row r="986" spans="1:34" x14ac:dyDescent="0.2">
      <c r="A986" s="190">
        <v>423627</v>
      </c>
      <c r="B986" s="190" t="s">
        <v>172</v>
      </c>
      <c r="H986" s="190" t="s">
        <v>167</v>
      </c>
      <c r="S986" s="190" t="s">
        <v>165</v>
      </c>
      <c r="W986" s="190" t="s">
        <v>167</v>
      </c>
      <c r="AA986" s="190" t="s">
        <v>167</v>
      </c>
      <c r="AD986" s="190" t="s">
        <v>165</v>
      </c>
      <c r="AE986" s="190" t="s">
        <v>163</v>
      </c>
      <c r="AF986" s="190" t="s">
        <v>165</v>
      </c>
      <c r="AG986" s="190" t="s">
        <v>165</v>
      </c>
    </row>
    <row r="987" spans="1:34" x14ac:dyDescent="0.2">
      <c r="A987" s="190">
        <v>423632</v>
      </c>
      <c r="B987" s="190" t="s">
        <v>172</v>
      </c>
      <c r="P987" s="190" t="s">
        <v>167</v>
      </c>
      <c r="Q987" s="190" t="s">
        <v>163</v>
      </c>
      <c r="R987" s="190" t="s">
        <v>167</v>
      </c>
      <c r="W987" s="190" t="s">
        <v>167</v>
      </c>
      <c r="Y987" s="190" t="s">
        <v>163</v>
      </c>
      <c r="AA987" s="190" t="s">
        <v>163</v>
      </c>
      <c r="AC987" s="190" t="s">
        <v>165</v>
      </c>
      <c r="AD987" s="190" t="s">
        <v>163</v>
      </c>
      <c r="AE987" s="190" t="s">
        <v>163</v>
      </c>
      <c r="AF987" s="190" t="s">
        <v>163</v>
      </c>
      <c r="AG987" s="190" t="s">
        <v>163</v>
      </c>
      <c r="AH987" s="190" t="s">
        <v>163</v>
      </c>
    </row>
    <row r="988" spans="1:34" x14ac:dyDescent="0.2">
      <c r="A988" s="190">
        <v>423636</v>
      </c>
      <c r="B988" s="190" t="s">
        <v>172</v>
      </c>
      <c r="H988" s="190" t="s">
        <v>167</v>
      </c>
      <c r="N988" s="190" t="s">
        <v>167</v>
      </c>
      <c r="S988" s="190" t="s">
        <v>167</v>
      </c>
      <c r="V988" s="190" t="s">
        <v>165</v>
      </c>
      <c r="Y988" s="190" t="s">
        <v>167</v>
      </c>
      <c r="AH988" s="190" t="s">
        <v>165</v>
      </c>
    </row>
    <row r="989" spans="1:34" x14ac:dyDescent="0.2">
      <c r="A989" s="190">
        <v>423639</v>
      </c>
      <c r="B989" s="190" t="s">
        <v>172</v>
      </c>
      <c r="Q989" s="190" t="s">
        <v>167</v>
      </c>
      <c r="AE989" s="190" t="s">
        <v>165</v>
      </c>
      <c r="AF989" s="190" t="s">
        <v>165</v>
      </c>
      <c r="AG989" s="190" t="s">
        <v>167</v>
      </c>
      <c r="AH989" s="190" t="s">
        <v>165</v>
      </c>
    </row>
    <row r="990" spans="1:34" x14ac:dyDescent="0.2">
      <c r="A990" s="190">
        <v>423651</v>
      </c>
      <c r="B990" s="190" t="s">
        <v>172</v>
      </c>
      <c r="E990" s="190" t="s">
        <v>167</v>
      </c>
      <c r="O990" s="190" t="s">
        <v>167</v>
      </c>
      <c r="S990" s="190" t="s">
        <v>167</v>
      </c>
      <c r="Y990" s="190" t="s">
        <v>167</v>
      </c>
      <c r="AH990" s="190" t="s">
        <v>165</v>
      </c>
    </row>
    <row r="991" spans="1:34" x14ac:dyDescent="0.2">
      <c r="A991" s="190">
        <v>423680</v>
      </c>
      <c r="B991" s="190" t="s">
        <v>172</v>
      </c>
      <c r="N991" s="190" t="s">
        <v>165</v>
      </c>
      <c r="T991" s="190" t="s">
        <v>167</v>
      </c>
      <c r="X991" s="190" t="s">
        <v>167</v>
      </c>
      <c r="Y991" s="190" t="s">
        <v>165</v>
      </c>
      <c r="AB991" s="190" t="s">
        <v>165</v>
      </c>
      <c r="AC991" s="190" t="s">
        <v>163</v>
      </c>
      <c r="AD991" s="190" t="s">
        <v>163</v>
      </c>
      <c r="AE991" s="190" t="s">
        <v>163</v>
      </c>
      <c r="AF991" s="190" t="s">
        <v>163</v>
      </c>
      <c r="AG991" s="190" t="s">
        <v>163</v>
      </c>
      <c r="AH991" s="190" t="s">
        <v>163</v>
      </c>
    </row>
    <row r="992" spans="1:34" x14ac:dyDescent="0.2">
      <c r="A992" s="190">
        <v>423683</v>
      </c>
      <c r="B992" s="190" t="s">
        <v>172</v>
      </c>
      <c r="Q992" s="190" t="s">
        <v>163</v>
      </c>
      <c r="Y992" s="190" t="s">
        <v>165</v>
      </c>
      <c r="Z992" s="190" t="s">
        <v>163</v>
      </c>
      <c r="AB992" s="190" t="s">
        <v>165</v>
      </c>
      <c r="AD992" s="190" t="s">
        <v>163</v>
      </c>
      <c r="AE992" s="190" t="s">
        <v>163</v>
      </c>
      <c r="AG992" s="190" t="s">
        <v>163</v>
      </c>
    </row>
    <row r="993" spans="1:34" x14ac:dyDescent="0.2">
      <c r="A993" s="190">
        <v>423685</v>
      </c>
      <c r="B993" s="190" t="s">
        <v>172</v>
      </c>
      <c r="E993" s="190" t="s">
        <v>167</v>
      </c>
      <c r="Y993" s="190" t="s">
        <v>167</v>
      </c>
      <c r="Z993" s="190" t="s">
        <v>167</v>
      </c>
      <c r="AA993" s="190" t="s">
        <v>167</v>
      </c>
      <c r="AD993" s="190" t="s">
        <v>163</v>
      </c>
      <c r="AE993" s="190" t="s">
        <v>163</v>
      </c>
      <c r="AF993" s="190" t="s">
        <v>163</v>
      </c>
      <c r="AG993" s="190" t="s">
        <v>163</v>
      </c>
      <c r="AH993" s="190" t="s">
        <v>163</v>
      </c>
    </row>
    <row r="994" spans="1:34" x14ac:dyDescent="0.2">
      <c r="A994" s="190">
        <v>423696</v>
      </c>
      <c r="B994" s="190" t="s">
        <v>172</v>
      </c>
      <c r="R994" s="190" t="s">
        <v>165</v>
      </c>
      <c r="S994" s="190" t="s">
        <v>163</v>
      </c>
      <c r="U994" s="190" t="s">
        <v>167</v>
      </c>
      <c r="W994" s="190" t="s">
        <v>163</v>
      </c>
      <c r="Y994" s="190" t="s">
        <v>165</v>
      </c>
      <c r="Z994" s="190" t="s">
        <v>163</v>
      </c>
      <c r="AA994" s="190" t="s">
        <v>163</v>
      </c>
      <c r="AB994" s="190" t="s">
        <v>165</v>
      </c>
      <c r="AC994" s="190" t="s">
        <v>163</v>
      </c>
      <c r="AD994" s="190" t="s">
        <v>163</v>
      </c>
      <c r="AE994" s="190" t="s">
        <v>163</v>
      </c>
      <c r="AF994" s="190" t="s">
        <v>163</v>
      </c>
      <c r="AG994" s="190" t="s">
        <v>163</v>
      </c>
      <c r="AH994" s="190" t="s">
        <v>163</v>
      </c>
    </row>
    <row r="995" spans="1:34" x14ac:dyDescent="0.2">
      <c r="A995" s="190">
        <v>423698</v>
      </c>
      <c r="B995" s="190" t="s">
        <v>172</v>
      </c>
      <c r="K995" s="190" t="s">
        <v>167</v>
      </c>
      <c r="V995" s="190" t="s">
        <v>167</v>
      </c>
      <c r="Y995" s="190" t="s">
        <v>165</v>
      </c>
      <c r="AA995" s="190" t="s">
        <v>165</v>
      </c>
      <c r="AB995" s="190" t="s">
        <v>165</v>
      </c>
      <c r="AD995" s="190" t="s">
        <v>163</v>
      </c>
      <c r="AE995" s="190" t="s">
        <v>163</v>
      </c>
      <c r="AF995" s="190" t="s">
        <v>163</v>
      </c>
      <c r="AG995" s="190" t="s">
        <v>163</v>
      </c>
      <c r="AH995" s="190" t="s">
        <v>163</v>
      </c>
    </row>
    <row r="996" spans="1:34" x14ac:dyDescent="0.2">
      <c r="A996" s="190">
        <v>423714</v>
      </c>
      <c r="B996" s="190" t="s">
        <v>172</v>
      </c>
      <c r="N996" s="190" t="s">
        <v>167</v>
      </c>
      <c r="AD996" s="190" t="s">
        <v>163</v>
      </c>
      <c r="AE996" s="190" t="s">
        <v>163</v>
      </c>
      <c r="AF996" s="190" t="s">
        <v>163</v>
      </c>
      <c r="AG996" s="190" t="s">
        <v>163</v>
      </c>
    </row>
    <row r="997" spans="1:34" x14ac:dyDescent="0.2">
      <c r="A997" s="190">
        <v>423717</v>
      </c>
      <c r="B997" s="190" t="s">
        <v>172</v>
      </c>
      <c r="G997" s="190" t="s">
        <v>167</v>
      </c>
      <c r="J997" s="190" t="s">
        <v>167</v>
      </c>
      <c r="O997" s="190" t="s">
        <v>167</v>
      </c>
      <c r="Q997" s="190" t="s">
        <v>167</v>
      </c>
      <c r="Y997" s="190" t="s">
        <v>165</v>
      </c>
      <c r="Z997" s="190" t="s">
        <v>165</v>
      </c>
      <c r="AA997" s="190" t="s">
        <v>165</v>
      </c>
      <c r="AB997" s="190" t="s">
        <v>165</v>
      </c>
      <c r="AC997" s="190" t="s">
        <v>165</v>
      </c>
      <c r="AD997" s="190" t="s">
        <v>163</v>
      </c>
      <c r="AE997" s="190" t="s">
        <v>163</v>
      </c>
      <c r="AF997" s="190" t="s">
        <v>163</v>
      </c>
      <c r="AG997" s="190" t="s">
        <v>163</v>
      </c>
      <c r="AH997" s="190" t="s">
        <v>163</v>
      </c>
    </row>
    <row r="998" spans="1:34" x14ac:dyDescent="0.2">
      <c r="A998" s="190">
        <v>423718</v>
      </c>
      <c r="B998" s="190" t="s">
        <v>172</v>
      </c>
      <c r="J998" s="190" t="s">
        <v>167</v>
      </c>
      <c r="Q998" s="190" t="s">
        <v>167</v>
      </c>
      <c r="W998" s="190" t="s">
        <v>167</v>
      </c>
      <c r="Y998" s="190" t="s">
        <v>165</v>
      </c>
      <c r="Z998" s="190" t="s">
        <v>163</v>
      </c>
      <c r="AA998" s="190" t="s">
        <v>165</v>
      </c>
      <c r="AB998" s="190" t="s">
        <v>165</v>
      </c>
      <c r="AC998" s="190" t="s">
        <v>163</v>
      </c>
      <c r="AD998" s="190" t="s">
        <v>163</v>
      </c>
      <c r="AE998" s="190" t="s">
        <v>163</v>
      </c>
      <c r="AF998" s="190" t="s">
        <v>163</v>
      </c>
      <c r="AG998" s="190" t="s">
        <v>163</v>
      </c>
      <c r="AH998" s="190" t="s">
        <v>163</v>
      </c>
    </row>
    <row r="999" spans="1:34" x14ac:dyDescent="0.2">
      <c r="A999" s="190">
        <v>423720</v>
      </c>
      <c r="B999" s="190" t="s">
        <v>172</v>
      </c>
      <c r="Y999" s="190" t="s">
        <v>167</v>
      </c>
      <c r="AB999" s="190" t="s">
        <v>167</v>
      </c>
      <c r="AE999" s="190" t="s">
        <v>165</v>
      </c>
      <c r="AG999" s="190" t="s">
        <v>165</v>
      </c>
      <c r="AH999" s="190" t="s">
        <v>165</v>
      </c>
    </row>
    <row r="1000" spans="1:34" x14ac:dyDescent="0.2">
      <c r="A1000" s="190">
        <v>423721</v>
      </c>
      <c r="B1000" s="190" t="s">
        <v>172</v>
      </c>
      <c r="L1000" s="190" t="s">
        <v>167</v>
      </c>
      <c r="N1000" s="190" t="s">
        <v>167</v>
      </c>
      <c r="P1000" s="190" t="s">
        <v>165</v>
      </c>
      <c r="T1000" s="190" t="s">
        <v>165</v>
      </c>
      <c r="Y1000" s="190" t="s">
        <v>165</v>
      </c>
      <c r="AA1000" s="190" t="s">
        <v>165</v>
      </c>
      <c r="AB1000" s="190" t="s">
        <v>163</v>
      </c>
      <c r="AC1000" s="190" t="s">
        <v>163</v>
      </c>
      <c r="AD1000" s="190" t="s">
        <v>163</v>
      </c>
      <c r="AE1000" s="190" t="s">
        <v>163</v>
      </c>
      <c r="AF1000" s="190" t="s">
        <v>163</v>
      </c>
      <c r="AG1000" s="190" t="s">
        <v>163</v>
      </c>
      <c r="AH1000" s="190" t="s">
        <v>163</v>
      </c>
    </row>
    <row r="1001" spans="1:34" x14ac:dyDescent="0.2">
      <c r="A1001" s="190">
        <v>423731</v>
      </c>
      <c r="B1001" s="190" t="s">
        <v>172</v>
      </c>
      <c r="D1001" s="190" t="s">
        <v>167</v>
      </c>
      <c r="V1001" s="190" t="s">
        <v>167</v>
      </c>
      <c r="X1001" s="190" t="s">
        <v>167</v>
      </c>
      <c r="AA1001" s="190" t="s">
        <v>167</v>
      </c>
      <c r="AB1001" s="190" t="s">
        <v>167</v>
      </c>
      <c r="AD1001" s="190" t="s">
        <v>167</v>
      </c>
      <c r="AF1001" s="190" t="s">
        <v>165</v>
      </c>
    </row>
    <row r="1002" spans="1:34" x14ac:dyDescent="0.2">
      <c r="A1002" s="190">
        <v>423739</v>
      </c>
      <c r="B1002" s="190" t="s">
        <v>172</v>
      </c>
      <c r="Q1002" s="190" t="s">
        <v>167</v>
      </c>
      <c r="T1002" s="190" t="s">
        <v>165</v>
      </c>
      <c r="U1002" s="190" t="s">
        <v>163</v>
      </c>
      <c r="Z1002" s="190" t="s">
        <v>163</v>
      </c>
      <c r="AA1002" s="190" t="s">
        <v>163</v>
      </c>
      <c r="AD1002" s="190" t="s">
        <v>163</v>
      </c>
      <c r="AE1002" s="190" t="s">
        <v>163</v>
      </c>
      <c r="AF1002" s="190" t="s">
        <v>163</v>
      </c>
      <c r="AG1002" s="190" t="s">
        <v>163</v>
      </c>
    </row>
    <row r="1003" spans="1:34" x14ac:dyDescent="0.2">
      <c r="A1003" s="190">
        <v>423747</v>
      </c>
      <c r="B1003" s="190" t="s">
        <v>172</v>
      </c>
      <c r="Y1003" s="190" t="s">
        <v>167</v>
      </c>
      <c r="AA1003" s="190" t="s">
        <v>167</v>
      </c>
      <c r="AC1003" s="190" t="s">
        <v>167</v>
      </c>
      <c r="AD1003" s="190" t="s">
        <v>165</v>
      </c>
      <c r="AE1003" s="190" t="s">
        <v>163</v>
      </c>
      <c r="AF1003" s="190" t="s">
        <v>165</v>
      </c>
      <c r="AG1003" s="190" t="s">
        <v>165</v>
      </c>
      <c r="AH1003" s="190" t="s">
        <v>165</v>
      </c>
    </row>
    <row r="1004" spans="1:34" x14ac:dyDescent="0.2">
      <c r="A1004" s="190">
        <v>423752</v>
      </c>
      <c r="B1004" s="190" t="s">
        <v>172</v>
      </c>
      <c r="L1004" s="190" t="s">
        <v>163</v>
      </c>
      <c r="R1004" s="190" t="s">
        <v>163</v>
      </c>
      <c r="Y1004" s="190" t="s">
        <v>167</v>
      </c>
      <c r="AE1004" s="190" t="s">
        <v>163</v>
      </c>
      <c r="AF1004" s="190" t="s">
        <v>167</v>
      </c>
      <c r="AG1004" s="190" t="s">
        <v>165</v>
      </c>
      <c r="AH1004" s="190" t="s">
        <v>167</v>
      </c>
    </row>
    <row r="1005" spans="1:34" x14ac:dyDescent="0.2">
      <c r="A1005" s="190">
        <v>423753</v>
      </c>
      <c r="B1005" s="190" t="s">
        <v>172</v>
      </c>
      <c r="Q1005" s="190" t="s">
        <v>167</v>
      </c>
      <c r="R1005" s="190" t="s">
        <v>167</v>
      </c>
      <c r="Y1005" s="190" t="s">
        <v>167</v>
      </c>
      <c r="AA1005" s="190" t="s">
        <v>167</v>
      </c>
      <c r="AD1005" s="190" t="s">
        <v>165</v>
      </c>
      <c r="AF1005" s="190" t="s">
        <v>165</v>
      </c>
    </row>
    <row r="1006" spans="1:34" x14ac:dyDescent="0.2">
      <c r="A1006" s="190">
        <v>423754</v>
      </c>
      <c r="B1006" s="190" t="s">
        <v>172</v>
      </c>
      <c r="E1006" s="190" t="s">
        <v>167</v>
      </c>
      <c r="O1006" s="190" t="s">
        <v>167</v>
      </c>
      <c r="AA1006" s="190" t="s">
        <v>167</v>
      </c>
      <c r="AD1006" s="190" t="s">
        <v>167</v>
      </c>
      <c r="AE1006" s="190" t="s">
        <v>167</v>
      </c>
      <c r="AF1006" s="190" t="s">
        <v>167</v>
      </c>
      <c r="AG1006" s="190" t="s">
        <v>167</v>
      </c>
    </row>
    <row r="1007" spans="1:34" x14ac:dyDescent="0.2">
      <c r="A1007" s="190">
        <v>423759</v>
      </c>
      <c r="B1007" s="190" t="s">
        <v>172</v>
      </c>
      <c r="Z1007" s="190" t="s">
        <v>163</v>
      </c>
      <c r="AA1007" s="190" t="s">
        <v>163</v>
      </c>
      <c r="AD1007" s="190" t="s">
        <v>163</v>
      </c>
      <c r="AE1007" s="190" t="s">
        <v>163</v>
      </c>
      <c r="AF1007" s="190" t="s">
        <v>163</v>
      </c>
      <c r="AG1007" s="190" t="s">
        <v>163</v>
      </c>
    </row>
    <row r="1008" spans="1:34" x14ac:dyDescent="0.2">
      <c r="A1008" s="190">
        <v>423781</v>
      </c>
      <c r="B1008" s="190" t="s">
        <v>172</v>
      </c>
      <c r="L1008" s="190" t="s">
        <v>167</v>
      </c>
      <c r="Q1008" s="190" t="s">
        <v>165</v>
      </c>
      <c r="Y1008" s="190" t="s">
        <v>167</v>
      </c>
      <c r="AD1008" s="190" t="s">
        <v>163</v>
      </c>
      <c r="AE1008" s="190" t="s">
        <v>163</v>
      </c>
      <c r="AF1008" s="190" t="s">
        <v>167</v>
      </c>
      <c r="AG1008" s="190" t="s">
        <v>165</v>
      </c>
    </row>
    <row r="1009" spans="1:34" x14ac:dyDescent="0.2">
      <c r="A1009" s="190">
        <v>423783</v>
      </c>
      <c r="B1009" s="190" t="s">
        <v>172</v>
      </c>
      <c r="N1009" s="190" t="s">
        <v>167</v>
      </c>
      <c r="T1009" s="190" t="s">
        <v>167</v>
      </c>
      <c r="Y1009" s="190" t="s">
        <v>165</v>
      </c>
      <c r="AA1009" s="190" t="s">
        <v>167</v>
      </c>
      <c r="AB1009" s="190" t="s">
        <v>165</v>
      </c>
      <c r="AD1009" s="190" t="s">
        <v>165</v>
      </c>
      <c r="AE1009" s="190" t="s">
        <v>163</v>
      </c>
      <c r="AF1009" s="190" t="s">
        <v>165</v>
      </c>
      <c r="AG1009" s="190" t="s">
        <v>163</v>
      </c>
      <c r="AH1009" s="190" t="s">
        <v>167</v>
      </c>
    </row>
    <row r="1010" spans="1:34" x14ac:dyDescent="0.2">
      <c r="A1010" s="190">
        <v>423791</v>
      </c>
      <c r="B1010" s="190" t="s">
        <v>172</v>
      </c>
      <c r="P1010" s="190" t="s">
        <v>165</v>
      </c>
      <c r="Q1010" s="190" t="s">
        <v>163</v>
      </c>
      <c r="R1010" s="190" t="s">
        <v>165</v>
      </c>
      <c r="Y1010" s="190" t="s">
        <v>163</v>
      </c>
      <c r="Z1010" s="190" t="s">
        <v>163</v>
      </c>
      <c r="AA1010" s="190" t="s">
        <v>163</v>
      </c>
      <c r="AB1010" s="190" t="s">
        <v>165</v>
      </c>
      <c r="AD1010" s="190" t="s">
        <v>163</v>
      </c>
      <c r="AE1010" s="190" t="s">
        <v>165</v>
      </c>
      <c r="AF1010" s="190" t="s">
        <v>163</v>
      </c>
      <c r="AG1010" s="190" t="s">
        <v>165</v>
      </c>
    </row>
    <row r="1011" spans="1:34" x14ac:dyDescent="0.2">
      <c r="A1011" s="190">
        <v>423795</v>
      </c>
      <c r="B1011" s="190" t="s">
        <v>172</v>
      </c>
      <c r="D1011" s="190" t="s">
        <v>167</v>
      </c>
      <c r="K1011" s="190" t="s">
        <v>167</v>
      </c>
      <c r="S1011" s="190" t="s">
        <v>167</v>
      </c>
      <c r="X1011" s="190" t="s">
        <v>167</v>
      </c>
      <c r="Y1011" s="190" t="s">
        <v>165</v>
      </c>
      <c r="AA1011" s="190" t="s">
        <v>165</v>
      </c>
      <c r="AB1011" s="190" t="s">
        <v>165</v>
      </c>
      <c r="AC1011" s="190" t="s">
        <v>165</v>
      </c>
      <c r="AD1011" s="190" t="s">
        <v>163</v>
      </c>
      <c r="AE1011" s="190" t="s">
        <v>163</v>
      </c>
      <c r="AF1011" s="190" t="s">
        <v>163</v>
      </c>
      <c r="AG1011" s="190" t="s">
        <v>163</v>
      </c>
      <c r="AH1011" s="190" t="s">
        <v>163</v>
      </c>
    </row>
    <row r="1012" spans="1:34" x14ac:dyDescent="0.2">
      <c r="A1012" s="190">
        <v>423805</v>
      </c>
      <c r="B1012" s="190" t="s">
        <v>172</v>
      </c>
      <c r="L1012" s="190" t="s">
        <v>167</v>
      </c>
      <c r="R1012" s="190" t="s">
        <v>167</v>
      </c>
      <c r="S1012" s="190" t="s">
        <v>167</v>
      </c>
      <c r="Z1012" s="190" t="s">
        <v>163</v>
      </c>
      <c r="AB1012" s="190" t="s">
        <v>165</v>
      </c>
      <c r="AC1012" s="190" t="s">
        <v>163</v>
      </c>
      <c r="AE1012" s="190" t="s">
        <v>163</v>
      </c>
      <c r="AF1012" s="190" t="s">
        <v>165</v>
      </c>
      <c r="AG1012" s="190" t="s">
        <v>165</v>
      </c>
      <c r="AH1012" s="190" t="s">
        <v>163</v>
      </c>
    </row>
    <row r="1013" spans="1:34" x14ac:dyDescent="0.2">
      <c r="A1013" s="190">
        <v>423825</v>
      </c>
      <c r="B1013" s="190" t="s">
        <v>172</v>
      </c>
      <c r="L1013" s="190" t="s">
        <v>167</v>
      </c>
      <c r="R1013" s="190" t="s">
        <v>165</v>
      </c>
      <c r="S1013" s="190" t="s">
        <v>165</v>
      </c>
      <c r="Y1013" s="190" t="s">
        <v>167</v>
      </c>
      <c r="AA1013" s="190" t="s">
        <v>167</v>
      </c>
      <c r="AD1013" s="190" t="s">
        <v>163</v>
      </c>
      <c r="AE1013" s="190" t="s">
        <v>163</v>
      </c>
      <c r="AF1013" s="190" t="s">
        <v>163</v>
      </c>
      <c r="AG1013" s="190" t="s">
        <v>163</v>
      </c>
      <c r="AH1013" s="190" t="s">
        <v>163</v>
      </c>
    </row>
    <row r="1014" spans="1:34" x14ac:dyDescent="0.2">
      <c r="A1014" s="190">
        <v>423828</v>
      </c>
      <c r="B1014" s="190" t="s">
        <v>172</v>
      </c>
      <c r="E1014" s="190" t="s">
        <v>167</v>
      </c>
      <c r="K1014" s="190" t="s">
        <v>167</v>
      </c>
      <c r="Q1014" s="190" t="s">
        <v>167</v>
      </c>
      <c r="Y1014" s="190" t="s">
        <v>167</v>
      </c>
      <c r="AA1014" s="190" t="s">
        <v>167</v>
      </c>
      <c r="AB1014" s="190" t="s">
        <v>167</v>
      </c>
      <c r="AC1014" s="190" t="s">
        <v>167</v>
      </c>
      <c r="AD1014" s="190" t="s">
        <v>165</v>
      </c>
      <c r="AE1014" s="190" t="s">
        <v>165</v>
      </c>
      <c r="AF1014" s="190" t="s">
        <v>163</v>
      </c>
      <c r="AG1014" s="190" t="s">
        <v>165</v>
      </c>
      <c r="AH1014" s="190" t="s">
        <v>163</v>
      </c>
    </row>
    <row r="1015" spans="1:34" x14ac:dyDescent="0.2">
      <c r="A1015" s="190">
        <v>423832</v>
      </c>
      <c r="B1015" s="190" t="s">
        <v>172</v>
      </c>
      <c r="E1015" s="190" t="s">
        <v>167</v>
      </c>
      <c r="K1015" s="190" t="s">
        <v>167</v>
      </c>
      <c r="O1015" s="190" t="s">
        <v>167</v>
      </c>
      <c r="Y1015" s="190" t="s">
        <v>167</v>
      </c>
      <c r="AA1015" s="190" t="s">
        <v>167</v>
      </c>
      <c r="AB1015" s="190" t="s">
        <v>167</v>
      </c>
      <c r="AD1015" s="190" t="s">
        <v>165</v>
      </c>
      <c r="AE1015" s="190" t="s">
        <v>165</v>
      </c>
      <c r="AF1015" s="190" t="s">
        <v>165</v>
      </c>
      <c r="AG1015" s="190" t="s">
        <v>165</v>
      </c>
      <c r="AH1015" s="190" t="s">
        <v>165</v>
      </c>
    </row>
    <row r="1016" spans="1:34" x14ac:dyDescent="0.2">
      <c r="A1016" s="190">
        <v>423841</v>
      </c>
      <c r="B1016" s="190" t="s">
        <v>172</v>
      </c>
      <c r="F1016" s="190" t="s">
        <v>167</v>
      </c>
      <c r="K1016" s="190" t="s">
        <v>167</v>
      </c>
      <c r="N1016" s="190" t="s">
        <v>167</v>
      </c>
      <c r="P1016" s="190" t="s">
        <v>167</v>
      </c>
      <c r="AA1016" s="190" t="s">
        <v>165</v>
      </c>
      <c r="AB1016" s="190" t="s">
        <v>165</v>
      </c>
      <c r="AD1016" s="190" t="s">
        <v>163</v>
      </c>
      <c r="AE1016" s="190" t="s">
        <v>163</v>
      </c>
      <c r="AF1016" s="190" t="s">
        <v>163</v>
      </c>
      <c r="AG1016" s="190" t="s">
        <v>163</v>
      </c>
      <c r="AH1016" s="190" t="s">
        <v>163</v>
      </c>
    </row>
    <row r="1017" spans="1:34" x14ac:dyDescent="0.2">
      <c r="A1017" s="190">
        <v>423856</v>
      </c>
      <c r="B1017" s="190" t="s">
        <v>172</v>
      </c>
      <c r="F1017" s="190" t="s">
        <v>167</v>
      </c>
      <c r="Q1017" s="190" t="s">
        <v>167</v>
      </c>
      <c r="X1017" s="190" t="s">
        <v>167</v>
      </c>
      <c r="AA1017" s="190" t="s">
        <v>167</v>
      </c>
      <c r="AF1017" s="190" t="s">
        <v>167</v>
      </c>
      <c r="AG1017" s="190" t="s">
        <v>167</v>
      </c>
      <c r="AH1017" s="190" t="s">
        <v>167</v>
      </c>
    </row>
    <row r="1018" spans="1:34" x14ac:dyDescent="0.2">
      <c r="A1018" s="190">
        <v>423876</v>
      </c>
      <c r="B1018" s="190" t="s">
        <v>172</v>
      </c>
      <c r="J1018" s="190" t="s">
        <v>167</v>
      </c>
      <c r="X1018" s="190" t="s">
        <v>165</v>
      </c>
      <c r="Y1018" s="190" t="s">
        <v>165</v>
      </c>
      <c r="AA1018" s="190" t="s">
        <v>163</v>
      </c>
      <c r="AB1018" s="190" t="s">
        <v>167</v>
      </c>
      <c r="AE1018" s="190" t="s">
        <v>163</v>
      </c>
      <c r="AF1018" s="190" t="s">
        <v>163</v>
      </c>
      <c r="AG1018" s="190" t="s">
        <v>163</v>
      </c>
    </row>
    <row r="1019" spans="1:34" x14ac:dyDescent="0.2">
      <c r="A1019" s="190">
        <v>423889</v>
      </c>
      <c r="B1019" s="190" t="s">
        <v>172</v>
      </c>
      <c r="C1019" s="190" t="s">
        <v>167</v>
      </c>
      <c r="X1019" s="190" t="s">
        <v>167</v>
      </c>
      <c r="Y1019" s="190" t="s">
        <v>163</v>
      </c>
      <c r="AA1019" s="190" t="s">
        <v>163</v>
      </c>
      <c r="AB1019" s="190" t="s">
        <v>163</v>
      </c>
      <c r="AC1019" s="190" t="s">
        <v>163</v>
      </c>
      <c r="AD1019" s="190" t="s">
        <v>163</v>
      </c>
      <c r="AE1019" s="190" t="s">
        <v>163</v>
      </c>
      <c r="AF1019" s="190" t="s">
        <v>163</v>
      </c>
      <c r="AG1019" s="190" t="s">
        <v>165</v>
      </c>
      <c r="AH1019" s="190" t="s">
        <v>163</v>
      </c>
    </row>
    <row r="1020" spans="1:34" x14ac:dyDescent="0.2">
      <c r="A1020" s="190">
        <v>423901</v>
      </c>
      <c r="B1020" s="190" t="s">
        <v>172</v>
      </c>
      <c r="I1020" s="190" t="s">
        <v>167</v>
      </c>
      <c r="Y1020" s="190" t="s">
        <v>167</v>
      </c>
      <c r="AA1020" s="190" t="s">
        <v>165</v>
      </c>
      <c r="AB1020" s="190" t="s">
        <v>167</v>
      </c>
      <c r="AE1020" s="190" t="s">
        <v>165</v>
      </c>
      <c r="AF1020" s="190" t="s">
        <v>165</v>
      </c>
      <c r="AG1020" s="190" t="s">
        <v>165</v>
      </c>
    </row>
    <row r="1021" spans="1:34" x14ac:dyDescent="0.2">
      <c r="A1021" s="190">
        <v>423911</v>
      </c>
      <c r="B1021" s="190" t="s">
        <v>172</v>
      </c>
      <c r="N1021" s="190" t="s">
        <v>167</v>
      </c>
      <c r="T1021" s="190" t="s">
        <v>163</v>
      </c>
      <c r="V1021" s="190" t="s">
        <v>163</v>
      </c>
      <c r="AB1021" s="190" t="s">
        <v>167</v>
      </c>
      <c r="AF1021" s="190" t="s">
        <v>167</v>
      </c>
    </row>
    <row r="1022" spans="1:34" x14ac:dyDescent="0.2">
      <c r="A1022" s="190">
        <v>423916</v>
      </c>
      <c r="B1022" s="190" t="s">
        <v>172</v>
      </c>
      <c r="E1022" s="190" t="s">
        <v>167</v>
      </c>
      <c r="L1022" s="190" t="s">
        <v>167</v>
      </c>
      <c r="X1022" s="190" t="s">
        <v>167</v>
      </c>
      <c r="Y1022" s="190" t="s">
        <v>165</v>
      </c>
      <c r="AA1022" s="190" t="s">
        <v>165</v>
      </c>
      <c r="AB1022" s="190" t="s">
        <v>165</v>
      </c>
      <c r="AC1022" s="190" t="s">
        <v>165</v>
      </c>
      <c r="AD1022" s="190" t="s">
        <v>163</v>
      </c>
      <c r="AE1022" s="190" t="s">
        <v>163</v>
      </c>
      <c r="AF1022" s="190" t="s">
        <v>163</v>
      </c>
      <c r="AG1022" s="190" t="s">
        <v>163</v>
      </c>
      <c r="AH1022" s="190" t="s">
        <v>163</v>
      </c>
    </row>
    <row r="1023" spans="1:34" x14ac:dyDescent="0.2">
      <c r="A1023" s="190">
        <v>423939</v>
      </c>
      <c r="B1023" s="190" t="s">
        <v>172</v>
      </c>
      <c r="Q1023" s="190" t="s">
        <v>165</v>
      </c>
      <c r="Z1023" s="190" t="s">
        <v>167</v>
      </c>
      <c r="AA1023" s="190" t="s">
        <v>165</v>
      </c>
      <c r="AB1023" s="190" t="s">
        <v>165</v>
      </c>
      <c r="AD1023" s="190" t="s">
        <v>165</v>
      </c>
      <c r="AE1023" s="190" t="s">
        <v>163</v>
      </c>
      <c r="AF1023" s="190" t="s">
        <v>163</v>
      </c>
      <c r="AG1023" s="190" t="s">
        <v>165</v>
      </c>
      <c r="AH1023" s="190" t="s">
        <v>165</v>
      </c>
    </row>
    <row r="1024" spans="1:34" x14ac:dyDescent="0.2">
      <c r="A1024" s="190">
        <v>423941</v>
      </c>
      <c r="B1024" s="190" t="s">
        <v>172</v>
      </c>
      <c r="Q1024" s="190" t="s">
        <v>165</v>
      </c>
      <c r="V1024" s="190" t="s">
        <v>163</v>
      </c>
      <c r="X1024" s="190" t="s">
        <v>167</v>
      </c>
      <c r="Y1024" s="190" t="s">
        <v>165</v>
      </c>
      <c r="Z1024" s="190" t="s">
        <v>163</v>
      </c>
      <c r="AA1024" s="190" t="s">
        <v>165</v>
      </c>
      <c r="AC1024" s="190" t="s">
        <v>165</v>
      </c>
      <c r="AD1024" s="190" t="s">
        <v>163</v>
      </c>
      <c r="AE1024" s="190" t="s">
        <v>163</v>
      </c>
      <c r="AF1024" s="190" t="s">
        <v>163</v>
      </c>
      <c r="AG1024" s="190" t="s">
        <v>163</v>
      </c>
      <c r="AH1024" s="190" t="s">
        <v>163</v>
      </c>
    </row>
    <row r="1025" spans="1:44" x14ac:dyDescent="0.2">
      <c r="A1025" s="190">
        <v>423943</v>
      </c>
      <c r="B1025" s="190" t="s">
        <v>172</v>
      </c>
      <c r="E1025" s="190" t="s">
        <v>167</v>
      </c>
      <c r="K1025" s="190" t="s">
        <v>167</v>
      </c>
      <c r="R1025" s="190" t="s">
        <v>167</v>
      </c>
      <c r="Y1025" s="190" t="s">
        <v>167</v>
      </c>
      <c r="AA1025" s="190" t="s">
        <v>167</v>
      </c>
      <c r="AE1025" s="190" t="s">
        <v>163</v>
      </c>
      <c r="AF1025" s="190" t="s">
        <v>165</v>
      </c>
      <c r="AG1025" s="190" t="s">
        <v>165</v>
      </c>
      <c r="AH1025" s="190" t="s">
        <v>167</v>
      </c>
    </row>
    <row r="1026" spans="1:44" x14ac:dyDescent="0.2">
      <c r="A1026" s="190">
        <v>423946</v>
      </c>
      <c r="B1026" s="190" t="s">
        <v>172</v>
      </c>
      <c r="C1026" s="190" t="s">
        <v>165</v>
      </c>
      <c r="K1026" s="190" t="s">
        <v>167</v>
      </c>
      <c r="Q1026" s="190" t="s">
        <v>167</v>
      </c>
      <c r="Y1026" s="190" t="s">
        <v>165</v>
      </c>
      <c r="Z1026" s="190" t="s">
        <v>165</v>
      </c>
      <c r="AA1026" s="190" t="s">
        <v>165</v>
      </c>
      <c r="AB1026" s="190" t="s">
        <v>165</v>
      </c>
      <c r="AC1026" s="190" t="s">
        <v>165</v>
      </c>
      <c r="AD1026" s="190" t="s">
        <v>163</v>
      </c>
      <c r="AE1026" s="190" t="s">
        <v>163</v>
      </c>
      <c r="AF1026" s="190" t="s">
        <v>163</v>
      </c>
      <c r="AG1026" s="190" t="s">
        <v>163</v>
      </c>
      <c r="AH1026" s="190" t="s">
        <v>163</v>
      </c>
    </row>
    <row r="1027" spans="1:44" x14ac:dyDescent="0.2">
      <c r="A1027" s="190">
        <v>423948</v>
      </c>
      <c r="B1027" s="190" t="s">
        <v>172</v>
      </c>
      <c r="H1027" s="190" t="s">
        <v>167</v>
      </c>
      <c r="P1027" s="190" t="s">
        <v>167</v>
      </c>
      <c r="Q1027" s="190" t="s">
        <v>167</v>
      </c>
      <c r="R1027" s="190" t="s">
        <v>165</v>
      </c>
      <c r="Y1027" s="190" t="s">
        <v>165</v>
      </c>
      <c r="AA1027" s="190" t="s">
        <v>163</v>
      </c>
      <c r="AC1027" s="190" t="s">
        <v>165</v>
      </c>
      <c r="AD1027" s="190" t="s">
        <v>163</v>
      </c>
      <c r="AE1027" s="190" t="s">
        <v>163</v>
      </c>
      <c r="AF1027" s="190" t="s">
        <v>163</v>
      </c>
      <c r="AG1027" s="190" t="s">
        <v>163</v>
      </c>
      <c r="AH1027" s="190" t="s">
        <v>163</v>
      </c>
    </row>
    <row r="1028" spans="1:44" x14ac:dyDescent="0.2">
      <c r="A1028" s="190">
        <v>423949</v>
      </c>
      <c r="B1028" s="190" t="s">
        <v>172</v>
      </c>
      <c r="N1028" s="190" t="s">
        <v>165</v>
      </c>
      <c r="Y1028" s="190" t="s">
        <v>165</v>
      </c>
      <c r="AA1028" s="190" t="s">
        <v>165</v>
      </c>
      <c r="AB1028" s="190" t="s">
        <v>165</v>
      </c>
      <c r="AD1028" s="190" t="s">
        <v>163</v>
      </c>
      <c r="AF1028" s="190" t="s">
        <v>165</v>
      </c>
      <c r="AH1028" s="190" t="s">
        <v>163</v>
      </c>
    </row>
    <row r="1029" spans="1:44" x14ac:dyDescent="0.2">
      <c r="A1029" s="190">
        <v>423957</v>
      </c>
      <c r="B1029" s="190" t="s">
        <v>172</v>
      </c>
      <c r="R1029" s="190" t="s">
        <v>163</v>
      </c>
      <c r="AA1029" s="190" t="s">
        <v>167</v>
      </c>
      <c r="AB1029" s="190" t="s">
        <v>163</v>
      </c>
      <c r="AD1029" s="190" t="s">
        <v>163</v>
      </c>
      <c r="AE1029" s="190" t="s">
        <v>163</v>
      </c>
      <c r="AF1029" s="190" t="s">
        <v>163</v>
      </c>
      <c r="AG1029" s="190" t="s">
        <v>163</v>
      </c>
      <c r="AH1029" s="190" t="s">
        <v>165</v>
      </c>
    </row>
    <row r="1030" spans="1:44" x14ac:dyDescent="0.2">
      <c r="A1030" s="190">
        <v>423978</v>
      </c>
      <c r="B1030" s="190" t="s">
        <v>172</v>
      </c>
      <c r="R1030" s="190" t="s">
        <v>163</v>
      </c>
      <c r="Y1030" s="190" t="s">
        <v>165</v>
      </c>
      <c r="AA1030" s="190" t="s">
        <v>165</v>
      </c>
      <c r="AD1030" s="190" t="s">
        <v>163</v>
      </c>
      <c r="AH1030" s="190" t="s">
        <v>163</v>
      </c>
    </row>
    <row r="1031" spans="1:44" x14ac:dyDescent="0.2">
      <c r="A1031" s="190">
        <v>423980</v>
      </c>
      <c r="B1031" s="190" t="s">
        <v>172</v>
      </c>
      <c r="K1031" s="190" t="s">
        <v>167</v>
      </c>
      <c r="N1031" s="190" t="s">
        <v>167</v>
      </c>
      <c r="Y1031" s="190" t="s">
        <v>167</v>
      </c>
      <c r="AA1031" s="190" t="s">
        <v>165</v>
      </c>
      <c r="AB1031" s="190" t="s">
        <v>165</v>
      </c>
      <c r="AF1031" s="190" t="s">
        <v>165</v>
      </c>
      <c r="AG1031" s="190" t="s">
        <v>165</v>
      </c>
      <c r="AH1031" s="190" t="s">
        <v>165</v>
      </c>
    </row>
    <row r="1032" spans="1:44" x14ac:dyDescent="0.2">
      <c r="A1032" s="190">
        <v>423981</v>
      </c>
      <c r="B1032" s="190" t="s">
        <v>172</v>
      </c>
      <c r="K1032" s="190" t="s">
        <v>167</v>
      </c>
      <c r="Q1032" s="190" t="s">
        <v>167</v>
      </c>
      <c r="V1032" s="190" t="s">
        <v>165</v>
      </c>
      <c r="W1032" s="190" t="s">
        <v>165</v>
      </c>
      <c r="Y1032" s="190" t="s">
        <v>165</v>
      </c>
      <c r="AB1032" s="190" t="s">
        <v>165</v>
      </c>
      <c r="AC1032" s="190" t="s">
        <v>165</v>
      </c>
      <c r="AD1032" s="190" t="s">
        <v>163</v>
      </c>
      <c r="AE1032" s="190" t="s">
        <v>163</v>
      </c>
      <c r="AF1032" s="190" t="s">
        <v>163</v>
      </c>
      <c r="AG1032" s="190" t="s">
        <v>163</v>
      </c>
      <c r="AH1032" s="190" t="s">
        <v>163</v>
      </c>
    </row>
    <row r="1033" spans="1:44" x14ac:dyDescent="0.2">
      <c r="A1033" s="190">
        <v>423984</v>
      </c>
      <c r="B1033" s="190" t="s">
        <v>172</v>
      </c>
      <c r="Q1033" s="190" t="s">
        <v>167</v>
      </c>
      <c r="S1033" s="190" t="s">
        <v>167</v>
      </c>
      <c r="Y1033" s="190" t="s">
        <v>165</v>
      </c>
      <c r="Z1033" s="190" t="s">
        <v>163</v>
      </c>
      <c r="AA1033" s="190" t="s">
        <v>163</v>
      </c>
      <c r="AB1033" s="190" t="s">
        <v>165</v>
      </c>
      <c r="AC1033" s="190" t="s">
        <v>163</v>
      </c>
      <c r="AD1033" s="190" t="s">
        <v>163</v>
      </c>
      <c r="AE1033" s="190" t="s">
        <v>163</v>
      </c>
      <c r="AF1033" s="190" t="s">
        <v>163</v>
      </c>
      <c r="AG1033" s="190" t="s">
        <v>163</v>
      </c>
      <c r="AH1033" s="190" t="s">
        <v>163</v>
      </c>
    </row>
    <row r="1034" spans="1:44" x14ac:dyDescent="0.2">
      <c r="A1034" s="190">
        <v>423987</v>
      </c>
      <c r="B1034" s="190" t="s">
        <v>172</v>
      </c>
      <c r="C1034" s="190" t="s">
        <v>255</v>
      </c>
      <c r="D1034" s="190" t="s">
        <v>255</v>
      </c>
      <c r="E1034" s="190" t="s">
        <v>255</v>
      </c>
      <c r="F1034" s="190" t="s">
        <v>255</v>
      </c>
      <c r="G1034" s="190" t="s">
        <v>255</v>
      </c>
      <c r="H1034" s="190" t="s">
        <v>255</v>
      </c>
      <c r="I1034" s="190" t="s">
        <v>255</v>
      </c>
      <c r="J1034" s="190" t="s">
        <v>255</v>
      </c>
      <c r="K1034" s="190" t="s">
        <v>255</v>
      </c>
      <c r="L1034" s="190" t="s">
        <v>255</v>
      </c>
      <c r="M1034" s="190" t="s">
        <v>255</v>
      </c>
      <c r="N1034" s="190" t="s">
        <v>255</v>
      </c>
      <c r="O1034" s="190" t="s">
        <v>255</v>
      </c>
      <c r="P1034" s="190" t="s">
        <v>255</v>
      </c>
      <c r="Q1034" s="190" t="s">
        <v>255</v>
      </c>
      <c r="R1034" s="190" t="s">
        <v>165</v>
      </c>
      <c r="S1034" s="190" t="s">
        <v>255</v>
      </c>
      <c r="T1034" s="190" t="s">
        <v>255</v>
      </c>
      <c r="U1034" s="190" t="s">
        <v>255</v>
      </c>
      <c r="V1034" s="190" t="s">
        <v>255</v>
      </c>
      <c r="W1034" s="190" t="s">
        <v>255</v>
      </c>
      <c r="X1034" s="190" t="s">
        <v>255</v>
      </c>
      <c r="Y1034" s="190" t="s">
        <v>167</v>
      </c>
      <c r="Z1034" s="190" t="s">
        <v>165</v>
      </c>
      <c r="AA1034" s="190" t="s">
        <v>165</v>
      </c>
      <c r="AB1034" s="190" t="s">
        <v>167</v>
      </c>
      <c r="AC1034" s="190" t="s">
        <v>255</v>
      </c>
      <c r="AD1034" s="190" t="s">
        <v>167</v>
      </c>
      <c r="AE1034" s="190" t="s">
        <v>167</v>
      </c>
      <c r="AF1034" s="190" t="s">
        <v>165</v>
      </c>
      <c r="AG1034" s="190" t="s">
        <v>163</v>
      </c>
      <c r="AH1034" s="190" t="s">
        <v>255</v>
      </c>
      <c r="AI1034" s="190" t="s">
        <v>255</v>
      </c>
      <c r="AJ1034" s="190" t="s">
        <v>255</v>
      </c>
      <c r="AK1034" s="190" t="s">
        <v>255</v>
      </c>
      <c r="AL1034" s="190" t="s">
        <v>255</v>
      </c>
      <c r="AM1034" s="190" t="s">
        <v>255</v>
      </c>
      <c r="AN1034" s="190" t="s">
        <v>255</v>
      </c>
      <c r="AO1034" s="190" t="s">
        <v>255</v>
      </c>
      <c r="AP1034" s="190" t="s">
        <v>255</v>
      </c>
      <c r="AQ1034" s="190" t="s">
        <v>255</v>
      </c>
      <c r="AR1034" s="190" t="s">
        <v>255</v>
      </c>
    </row>
    <row r="1035" spans="1:44" x14ac:dyDescent="0.2">
      <c r="A1035" s="190">
        <v>423988</v>
      </c>
      <c r="B1035" s="190" t="s">
        <v>172</v>
      </c>
      <c r="S1035" s="190" t="s">
        <v>165</v>
      </c>
      <c r="X1035" s="190" t="s">
        <v>167</v>
      </c>
      <c r="Y1035" s="190" t="s">
        <v>167</v>
      </c>
      <c r="AA1035" s="190" t="s">
        <v>167</v>
      </c>
      <c r="AB1035" s="190" t="s">
        <v>167</v>
      </c>
      <c r="AE1035" s="190" t="s">
        <v>165</v>
      </c>
      <c r="AF1035" s="190" t="s">
        <v>167</v>
      </c>
      <c r="AG1035" s="190" t="s">
        <v>167</v>
      </c>
      <c r="AH1035" s="190" t="s">
        <v>167</v>
      </c>
    </row>
    <row r="1036" spans="1:44" x14ac:dyDescent="0.2">
      <c r="A1036" s="190">
        <v>423999</v>
      </c>
      <c r="B1036" s="190" t="s">
        <v>172</v>
      </c>
      <c r="H1036" s="190" t="s">
        <v>167</v>
      </c>
      <c r="N1036" s="190" t="s">
        <v>167</v>
      </c>
      <c r="V1036" s="190" t="s">
        <v>167</v>
      </c>
      <c r="Y1036" s="190" t="s">
        <v>165</v>
      </c>
      <c r="AC1036" s="190" t="s">
        <v>165</v>
      </c>
      <c r="AD1036" s="190" t="s">
        <v>163</v>
      </c>
      <c r="AE1036" s="190" t="s">
        <v>163</v>
      </c>
      <c r="AF1036" s="190" t="s">
        <v>163</v>
      </c>
      <c r="AG1036" s="190" t="s">
        <v>163</v>
      </c>
      <c r="AH1036" s="190" t="s">
        <v>163</v>
      </c>
    </row>
    <row r="1037" spans="1:44" x14ac:dyDescent="0.2">
      <c r="A1037" s="190">
        <v>424022</v>
      </c>
      <c r="B1037" s="190" t="s">
        <v>172</v>
      </c>
      <c r="L1037" s="190" t="s">
        <v>167</v>
      </c>
      <c r="Y1037" s="190" t="s">
        <v>167</v>
      </c>
      <c r="AA1037" s="190" t="s">
        <v>167</v>
      </c>
      <c r="AE1037" s="190" t="s">
        <v>163</v>
      </c>
      <c r="AF1037" s="190" t="s">
        <v>165</v>
      </c>
    </row>
    <row r="1038" spans="1:44" x14ac:dyDescent="0.2">
      <c r="A1038" s="190">
        <v>424041</v>
      </c>
      <c r="B1038" s="190" t="s">
        <v>172</v>
      </c>
      <c r="C1038" s="190" t="s">
        <v>255</v>
      </c>
      <c r="D1038" s="190" t="s">
        <v>255</v>
      </c>
      <c r="E1038" s="190" t="s">
        <v>255</v>
      </c>
      <c r="F1038" s="190" t="s">
        <v>255</v>
      </c>
      <c r="G1038" s="190" t="s">
        <v>255</v>
      </c>
      <c r="H1038" s="190" t="s">
        <v>165</v>
      </c>
      <c r="I1038" s="190" t="s">
        <v>255</v>
      </c>
      <c r="J1038" s="190" t="s">
        <v>255</v>
      </c>
      <c r="K1038" s="190" t="s">
        <v>255</v>
      </c>
      <c r="L1038" s="190" t="s">
        <v>163</v>
      </c>
      <c r="M1038" s="190" t="s">
        <v>255</v>
      </c>
      <c r="N1038" s="190" t="s">
        <v>255</v>
      </c>
      <c r="O1038" s="190" t="s">
        <v>255</v>
      </c>
      <c r="P1038" s="190" t="s">
        <v>255</v>
      </c>
      <c r="Q1038" s="190" t="s">
        <v>255</v>
      </c>
      <c r="R1038" s="190" t="s">
        <v>165</v>
      </c>
      <c r="S1038" s="190" t="s">
        <v>165</v>
      </c>
      <c r="T1038" s="190" t="s">
        <v>255</v>
      </c>
      <c r="U1038" s="190" t="s">
        <v>255</v>
      </c>
      <c r="V1038" s="190" t="s">
        <v>255</v>
      </c>
      <c r="W1038" s="190" t="s">
        <v>255</v>
      </c>
      <c r="X1038" s="190" t="s">
        <v>255</v>
      </c>
      <c r="Y1038" s="190" t="s">
        <v>165</v>
      </c>
      <c r="Z1038" s="190" t="s">
        <v>165</v>
      </c>
      <c r="AA1038" s="190" t="s">
        <v>163</v>
      </c>
      <c r="AB1038" s="190" t="s">
        <v>165</v>
      </c>
      <c r="AC1038" s="190" t="s">
        <v>255</v>
      </c>
      <c r="AD1038" s="190" t="s">
        <v>163</v>
      </c>
      <c r="AE1038" s="190" t="s">
        <v>163</v>
      </c>
      <c r="AF1038" s="190" t="s">
        <v>163</v>
      </c>
      <c r="AG1038" s="190" t="s">
        <v>163</v>
      </c>
      <c r="AH1038" s="190" t="s">
        <v>163</v>
      </c>
      <c r="AI1038" s="190" t="s">
        <v>255</v>
      </c>
      <c r="AJ1038" s="190" t="s">
        <v>255</v>
      </c>
      <c r="AK1038" s="190" t="s">
        <v>255</v>
      </c>
      <c r="AL1038" s="190" t="s">
        <v>255</v>
      </c>
      <c r="AM1038" s="190" t="s">
        <v>255</v>
      </c>
      <c r="AN1038" s="190" t="s">
        <v>255</v>
      </c>
      <c r="AO1038" s="190" t="s">
        <v>255</v>
      </c>
      <c r="AP1038" s="190" t="s">
        <v>255</v>
      </c>
      <c r="AQ1038" s="190" t="s">
        <v>255</v>
      </c>
      <c r="AR1038" s="190" t="s">
        <v>255</v>
      </c>
    </row>
    <row r="1039" spans="1:44" x14ac:dyDescent="0.2">
      <c r="A1039" s="190">
        <v>424049</v>
      </c>
      <c r="B1039" s="190" t="s">
        <v>172</v>
      </c>
      <c r="N1039" s="190" t="s">
        <v>167</v>
      </c>
      <c r="Y1039" s="190" t="s">
        <v>165</v>
      </c>
      <c r="AA1039" s="190" t="s">
        <v>165</v>
      </c>
      <c r="AB1039" s="190" t="s">
        <v>165</v>
      </c>
      <c r="AC1039" s="190" t="s">
        <v>165</v>
      </c>
      <c r="AD1039" s="190" t="s">
        <v>163</v>
      </c>
      <c r="AE1039" s="190" t="s">
        <v>163</v>
      </c>
      <c r="AF1039" s="190" t="s">
        <v>163</v>
      </c>
      <c r="AG1039" s="190" t="s">
        <v>163</v>
      </c>
      <c r="AH1039" s="190" t="s">
        <v>163</v>
      </c>
    </row>
    <row r="1040" spans="1:44" x14ac:dyDescent="0.2">
      <c r="A1040" s="190">
        <v>424053</v>
      </c>
      <c r="B1040" s="190" t="s">
        <v>172</v>
      </c>
      <c r="N1040" s="190" t="s">
        <v>167</v>
      </c>
      <c r="R1040" s="190" t="s">
        <v>165</v>
      </c>
      <c r="Y1040" s="190" t="s">
        <v>167</v>
      </c>
      <c r="AA1040" s="190" t="s">
        <v>165</v>
      </c>
      <c r="AB1040" s="190" t="s">
        <v>165</v>
      </c>
      <c r="AD1040" s="190" t="s">
        <v>165</v>
      </c>
      <c r="AF1040" s="190" t="s">
        <v>165</v>
      </c>
      <c r="AG1040" s="190" t="s">
        <v>165</v>
      </c>
      <c r="AH1040" s="190" t="s">
        <v>165</v>
      </c>
    </row>
    <row r="1041" spans="1:44" x14ac:dyDescent="0.2">
      <c r="A1041" s="190">
        <v>424064</v>
      </c>
      <c r="B1041" s="190" t="s">
        <v>172</v>
      </c>
      <c r="N1041" s="190" t="s">
        <v>167</v>
      </c>
      <c r="AA1041" s="190" t="s">
        <v>167</v>
      </c>
      <c r="AB1041" s="190" t="s">
        <v>167</v>
      </c>
      <c r="AD1041" s="190" t="s">
        <v>165</v>
      </c>
      <c r="AF1041" s="190" t="s">
        <v>165</v>
      </c>
    </row>
    <row r="1042" spans="1:44" x14ac:dyDescent="0.2">
      <c r="A1042" s="190">
        <v>424065</v>
      </c>
      <c r="B1042" s="190" t="s">
        <v>172</v>
      </c>
      <c r="N1042" s="190" t="s">
        <v>167</v>
      </c>
      <c r="R1042" s="190" t="s">
        <v>165</v>
      </c>
      <c r="U1042" s="190" t="s">
        <v>165</v>
      </c>
      <c r="X1042" s="190" t="s">
        <v>165</v>
      </c>
      <c r="Y1042" s="190" t="s">
        <v>163</v>
      </c>
      <c r="Z1042" s="190" t="s">
        <v>163</v>
      </c>
      <c r="AA1042" s="190" t="s">
        <v>163</v>
      </c>
      <c r="AB1042" s="190" t="s">
        <v>163</v>
      </c>
      <c r="AC1042" s="190" t="s">
        <v>163</v>
      </c>
      <c r="AD1042" s="190" t="s">
        <v>163</v>
      </c>
      <c r="AE1042" s="190" t="s">
        <v>163</v>
      </c>
      <c r="AF1042" s="190" t="s">
        <v>163</v>
      </c>
      <c r="AG1042" s="190" t="s">
        <v>163</v>
      </c>
      <c r="AH1042" s="190" t="s">
        <v>163</v>
      </c>
    </row>
    <row r="1043" spans="1:44" x14ac:dyDescent="0.2">
      <c r="A1043" s="190">
        <v>424074</v>
      </c>
      <c r="B1043" s="190" t="s">
        <v>172</v>
      </c>
      <c r="P1043" s="190" t="s">
        <v>167</v>
      </c>
      <c r="Q1043" s="190" t="s">
        <v>167</v>
      </c>
      <c r="T1043" s="190" t="s">
        <v>167</v>
      </c>
      <c r="U1043" s="190" t="s">
        <v>167</v>
      </c>
      <c r="Y1043" s="190" t="s">
        <v>165</v>
      </c>
      <c r="Z1043" s="190" t="s">
        <v>165</v>
      </c>
      <c r="AA1043" s="190" t="s">
        <v>165</v>
      </c>
      <c r="AB1043" s="190" t="s">
        <v>163</v>
      </c>
      <c r="AC1043" s="190" t="s">
        <v>163</v>
      </c>
      <c r="AD1043" s="190" t="s">
        <v>163</v>
      </c>
      <c r="AE1043" s="190" t="s">
        <v>163</v>
      </c>
      <c r="AF1043" s="190" t="s">
        <v>163</v>
      </c>
      <c r="AG1043" s="190" t="s">
        <v>163</v>
      </c>
      <c r="AH1043" s="190" t="s">
        <v>163</v>
      </c>
    </row>
    <row r="1044" spans="1:44" x14ac:dyDescent="0.2">
      <c r="A1044" s="190">
        <v>424077</v>
      </c>
      <c r="B1044" s="190" t="s">
        <v>172</v>
      </c>
      <c r="C1044" s="190" t="s">
        <v>255</v>
      </c>
      <c r="D1044" s="190" t="s">
        <v>255</v>
      </c>
      <c r="E1044" s="190" t="s">
        <v>255</v>
      </c>
      <c r="F1044" s="190" t="s">
        <v>255</v>
      </c>
      <c r="G1044" s="190" t="s">
        <v>255</v>
      </c>
      <c r="H1044" s="190" t="s">
        <v>255</v>
      </c>
      <c r="I1044" s="190" t="s">
        <v>255</v>
      </c>
      <c r="J1044" s="190" t="s">
        <v>255</v>
      </c>
      <c r="K1044" s="190" t="s">
        <v>167</v>
      </c>
      <c r="L1044" s="190" t="s">
        <v>255</v>
      </c>
      <c r="M1044" s="190" t="s">
        <v>255</v>
      </c>
      <c r="N1044" s="190" t="s">
        <v>255</v>
      </c>
      <c r="O1044" s="190" t="s">
        <v>255</v>
      </c>
      <c r="P1044" s="190" t="s">
        <v>255</v>
      </c>
      <c r="Q1044" s="190" t="s">
        <v>255</v>
      </c>
      <c r="R1044" s="190" t="s">
        <v>165</v>
      </c>
      <c r="S1044" s="190" t="s">
        <v>255</v>
      </c>
      <c r="T1044" s="190" t="s">
        <v>255</v>
      </c>
      <c r="U1044" s="190" t="s">
        <v>255</v>
      </c>
      <c r="V1044" s="190" t="s">
        <v>255</v>
      </c>
      <c r="W1044" s="190" t="s">
        <v>255</v>
      </c>
      <c r="X1044" s="190" t="s">
        <v>255</v>
      </c>
      <c r="Y1044" s="190" t="s">
        <v>255</v>
      </c>
      <c r="Z1044" s="190" t="s">
        <v>255</v>
      </c>
      <c r="AA1044" s="190" t="s">
        <v>167</v>
      </c>
      <c r="AB1044" s="190" t="s">
        <v>255</v>
      </c>
      <c r="AC1044" s="190" t="s">
        <v>163</v>
      </c>
      <c r="AD1044" s="190" t="s">
        <v>163</v>
      </c>
      <c r="AE1044" s="190" t="s">
        <v>163</v>
      </c>
      <c r="AF1044" s="190" t="s">
        <v>163</v>
      </c>
      <c r="AG1044" s="190" t="s">
        <v>163</v>
      </c>
      <c r="AH1044" s="190" t="s">
        <v>163</v>
      </c>
      <c r="AI1044" s="190" t="s">
        <v>255</v>
      </c>
      <c r="AJ1044" s="190" t="s">
        <v>255</v>
      </c>
      <c r="AK1044" s="190" t="s">
        <v>255</v>
      </c>
      <c r="AL1044" s="190" t="s">
        <v>255</v>
      </c>
      <c r="AM1044" s="190" t="s">
        <v>255</v>
      </c>
      <c r="AN1044" s="190" t="s">
        <v>255</v>
      </c>
      <c r="AO1044" s="190" t="s">
        <v>255</v>
      </c>
      <c r="AP1044" s="190" t="s">
        <v>255</v>
      </c>
      <c r="AQ1044" s="190" t="s">
        <v>255</v>
      </c>
      <c r="AR1044" s="190" t="s">
        <v>255</v>
      </c>
    </row>
    <row r="1045" spans="1:44" x14ac:dyDescent="0.2">
      <c r="A1045" s="190">
        <v>424089</v>
      </c>
      <c r="B1045" s="190" t="s">
        <v>172</v>
      </c>
      <c r="R1045" s="190" t="s">
        <v>167</v>
      </c>
      <c r="Y1045" s="190" t="s">
        <v>167</v>
      </c>
      <c r="AA1045" s="190" t="s">
        <v>167</v>
      </c>
      <c r="AF1045" s="190" t="s">
        <v>167</v>
      </c>
      <c r="AH1045" s="190" t="s">
        <v>167</v>
      </c>
    </row>
    <row r="1046" spans="1:44" x14ac:dyDescent="0.2">
      <c r="A1046" s="190">
        <v>424092</v>
      </c>
      <c r="B1046" s="190" t="s">
        <v>172</v>
      </c>
      <c r="E1046" s="190" t="s">
        <v>167</v>
      </c>
      <c r="K1046" s="190" t="s">
        <v>167</v>
      </c>
      <c r="O1046" s="190" t="s">
        <v>167</v>
      </c>
      <c r="Z1046" s="190" t="s">
        <v>165</v>
      </c>
      <c r="AA1046" s="190" t="s">
        <v>165</v>
      </c>
      <c r="AD1046" s="190" t="s">
        <v>163</v>
      </c>
      <c r="AE1046" s="190" t="s">
        <v>163</v>
      </c>
      <c r="AF1046" s="190" t="s">
        <v>163</v>
      </c>
      <c r="AG1046" s="190" t="s">
        <v>163</v>
      </c>
    </row>
    <row r="1047" spans="1:44" x14ac:dyDescent="0.2">
      <c r="A1047" s="190">
        <v>424096</v>
      </c>
      <c r="B1047" s="190" t="s">
        <v>172</v>
      </c>
      <c r="O1047" s="190" t="s">
        <v>167</v>
      </c>
      <c r="Q1047" s="190" t="s">
        <v>165</v>
      </c>
      <c r="V1047" s="190" t="s">
        <v>167</v>
      </c>
      <c r="W1047" s="190" t="s">
        <v>165</v>
      </c>
      <c r="Y1047" s="190" t="s">
        <v>165</v>
      </c>
      <c r="AA1047" s="190" t="s">
        <v>165</v>
      </c>
      <c r="AB1047" s="190" t="s">
        <v>165</v>
      </c>
      <c r="AD1047" s="190" t="s">
        <v>163</v>
      </c>
      <c r="AE1047" s="190" t="s">
        <v>163</v>
      </c>
      <c r="AF1047" s="190" t="s">
        <v>163</v>
      </c>
      <c r="AG1047" s="190" t="s">
        <v>163</v>
      </c>
      <c r="AH1047" s="190" t="s">
        <v>163</v>
      </c>
    </row>
    <row r="1048" spans="1:44" x14ac:dyDescent="0.2">
      <c r="A1048" s="190">
        <v>424101</v>
      </c>
      <c r="B1048" s="190" t="s">
        <v>172</v>
      </c>
      <c r="I1048" s="190" t="s">
        <v>167</v>
      </c>
      <c r="K1048" s="190" t="s">
        <v>167</v>
      </c>
      <c r="L1048" s="190" t="s">
        <v>167</v>
      </c>
      <c r="AC1048" s="190" t="s">
        <v>167</v>
      </c>
      <c r="AD1048" s="190" t="s">
        <v>165</v>
      </c>
      <c r="AF1048" s="190" t="s">
        <v>165</v>
      </c>
      <c r="AG1048" s="190" t="s">
        <v>165</v>
      </c>
    </row>
    <row r="1049" spans="1:44" x14ac:dyDescent="0.2">
      <c r="A1049" s="190">
        <v>424116</v>
      </c>
      <c r="B1049" s="190" t="s">
        <v>172</v>
      </c>
      <c r="R1049" s="190" t="s">
        <v>167</v>
      </c>
      <c r="Y1049" s="190" t="s">
        <v>167</v>
      </c>
      <c r="AA1049" s="190" t="s">
        <v>167</v>
      </c>
      <c r="AE1049" s="190" t="s">
        <v>167</v>
      </c>
      <c r="AF1049" s="190" t="s">
        <v>167</v>
      </c>
    </row>
    <row r="1050" spans="1:44" x14ac:dyDescent="0.2">
      <c r="A1050" s="190">
        <v>424123</v>
      </c>
      <c r="B1050" s="190" t="s">
        <v>172</v>
      </c>
      <c r="Q1050" s="190" t="s">
        <v>167</v>
      </c>
      <c r="AA1050" s="190" t="s">
        <v>167</v>
      </c>
      <c r="AD1050" s="190" t="s">
        <v>163</v>
      </c>
      <c r="AE1050" s="190" t="s">
        <v>165</v>
      </c>
      <c r="AF1050" s="190" t="s">
        <v>163</v>
      </c>
      <c r="AG1050" s="190" t="s">
        <v>165</v>
      </c>
    </row>
    <row r="1051" spans="1:44" x14ac:dyDescent="0.2">
      <c r="A1051" s="190">
        <v>424128</v>
      </c>
      <c r="B1051" s="190" t="s">
        <v>172</v>
      </c>
      <c r="K1051" s="190" t="s">
        <v>167</v>
      </c>
      <c r="V1051" s="190" t="s">
        <v>165</v>
      </c>
      <c r="Y1051" s="190" t="s">
        <v>163</v>
      </c>
      <c r="Z1051" s="190" t="s">
        <v>163</v>
      </c>
      <c r="AA1051" s="190" t="s">
        <v>163</v>
      </c>
      <c r="AB1051" s="190" t="s">
        <v>163</v>
      </c>
      <c r="AC1051" s="190" t="s">
        <v>163</v>
      </c>
      <c r="AD1051" s="190" t="s">
        <v>163</v>
      </c>
      <c r="AE1051" s="190" t="s">
        <v>163</v>
      </c>
      <c r="AF1051" s="190" t="s">
        <v>163</v>
      </c>
      <c r="AG1051" s="190" t="s">
        <v>163</v>
      </c>
      <c r="AH1051" s="190" t="s">
        <v>163</v>
      </c>
    </row>
    <row r="1052" spans="1:44" x14ac:dyDescent="0.2">
      <c r="A1052" s="190">
        <v>424129</v>
      </c>
      <c r="B1052" s="190" t="s">
        <v>172</v>
      </c>
      <c r="N1052" s="190" t="s">
        <v>167</v>
      </c>
      <c r="P1052" s="190" t="s">
        <v>165</v>
      </c>
      <c r="Y1052" s="190" t="s">
        <v>163</v>
      </c>
      <c r="AA1052" s="190" t="s">
        <v>163</v>
      </c>
      <c r="AD1052" s="190" t="s">
        <v>165</v>
      </c>
      <c r="AF1052" s="190" t="s">
        <v>163</v>
      </c>
      <c r="AH1052" s="190" t="s">
        <v>165</v>
      </c>
    </row>
    <row r="1053" spans="1:44" x14ac:dyDescent="0.2">
      <c r="A1053" s="190">
        <v>424146</v>
      </c>
      <c r="B1053" s="190" t="s">
        <v>172</v>
      </c>
      <c r="L1053" s="190" t="s">
        <v>167</v>
      </c>
      <c r="N1053" s="190" t="s">
        <v>167</v>
      </c>
      <c r="V1053" s="190" t="s">
        <v>165</v>
      </c>
      <c r="Y1053" s="190" t="s">
        <v>165</v>
      </c>
      <c r="Z1053" s="190" t="s">
        <v>165</v>
      </c>
      <c r="AA1053" s="190" t="s">
        <v>167</v>
      </c>
      <c r="AB1053" s="190" t="s">
        <v>165</v>
      </c>
      <c r="AC1053" s="190" t="s">
        <v>165</v>
      </c>
      <c r="AE1053" s="190" t="s">
        <v>165</v>
      </c>
      <c r="AF1053" s="190" t="s">
        <v>163</v>
      </c>
      <c r="AG1053" s="190" t="s">
        <v>165</v>
      </c>
      <c r="AH1053" s="190" t="s">
        <v>163</v>
      </c>
    </row>
    <row r="1054" spans="1:44" x14ac:dyDescent="0.2">
      <c r="A1054" s="190">
        <v>424154</v>
      </c>
      <c r="B1054" s="190" t="s">
        <v>172</v>
      </c>
      <c r="N1054" s="190" t="s">
        <v>167</v>
      </c>
      <c r="AA1054" s="190" t="s">
        <v>167</v>
      </c>
      <c r="AD1054" s="190" t="s">
        <v>167</v>
      </c>
      <c r="AE1054" s="190" t="s">
        <v>163</v>
      </c>
      <c r="AF1054" s="190" t="s">
        <v>167</v>
      </c>
    </row>
    <row r="1055" spans="1:44" x14ac:dyDescent="0.2">
      <c r="A1055" s="190">
        <v>424159</v>
      </c>
      <c r="B1055" s="190" t="s">
        <v>172</v>
      </c>
      <c r="K1055" s="190" t="s">
        <v>165</v>
      </c>
      <c r="R1055" s="190" t="s">
        <v>165</v>
      </c>
      <c r="W1055" s="190" t="s">
        <v>165</v>
      </c>
      <c r="Y1055" s="190" t="s">
        <v>163</v>
      </c>
      <c r="Z1055" s="190" t="s">
        <v>163</v>
      </c>
      <c r="AA1055" s="190" t="s">
        <v>163</v>
      </c>
      <c r="AB1055" s="190" t="s">
        <v>163</v>
      </c>
      <c r="AC1055" s="190" t="s">
        <v>163</v>
      </c>
      <c r="AD1055" s="190" t="s">
        <v>163</v>
      </c>
      <c r="AE1055" s="190" t="s">
        <v>163</v>
      </c>
      <c r="AF1055" s="190" t="s">
        <v>163</v>
      </c>
      <c r="AG1055" s="190" t="s">
        <v>163</v>
      </c>
      <c r="AH1055" s="190" t="s">
        <v>163</v>
      </c>
    </row>
    <row r="1056" spans="1:44" x14ac:dyDescent="0.2">
      <c r="A1056" s="190">
        <v>424165</v>
      </c>
      <c r="B1056" s="190" t="s">
        <v>172</v>
      </c>
      <c r="K1056" s="190" t="s">
        <v>167</v>
      </c>
      <c r="R1056" s="190" t="s">
        <v>165</v>
      </c>
      <c r="Z1056" s="190" t="s">
        <v>167</v>
      </c>
      <c r="AE1056" s="190" t="s">
        <v>163</v>
      </c>
      <c r="AG1056" s="190" t="s">
        <v>167</v>
      </c>
    </row>
    <row r="1057" spans="1:44" x14ac:dyDescent="0.2">
      <c r="A1057" s="190">
        <v>424166</v>
      </c>
      <c r="B1057" s="190" t="s">
        <v>172</v>
      </c>
      <c r="G1057" s="190" t="s">
        <v>167</v>
      </c>
      <c r="O1057" s="190" t="s">
        <v>167</v>
      </c>
      <c r="R1057" s="190" t="s">
        <v>167</v>
      </c>
      <c r="Y1057" s="190" t="s">
        <v>167</v>
      </c>
      <c r="AA1057" s="190" t="s">
        <v>167</v>
      </c>
      <c r="AF1057" s="190" t="s">
        <v>165</v>
      </c>
      <c r="AG1057" s="190" t="s">
        <v>165</v>
      </c>
    </row>
    <row r="1058" spans="1:44" x14ac:dyDescent="0.2">
      <c r="A1058" s="190">
        <v>424179</v>
      </c>
      <c r="B1058" s="190" t="s">
        <v>172</v>
      </c>
      <c r="Y1058" s="190" t="s">
        <v>167</v>
      </c>
      <c r="AB1058" s="190" t="s">
        <v>167</v>
      </c>
      <c r="AD1058" s="190" t="s">
        <v>163</v>
      </c>
      <c r="AE1058" s="190" t="s">
        <v>163</v>
      </c>
      <c r="AF1058" s="190" t="s">
        <v>167</v>
      </c>
      <c r="AG1058" s="190" t="s">
        <v>165</v>
      </c>
    </row>
    <row r="1059" spans="1:44" x14ac:dyDescent="0.2">
      <c r="A1059" s="190">
        <v>424184</v>
      </c>
      <c r="B1059" s="190" t="s">
        <v>172</v>
      </c>
      <c r="H1059" s="190" t="s">
        <v>167</v>
      </c>
      <c r="Q1059" s="190" t="s">
        <v>167</v>
      </c>
      <c r="R1059" s="190" t="s">
        <v>167</v>
      </c>
      <c r="Y1059" s="190" t="s">
        <v>165</v>
      </c>
      <c r="AA1059" s="190" t="s">
        <v>165</v>
      </c>
      <c r="AB1059" s="190" t="s">
        <v>165</v>
      </c>
      <c r="AC1059" s="190" t="s">
        <v>165</v>
      </c>
      <c r="AD1059" s="190" t="s">
        <v>163</v>
      </c>
      <c r="AE1059" s="190" t="s">
        <v>163</v>
      </c>
      <c r="AF1059" s="190" t="s">
        <v>163</v>
      </c>
      <c r="AG1059" s="190" t="s">
        <v>163</v>
      </c>
      <c r="AH1059" s="190" t="s">
        <v>163</v>
      </c>
    </row>
    <row r="1060" spans="1:44" x14ac:dyDescent="0.2">
      <c r="A1060" s="190">
        <v>424186</v>
      </c>
      <c r="B1060" s="190" t="s">
        <v>172</v>
      </c>
      <c r="C1060" s="190" t="s">
        <v>255</v>
      </c>
      <c r="D1060" s="190" t="s">
        <v>255</v>
      </c>
      <c r="E1060" s="190" t="s">
        <v>255</v>
      </c>
      <c r="F1060" s="190" t="s">
        <v>255</v>
      </c>
      <c r="G1060" s="190" t="s">
        <v>255</v>
      </c>
      <c r="H1060" s="190" t="s">
        <v>255</v>
      </c>
      <c r="I1060" s="190" t="s">
        <v>255</v>
      </c>
      <c r="J1060" s="190" t="s">
        <v>255</v>
      </c>
      <c r="K1060" s="190" t="s">
        <v>255</v>
      </c>
      <c r="L1060" s="190" t="s">
        <v>255</v>
      </c>
      <c r="M1060" s="190" t="s">
        <v>255</v>
      </c>
      <c r="N1060" s="190" t="s">
        <v>255</v>
      </c>
      <c r="O1060" s="190" t="s">
        <v>255</v>
      </c>
      <c r="P1060" s="190" t="s">
        <v>255</v>
      </c>
      <c r="Q1060" s="190" t="s">
        <v>255</v>
      </c>
      <c r="R1060" s="190" t="s">
        <v>255</v>
      </c>
      <c r="S1060" s="190" t="s">
        <v>255</v>
      </c>
      <c r="T1060" s="190" t="s">
        <v>255</v>
      </c>
      <c r="U1060" s="190" t="s">
        <v>255</v>
      </c>
      <c r="V1060" s="190" t="s">
        <v>255</v>
      </c>
      <c r="W1060" s="190" t="s">
        <v>255</v>
      </c>
      <c r="X1060" s="190" t="s">
        <v>255</v>
      </c>
      <c r="Y1060" s="190" t="s">
        <v>167</v>
      </c>
      <c r="Z1060" s="190" t="s">
        <v>255</v>
      </c>
      <c r="AA1060" s="190" t="s">
        <v>167</v>
      </c>
      <c r="AB1060" s="190" t="s">
        <v>165</v>
      </c>
      <c r="AC1060" s="190" t="s">
        <v>255</v>
      </c>
      <c r="AD1060" s="190" t="s">
        <v>163</v>
      </c>
      <c r="AE1060" s="190" t="s">
        <v>163</v>
      </c>
      <c r="AF1060" s="190" t="s">
        <v>163</v>
      </c>
      <c r="AG1060" s="190" t="s">
        <v>165</v>
      </c>
      <c r="AH1060" s="190" t="s">
        <v>163</v>
      </c>
      <c r="AI1060" s="190" t="s">
        <v>255</v>
      </c>
      <c r="AJ1060" s="190" t="s">
        <v>255</v>
      </c>
      <c r="AK1060" s="190" t="s">
        <v>255</v>
      </c>
      <c r="AL1060" s="190" t="s">
        <v>255</v>
      </c>
      <c r="AM1060" s="190" t="s">
        <v>255</v>
      </c>
      <c r="AN1060" s="190" t="s">
        <v>255</v>
      </c>
      <c r="AO1060" s="190" t="s">
        <v>255</v>
      </c>
      <c r="AP1060" s="190" t="s">
        <v>255</v>
      </c>
      <c r="AQ1060" s="190" t="s">
        <v>255</v>
      </c>
      <c r="AR1060" s="190" t="s">
        <v>255</v>
      </c>
    </row>
    <row r="1061" spans="1:44" x14ac:dyDescent="0.2">
      <c r="A1061" s="190">
        <v>424197</v>
      </c>
      <c r="B1061" s="190" t="s">
        <v>172</v>
      </c>
      <c r="H1061" s="190" t="s">
        <v>165</v>
      </c>
      <c r="S1061" s="190" t="s">
        <v>163</v>
      </c>
      <c r="T1061" s="190" t="s">
        <v>167</v>
      </c>
      <c r="U1061" s="190" t="s">
        <v>165</v>
      </c>
      <c r="AA1061" s="190" t="s">
        <v>165</v>
      </c>
      <c r="AD1061" s="190" t="s">
        <v>163</v>
      </c>
      <c r="AE1061" s="190" t="s">
        <v>163</v>
      </c>
      <c r="AF1061" s="190" t="s">
        <v>163</v>
      </c>
      <c r="AG1061" s="190" t="s">
        <v>163</v>
      </c>
    </row>
    <row r="1062" spans="1:44" x14ac:dyDescent="0.2">
      <c r="A1062" s="190">
        <v>424213</v>
      </c>
      <c r="B1062" s="190" t="s">
        <v>172</v>
      </c>
      <c r="R1062" s="190" t="s">
        <v>165</v>
      </c>
      <c r="U1062" s="190" t="s">
        <v>165</v>
      </c>
      <c r="W1062" s="190" t="s">
        <v>165</v>
      </c>
      <c r="Y1062" s="190" t="s">
        <v>165</v>
      </c>
      <c r="Z1062" s="190" t="s">
        <v>165</v>
      </c>
      <c r="AA1062" s="190" t="s">
        <v>165</v>
      </c>
      <c r="AD1062" s="190" t="s">
        <v>163</v>
      </c>
      <c r="AE1062" s="190" t="s">
        <v>163</v>
      </c>
      <c r="AF1062" s="190" t="s">
        <v>163</v>
      </c>
      <c r="AG1062" s="190" t="s">
        <v>163</v>
      </c>
      <c r="AH1062" s="190" t="s">
        <v>163</v>
      </c>
    </row>
    <row r="1063" spans="1:44" x14ac:dyDescent="0.2">
      <c r="A1063" s="190">
        <v>424218</v>
      </c>
      <c r="B1063" s="190" t="s">
        <v>172</v>
      </c>
      <c r="L1063" s="190" t="s">
        <v>165</v>
      </c>
      <c r="R1063" s="190" t="s">
        <v>167</v>
      </c>
      <c r="T1063" s="190" t="s">
        <v>167</v>
      </c>
      <c r="AA1063" s="190" t="s">
        <v>165</v>
      </c>
      <c r="AB1063" s="190" t="s">
        <v>165</v>
      </c>
      <c r="AD1063" s="190" t="s">
        <v>163</v>
      </c>
      <c r="AE1063" s="190" t="s">
        <v>163</v>
      </c>
      <c r="AF1063" s="190" t="s">
        <v>163</v>
      </c>
      <c r="AG1063" s="190" t="s">
        <v>163</v>
      </c>
      <c r="AH1063" s="190" t="s">
        <v>163</v>
      </c>
    </row>
    <row r="1064" spans="1:44" x14ac:dyDescent="0.2">
      <c r="A1064" s="190">
        <v>424219</v>
      </c>
      <c r="B1064" s="190" t="s">
        <v>172</v>
      </c>
      <c r="U1064" s="190" t="s">
        <v>163</v>
      </c>
      <c r="Y1064" s="190" t="s">
        <v>165</v>
      </c>
      <c r="AA1064" s="190" t="s">
        <v>167</v>
      </c>
      <c r="AB1064" s="190" t="s">
        <v>165</v>
      </c>
      <c r="AC1064" s="190" t="s">
        <v>167</v>
      </c>
      <c r="AE1064" s="190" t="s">
        <v>165</v>
      </c>
      <c r="AF1064" s="190" t="s">
        <v>163</v>
      </c>
      <c r="AG1064" s="190" t="s">
        <v>165</v>
      </c>
    </row>
    <row r="1065" spans="1:44" x14ac:dyDescent="0.2">
      <c r="A1065" s="190">
        <v>424226</v>
      </c>
      <c r="B1065" s="190" t="s">
        <v>172</v>
      </c>
      <c r="K1065" s="190" t="s">
        <v>167</v>
      </c>
      <c r="Y1065" s="190" t="s">
        <v>165</v>
      </c>
      <c r="AA1065" s="190" t="s">
        <v>167</v>
      </c>
      <c r="AD1065" s="190" t="s">
        <v>163</v>
      </c>
      <c r="AE1065" s="190" t="s">
        <v>163</v>
      </c>
      <c r="AF1065" s="190" t="s">
        <v>163</v>
      </c>
      <c r="AG1065" s="190" t="s">
        <v>163</v>
      </c>
      <c r="AH1065" s="190" t="s">
        <v>163</v>
      </c>
    </row>
    <row r="1066" spans="1:44" x14ac:dyDescent="0.2">
      <c r="A1066" s="190">
        <v>424230</v>
      </c>
      <c r="B1066" s="190" t="s">
        <v>172</v>
      </c>
      <c r="H1066" s="190" t="s">
        <v>167</v>
      </c>
      <c r="S1066" s="190" t="s">
        <v>163</v>
      </c>
      <c r="AA1066" s="190" t="s">
        <v>167</v>
      </c>
      <c r="AD1066" s="190" t="s">
        <v>165</v>
      </c>
      <c r="AE1066" s="190" t="s">
        <v>163</v>
      </c>
    </row>
    <row r="1067" spans="1:44" x14ac:dyDescent="0.2">
      <c r="A1067" s="190">
        <v>424232</v>
      </c>
      <c r="B1067" s="190" t="s">
        <v>172</v>
      </c>
      <c r="E1067" s="190" t="s">
        <v>167</v>
      </c>
      <c r="G1067" s="190" t="s">
        <v>167</v>
      </c>
      <c r="M1067" s="190" t="s">
        <v>167</v>
      </c>
      <c r="T1067" s="190" t="s">
        <v>163</v>
      </c>
      <c r="AA1067" s="190" t="s">
        <v>167</v>
      </c>
      <c r="AB1067" s="190" t="s">
        <v>167</v>
      </c>
      <c r="AE1067" s="190" t="s">
        <v>163</v>
      </c>
      <c r="AF1067" s="190" t="s">
        <v>167</v>
      </c>
      <c r="AG1067" s="190" t="s">
        <v>167</v>
      </c>
    </row>
    <row r="1068" spans="1:44" x14ac:dyDescent="0.2">
      <c r="A1068" s="190">
        <v>424234</v>
      </c>
      <c r="B1068" s="190" t="s">
        <v>172</v>
      </c>
      <c r="K1068" s="190" t="s">
        <v>167</v>
      </c>
      <c r="X1068" s="190" t="s">
        <v>167</v>
      </c>
      <c r="Y1068" s="190" t="s">
        <v>167</v>
      </c>
      <c r="AA1068" s="190" t="s">
        <v>167</v>
      </c>
      <c r="AF1068" s="190" t="s">
        <v>167</v>
      </c>
    </row>
    <row r="1069" spans="1:44" x14ac:dyDescent="0.2">
      <c r="A1069" s="190">
        <v>424246</v>
      </c>
      <c r="B1069" s="190" t="s">
        <v>172</v>
      </c>
      <c r="G1069" s="190" t="s">
        <v>165</v>
      </c>
      <c r="P1069" s="190" t="s">
        <v>165</v>
      </c>
      <c r="R1069" s="190" t="s">
        <v>167</v>
      </c>
      <c r="Y1069" s="190" t="s">
        <v>165</v>
      </c>
      <c r="AA1069" s="190" t="s">
        <v>165</v>
      </c>
      <c r="AB1069" s="190" t="s">
        <v>165</v>
      </c>
      <c r="AD1069" s="190" t="s">
        <v>163</v>
      </c>
      <c r="AE1069" s="190" t="s">
        <v>163</v>
      </c>
      <c r="AF1069" s="190" t="s">
        <v>163</v>
      </c>
      <c r="AG1069" s="190" t="s">
        <v>163</v>
      </c>
      <c r="AH1069" s="190" t="s">
        <v>163</v>
      </c>
    </row>
    <row r="1070" spans="1:44" x14ac:dyDescent="0.2">
      <c r="A1070" s="190">
        <v>424257</v>
      </c>
      <c r="B1070" s="190" t="s">
        <v>172</v>
      </c>
      <c r="M1070" s="190" t="s">
        <v>167</v>
      </c>
      <c r="Y1070" s="190" t="s">
        <v>167</v>
      </c>
      <c r="AE1070" s="190" t="s">
        <v>163</v>
      </c>
      <c r="AF1070" s="190" t="s">
        <v>163</v>
      </c>
      <c r="AG1070" s="190" t="s">
        <v>165</v>
      </c>
      <c r="AH1070" s="190" t="s">
        <v>165</v>
      </c>
    </row>
    <row r="1071" spans="1:44" x14ac:dyDescent="0.2">
      <c r="A1071" s="190">
        <v>424258</v>
      </c>
      <c r="B1071" s="190" t="s">
        <v>172</v>
      </c>
      <c r="S1071" s="190" t="s">
        <v>167</v>
      </c>
      <c r="AD1071" s="190" t="s">
        <v>167</v>
      </c>
      <c r="AE1071" s="190" t="s">
        <v>167</v>
      </c>
      <c r="AF1071" s="190" t="s">
        <v>167</v>
      </c>
      <c r="AG1071" s="190" t="s">
        <v>167</v>
      </c>
      <c r="AH1071" s="190" t="s">
        <v>167</v>
      </c>
    </row>
    <row r="1072" spans="1:44" x14ac:dyDescent="0.2">
      <c r="A1072" s="190">
        <v>424259</v>
      </c>
      <c r="B1072" s="190" t="s">
        <v>172</v>
      </c>
      <c r="Q1072" s="190" t="s">
        <v>167</v>
      </c>
      <c r="V1072" s="190" t="s">
        <v>167</v>
      </c>
      <c r="AB1072" s="190" t="s">
        <v>165</v>
      </c>
      <c r="AD1072" s="190" t="s">
        <v>165</v>
      </c>
      <c r="AE1072" s="190" t="s">
        <v>165</v>
      </c>
      <c r="AF1072" s="190" t="s">
        <v>163</v>
      </c>
      <c r="AG1072" s="190" t="s">
        <v>163</v>
      </c>
    </row>
    <row r="1073" spans="1:45" x14ac:dyDescent="0.2">
      <c r="A1073" s="190">
        <v>424265</v>
      </c>
      <c r="B1073" s="190" t="s">
        <v>172</v>
      </c>
      <c r="K1073" s="190" t="s">
        <v>167</v>
      </c>
      <c r="R1073" s="190" t="s">
        <v>167</v>
      </c>
      <c r="Y1073" s="190" t="s">
        <v>165</v>
      </c>
      <c r="AA1073" s="190" t="s">
        <v>165</v>
      </c>
      <c r="AB1073" s="190" t="s">
        <v>165</v>
      </c>
      <c r="AD1073" s="190" t="s">
        <v>163</v>
      </c>
      <c r="AE1073" s="190" t="s">
        <v>163</v>
      </c>
      <c r="AF1073" s="190" t="s">
        <v>163</v>
      </c>
      <c r="AG1073" s="190" t="s">
        <v>163</v>
      </c>
      <c r="AH1073" s="190" t="s">
        <v>163</v>
      </c>
    </row>
    <row r="1074" spans="1:45" x14ac:dyDescent="0.2">
      <c r="A1074" s="190">
        <v>424268</v>
      </c>
      <c r="B1074" s="190" t="s">
        <v>172</v>
      </c>
      <c r="L1074" s="190" t="s">
        <v>167</v>
      </c>
      <c r="R1074" s="190" t="s">
        <v>163</v>
      </c>
      <c r="AA1074" s="190" t="s">
        <v>167</v>
      </c>
      <c r="AE1074" s="190" t="s">
        <v>163</v>
      </c>
      <c r="AF1074" s="190" t="s">
        <v>165</v>
      </c>
    </row>
    <row r="1075" spans="1:45" x14ac:dyDescent="0.2">
      <c r="A1075" s="190">
        <v>424273</v>
      </c>
      <c r="B1075" s="190" t="s">
        <v>172</v>
      </c>
      <c r="R1075" s="190" t="s">
        <v>165</v>
      </c>
      <c r="Z1075" s="190" t="s">
        <v>163</v>
      </c>
      <c r="AA1075" s="190" t="s">
        <v>167</v>
      </c>
      <c r="AD1075" s="190" t="s">
        <v>163</v>
      </c>
      <c r="AE1075" s="190" t="s">
        <v>163</v>
      </c>
      <c r="AG1075" s="190" t="s">
        <v>163</v>
      </c>
    </row>
    <row r="1076" spans="1:45" x14ac:dyDescent="0.2">
      <c r="A1076" s="190">
        <v>424284</v>
      </c>
      <c r="B1076" s="190" t="s">
        <v>172</v>
      </c>
      <c r="X1076" s="190" t="s">
        <v>167</v>
      </c>
      <c r="Y1076" s="190" t="s">
        <v>167</v>
      </c>
      <c r="AA1076" s="190" t="s">
        <v>167</v>
      </c>
      <c r="AF1076" s="190" t="s">
        <v>167</v>
      </c>
      <c r="AH1076" s="190" t="s">
        <v>167</v>
      </c>
    </row>
    <row r="1077" spans="1:45" x14ac:dyDescent="0.2">
      <c r="A1077" s="190">
        <v>424292</v>
      </c>
      <c r="B1077" s="190" t="s">
        <v>172</v>
      </c>
      <c r="K1077" s="190" t="s">
        <v>167</v>
      </c>
      <c r="N1077" s="190" t="s">
        <v>167</v>
      </c>
      <c r="P1077" s="190" t="s">
        <v>167</v>
      </c>
      <c r="AD1077" s="190" t="s">
        <v>163</v>
      </c>
      <c r="AE1077" s="190" t="s">
        <v>163</v>
      </c>
      <c r="AF1077" s="190" t="s">
        <v>163</v>
      </c>
      <c r="AG1077" s="190" t="s">
        <v>163</v>
      </c>
      <c r="AH1077" s="190" t="s">
        <v>163</v>
      </c>
    </row>
    <row r="1078" spans="1:45" x14ac:dyDescent="0.2">
      <c r="A1078" s="190">
        <v>424294</v>
      </c>
      <c r="B1078" s="190" t="s">
        <v>172</v>
      </c>
      <c r="F1078" s="190" t="s">
        <v>167</v>
      </c>
      <c r="U1078" s="190" t="s">
        <v>163</v>
      </c>
      <c r="W1078" s="190" t="s">
        <v>163</v>
      </c>
      <c r="Y1078" s="190" t="s">
        <v>167</v>
      </c>
      <c r="AA1078" s="190" t="s">
        <v>165</v>
      </c>
      <c r="AB1078" s="190" t="s">
        <v>165</v>
      </c>
      <c r="AD1078" s="190" t="s">
        <v>163</v>
      </c>
      <c r="AE1078" s="190" t="s">
        <v>163</v>
      </c>
      <c r="AF1078" s="190" t="s">
        <v>163</v>
      </c>
      <c r="AG1078" s="190" t="s">
        <v>163</v>
      </c>
      <c r="AH1078" s="190" t="s">
        <v>163</v>
      </c>
    </row>
    <row r="1079" spans="1:45" x14ac:dyDescent="0.2">
      <c r="A1079" s="190">
        <v>424295</v>
      </c>
      <c r="B1079" s="190" t="s">
        <v>172</v>
      </c>
      <c r="Q1079" s="190" t="s">
        <v>167</v>
      </c>
      <c r="R1079" s="190" t="s">
        <v>163</v>
      </c>
      <c r="W1079" s="190" t="s">
        <v>163</v>
      </c>
      <c r="Y1079" s="190" t="s">
        <v>163</v>
      </c>
      <c r="Z1079" s="190" t="s">
        <v>163</v>
      </c>
      <c r="AA1079" s="190" t="s">
        <v>163</v>
      </c>
      <c r="AB1079" s="190" t="s">
        <v>163</v>
      </c>
      <c r="AD1079" s="190" t="s">
        <v>163</v>
      </c>
      <c r="AE1079" s="190" t="s">
        <v>163</v>
      </c>
      <c r="AF1079" s="190" t="s">
        <v>163</v>
      </c>
      <c r="AG1079" s="190" t="s">
        <v>163</v>
      </c>
    </row>
    <row r="1080" spans="1:45" x14ac:dyDescent="0.2">
      <c r="A1080" s="190">
        <v>424311</v>
      </c>
      <c r="B1080" s="190" t="s">
        <v>172</v>
      </c>
      <c r="E1080" s="190" t="s">
        <v>167</v>
      </c>
      <c r="F1080" s="190" t="s">
        <v>167</v>
      </c>
      <c r="K1080" s="190" t="s">
        <v>167</v>
      </c>
      <c r="S1080" s="190" t="s">
        <v>167</v>
      </c>
      <c r="Y1080" s="190" t="s">
        <v>165</v>
      </c>
      <c r="AA1080" s="190" t="s">
        <v>165</v>
      </c>
      <c r="AB1080" s="190" t="s">
        <v>165</v>
      </c>
      <c r="AC1080" s="190" t="s">
        <v>165</v>
      </c>
      <c r="AD1080" s="190" t="s">
        <v>163</v>
      </c>
      <c r="AE1080" s="190" t="s">
        <v>163</v>
      </c>
      <c r="AF1080" s="190" t="s">
        <v>163</v>
      </c>
      <c r="AG1080" s="190" t="s">
        <v>163</v>
      </c>
      <c r="AH1080" s="190" t="s">
        <v>163</v>
      </c>
    </row>
    <row r="1081" spans="1:45" x14ac:dyDescent="0.2">
      <c r="A1081" s="190">
        <v>424318</v>
      </c>
      <c r="B1081" s="190" t="s">
        <v>172</v>
      </c>
      <c r="J1081" s="190" t="s">
        <v>167</v>
      </c>
      <c r="AA1081" s="190" t="s">
        <v>167</v>
      </c>
      <c r="AE1081" s="190" t="s">
        <v>163</v>
      </c>
      <c r="AF1081" s="190" t="s">
        <v>163</v>
      </c>
      <c r="AG1081" s="190" t="s">
        <v>163</v>
      </c>
    </row>
    <row r="1082" spans="1:45" x14ac:dyDescent="0.2">
      <c r="A1082" s="190">
        <v>424327</v>
      </c>
      <c r="B1082" s="190" t="s">
        <v>172</v>
      </c>
      <c r="L1082" s="190" t="s">
        <v>163</v>
      </c>
      <c r="R1082" s="190" t="s">
        <v>163</v>
      </c>
      <c r="S1082" s="190" t="s">
        <v>167</v>
      </c>
      <c r="AE1082" s="190" t="s">
        <v>163</v>
      </c>
      <c r="AF1082" s="190" t="s">
        <v>163</v>
      </c>
      <c r="AG1082" s="190" t="s">
        <v>163</v>
      </c>
    </row>
    <row r="1083" spans="1:45" x14ac:dyDescent="0.2">
      <c r="A1083" s="190">
        <v>424329</v>
      </c>
      <c r="B1083" s="190" t="s">
        <v>172</v>
      </c>
      <c r="N1083" s="190" t="s">
        <v>165</v>
      </c>
      <c r="Q1083" s="190" t="s">
        <v>165</v>
      </c>
      <c r="R1083" s="190" t="s">
        <v>163</v>
      </c>
      <c r="X1083" s="190" t="s">
        <v>163</v>
      </c>
      <c r="Z1083" s="190" t="s">
        <v>165</v>
      </c>
      <c r="AA1083" s="190" t="s">
        <v>165</v>
      </c>
      <c r="AB1083" s="190" t="s">
        <v>163</v>
      </c>
      <c r="AC1083" s="190" t="s">
        <v>163</v>
      </c>
      <c r="AD1083" s="190" t="s">
        <v>163</v>
      </c>
      <c r="AE1083" s="190" t="s">
        <v>163</v>
      </c>
      <c r="AF1083" s="190" t="s">
        <v>163</v>
      </c>
      <c r="AG1083" s="190" t="s">
        <v>163</v>
      </c>
      <c r="AH1083" s="190" t="s">
        <v>163</v>
      </c>
    </row>
    <row r="1084" spans="1:45" x14ac:dyDescent="0.2">
      <c r="A1084" s="190">
        <v>424333</v>
      </c>
      <c r="B1084" s="190" t="s">
        <v>172</v>
      </c>
      <c r="L1084" s="190" t="s">
        <v>167</v>
      </c>
      <c r="R1084" s="190" t="s">
        <v>163</v>
      </c>
      <c r="Y1084" s="190" t="s">
        <v>167</v>
      </c>
      <c r="AA1084" s="190" t="s">
        <v>165</v>
      </c>
      <c r="AD1084" s="190" t="s">
        <v>165</v>
      </c>
      <c r="AE1084" s="190" t="s">
        <v>163</v>
      </c>
      <c r="AF1084" s="190" t="s">
        <v>163</v>
      </c>
      <c r="AG1084" s="190" t="s">
        <v>165</v>
      </c>
    </row>
    <row r="1085" spans="1:45" x14ac:dyDescent="0.2">
      <c r="A1085" s="190">
        <v>424337</v>
      </c>
      <c r="B1085" s="190" t="s">
        <v>172</v>
      </c>
      <c r="L1085" s="190" t="s">
        <v>256</v>
      </c>
      <c r="R1085" s="190" t="s">
        <v>256</v>
      </c>
      <c r="Y1085" s="190" t="s">
        <v>256</v>
      </c>
      <c r="Z1085" s="190" t="s">
        <v>256</v>
      </c>
      <c r="AA1085" s="190" t="s">
        <v>256</v>
      </c>
      <c r="AB1085" s="190" t="s">
        <v>256</v>
      </c>
      <c r="AD1085" s="190" t="s">
        <v>256</v>
      </c>
      <c r="AE1085" s="190" t="s">
        <v>256</v>
      </c>
      <c r="AF1085" s="190" t="s">
        <v>256</v>
      </c>
      <c r="AG1085" s="190" t="s">
        <v>256</v>
      </c>
      <c r="AH1085" s="190" t="s">
        <v>256</v>
      </c>
      <c r="AS1085" s="190" t="s">
        <v>257</v>
      </c>
    </row>
    <row r="1086" spans="1:45" x14ac:dyDescent="0.2">
      <c r="A1086" s="190">
        <v>424355</v>
      </c>
      <c r="B1086" s="190" t="s">
        <v>172</v>
      </c>
      <c r="R1086" s="190" t="s">
        <v>165</v>
      </c>
      <c r="Y1086" s="190" t="s">
        <v>163</v>
      </c>
      <c r="AD1086" s="190" t="s">
        <v>163</v>
      </c>
      <c r="AE1086" s="190" t="s">
        <v>163</v>
      </c>
      <c r="AF1086" s="190" t="s">
        <v>163</v>
      </c>
      <c r="AG1086" s="190" t="s">
        <v>163</v>
      </c>
      <c r="AH1086" s="190" t="s">
        <v>163</v>
      </c>
    </row>
    <row r="1087" spans="1:45" x14ac:dyDescent="0.2">
      <c r="A1087" s="190">
        <v>424366</v>
      </c>
      <c r="B1087" s="190" t="s">
        <v>172</v>
      </c>
      <c r="I1087" s="190" t="s">
        <v>167</v>
      </c>
      <c r="X1087" s="190" t="s">
        <v>167</v>
      </c>
      <c r="Y1087" s="190" t="s">
        <v>167</v>
      </c>
      <c r="Z1087" s="190" t="s">
        <v>167</v>
      </c>
      <c r="AA1087" s="190" t="s">
        <v>167</v>
      </c>
      <c r="AB1087" s="190" t="s">
        <v>167</v>
      </c>
      <c r="AC1087" s="190" t="s">
        <v>167</v>
      </c>
      <c r="AD1087" s="190" t="s">
        <v>167</v>
      </c>
      <c r="AE1087" s="190" t="s">
        <v>167</v>
      </c>
      <c r="AF1087" s="190" t="s">
        <v>165</v>
      </c>
      <c r="AG1087" s="190" t="s">
        <v>167</v>
      </c>
      <c r="AH1087" s="190" t="s">
        <v>167</v>
      </c>
    </row>
    <row r="1088" spans="1:45" x14ac:dyDescent="0.2">
      <c r="A1088" s="190">
        <v>424387</v>
      </c>
      <c r="B1088" s="190" t="s">
        <v>172</v>
      </c>
      <c r="K1088" s="190" t="s">
        <v>167</v>
      </c>
      <c r="P1088" s="190" t="s">
        <v>165</v>
      </c>
      <c r="R1088" s="190" t="s">
        <v>167</v>
      </c>
      <c r="V1088" s="190" t="s">
        <v>167</v>
      </c>
      <c r="Y1088" s="190" t="s">
        <v>167</v>
      </c>
      <c r="AE1088" s="190" t="s">
        <v>167</v>
      </c>
    </row>
    <row r="1089" spans="1:34" x14ac:dyDescent="0.2">
      <c r="A1089" s="190">
        <v>424397</v>
      </c>
      <c r="B1089" s="190" t="s">
        <v>172</v>
      </c>
      <c r="L1089" s="190" t="s">
        <v>167</v>
      </c>
      <c r="Y1089" s="190" t="s">
        <v>165</v>
      </c>
      <c r="AA1089" s="190" t="s">
        <v>167</v>
      </c>
      <c r="AB1089" s="190" t="s">
        <v>165</v>
      </c>
      <c r="AC1089" s="190" t="s">
        <v>165</v>
      </c>
      <c r="AD1089" s="190" t="s">
        <v>163</v>
      </c>
      <c r="AE1089" s="190" t="s">
        <v>163</v>
      </c>
      <c r="AF1089" s="190" t="s">
        <v>165</v>
      </c>
      <c r="AG1089" s="190" t="s">
        <v>165</v>
      </c>
      <c r="AH1089" s="190" t="s">
        <v>163</v>
      </c>
    </row>
    <row r="1090" spans="1:34" x14ac:dyDescent="0.2">
      <c r="A1090" s="190">
        <v>424399</v>
      </c>
      <c r="B1090" s="190" t="s">
        <v>172</v>
      </c>
      <c r="I1090" s="190" t="s">
        <v>167</v>
      </c>
      <c r="N1090" s="190" t="s">
        <v>167</v>
      </c>
      <c r="Q1090" s="190" t="s">
        <v>167</v>
      </c>
      <c r="W1090" s="190" t="s">
        <v>167</v>
      </c>
      <c r="Y1090" s="190" t="s">
        <v>165</v>
      </c>
      <c r="Z1090" s="190" t="s">
        <v>163</v>
      </c>
      <c r="AA1090" s="190" t="s">
        <v>165</v>
      </c>
      <c r="AB1090" s="190" t="s">
        <v>165</v>
      </c>
      <c r="AC1090" s="190" t="s">
        <v>165</v>
      </c>
      <c r="AD1090" s="190" t="s">
        <v>163</v>
      </c>
      <c r="AE1090" s="190" t="s">
        <v>163</v>
      </c>
      <c r="AF1090" s="190" t="s">
        <v>163</v>
      </c>
      <c r="AG1090" s="190" t="s">
        <v>163</v>
      </c>
      <c r="AH1090" s="190" t="s">
        <v>163</v>
      </c>
    </row>
    <row r="1091" spans="1:34" x14ac:dyDescent="0.2">
      <c r="A1091" s="190">
        <v>424404</v>
      </c>
      <c r="B1091" s="190" t="s">
        <v>172</v>
      </c>
      <c r="L1091" s="190" t="s">
        <v>167</v>
      </c>
      <c r="N1091" s="190" t="s">
        <v>167</v>
      </c>
      <c r="V1091" s="190" t="s">
        <v>163</v>
      </c>
      <c r="Y1091" s="190" t="s">
        <v>167</v>
      </c>
      <c r="AA1091" s="190" t="s">
        <v>167</v>
      </c>
      <c r="AG1091" s="190" t="s">
        <v>167</v>
      </c>
    </row>
    <row r="1092" spans="1:34" x14ac:dyDescent="0.2">
      <c r="A1092" s="190">
        <v>424438</v>
      </c>
      <c r="B1092" s="190" t="s">
        <v>172</v>
      </c>
      <c r="N1092" s="190" t="s">
        <v>167</v>
      </c>
      <c r="R1092" s="190" t="s">
        <v>163</v>
      </c>
      <c r="S1092" s="190" t="s">
        <v>167</v>
      </c>
      <c r="Y1092" s="190" t="s">
        <v>165</v>
      </c>
      <c r="AA1092" s="190" t="s">
        <v>165</v>
      </c>
      <c r="AB1092" s="190" t="s">
        <v>165</v>
      </c>
      <c r="AC1092" s="190" t="s">
        <v>165</v>
      </c>
      <c r="AD1092" s="190" t="s">
        <v>163</v>
      </c>
      <c r="AE1092" s="190" t="s">
        <v>163</v>
      </c>
      <c r="AF1092" s="190" t="s">
        <v>163</v>
      </c>
      <c r="AG1092" s="190" t="s">
        <v>163</v>
      </c>
      <c r="AH1092" s="190" t="s">
        <v>163</v>
      </c>
    </row>
    <row r="1093" spans="1:34" x14ac:dyDescent="0.2">
      <c r="A1093" s="190">
        <v>424447</v>
      </c>
      <c r="B1093" s="190" t="s">
        <v>172</v>
      </c>
      <c r="D1093" s="190" t="s">
        <v>167</v>
      </c>
      <c r="N1093" s="190" t="s">
        <v>167</v>
      </c>
      <c r="S1093" s="190" t="s">
        <v>167</v>
      </c>
      <c r="Y1093" s="190" t="s">
        <v>165</v>
      </c>
      <c r="Z1093" s="190" t="s">
        <v>165</v>
      </c>
      <c r="AA1093" s="190" t="s">
        <v>163</v>
      </c>
      <c r="AB1093" s="190" t="s">
        <v>165</v>
      </c>
      <c r="AC1093" s="190" t="s">
        <v>163</v>
      </c>
      <c r="AD1093" s="190" t="s">
        <v>163</v>
      </c>
      <c r="AE1093" s="190" t="s">
        <v>163</v>
      </c>
      <c r="AF1093" s="190" t="s">
        <v>163</v>
      </c>
      <c r="AG1093" s="190" t="s">
        <v>163</v>
      </c>
      <c r="AH1093" s="190" t="s">
        <v>163</v>
      </c>
    </row>
    <row r="1094" spans="1:34" x14ac:dyDescent="0.2">
      <c r="A1094" s="190">
        <v>424457</v>
      </c>
      <c r="B1094" s="190" t="s">
        <v>172</v>
      </c>
      <c r="R1094" s="190" t="s">
        <v>165</v>
      </c>
      <c r="AA1094" s="190" t="s">
        <v>167</v>
      </c>
      <c r="AB1094" s="190" t="s">
        <v>167</v>
      </c>
      <c r="AF1094" s="190" t="s">
        <v>165</v>
      </c>
      <c r="AH1094" s="190" t="s">
        <v>165</v>
      </c>
    </row>
    <row r="1095" spans="1:34" x14ac:dyDescent="0.2">
      <c r="A1095" s="190">
        <v>424458</v>
      </c>
      <c r="B1095" s="190" t="s">
        <v>172</v>
      </c>
      <c r="R1095" s="190" t="s">
        <v>165</v>
      </c>
      <c r="Y1095" s="190" t="s">
        <v>165</v>
      </c>
      <c r="AA1095" s="190" t="s">
        <v>163</v>
      </c>
      <c r="AD1095" s="190" t="s">
        <v>163</v>
      </c>
      <c r="AE1095" s="190" t="s">
        <v>163</v>
      </c>
      <c r="AF1095" s="190" t="s">
        <v>163</v>
      </c>
      <c r="AG1095" s="190" t="s">
        <v>163</v>
      </c>
      <c r="AH1095" s="190" t="s">
        <v>165</v>
      </c>
    </row>
    <row r="1096" spans="1:34" x14ac:dyDescent="0.2">
      <c r="A1096" s="190">
        <v>424473</v>
      </c>
      <c r="B1096" s="190" t="s">
        <v>172</v>
      </c>
      <c r="N1096" s="190" t="s">
        <v>165</v>
      </c>
      <c r="W1096" s="190" t="s">
        <v>167</v>
      </c>
      <c r="Y1096" s="190" t="s">
        <v>165</v>
      </c>
      <c r="AB1096" s="190" t="s">
        <v>165</v>
      </c>
      <c r="AD1096" s="190" t="s">
        <v>163</v>
      </c>
      <c r="AE1096" s="190" t="s">
        <v>163</v>
      </c>
      <c r="AF1096" s="190" t="s">
        <v>163</v>
      </c>
      <c r="AG1096" s="190" t="s">
        <v>163</v>
      </c>
      <c r="AH1096" s="190" t="s">
        <v>163</v>
      </c>
    </row>
    <row r="1097" spans="1:34" x14ac:dyDescent="0.2">
      <c r="A1097" s="190">
        <v>424493</v>
      </c>
      <c r="B1097" s="190" t="s">
        <v>172</v>
      </c>
      <c r="K1097" s="190" t="s">
        <v>167</v>
      </c>
      <c r="N1097" s="190" t="s">
        <v>167</v>
      </c>
      <c r="W1097" s="190" t="s">
        <v>167</v>
      </c>
      <c r="AA1097" s="190" t="s">
        <v>165</v>
      </c>
      <c r="AD1097" s="190" t="s">
        <v>163</v>
      </c>
      <c r="AE1097" s="190" t="s">
        <v>163</v>
      </c>
      <c r="AF1097" s="190" t="s">
        <v>163</v>
      </c>
      <c r="AH1097" s="190" t="s">
        <v>165</v>
      </c>
    </row>
    <row r="1098" spans="1:34" x14ac:dyDescent="0.2">
      <c r="A1098" s="190">
        <v>424496</v>
      </c>
      <c r="B1098" s="190" t="s">
        <v>172</v>
      </c>
      <c r="V1098" s="190" t="s">
        <v>167</v>
      </c>
      <c r="W1098" s="190" t="s">
        <v>167</v>
      </c>
      <c r="Z1098" s="190" t="s">
        <v>167</v>
      </c>
      <c r="AA1098" s="190" t="s">
        <v>163</v>
      </c>
      <c r="AB1098" s="190" t="s">
        <v>163</v>
      </c>
      <c r="AD1098" s="190" t="s">
        <v>163</v>
      </c>
      <c r="AE1098" s="190" t="s">
        <v>163</v>
      </c>
      <c r="AF1098" s="190" t="s">
        <v>163</v>
      </c>
      <c r="AG1098" s="190" t="s">
        <v>163</v>
      </c>
      <c r="AH1098" s="190" t="s">
        <v>163</v>
      </c>
    </row>
    <row r="1099" spans="1:34" x14ac:dyDescent="0.2">
      <c r="A1099" s="190">
        <v>424502</v>
      </c>
      <c r="B1099" s="190" t="s">
        <v>172</v>
      </c>
      <c r="L1099" s="190" t="s">
        <v>167</v>
      </c>
      <c r="R1099" s="190" t="s">
        <v>167</v>
      </c>
      <c r="Y1099" s="190" t="s">
        <v>167</v>
      </c>
      <c r="AA1099" s="190" t="s">
        <v>167</v>
      </c>
      <c r="AD1099" s="190" t="s">
        <v>167</v>
      </c>
      <c r="AE1099" s="190" t="s">
        <v>165</v>
      </c>
      <c r="AH1099" s="190" t="s">
        <v>167</v>
      </c>
    </row>
    <row r="1100" spans="1:34" x14ac:dyDescent="0.2">
      <c r="A1100" s="190">
        <v>424510</v>
      </c>
      <c r="B1100" s="190" t="s">
        <v>172</v>
      </c>
      <c r="E1100" s="190" t="s">
        <v>165</v>
      </c>
      <c r="K1100" s="190" t="s">
        <v>163</v>
      </c>
      <c r="Z1100" s="190" t="s">
        <v>165</v>
      </c>
      <c r="AD1100" s="190" t="s">
        <v>163</v>
      </c>
      <c r="AE1100" s="190" t="s">
        <v>165</v>
      </c>
      <c r="AH1100" s="190" t="s">
        <v>163</v>
      </c>
    </row>
    <row r="1101" spans="1:34" x14ac:dyDescent="0.2">
      <c r="A1101" s="190">
        <v>424524</v>
      </c>
      <c r="B1101" s="190" t="s">
        <v>172</v>
      </c>
      <c r="O1101" s="190" t="s">
        <v>167</v>
      </c>
      <c r="R1101" s="190" t="s">
        <v>165</v>
      </c>
      <c r="AD1101" s="190" t="s">
        <v>165</v>
      </c>
      <c r="AE1101" s="190" t="s">
        <v>163</v>
      </c>
      <c r="AF1101" s="190" t="s">
        <v>165</v>
      </c>
      <c r="AG1101" s="190" t="s">
        <v>165</v>
      </c>
    </row>
    <row r="1102" spans="1:34" x14ac:dyDescent="0.2">
      <c r="A1102" s="190">
        <v>424534</v>
      </c>
      <c r="B1102" s="190" t="s">
        <v>172</v>
      </c>
      <c r="O1102" s="190" t="s">
        <v>167</v>
      </c>
      <c r="R1102" s="190" t="s">
        <v>163</v>
      </c>
      <c r="U1102" s="190" t="s">
        <v>167</v>
      </c>
      <c r="AA1102" s="190" t="s">
        <v>163</v>
      </c>
      <c r="AB1102" s="190" t="s">
        <v>165</v>
      </c>
      <c r="AD1102" s="190" t="s">
        <v>163</v>
      </c>
      <c r="AE1102" s="190" t="s">
        <v>163</v>
      </c>
      <c r="AF1102" s="190" t="s">
        <v>163</v>
      </c>
      <c r="AG1102" s="190" t="s">
        <v>163</v>
      </c>
      <c r="AH1102" s="190" t="s">
        <v>163</v>
      </c>
    </row>
    <row r="1103" spans="1:34" x14ac:dyDescent="0.2">
      <c r="A1103" s="190">
        <v>424556</v>
      </c>
      <c r="B1103" s="190" t="s">
        <v>172</v>
      </c>
      <c r="M1103" s="190" t="s">
        <v>167</v>
      </c>
      <c r="V1103" s="190" t="s">
        <v>167</v>
      </c>
      <c r="AA1103" s="190" t="s">
        <v>167</v>
      </c>
      <c r="AB1103" s="190" t="s">
        <v>167</v>
      </c>
      <c r="AE1103" s="190" t="s">
        <v>163</v>
      </c>
      <c r="AF1103" s="190" t="s">
        <v>165</v>
      </c>
      <c r="AG1103" s="190" t="s">
        <v>165</v>
      </c>
      <c r="AH1103" s="190" t="s">
        <v>165</v>
      </c>
    </row>
    <row r="1104" spans="1:34" x14ac:dyDescent="0.2">
      <c r="A1104" s="190">
        <v>424558</v>
      </c>
      <c r="B1104" s="190" t="s">
        <v>172</v>
      </c>
      <c r="J1104" s="190" t="s">
        <v>167</v>
      </c>
      <c r="Y1104" s="190" t="s">
        <v>167</v>
      </c>
      <c r="AE1104" s="190" t="s">
        <v>163</v>
      </c>
      <c r="AF1104" s="190" t="s">
        <v>167</v>
      </c>
      <c r="AG1104" s="190" t="s">
        <v>165</v>
      </c>
    </row>
    <row r="1105" spans="1:34" x14ac:dyDescent="0.2">
      <c r="A1105" s="190">
        <v>424565</v>
      </c>
      <c r="B1105" s="190" t="s">
        <v>172</v>
      </c>
      <c r="D1105" s="190" t="s">
        <v>165</v>
      </c>
      <c r="J1105" s="190" t="s">
        <v>165</v>
      </c>
      <c r="O1105" s="190" t="s">
        <v>167</v>
      </c>
      <c r="R1105" s="190" t="s">
        <v>165</v>
      </c>
      <c r="Y1105" s="190" t="s">
        <v>165</v>
      </c>
      <c r="Z1105" s="190" t="s">
        <v>163</v>
      </c>
      <c r="AA1105" s="190" t="s">
        <v>165</v>
      </c>
      <c r="AB1105" s="190" t="s">
        <v>163</v>
      </c>
      <c r="AC1105" s="190" t="s">
        <v>163</v>
      </c>
      <c r="AD1105" s="190" t="s">
        <v>163</v>
      </c>
      <c r="AE1105" s="190" t="s">
        <v>163</v>
      </c>
      <c r="AG1105" s="190" t="s">
        <v>163</v>
      </c>
      <c r="AH1105" s="190" t="s">
        <v>163</v>
      </c>
    </row>
    <row r="1106" spans="1:34" x14ac:dyDescent="0.2">
      <c r="A1106" s="190">
        <v>424567</v>
      </c>
      <c r="B1106" s="190" t="s">
        <v>172</v>
      </c>
      <c r="F1106" s="190" t="s">
        <v>165</v>
      </c>
      <c r="U1106" s="190" t="s">
        <v>163</v>
      </c>
      <c r="Z1106" s="190" t="s">
        <v>163</v>
      </c>
      <c r="AD1106" s="190" t="s">
        <v>163</v>
      </c>
      <c r="AE1106" s="190" t="s">
        <v>163</v>
      </c>
      <c r="AF1106" s="190" t="s">
        <v>165</v>
      </c>
      <c r="AG1106" s="190" t="s">
        <v>165</v>
      </c>
      <c r="AH1106" s="190" t="s">
        <v>163</v>
      </c>
    </row>
    <row r="1107" spans="1:34" x14ac:dyDescent="0.2">
      <c r="A1107" s="190">
        <v>424573</v>
      </c>
      <c r="B1107" s="190" t="s">
        <v>172</v>
      </c>
      <c r="N1107" s="190" t="s">
        <v>167</v>
      </c>
      <c r="P1107" s="190" t="s">
        <v>167</v>
      </c>
      <c r="W1107" s="190" t="s">
        <v>163</v>
      </c>
      <c r="Y1107" s="190" t="s">
        <v>165</v>
      </c>
      <c r="AA1107" s="190" t="s">
        <v>163</v>
      </c>
      <c r="AB1107" s="190" t="s">
        <v>165</v>
      </c>
      <c r="AC1107" s="190" t="s">
        <v>163</v>
      </c>
      <c r="AD1107" s="190" t="s">
        <v>163</v>
      </c>
      <c r="AE1107" s="190" t="s">
        <v>163</v>
      </c>
      <c r="AF1107" s="190" t="s">
        <v>163</v>
      </c>
      <c r="AG1107" s="190" t="s">
        <v>163</v>
      </c>
      <c r="AH1107" s="190" t="s">
        <v>163</v>
      </c>
    </row>
    <row r="1108" spans="1:34" x14ac:dyDescent="0.2">
      <c r="A1108" s="190">
        <v>424581</v>
      </c>
      <c r="B1108" s="190" t="s">
        <v>172</v>
      </c>
      <c r="F1108" s="190" t="s">
        <v>167</v>
      </c>
      <c r="O1108" s="190" t="s">
        <v>167</v>
      </c>
      <c r="S1108" s="190" t="s">
        <v>167</v>
      </c>
      <c r="V1108" s="190" t="s">
        <v>167</v>
      </c>
      <c r="Y1108" s="190" t="s">
        <v>165</v>
      </c>
      <c r="AA1108" s="190" t="s">
        <v>165</v>
      </c>
      <c r="AC1108" s="190" t="s">
        <v>165</v>
      </c>
      <c r="AD1108" s="190" t="s">
        <v>163</v>
      </c>
      <c r="AE1108" s="190" t="s">
        <v>163</v>
      </c>
      <c r="AF1108" s="190" t="s">
        <v>163</v>
      </c>
      <c r="AG1108" s="190" t="s">
        <v>163</v>
      </c>
      <c r="AH1108" s="190" t="s">
        <v>163</v>
      </c>
    </row>
    <row r="1109" spans="1:34" x14ac:dyDescent="0.2">
      <c r="A1109" s="190">
        <v>424583</v>
      </c>
      <c r="B1109" s="190" t="s">
        <v>172</v>
      </c>
      <c r="G1109" s="190" t="s">
        <v>167</v>
      </c>
      <c r="R1109" s="190" t="s">
        <v>167</v>
      </c>
      <c r="W1109" s="190" t="s">
        <v>167</v>
      </c>
      <c r="AD1109" s="190" t="s">
        <v>163</v>
      </c>
      <c r="AE1109" s="190" t="s">
        <v>163</v>
      </c>
      <c r="AF1109" s="190" t="s">
        <v>163</v>
      </c>
      <c r="AG1109" s="190" t="s">
        <v>163</v>
      </c>
      <c r="AH1109" s="190" t="s">
        <v>163</v>
      </c>
    </row>
    <row r="1110" spans="1:34" x14ac:dyDescent="0.2">
      <c r="A1110" s="190">
        <v>424588</v>
      </c>
      <c r="B1110" s="190" t="s">
        <v>172</v>
      </c>
      <c r="N1110" s="190" t="s">
        <v>167</v>
      </c>
      <c r="R1110" s="190" t="s">
        <v>167</v>
      </c>
      <c r="T1110" s="190" t="s">
        <v>165</v>
      </c>
      <c r="Y1110" s="190" t="s">
        <v>165</v>
      </c>
      <c r="AD1110" s="190" t="s">
        <v>163</v>
      </c>
      <c r="AE1110" s="190" t="s">
        <v>163</v>
      </c>
      <c r="AF1110" s="190" t="s">
        <v>163</v>
      </c>
      <c r="AG1110" s="190" t="s">
        <v>163</v>
      </c>
      <c r="AH1110" s="190" t="s">
        <v>163</v>
      </c>
    </row>
    <row r="1111" spans="1:34" x14ac:dyDescent="0.2">
      <c r="A1111" s="190">
        <v>424589</v>
      </c>
      <c r="B1111" s="190" t="s">
        <v>172</v>
      </c>
      <c r="D1111" s="190" t="s">
        <v>167</v>
      </c>
      <c r="R1111" s="190" t="s">
        <v>163</v>
      </c>
      <c r="AA1111" s="190" t="s">
        <v>167</v>
      </c>
      <c r="AC1111" s="190" t="s">
        <v>167</v>
      </c>
      <c r="AD1111" s="190" t="s">
        <v>167</v>
      </c>
      <c r="AE1111" s="190" t="s">
        <v>163</v>
      </c>
      <c r="AF1111" s="190" t="s">
        <v>167</v>
      </c>
      <c r="AG1111" s="190" t="s">
        <v>167</v>
      </c>
      <c r="AH1111" s="190" t="s">
        <v>167</v>
      </c>
    </row>
    <row r="1112" spans="1:34" x14ac:dyDescent="0.2">
      <c r="A1112" s="190">
        <v>424592</v>
      </c>
      <c r="B1112" s="190" t="s">
        <v>172</v>
      </c>
      <c r="L1112" s="190" t="s">
        <v>163</v>
      </c>
      <c r="M1112" s="190" t="s">
        <v>163</v>
      </c>
      <c r="AA1112" s="190" t="s">
        <v>163</v>
      </c>
      <c r="AD1112" s="190" t="s">
        <v>163</v>
      </c>
      <c r="AE1112" s="190" t="s">
        <v>163</v>
      </c>
    </row>
    <row r="1113" spans="1:34" x14ac:dyDescent="0.2">
      <c r="A1113" s="190">
        <v>424598</v>
      </c>
      <c r="B1113" s="190" t="s">
        <v>172</v>
      </c>
      <c r="G1113" s="190" t="s">
        <v>163</v>
      </c>
      <c r="H1113" s="190" t="s">
        <v>163</v>
      </c>
      <c r="M1113" s="190" t="s">
        <v>167</v>
      </c>
      <c r="N1113" s="190" t="s">
        <v>165</v>
      </c>
      <c r="Y1113" s="190" t="s">
        <v>163</v>
      </c>
      <c r="Z1113" s="190" t="s">
        <v>165</v>
      </c>
      <c r="AA1113" s="190" t="s">
        <v>163</v>
      </c>
      <c r="AB1113" s="190" t="s">
        <v>163</v>
      </c>
      <c r="AC1113" s="190" t="s">
        <v>165</v>
      </c>
      <c r="AD1113" s="190" t="s">
        <v>163</v>
      </c>
      <c r="AE1113" s="190" t="s">
        <v>163</v>
      </c>
      <c r="AF1113" s="190" t="s">
        <v>163</v>
      </c>
      <c r="AG1113" s="190" t="s">
        <v>163</v>
      </c>
      <c r="AH1113" s="190" t="s">
        <v>163</v>
      </c>
    </row>
    <row r="1114" spans="1:34" x14ac:dyDescent="0.2">
      <c r="A1114" s="190">
        <v>424602</v>
      </c>
      <c r="B1114" s="190" t="s">
        <v>172</v>
      </c>
      <c r="N1114" s="190" t="s">
        <v>167</v>
      </c>
      <c r="S1114" s="190" t="s">
        <v>165</v>
      </c>
      <c r="Y1114" s="190" t="s">
        <v>165</v>
      </c>
      <c r="Z1114" s="190" t="s">
        <v>165</v>
      </c>
      <c r="AC1114" s="190" t="s">
        <v>165</v>
      </c>
      <c r="AD1114" s="190" t="s">
        <v>163</v>
      </c>
      <c r="AE1114" s="190" t="s">
        <v>163</v>
      </c>
      <c r="AF1114" s="190" t="s">
        <v>163</v>
      </c>
      <c r="AG1114" s="190" t="s">
        <v>163</v>
      </c>
      <c r="AH1114" s="190" t="s">
        <v>163</v>
      </c>
    </row>
    <row r="1115" spans="1:34" x14ac:dyDescent="0.2">
      <c r="A1115" s="190">
        <v>424606</v>
      </c>
      <c r="B1115" s="190" t="s">
        <v>172</v>
      </c>
      <c r="N1115" s="190" t="s">
        <v>167</v>
      </c>
      <c r="Y1115" s="190" t="s">
        <v>165</v>
      </c>
      <c r="AA1115" s="190" t="s">
        <v>165</v>
      </c>
      <c r="AD1115" s="190" t="s">
        <v>163</v>
      </c>
      <c r="AE1115" s="190" t="s">
        <v>163</v>
      </c>
      <c r="AF1115" s="190" t="s">
        <v>163</v>
      </c>
      <c r="AG1115" s="190" t="s">
        <v>163</v>
      </c>
      <c r="AH1115" s="190" t="s">
        <v>163</v>
      </c>
    </row>
    <row r="1116" spans="1:34" x14ac:dyDescent="0.2">
      <c r="A1116" s="190">
        <v>424613</v>
      </c>
      <c r="B1116" s="190" t="s">
        <v>172</v>
      </c>
      <c r="N1116" s="190" t="s">
        <v>167</v>
      </c>
      <c r="R1116" s="190" t="s">
        <v>165</v>
      </c>
      <c r="Y1116" s="190" t="s">
        <v>165</v>
      </c>
      <c r="AA1116" s="190" t="s">
        <v>163</v>
      </c>
      <c r="AC1116" s="190" t="s">
        <v>165</v>
      </c>
      <c r="AD1116" s="190" t="s">
        <v>163</v>
      </c>
      <c r="AE1116" s="190" t="s">
        <v>163</v>
      </c>
      <c r="AF1116" s="190" t="s">
        <v>163</v>
      </c>
      <c r="AG1116" s="190" t="s">
        <v>163</v>
      </c>
      <c r="AH1116" s="190" t="s">
        <v>163</v>
      </c>
    </row>
    <row r="1117" spans="1:34" x14ac:dyDescent="0.2">
      <c r="A1117" s="190">
        <v>424615</v>
      </c>
      <c r="B1117" s="190" t="s">
        <v>172</v>
      </c>
      <c r="N1117" s="190" t="s">
        <v>167</v>
      </c>
      <c r="T1117" s="190" t="s">
        <v>167</v>
      </c>
      <c r="Y1117" s="190" t="s">
        <v>165</v>
      </c>
      <c r="AA1117" s="190" t="s">
        <v>165</v>
      </c>
      <c r="AB1117" s="190" t="s">
        <v>165</v>
      </c>
      <c r="AC1117" s="190" t="s">
        <v>165</v>
      </c>
      <c r="AD1117" s="190" t="s">
        <v>163</v>
      </c>
      <c r="AE1117" s="190" t="s">
        <v>163</v>
      </c>
      <c r="AF1117" s="190" t="s">
        <v>163</v>
      </c>
      <c r="AG1117" s="190" t="s">
        <v>163</v>
      </c>
      <c r="AH1117" s="190" t="s">
        <v>163</v>
      </c>
    </row>
    <row r="1118" spans="1:34" x14ac:dyDescent="0.2">
      <c r="A1118" s="190">
        <v>424619</v>
      </c>
      <c r="B1118" s="190" t="s">
        <v>172</v>
      </c>
      <c r="L1118" s="190" t="s">
        <v>167</v>
      </c>
      <c r="N1118" s="190" t="s">
        <v>167</v>
      </c>
      <c r="Y1118" s="190" t="s">
        <v>167</v>
      </c>
      <c r="AA1118" s="190" t="s">
        <v>167</v>
      </c>
      <c r="AB1118" s="190" t="s">
        <v>167</v>
      </c>
      <c r="AE1118" s="190" t="s">
        <v>167</v>
      </c>
      <c r="AF1118" s="190" t="s">
        <v>167</v>
      </c>
      <c r="AG1118" s="190" t="s">
        <v>165</v>
      </c>
    </row>
    <row r="1119" spans="1:34" x14ac:dyDescent="0.2">
      <c r="A1119" s="190">
        <v>424623</v>
      </c>
      <c r="B1119" s="190" t="s">
        <v>172</v>
      </c>
      <c r="D1119" s="190" t="s">
        <v>165</v>
      </c>
      <c r="R1119" s="190" t="s">
        <v>165</v>
      </c>
      <c r="Y1119" s="190" t="s">
        <v>167</v>
      </c>
      <c r="AD1119" s="190" t="s">
        <v>163</v>
      </c>
      <c r="AE1119" s="190" t="s">
        <v>163</v>
      </c>
      <c r="AF1119" s="190" t="s">
        <v>163</v>
      </c>
      <c r="AG1119" s="190" t="s">
        <v>163</v>
      </c>
      <c r="AH1119" s="190" t="s">
        <v>163</v>
      </c>
    </row>
    <row r="1120" spans="1:34" x14ac:dyDescent="0.2">
      <c r="A1120" s="190">
        <v>424633</v>
      </c>
      <c r="B1120" s="190" t="s">
        <v>172</v>
      </c>
      <c r="N1120" s="190" t="s">
        <v>167</v>
      </c>
      <c r="V1120" s="190" t="s">
        <v>167</v>
      </c>
      <c r="Y1120" s="190" t="s">
        <v>165</v>
      </c>
      <c r="AA1120" s="190" t="s">
        <v>167</v>
      </c>
      <c r="AE1120" s="190" t="s">
        <v>163</v>
      </c>
    </row>
    <row r="1121" spans="1:34" x14ac:dyDescent="0.2">
      <c r="A1121" s="190">
        <v>424641</v>
      </c>
      <c r="B1121" s="190" t="s">
        <v>172</v>
      </c>
      <c r="O1121" s="190" t="s">
        <v>167</v>
      </c>
      <c r="X1121" s="190" t="s">
        <v>167</v>
      </c>
      <c r="Y1121" s="190" t="s">
        <v>167</v>
      </c>
      <c r="Z1121" s="190" t="s">
        <v>165</v>
      </c>
      <c r="AA1121" s="190" t="s">
        <v>167</v>
      </c>
      <c r="AB1121" s="190" t="s">
        <v>167</v>
      </c>
      <c r="AD1121" s="190" t="s">
        <v>165</v>
      </c>
      <c r="AE1121" s="190" t="s">
        <v>163</v>
      </c>
      <c r="AF1121" s="190" t="s">
        <v>163</v>
      </c>
      <c r="AH1121" s="190" t="s">
        <v>163</v>
      </c>
    </row>
    <row r="1122" spans="1:34" x14ac:dyDescent="0.2">
      <c r="A1122" s="190">
        <v>424647</v>
      </c>
      <c r="B1122" s="190" t="s">
        <v>172</v>
      </c>
      <c r="K1122" s="190" t="s">
        <v>167</v>
      </c>
      <c r="R1122" s="190" t="s">
        <v>167</v>
      </c>
      <c r="T1122" s="190" t="s">
        <v>167</v>
      </c>
      <c r="W1122" s="190" t="s">
        <v>167</v>
      </c>
      <c r="AA1122" s="190" t="s">
        <v>165</v>
      </c>
      <c r="AD1122" s="190" t="s">
        <v>163</v>
      </c>
      <c r="AE1122" s="190" t="s">
        <v>163</v>
      </c>
      <c r="AF1122" s="190" t="s">
        <v>163</v>
      </c>
      <c r="AG1122" s="190" t="s">
        <v>163</v>
      </c>
      <c r="AH1122" s="190" t="s">
        <v>163</v>
      </c>
    </row>
    <row r="1123" spans="1:34" x14ac:dyDescent="0.2">
      <c r="A1123" s="190">
        <v>424656</v>
      </c>
      <c r="B1123" s="190" t="s">
        <v>172</v>
      </c>
      <c r="L1123" s="190" t="s">
        <v>165</v>
      </c>
      <c r="Z1123" s="190" t="s">
        <v>165</v>
      </c>
      <c r="AA1123" s="190" t="s">
        <v>167</v>
      </c>
      <c r="AB1123" s="190" t="s">
        <v>163</v>
      </c>
      <c r="AC1123" s="190" t="s">
        <v>167</v>
      </c>
      <c r="AE1123" s="190" t="s">
        <v>163</v>
      </c>
      <c r="AF1123" s="190" t="s">
        <v>163</v>
      </c>
      <c r="AG1123" s="190" t="s">
        <v>163</v>
      </c>
      <c r="AH1123" s="190" t="s">
        <v>163</v>
      </c>
    </row>
    <row r="1124" spans="1:34" x14ac:dyDescent="0.2">
      <c r="A1124" s="190">
        <v>424675</v>
      </c>
      <c r="B1124" s="190" t="s">
        <v>172</v>
      </c>
      <c r="G1124" s="190" t="s">
        <v>167</v>
      </c>
      <c r="L1124" s="190" t="s">
        <v>163</v>
      </c>
      <c r="R1124" s="190" t="s">
        <v>163</v>
      </c>
      <c r="S1124" s="190" t="s">
        <v>167</v>
      </c>
      <c r="Y1124" s="190" t="s">
        <v>167</v>
      </c>
      <c r="AA1124" s="190" t="s">
        <v>167</v>
      </c>
      <c r="AD1124" s="190" t="s">
        <v>163</v>
      </c>
      <c r="AE1124" s="190" t="s">
        <v>163</v>
      </c>
      <c r="AF1124" s="190" t="s">
        <v>163</v>
      </c>
      <c r="AG1124" s="190" t="s">
        <v>163</v>
      </c>
      <c r="AH1124" s="190" t="s">
        <v>163</v>
      </c>
    </row>
    <row r="1125" spans="1:34" x14ac:dyDescent="0.2">
      <c r="A1125" s="190">
        <v>424683</v>
      </c>
      <c r="B1125" s="190" t="s">
        <v>172</v>
      </c>
      <c r="K1125" s="190" t="s">
        <v>167</v>
      </c>
      <c r="W1125" s="190" t="s">
        <v>167</v>
      </c>
      <c r="Y1125" s="190" t="s">
        <v>167</v>
      </c>
      <c r="AE1125" s="190" t="s">
        <v>163</v>
      </c>
      <c r="AF1125" s="190" t="s">
        <v>167</v>
      </c>
      <c r="AG1125" s="190" t="s">
        <v>165</v>
      </c>
    </row>
    <row r="1126" spans="1:34" x14ac:dyDescent="0.2">
      <c r="A1126" s="190">
        <v>424700</v>
      </c>
      <c r="B1126" s="190" t="s">
        <v>172</v>
      </c>
      <c r="K1126" s="190" t="s">
        <v>167</v>
      </c>
      <c r="L1126" s="190" t="s">
        <v>167</v>
      </c>
      <c r="R1126" s="190" t="s">
        <v>165</v>
      </c>
      <c r="AA1126" s="190" t="s">
        <v>167</v>
      </c>
      <c r="AE1126" s="190" t="s">
        <v>163</v>
      </c>
      <c r="AF1126" s="190" t="s">
        <v>165</v>
      </c>
      <c r="AG1126" s="190" t="s">
        <v>163</v>
      </c>
      <c r="AH1126" s="190" t="s">
        <v>165</v>
      </c>
    </row>
    <row r="1127" spans="1:34" x14ac:dyDescent="0.2">
      <c r="A1127" s="190">
        <v>424707</v>
      </c>
      <c r="B1127" s="190" t="s">
        <v>172</v>
      </c>
      <c r="L1127" s="190" t="s">
        <v>163</v>
      </c>
      <c r="R1127" s="190" t="s">
        <v>163</v>
      </c>
      <c r="X1127" s="190" t="s">
        <v>167</v>
      </c>
      <c r="Y1127" s="190" t="s">
        <v>167</v>
      </c>
      <c r="AA1127" s="190" t="s">
        <v>167</v>
      </c>
      <c r="AB1127" s="190" t="s">
        <v>167</v>
      </c>
      <c r="AD1127" s="190" t="s">
        <v>165</v>
      </c>
      <c r="AE1127" s="190" t="s">
        <v>163</v>
      </c>
      <c r="AF1127" s="190" t="s">
        <v>163</v>
      </c>
      <c r="AG1127" s="190" t="s">
        <v>167</v>
      </c>
    </row>
    <row r="1128" spans="1:34" x14ac:dyDescent="0.2">
      <c r="A1128" s="190">
        <v>424710</v>
      </c>
      <c r="B1128" s="190" t="s">
        <v>172</v>
      </c>
      <c r="K1128" s="190" t="s">
        <v>167</v>
      </c>
      <c r="Z1128" s="190" t="s">
        <v>167</v>
      </c>
      <c r="AC1128" s="190" t="s">
        <v>167</v>
      </c>
      <c r="AD1128" s="190" t="s">
        <v>167</v>
      </c>
      <c r="AE1128" s="190" t="s">
        <v>163</v>
      </c>
      <c r="AF1128" s="190" t="s">
        <v>167</v>
      </c>
      <c r="AH1128" s="190" t="s">
        <v>165</v>
      </c>
    </row>
    <row r="1129" spans="1:34" x14ac:dyDescent="0.2">
      <c r="A1129" s="190">
        <v>424713</v>
      </c>
      <c r="B1129" s="190" t="s">
        <v>172</v>
      </c>
      <c r="G1129" s="190" t="s">
        <v>167</v>
      </c>
      <c r="R1129" s="190" t="s">
        <v>163</v>
      </c>
      <c r="W1129" s="190" t="s">
        <v>167</v>
      </c>
      <c r="AA1129" s="190" t="s">
        <v>165</v>
      </c>
      <c r="AD1129" s="190" t="s">
        <v>163</v>
      </c>
      <c r="AE1129" s="190" t="s">
        <v>163</v>
      </c>
      <c r="AF1129" s="190" t="s">
        <v>163</v>
      </c>
      <c r="AG1129" s="190" t="s">
        <v>163</v>
      </c>
      <c r="AH1129" s="190" t="s">
        <v>163</v>
      </c>
    </row>
    <row r="1130" spans="1:34" x14ac:dyDescent="0.2">
      <c r="A1130" s="190">
        <v>424718</v>
      </c>
      <c r="B1130" s="190" t="s">
        <v>172</v>
      </c>
      <c r="U1130" s="190" t="s">
        <v>167</v>
      </c>
      <c r="Y1130" s="190" t="s">
        <v>165</v>
      </c>
      <c r="AA1130" s="190" t="s">
        <v>165</v>
      </c>
      <c r="AB1130" s="190" t="s">
        <v>165</v>
      </c>
      <c r="AF1130" s="190" t="s">
        <v>165</v>
      </c>
      <c r="AG1130" s="190" t="s">
        <v>165</v>
      </c>
    </row>
    <row r="1131" spans="1:34" x14ac:dyDescent="0.2">
      <c r="A1131" s="190">
        <v>424720</v>
      </c>
      <c r="B1131" s="190" t="s">
        <v>172</v>
      </c>
      <c r="G1131" s="190" t="s">
        <v>167</v>
      </c>
      <c r="O1131" s="190" t="s">
        <v>167</v>
      </c>
      <c r="W1131" s="190" t="s">
        <v>167</v>
      </c>
      <c r="X1131" s="190" t="s">
        <v>167</v>
      </c>
      <c r="Y1131" s="190" t="s">
        <v>167</v>
      </c>
      <c r="AA1131" s="190" t="s">
        <v>167</v>
      </c>
      <c r="AB1131" s="190" t="s">
        <v>165</v>
      </c>
      <c r="AC1131" s="190" t="s">
        <v>165</v>
      </c>
      <c r="AD1131" s="190" t="s">
        <v>163</v>
      </c>
      <c r="AE1131" s="190" t="s">
        <v>163</v>
      </c>
      <c r="AF1131" s="190" t="s">
        <v>163</v>
      </c>
      <c r="AG1131" s="190" t="s">
        <v>163</v>
      </c>
      <c r="AH1131" s="190" t="s">
        <v>163</v>
      </c>
    </row>
    <row r="1132" spans="1:34" x14ac:dyDescent="0.2">
      <c r="A1132" s="190">
        <v>424728</v>
      </c>
      <c r="B1132" s="190" t="s">
        <v>172</v>
      </c>
      <c r="R1132" s="190" t="s">
        <v>167</v>
      </c>
      <c r="W1132" s="190" t="s">
        <v>167</v>
      </c>
      <c r="Y1132" s="190" t="s">
        <v>167</v>
      </c>
      <c r="AA1132" s="190" t="s">
        <v>167</v>
      </c>
      <c r="AB1132" s="190" t="s">
        <v>167</v>
      </c>
      <c r="AC1132" s="190" t="s">
        <v>165</v>
      </c>
      <c r="AD1132" s="190" t="s">
        <v>163</v>
      </c>
      <c r="AE1132" s="190" t="s">
        <v>163</v>
      </c>
      <c r="AF1132" s="190" t="s">
        <v>163</v>
      </c>
      <c r="AG1132" s="190" t="s">
        <v>163</v>
      </c>
      <c r="AH1132" s="190" t="s">
        <v>163</v>
      </c>
    </row>
    <row r="1133" spans="1:34" x14ac:dyDescent="0.2">
      <c r="A1133" s="190">
        <v>424734</v>
      </c>
      <c r="B1133" s="190" t="s">
        <v>172</v>
      </c>
      <c r="U1133" s="190" t="s">
        <v>167</v>
      </c>
      <c r="V1133" s="190" t="s">
        <v>167</v>
      </c>
      <c r="Y1133" s="190" t="s">
        <v>165</v>
      </c>
      <c r="Z1133" s="190" t="s">
        <v>163</v>
      </c>
      <c r="AA1133" s="190" t="s">
        <v>165</v>
      </c>
      <c r="AB1133" s="190" t="s">
        <v>165</v>
      </c>
      <c r="AC1133" s="190" t="s">
        <v>165</v>
      </c>
      <c r="AD1133" s="190" t="s">
        <v>163</v>
      </c>
      <c r="AE1133" s="190" t="s">
        <v>163</v>
      </c>
      <c r="AF1133" s="190" t="s">
        <v>163</v>
      </c>
      <c r="AG1133" s="190" t="s">
        <v>163</v>
      </c>
      <c r="AH1133" s="190" t="s">
        <v>163</v>
      </c>
    </row>
    <row r="1134" spans="1:34" x14ac:dyDescent="0.2">
      <c r="A1134" s="190">
        <v>424742</v>
      </c>
      <c r="B1134" s="190" t="s">
        <v>172</v>
      </c>
      <c r="I1134" s="190" t="s">
        <v>167</v>
      </c>
      <c r="X1134" s="190" t="s">
        <v>167</v>
      </c>
      <c r="Y1134" s="190" t="s">
        <v>167</v>
      </c>
      <c r="AA1134" s="190" t="s">
        <v>167</v>
      </c>
      <c r="AB1134" s="190" t="s">
        <v>165</v>
      </c>
      <c r="AG1134" s="190" t="s">
        <v>167</v>
      </c>
    </row>
    <row r="1135" spans="1:34" x14ac:dyDescent="0.2">
      <c r="A1135" s="190">
        <v>424748</v>
      </c>
      <c r="B1135" s="190" t="s">
        <v>172</v>
      </c>
      <c r="R1135" s="190" t="s">
        <v>167</v>
      </c>
      <c r="U1135" s="190" t="s">
        <v>167</v>
      </c>
      <c r="W1135" s="190" t="s">
        <v>167</v>
      </c>
      <c r="Y1135" s="190" t="s">
        <v>163</v>
      </c>
      <c r="Z1135" s="190" t="s">
        <v>165</v>
      </c>
      <c r="AA1135" s="190" t="s">
        <v>163</v>
      </c>
      <c r="AB1135" s="190" t="s">
        <v>163</v>
      </c>
      <c r="AC1135" s="190" t="s">
        <v>165</v>
      </c>
      <c r="AD1135" s="190" t="s">
        <v>163</v>
      </c>
      <c r="AE1135" s="190" t="s">
        <v>163</v>
      </c>
      <c r="AF1135" s="190" t="s">
        <v>163</v>
      </c>
      <c r="AG1135" s="190" t="s">
        <v>163</v>
      </c>
      <c r="AH1135" s="190" t="s">
        <v>163</v>
      </c>
    </row>
    <row r="1136" spans="1:34" x14ac:dyDescent="0.2">
      <c r="A1136" s="190">
        <v>424751</v>
      </c>
      <c r="B1136" s="190" t="s">
        <v>172</v>
      </c>
      <c r="F1136" s="190" t="s">
        <v>167</v>
      </c>
      <c r="Q1136" s="190" t="s">
        <v>167</v>
      </c>
      <c r="V1136" s="190" t="s">
        <v>165</v>
      </c>
      <c r="Y1136" s="190" t="s">
        <v>163</v>
      </c>
      <c r="Z1136" s="190" t="s">
        <v>163</v>
      </c>
      <c r="AA1136" s="190" t="s">
        <v>163</v>
      </c>
      <c r="AB1136" s="190" t="s">
        <v>163</v>
      </c>
      <c r="AC1136" s="190" t="s">
        <v>163</v>
      </c>
      <c r="AD1136" s="190" t="s">
        <v>163</v>
      </c>
      <c r="AE1136" s="190" t="s">
        <v>163</v>
      </c>
      <c r="AF1136" s="190" t="s">
        <v>163</v>
      </c>
      <c r="AG1136" s="190" t="s">
        <v>163</v>
      </c>
      <c r="AH1136" s="190" t="s">
        <v>163</v>
      </c>
    </row>
    <row r="1137" spans="1:34" x14ac:dyDescent="0.2">
      <c r="A1137" s="190">
        <v>424753</v>
      </c>
      <c r="B1137" s="190" t="s">
        <v>172</v>
      </c>
      <c r="L1137" s="190" t="s">
        <v>167</v>
      </c>
      <c r="P1137" s="190" t="s">
        <v>167</v>
      </c>
      <c r="R1137" s="190" t="s">
        <v>165</v>
      </c>
      <c r="Z1137" s="190" t="s">
        <v>165</v>
      </c>
      <c r="AA1137" s="190" t="s">
        <v>165</v>
      </c>
      <c r="AD1137" s="190" t="s">
        <v>163</v>
      </c>
      <c r="AE1137" s="190" t="s">
        <v>163</v>
      </c>
      <c r="AF1137" s="190" t="s">
        <v>163</v>
      </c>
      <c r="AG1137" s="190" t="s">
        <v>163</v>
      </c>
    </row>
    <row r="1138" spans="1:34" x14ac:dyDescent="0.2">
      <c r="A1138" s="190">
        <v>424764</v>
      </c>
      <c r="B1138" s="190" t="s">
        <v>172</v>
      </c>
      <c r="R1138" s="190" t="s">
        <v>167</v>
      </c>
      <c r="W1138" s="190" t="s">
        <v>167</v>
      </c>
      <c r="AA1138" s="190" t="s">
        <v>165</v>
      </c>
      <c r="AD1138" s="190" t="s">
        <v>163</v>
      </c>
      <c r="AE1138" s="190" t="s">
        <v>163</v>
      </c>
      <c r="AF1138" s="190" t="s">
        <v>163</v>
      </c>
      <c r="AG1138" s="190" t="s">
        <v>163</v>
      </c>
      <c r="AH1138" s="190" t="s">
        <v>163</v>
      </c>
    </row>
    <row r="1139" spans="1:34" x14ac:dyDescent="0.2">
      <c r="A1139" s="190">
        <v>424776</v>
      </c>
      <c r="B1139" s="190" t="s">
        <v>172</v>
      </c>
      <c r="T1139" s="190" t="s">
        <v>163</v>
      </c>
      <c r="Y1139" s="190" t="s">
        <v>163</v>
      </c>
      <c r="AB1139" s="190" t="s">
        <v>163</v>
      </c>
      <c r="AD1139" s="190" t="s">
        <v>163</v>
      </c>
      <c r="AE1139" s="190" t="s">
        <v>163</v>
      </c>
      <c r="AF1139" s="190" t="s">
        <v>163</v>
      </c>
      <c r="AG1139" s="190" t="s">
        <v>163</v>
      </c>
      <c r="AH1139" s="190" t="s">
        <v>167</v>
      </c>
    </row>
    <row r="1140" spans="1:34" x14ac:dyDescent="0.2">
      <c r="A1140" s="190">
        <v>424785</v>
      </c>
      <c r="B1140" s="190" t="s">
        <v>172</v>
      </c>
      <c r="L1140" s="190" t="s">
        <v>167</v>
      </c>
      <c r="R1140" s="190" t="s">
        <v>163</v>
      </c>
      <c r="AA1140" s="190" t="s">
        <v>165</v>
      </c>
      <c r="AD1140" s="190" t="s">
        <v>163</v>
      </c>
      <c r="AE1140" s="190" t="s">
        <v>163</v>
      </c>
      <c r="AF1140" s="190" t="s">
        <v>163</v>
      </c>
      <c r="AG1140" s="190" t="s">
        <v>163</v>
      </c>
      <c r="AH1140" s="190" t="s">
        <v>163</v>
      </c>
    </row>
    <row r="1141" spans="1:34" x14ac:dyDescent="0.2">
      <c r="A1141" s="190">
        <v>424795</v>
      </c>
      <c r="B1141" s="190" t="s">
        <v>172</v>
      </c>
      <c r="J1141" s="190" t="s">
        <v>165</v>
      </c>
      <c r="K1141" s="190" t="s">
        <v>165</v>
      </c>
      <c r="N1141" s="190" t="s">
        <v>167</v>
      </c>
      <c r="W1141" s="190" t="s">
        <v>165</v>
      </c>
      <c r="Y1141" s="190" t="s">
        <v>165</v>
      </c>
      <c r="Z1141" s="190" t="s">
        <v>165</v>
      </c>
      <c r="AA1141" s="190" t="s">
        <v>163</v>
      </c>
      <c r="AE1141" s="190" t="s">
        <v>167</v>
      </c>
      <c r="AF1141" s="190" t="s">
        <v>163</v>
      </c>
      <c r="AG1141" s="190" t="s">
        <v>167</v>
      </c>
      <c r="AH1141" s="190" t="s">
        <v>163</v>
      </c>
    </row>
    <row r="1142" spans="1:34" x14ac:dyDescent="0.2">
      <c r="A1142" s="190">
        <v>424798</v>
      </c>
      <c r="B1142" s="190" t="s">
        <v>172</v>
      </c>
      <c r="L1142" s="190" t="s">
        <v>163</v>
      </c>
      <c r="Y1142" s="190" t="s">
        <v>165</v>
      </c>
      <c r="AE1142" s="190" t="s">
        <v>163</v>
      </c>
      <c r="AF1142" s="190" t="s">
        <v>163</v>
      </c>
      <c r="AG1142" s="190" t="s">
        <v>163</v>
      </c>
    </row>
    <row r="1143" spans="1:34" x14ac:dyDescent="0.2">
      <c r="A1143" s="190">
        <v>424801</v>
      </c>
      <c r="B1143" s="190" t="s">
        <v>172</v>
      </c>
      <c r="R1143" s="190" t="s">
        <v>167</v>
      </c>
      <c r="Y1143" s="190" t="s">
        <v>167</v>
      </c>
      <c r="AB1143" s="190" t="s">
        <v>165</v>
      </c>
      <c r="AE1143" s="190" t="s">
        <v>165</v>
      </c>
      <c r="AF1143" s="190" t="s">
        <v>167</v>
      </c>
      <c r="AG1143" s="190" t="s">
        <v>165</v>
      </c>
    </row>
    <row r="1144" spans="1:34" x14ac:dyDescent="0.2">
      <c r="A1144" s="190">
        <v>424804</v>
      </c>
      <c r="B1144" s="190" t="s">
        <v>172</v>
      </c>
      <c r="N1144" s="190" t="s">
        <v>167</v>
      </c>
      <c r="R1144" s="190" t="s">
        <v>167</v>
      </c>
      <c r="Y1144" s="190" t="s">
        <v>165</v>
      </c>
      <c r="AA1144" s="190" t="s">
        <v>165</v>
      </c>
      <c r="AB1144" s="190" t="s">
        <v>165</v>
      </c>
      <c r="AD1144" s="190" t="s">
        <v>163</v>
      </c>
      <c r="AE1144" s="190" t="s">
        <v>163</v>
      </c>
      <c r="AF1144" s="190" t="s">
        <v>163</v>
      </c>
      <c r="AG1144" s="190" t="s">
        <v>163</v>
      </c>
      <c r="AH1144" s="190" t="s">
        <v>163</v>
      </c>
    </row>
    <row r="1145" spans="1:34" x14ac:dyDescent="0.2">
      <c r="A1145" s="190">
        <v>424808</v>
      </c>
      <c r="B1145" s="190" t="s">
        <v>172</v>
      </c>
      <c r="R1145" s="190" t="s">
        <v>165</v>
      </c>
      <c r="T1145" s="190" t="s">
        <v>165</v>
      </c>
      <c r="W1145" s="190" t="s">
        <v>165</v>
      </c>
      <c r="Y1145" s="190" t="s">
        <v>163</v>
      </c>
      <c r="Z1145" s="190" t="s">
        <v>163</v>
      </c>
      <c r="AA1145" s="190" t="s">
        <v>163</v>
      </c>
      <c r="AB1145" s="190" t="s">
        <v>163</v>
      </c>
      <c r="AC1145" s="190" t="s">
        <v>163</v>
      </c>
      <c r="AD1145" s="190" t="s">
        <v>163</v>
      </c>
      <c r="AE1145" s="190" t="s">
        <v>163</v>
      </c>
      <c r="AF1145" s="190" t="s">
        <v>163</v>
      </c>
      <c r="AG1145" s="190" t="s">
        <v>163</v>
      </c>
      <c r="AH1145" s="190" t="s">
        <v>163</v>
      </c>
    </row>
    <row r="1146" spans="1:34" x14ac:dyDescent="0.2">
      <c r="A1146" s="190">
        <v>424816</v>
      </c>
      <c r="B1146" s="190" t="s">
        <v>172</v>
      </c>
      <c r="F1146" s="190" t="s">
        <v>165</v>
      </c>
      <c r="K1146" s="190" t="s">
        <v>167</v>
      </c>
      <c r="R1146" s="190" t="s">
        <v>165</v>
      </c>
      <c r="Y1146" s="190" t="s">
        <v>167</v>
      </c>
      <c r="AA1146" s="190" t="s">
        <v>167</v>
      </c>
      <c r="AB1146" s="190" t="s">
        <v>167</v>
      </c>
      <c r="AE1146" s="190" t="s">
        <v>165</v>
      </c>
      <c r="AF1146" s="190" t="s">
        <v>167</v>
      </c>
    </row>
    <row r="1147" spans="1:34" x14ac:dyDescent="0.2">
      <c r="A1147" s="190">
        <v>424817</v>
      </c>
      <c r="B1147" s="190" t="s">
        <v>172</v>
      </c>
      <c r="W1147" s="190" t="s">
        <v>167</v>
      </c>
      <c r="AA1147" s="190" t="s">
        <v>167</v>
      </c>
      <c r="AB1147" s="190" t="s">
        <v>167</v>
      </c>
      <c r="AE1147" s="190" t="s">
        <v>167</v>
      </c>
      <c r="AF1147" s="190" t="s">
        <v>167</v>
      </c>
      <c r="AG1147" s="190" t="s">
        <v>167</v>
      </c>
      <c r="AH1147" s="190" t="s">
        <v>167</v>
      </c>
    </row>
    <row r="1148" spans="1:34" x14ac:dyDescent="0.2">
      <c r="A1148" s="190">
        <v>424819</v>
      </c>
      <c r="B1148" s="190" t="s">
        <v>172</v>
      </c>
      <c r="S1148" s="190" t="s">
        <v>167</v>
      </c>
      <c r="U1148" s="190" t="s">
        <v>165</v>
      </c>
      <c r="V1148" s="190" t="s">
        <v>167</v>
      </c>
      <c r="Y1148" s="190" t="s">
        <v>165</v>
      </c>
      <c r="AA1148" s="190" t="s">
        <v>165</v>
      </c>
      <c r="AD1148" s="190" t="s">
        <v>163</v>
      </c>
      <c r="AE1148" s="190" t="s">
        <v>163</v>
      </c>
      <c r="AF1148" s="190" t="s">
        <v>163</v>
      </c>
      <c r="AG1148" s="190" t="s">
        <v>163</v>
      </c>
      <c r="AH1148" s="190" t="s">
        <v>163</v>
      </c>
    </row>
    <row r="1149" spans="1:34" x14ac:dyDescent="0.2">
      <c r="A1149" s="190">
        <v>424823</v>
      </c>
      <c r="B1149" s="190" t="s">
        <v>172</v>
      </c>
      <c r="N1149" s="190" t="s">
        <v>167</v>
      </c>
      <c r="P1149" s="190" t="s">
        <v>167</v>
      </c>
      <c r="Y1149" s="190" t="s">
        <v>165</v>
      </c>
      <c r="AC1149" s="190" t="s">
        <v>165</v>
      </c>
      <c r="AD1149" s="190" t="s">
        <v>163</v>
      </c>
      <c r="AE1149" s="190" t="s">
        <v>163</v>
      </c>
      <c r="AF1149" s="190" t="s">
        <v>163</v>
      </c>
      <c r="AG1149" s="190" t="s">
        <v>163</v>
      </c>
      <c r="AH1149" s="190" t="s">
        <v>163</v>
      </c>
    </row>
    <row r="1150" spans="1:34" x14ac:dyDescent="0.2">
      <c r="A1150" s="190">
        <v>424824</v>
      </c>
      <c r="B1150" s="190" t="s">
        <v>172</v>
      </c>
      <c r="N1150" s="190" t="s">
        <v>165</v>
      </c>
      <c r="R1150" s="190" t="s">
        <v>163</v>
      </c>
      <c r="Y1150" s="190" t="s">
        <v>163</v>
      </c>
      <c r="Z1150" s="190" t="s">
        <v>165</v>
      </c>
      <c r="AA1150" s="190" t="s">
        <v>163</v>
      </c>
      <c r="AC1150" s="190" t="s">
        <v>165</v>
      </c>
      <c r="AD1150" s="190" t="s">
        <v>163</v>
      </c>
      <c r="AE1150" s="190" t="s">
        <v>163</v>
      </c>
      <c r="AF1150" s="190" t="s">
        <v>163</v>
      </c>
      <c r="AG1150" s="190" t="s">
        <v>163</v>
      </c>
      <c r="AH1150" s="190" t="s">
        <v>163</v>
      </c>
    </row>
    <row r="1151" spans="1:34" x14ac:dyDescent="0.2">
      <c r="A1151" s="190">
        <v>424849</v>
      </c>
      <c r="B1151" s="190" t="s">
        <v>172</v>
      </c>
      <c r="N1151" s="190" t="s">
        <v>165</v>
      </c>
      <c r="R1151" s="190" t="s">
        <v>163</v>
      </c>
      <c r="W1151" s="190" t="s">
        <v>163</v>
      </c>
      <c r="Y1151" s="190" t="s">
        <v>167</v>
      </c>
      <c r="AA1151" s="190" t="s">
        <v>167</v>
      </c>
      <c r="AD1151" s="190" t="s">
        <v>167</v>
      </c>
      <c r="AE1151" s="190" t="s">
        <v>163</v>
      </c>
      <c r="AF1151" s="190" t="s">
        <v>167</v>
      </c>
      <c r="AG1151" s="190" t="s">
        <v>163</v>
      </c>
      <c r="AH1151" s="190" t="s">
        <v>163</v>
      </c>
    </row>
    <row r="1152" spans="1:34" x14ac:dyDescent="0.2">
      <c r="A1152" s="190">
        <v>424854</v>
      </c>
      <c r="B1152" s="190" t="s">
        <v>172</v>
      </c>
      <c r="L1152" s="190" t="s">
        <v>167</v>
      </c>
      <c r="N1152" s="190" t="s">
        <v>163</v>
      </c>
      <c r="R1152" s="190" t="s">
        <v>163</v>
      </c>
      <c r="AA1152" s="190" t="s">
        <v>165</v>
      </c>
      <c r="AD1152" s="190" t="s">
        <v>163</v>
      </c>
      <c r="AE1152" s="190" t="s">
        <v>163</v>
      </c>
      <c r="AF1152" s="190" t="s">
        <v>163</v>
      </c>
      <c r="AG1152" s="190" t="s">
        <v>163</v>
      </c>
      <c r="AH1152" s="190" t="s">
        <v>163</v>
      </c>
    </row>
    <row r="1153" spans="1:34" x14ac:dyDescent="0.2">
      <c r="A1153" s="190">
        <v>424861</v>
      </c>
      <c r="B1153" s="190" t="s">
        <v>172</v>
      </c>
      <c r="Q1153" s="190" t="s">
        <v>167</v>
      </c>
      <c r="T1153" s="190" t="s">
        <v>165</v>
      </c>
      <c r="AA1153" s="190" t="s">
        <v>165</v>
      </c>
      <c r="AB1153" s="190" t="s">
        <v>167</v>
      </c>
      <c r="AF1153" s="190" t="s">
        <v>167</v>
      </c>
      <c r="AG1153" s="190" t="s">
        <v>167</v>
      </c>
    </row>
    <row r="1154" spans="1:34" x14ac:dyDescent="0.2">
      <c r="A1154" s="190">
        <v>424862</v>
      </c>
      <c r="B1154" s="190" t="s">
        <v>172</v>
      </c>
      <c r="F1154" s="190" t="s">
        <v>163</v>
      </c>
      <c r="T1154" s="190" t="s">
        <v>163</v>
      </c>
      <c r="Z1154" s="190" t="s">
        <v>163</v>
      </c>
      <c r="AB1154" s="190" t="s">
        <v>165</v>
      </c>
      <c r="AD1154" s="190" t="s">
        <v>163</v>
      </c>
      <c r="AE1154" s="190" t="s">
        <v>163</v>
      </c>
      <c r="AF1154" s="190" t="s">
        <v>163</v>
      </c>
      <c r="AG1154" s="190" t="s">
        <v>163</v>
      </c>
      <c r="AH1154" s="190" t="s">
        <v>163</v>
      </c>
    </row>
    <row r="1155" spans="1:34" x14ac:dyDescent="0.2">
      <c r="A1155" s="190">
        <v>424868</v>
      </c>
      <c r="B1155" s="190" t="s">
        <v>172</v>
      </c>
      <c r="I1155" s="190" t="s">
        <v>167</v>
      </c>
      <c r="N1155" s="190" t="s">
        <v>165</v>
      </c>
      <c r="T1155" s="190" t="s">
        <v>165</v>
      </c>
      <c r="Y1155" s="190" t="s">
        <v>163</v>
      </c>
      <c r="AA1155" s="190" t="s">
        <v>163</v>
      </c>
      <c r="AB1155" s="190" t="s">
        <v>165</v>
      </c>
      <c r="AC1155" s="190" t="s">
        <v>163</v>
      </c>
      <c r="AD1155" s="190" t="s">
        <v>163</v>
      </c>
      <c r="AE1155" s="190" t="s">
        <v>163</v>
      </c>
      <c r="AF1155" s="190" t="s">
        <v>163</v>
      </c>
      <c r="AG1155" s="190" t="s">
        <v>163</v>
      </c>
      <c r="AH1155" s="190" t="s">
        <v>163</v>
      </c>
    </row>
    <row r="1156" spans="1:34" x14ac:dyDescent="0.2">
      <c r="A1156" s="190">
        <v>424882</v>
      </c>
      <c r="B1156" s="190" t="s">
        <v>172</v>
      </c>
      <c r="J1156" s="190" t="s">
        <v>167</v>
      </c>
      <c r="M1156" s="190" t="s">
        <v>167</v>
      </c>
      <c r="AD1156" s="190" t="s">
        <v>167</v>
      </c>
      <c r="AE1156" s="190" t="s">
        <v>167</v>
      </c>
      <c r="AH1156" s="190" t="s">
        <v>167</v>
      </c>
    </row>
    <row r="1157" spans="1:34" x14ac:dyDescent="0.2">
      <c r="A1157" s="190">
        <v>424886</v>
      </c>
      <c r="B1157" s="190" t="s">
        <v>172</v>
      </c>
      <c r="F1157" s="190" t="s">
        <v>167</v>
      </c>
      <c r="N1157" s="190" t="s">
        <v>167</v>
      </c>
      <c r="O1157" s="190" t="s">
        <v>167</v>
      </c>
      <c r="V1157" s="190" t="s">
        <v>165</v>
      </c>
      <c r="AF1157" s="190" t="s">
        <v>163</v>
      </c>
      <c r="AG1157" s="190" t="s">
        <v>165</v>
      </c>
      <c r="AH1157" s="190" t="s">
        <v>165</v>
      </c>
    </row>
    <row r="1158" spans="1:34" x14ac:dyDescent="0.2">
      <c r="A1158" s="190">
        <v>424888</v>
      </c>
      <c r="B1158" s="190" t="s">
        <v>172</v>
      </c>
      <c r="L1158" s="190" t="s">
        <v>167</v>
      </c>
      <c r="O1158" s="190" t="s">
        <v>167</v>
      </c>
      <c r="R1158" s="190" t="s">
        <v>163</v>
      </c>
      <c r="Y1158" s="190" t="s">
        <v>165</v>
      </c>
      <c r="Z1158" s="190" t="s">
        <v>165</v>
      </c>
      <c r="AA1158" s="190" t="s">
        <v>165</v>
      </c>
      <c r="AB1158" s="190" t="s">
        <v>165</v>
      </c>
      <c r="AD1158" s="190" t="s">
        <v>163</v>
      </c>
      <c r="AE1158" s="190" t="s">
        <v>163</v>
      </c>
      <c r="AF1158" s="190" t="s">
        <v>163</v>
      </c>
      <c r="AG1158" s="190" t="s">
        <v>163</v>
      </c>
      <c r="AH1158" s="190" t="s">
        <v>163</v>
      </c>
    </row>
    <row r="1159" spans="1:34" x14ac:dyDescent="0.2">
      <c r="A1159" s="190">
        <v>424892</v>
      </c>
      <c r="B1159" s="190" t="s">
        <v>172</v>
      </c>
      <c r="U1159" s="190" t="s">
        <v>165</v>
      </c>
      <c r="V1159" s="190" t="s">
        <v>163</v>
      </c>
      <c r="AD1159" s="190" t="s">
        <v>165</v>
      </c>
      <c r="AG1159" s="190" t="s">
        <v>163</v>
      </c>
      <c r="AH1159" s="190" t="s">
        <v>165</v>
      </c>
    </row>
    <row r="1160" spans="1:34" x14ac:dyDescent="0.2">
      <c r="A1160" s="190">
        <v>424896</v>
      </c>
      <c r="B1160" s="190" t="s">
        <v>172</v>
      </c>
      <c r="O1160" s="190" t="s">
        <v>163</v>
      </c>
      <c r="Y1160" s="190" t="s">
        <v>165</v>
      </c>
      <c r="AA1160" s="190" t="s">
        <v>165</v>
      </c>
      <c r="AB1160" s="190" t="s">
        <v>165</v>
      </c>
      <c r="AC1160" s="190" t="s">
        <v>165</v>
      </c>
      <c r="AD1160" s="190" t="s">
        <v>163</v>
      </c>
      <c r="AE1160" s="190" t="s">
        <v>163</v>
      </c>
      <c r="AF1160" s="190" t="s">
        <v>163</v>
      </c>
      <c r="AG1160" s="190" t="s">
        <v>163</v>
      </c>
      <c r="AH1160" s="190" t="s">
        <v>163</v>
      </c>
    </row>
    <row r="1161" spans="1:34" x14ac:dyDescent="0.2">
      <c r="A1161" s="190">
        <v>424899</v>
      </c>
      <c r="B1161" s="190" t="s">
        <v>172</v>
      </c>
      <c r="N1161" s="190" t="s">
        <v>167</v>
      </c>
      <c r="P1161" s="190" t="s">
        <v>167</v>
      </c>
      <c r="V1161" s="190" t="s">
        <v>165</v>
      </c>
      <c r="Y1161" s="190" t="s">
        <v>165</v>
      </c>
      <c r="Z1161" s="190" t="s">
        <v>167</v>
      </c>
      <c r="AA1161" s="190" t="s">
        <v>163</v>
      </c>
      <c r="AE1161" s="190" t="s">
        <v>165</v>
      </c>
      <c r="AF1161" s="190" t="s">
        <v>167</v>
      </c>
      <c r="AG1161" s="190" t="s">
        <v>167</v>
      </c>
      <c r="AH1161" s="190" t="s">
        <v>167</v>
      </c>
    </row>
    <row r="1162" spans="1:34" x14ac:dyDescent="0.2">
      <c r="A1162" s="190">
        <v>424901</v>
      </c>
      <c r="B1162" s="190" t="s">
        <v>172</v>
      </c>
      <c r="F1162" s="190" t="s">
        <v>165</v>
      </c>
      <c r="P1162" s="190" t="s">
        <v>167</v>
      </c>
      <c r="R1162" s="190" t="s">
        <v>163</v>
      </c>
      <c r="Y1162" s="190" t="s">
        <v>165</v>
      </c>
      <c r="Z1162" s="190" t="s">
        <v>163</v>
      </c>
      <c r="AA1162" s="190" t="s">
        <v>165</v>
      </c>
      <c r="AB1162" s="190" t="s">
        <v>163</v>
      </c>
      <c r="AC1162" s="190" t="s">
        <v>163</v>
      </c>
      <c r="AD1162" s="190" t="s">
        <v>163</v>
      </c>
      <c r="AE1162" s="190" t="s">
        <v>163</v>
      </c>
      <c r="AF1162" s="190" t="s">
        <v>163</v>
      </c>
      <c r="AG1162" s="190" t="s">
        <v>163</v>
      </c>
      <c r="AH1162" s="190" t="s">
        <v>163</v>
      </c>
    </row>
    <row r="1163" spans="1:34" x14ac:dyDescent="0.2">
      <c r="A1163" s="190">
        <v>424903</v>
      </c>
      <c r="B1163" s="190" t="s">
        <v>172</v>
      </c>
      <c r="T1163" s="190" t="s">
        <v>167</v>
      </c>
      <c r="U1163" s="190" t="s">
        <v>163</v>
      </c>
      <c r="V1163" s="190" t="s">
        <v>167</v>
      </c>
      <c r="Y1163" s="190" t="s">
        <v>165</v>
      </c>
      <c r="AA1163" s="190" t="s">
        <v>163</v>
      </c>
      <c r="AB1163" s="190" t="s">
        <v>163</v>
      </c>
      <c r="AC1163" s="190" t="s">
        <v>165</v>
      </c>
      <c r="AD1163" s="190" t="s">
        <v>163</v>
      </c>
      <c r="AE1163" s="190" t="s">
        <v>163</v>
      </c>
      <c r="AF1163" s="190" t="s">
        <v>163</v>
      </c>
      <c r="AG1163" s="190" t="s">
        <v>163</v>
      </c>
      <c r="AH1163" s="190" t="s">
        <v>163</v>
      </c>
    </row>
    <row r="1164" spans="1:34" x14ac:dyDescent="0.2">
      <c r="A1164" s="190">
        <v>424907</v>
      </c>
      <c r="B1164" s="190" t="s">
        <v>172</v>
      </c>
      <c r="O1164" s="190" t="s">
        <v>165</v>
      </c>
      <c r="R1164" s="190" t="s">
        <v>165</v>
      </c>
      <c r="AA1164" s="190" t="s">
        <v>167</v>
      </c>
      <c r="AD1164" s="190" t="s">
        <v>167</v>
      </c>
      <c r="AE1164" s="190" t="s">
        <v>165</v>
      </c>
      <c r="AF1164" s="190" t="s">
        <v>167</v>
      </c>
      <c r="AH1164" s="190" t="s">
        <v>165</v>
      </c>
    </row>
    <row r="1165" spans="1:34" x14ac:dyDescent="0.2">
      <c r="A1165" s="190">
        <v>424917</v>
      </c>
      <c r="B1165" s="190" t="s">
        <v>172</v>
      </c>
      <c r="N1165" s="190" t="s">
        <v>165</v>
      </c>
      <c r="R1165" s="190" t="s">
        <v>163</v>
      </c>
      <c r="T1165" s="190" t="s">
        <v>165</v>
      </c>
      <c r="Y1165" s="190" t="s">
        <v>163</v>
      </c>
      <c r="AA1165" s="190" t="s">
        <v>165</v>
      </c>
      <c r="AB1165" s="190" t="s">
        <v>165</v>
      </c>
      <c r="AC1165" s="190" t="s">
        <v>165</v>
      </c>
      <c r="AD1165" s="190" t="s">
        <v>163</v>
      </c>
      <c r="AE1165" s="190" t="s">
        <v>163</v>
      </c>
      <c r="AF1165" s="190" t="s">
        <v>163</v>
      </c>
      <c r="AG1165" s="190" t="s">
        <v>163</v>
      </c>
      <c r="AH1165" s="190" t="s">
        <v>163</v>
      </c>
    </row>
    <row r="1166" spans="1:34" x14ac:dyDescent="0.2">
      <c r="A1166" s="190">
        <v>424925</v>
      </c>
      <c r="B1166" s="190" t="s">
        <v>172</v>
      </c>
      <c r="Y1166" s="190" t="s">
        <v>167</v>
      </c>
      <c r="AA1166" s="190" t="s">
        <v>167</v>
      </c>
      <c r="AB1166" s="190" t="s">
        <v>165</v>
      </c>
      <c r="AD1166" s="190" t="s">
        <v>165</v>
      </c>
      <c r="AF1166" s="190" t="s">
        <v>165</v>
      </c>
      <c r="AG1166" s="190" t="s">
        <v>163</v>
      </c>
      <c r="AH1166" s="190" t="s">
        <v>165</v>
      </c>
    </row>
    <row r="1167" spans="1:34" x14ac:dyDescent="0.2">
      <c r="A1167" s="190">
        <v>424929</v>
      </c>
      <c r="B1167" s="190" t="s">
        <v>172</v>
      </c>
      <c r="K1167" s="190" t="s">
        <v>167</v>
      </c>
      <c r="Y1167" s="190" t="s">
        <v>165</v>
      </c>
      <c r="AC1167" s="190" t="s">
        <v>165</v>
      </c>
      <c r="AD1167" s="190" t="s">
        <v>163</v>
      </c>
      <c r="AE1167" s="190" t="s">
        <v>163</v>
      </c>
      <c r="AF1167" s="190" t="s">
        <v>163</v>
      </c>
      <c r="AG1167" s="190" t="s">
        <v>163</v>
      </c>
      <c r="AH1167" s="190" t="s">
        <v>163</v>
      </c>
    </row>
    <row r="1168" spans="1:34" x14ac:dyDescent="0.2">
      <c r="A1168" s="190">
        <v>424938</v>
      </c>
      <c r="B1168" s="190" t="s">
        <v>172</v>
      </c>
      <c r="K1168" s="190" t="s">
        <v>167</v>
      </c>
      <c r="Y1168" s="190" t="s">
        <v>165</v>
      </c>
      <c r="AA1168" s="190" t="s">
        <v>163</v>
      </c>
      <c r="AC1168" s="190" t="s">
        <v>163</v>
      </c>
      <c r="AD1168" s="190" t="s">
        <v>163</v>
      </c>
      <c r="AE1168" s="190" t="s">
        <v>163</v>
      </c>
      <c r="AF1168" s="190" t="s">
        <v>163</v>
      </c>
      <c r="AG1168" s="190" t="s">
        <v>163</v>
      </c>
      <c r="AH1168" s="190" t="s">
        <v>163</v>
      </c>
    </row>
    <row r="1169" spans="1:34" x14ac:dyDescent="0.2">
      <c r="A1169" s="190">
        <v>424956</v>
      </c>
      <c r="B1169" s="190" t="s">
        <v>172</v>
      </c>
      <c r="N1169" s="190" t="s">
        <v>167</v>
      </c>
      <c r="P1169" s="190" t="s">
        <v>167</v>
      </c>
      <c r="T1169" s="190" t="s">
        <v>163</v>
      </c>
      <c r="Y1169" s="190" t="s">
        <v>165</v>
      </c>
      <c r="AA1169" s="190" t="s">
        <v>165</v>
      </c>
      <c r="AD1169" s="190" t="s">
        <v>163</v>
      </c>
      <c r="AE1169" s="190" t="s">
        <v>163</v>
      </c>
      <c r="AF1169" s="190" t="s">
        <v>163</v>
      </c>
      <c r="AG1169" s="190" t="s">
        <v>163</v>
      </c>
      <c r="AH1169" s="190" t="s">
        <v>163</v>
      </c>
    </row>
    <row r="1170" spans="1:34" x14ac:dyDescent="0.2">
      <c r="A1170" s="190">
        <v>424959</v>
      </c>
      <c r="B1170" s="190" t="s">
        <v>172</v>
      </c>
      <c r="R1170" s="190" t="s">
        <v>167</v>
      </c>
      <c r="AA1170" s="190" t="s">
        <v>165</v>
      </c>
      <c r="AD1170" s="190" t="s">
        <v>163</v>
      </c>
      <c r="AE1170" s="190" t="s">
        <v>163</v>
      </c>
      <c r="AF1170" s="190" t="s">
        <v>163</v>
      </c>
      <c r="AG1170" s="190" t="s">
        <v>163</v>
      </c>
      <c r="AH1170" s="190" t="s">
        <v>163</v>
      </c>
    </row>
    <row r="1171" spans="1:34" x14ac:dyDescent="0.2">
      <c r="A1171" s="190">
        <v>424997</v>
      </c>
      <c r="B1171" s="190" t="s">
        <v>172</v>
      </c>
      <c r="T1171" s="190" t="s">
        <v>167</v>
      </c>
      <c r="Y1171" s="190" t="s">
        <v>165</v>
      </c>
      <c r="AA1171" s="190" t="s">
        <v>165</v>
      </c>
      <c r="AB1171" s="190" t="s">
        <v>165</v>
      </c>
      <c r="AC1171" s="190" t="s">
        <v>165</v>
      </c>
      <c r="AD1171" s="190" t="s">
        <v>163</v>
      </c>
      <c r="AE1171" s="190" t="s">
        <v>163</v>
      </c>
      <c r="AF1171" s="190" t="s">
        <v>163</v>
      </c>
      <c r="AG1171" s="190" t="s">
        <v>163</v>
      </c>
      <c r="AH1171" s="190" t="s">
        <v>163</v>
      </c>
    </row>
    <row r="1172" spans="1:34" x14ac:dyDescent="0.2">
      <c r="A1172" s="190">
        <v>424998</v>
      </c>
      <c r="B1172" s="190" t="s">
        <v>172</v>
      </c>
      <c r="F1172" s="190" t="s">
        <v>167</v>
      </c>
      <c r="K1172" s="190" t="s">
        <v>167</v>
      </c>
      <c r="Q1172" s="190" t="s">
        <v>167</v>
      </c>
      <c r="AD1172" s="190" t="s">
        <v>163</v>
      </c>
      <c r="AE1172" s="190" t="s">
        <v>163</v>
      </c>
      <c r="AF1172" s="190" t="s">
        <v>163</v>
      </c>
      <c r="AG1172" s="190" t="s">
        <v>163</v>
      </c>
    </row>
    <row r="1173" spans="1:34" x14ac:dyDescent="0.2">
      <c r="A1173" s="190">
        <v>424999</v>
      </c>
      <c r="B1173" s="190" t="s">
        <v>172</v>
      </c>
      <c r="K1173" s="190" t="s">
        <v>167</v>
      </c>
      <c r="Q1173" s="190" t="s">
        <v>167</v>
      </c>
      <c r="V1173" s="190" t="s">
        <v>165</v>
      </c>
      <c r="AA1173" s="190" t="s">
        <v>167</v>
      </c>
      <c r="AD1173" s="190" t="s">
        <v>167</v>
      </c>
      <c r="AG1173" s="190" t="s">
        <v>165</v>
      </c>
    </row>
    <row r="1174" spans="1:34" x14ac:dyDescent="0.2">
      <c r="A1174" s="190">
        <v>425021</v>
      </c>
      <c r="B1174" s="190" t="s">
        <v>172</v>
      </c>
      <c r="Q1174" s="190" t="s">
        <v>167</v>
      </c>
      <c r="U1174" s="190" t="s">
        <v>165</v>
      </c>
      <c r="AA1174" s="190" t="s">
        <v>165</v>
      </c>
      <c r="AC1174" s="190" t="s">
        <v>165</v>
      </c>
      <c r="AD1174" s="190" t="s">
        <v>163</v>
      </c>
      <c r="AE1174" s="190" t="s">
        <v>163</v>
      </c>
      <c r="AF1174" s="190" t="s">
        <v>163</v>
      </c>
      <c r="AG1174" s="190" t="s">
        <v>163</v>
      </c>
      <c r="AH1174" s="190" t="s">
        <v>163</v>
      </c>
    </row>
    <row r="1175" spans="1:34" x14ac:dyDescent="0.2">
      <c r="A1175" s="190">
        <v>425024</v>
      </c>
      <c r="B1175" s="190" t="s">
        <v>172</v>
      </c>
      <c r="J1175" s="190" t="s">
        <v>165</v>
      </c>
      <c r="U1175" s="190" t="s">
        <v>165</v>
      </c>
      <c r="AC1175" s="190" t="s">
        <v>165</v>
      </c>
      <c r="AD1175" s="190" t="s">
        <v>163</v>
      </c>
      <c r="AE1175" s="190" t="s">
        <v>163</v>
      </c>
      <c r="AF1175" s="190" t="s">
        <v>163</v>
      </c>
      <c r="AG1175" s="190" t="s">
        <v>163</v>
      </c>
      <c r="AH1175" s="190" t="s">
        <v>163</v>
      </c>
    </row>
    <row r="1176" spans="1:34" x14ac:dyDescent="0.2">
      <c r="A1176" s="190">
        <v>425025</v>
      </c>
      <c r="B1176" s="190" t="s">
        <v>172</v>
      </c>
      <c r="R1176" s="190" t="s">
        <v>167</v>
      </c>
      <c r="Y1176" s="190" t="s">
        <v>165</v>
      </c>
      <c r="AA1176" s="190" t="s">
        <v>167</v>
      </c>
      <c r="AB1176" s="190" t="s">
        <v>167</v>
      </c>
      <c r="AD1176" s="190" t="s">
        <v>165</v>
      </c>
      <c r="AE1176" s="190" t="s">
        <v>163</v>
      </c>
      <c r="AF1176" s="190" t="s">
        <v>163</v>
      </c>
      <c r="AH1176" s="190" t="s">
        <v>165</v>
      </c>
    </row>
    <row r="1177" spans="1:34" x14ac:dyDescent="0.2">
      <c r="A1177" s="190">
        <v>425034</v>
      </c>
      <c r="B1177" s="190" t="s">
        <v>172</v>
      </c>
      <c r="G1177" s="190" t="s">
        <v>167</v>
      </c>
      <c r="R1177" s="190" t="s">
        <v>165</v>
      </c>
      <c r="Z1177" s="190" t="s">
        <v>165</v>
      </c>
      <c r="AA1177" s="190" t="s">
        <v>163</v>
      </c>
      <c r="AB1177" s="190" t="s">
        <v>165</v>
      </c>
      <c r="AD1177" s="190" t="s">
        <v>165</v>
      </c>
      <c r="AE1177" s="190" t="s">
        <v>165</v>
      </c>
      <c r="AF1177" s="190" t="s">
        <v>163</v>
      </c>
      <c r="AG1177" s="190" t="s">
        <v>163</v>
      </c>
      <c r="AH1177" s="190" t="s">
        <v>163</v>
      </c>
    </row>
    <row r="1178" spans="1:34" x14ac:dyDescent="0.2">
      <c r="A1178" s="190">
        <v>425037</v>
      </c>
      <c r="B1178" s="190" t="s">
        <v>172</v>
      </c>
      <c r="Y1178" s="190" t="s">
        <v>167</v>
      </c>
      <c r="AA1178" s="190" t="s">
        <v>167</v>
      </c>
      <c r="AE1178" s="190" t="s">
        <v>167</v>
      </c>
      <c r="AF1178" s="190" t="s">
        <v>167</v>
      </c>
      <c r="AG1178" s="190" t="s">
        <v>167</v>
      </c>
      <c r="AH1178" s="190" t="s">
        <v>167</v>
      </c>
    </row>
    <row r="1179" spans="1:34" x14ac:dyDescent="0.2">
      <c r="A1179" s="190">
        <v>425047</v>
      </c>
      <c r="B1179" s="190" t="s">
        <v>172</v>
      </c>
      <c r="J1179" s="190" t="s">
        <v>167</v>
      </c>
      <c r="L1179" s="190" t="s">
        <v>167</v>
      </c>
      <c r="R1179" s="190" t="s">
        <v>165</v>
      </c>
      <c r="AA1179" s="190" t="s">
        <v>167</v>
      </c>
      <c r="AD1179" s="190" t="s">
        <v>167</v>
      </c>
      <c r="AF1179" s="190" t="s">
        <v>167</v>
      </c>
      <c r="AH1179" s="190" t="s">
        <v>167</v>
      </c>
    </row>
    <row r="1180" spans="1:34" x14ac:dyDescent="0.2">
      <c r="A1180" s="190">
        <v>425060</v>
      </c>
      <c r="B1180" s="190" t="s">
        <v>172</v>
      </c>
      <c r="N1180" s="190" t="s">
        <v>167</v>
      </c>
      <c r="P1180" s="190" t="s">
        <v>167</v>
      </c>
      <c r="W1180" s="190" t="s">
        <v>167</v>
      </c>
      <c r="Y1180" s="190" t="s">
        <v>167</v>
      </c>
      <c r="AA1180" s="190" t="s">
        <v>167</v>
      </c>
      <c r="AB1180" s="190" t="s">
        <v>167</v>
      </c>
    </row>
    <row r="1181" spans="1:34" x14ac:dyDescent="0.2">
      <c r="A1181" s="190">
        <v>425064</v>
      </c>
      <c r="B1181" s="190" t="s">
        <v>172</v>
      </c>
      <c r="J1181" s="190" t="s">
        <v>167</v>
      </c>
      <c r="L1181" s="190" t="s">
        <v>167</v>
      </c>
      <c r="R1181" s="190" t="s">
        <v>167</v>
      </c>
      <c r="AA1181" s="190" t="s">
        <v>167</v>
      </c>
      <c r="AD1181" s="190" t="s">
        <v>165</v>
      </c>
      <c r="AE1181" s="190" t="s">
        <v>165</v>
      </c>
      <c r="AF1181" s="190" t="s">
        <v>165</v>
      </c>
      <c r="AG1181" s="190" t="s">
        <v>165</v>
      </c>
      <c r="AH1181" s="190" t="s">
        <v>165</v>
      </c>
    </row>
    <row r="1182" spans="1:34" x14ac:dyDescent="0.2">
      <c r="A1182" s="190">
        <v>425067</v>
      </c>
      <c r="B1182" s="190" t="s">
        <v>172</v>
      </c>
      <c r="AA1182" s="190" t="s">
        <v>165</v>
      </c>
      <c r="AB1182" s="190" t="s">
        <v>165</v>
      </c>
      <c r="AD1182" s="190" t="s">
        <v>167</v>
      </c>
      <c r="AE1182" s="190" t="s">
        <v>163</v>
      </c>
      <c r="AF1182" s="190" t="s">
        <v>163</v>
      </c>
      <c r="AG1182" s="190" t="s">
        <v>163</v>
      </c>
    </row>
    <row r="1183" spans="1:34" x14ac:dyDescent="0.2">
      <c r="A1183" s="190">
        <v>425070</v>
      </c>
      <c r="B1183" s="190" t="s">
        <v>172</v>
      </c>
      <c r="L1183" s="190" t="s">
        <v>163</v>
      </c>
      <c r="R1183" s="190" t="s">
        <v>165</v>
      </c>
      <c r="Y1183" s="190" t="s">
        <v>167</v>
      </c>
      <c r="AB1183" s="190" t="s">
        <v>167</v>
      </c>
      <c r="AD1183" s="190" t="s">
        <v>165</v>
      </c>
      <c r="AE1183" s="190" t="s">
        <v>163</v>
      </c>
      <c r="AG1183" s="190" t="s">
        <v>165</v>
      </c>
      <c r="AH1183" s="190" t="s">
        <v>163</v>
      </c>
    </row>
    <row r="1184" spans="1:34" x14ac:dyDescent="0.2">
      <c r="A1184" s="190">
        <v>425072</v>
      </c>
      <c r="B1184" s="190" t="s">
        <v>172</v>
      </c>
      <c r="V1184" s="190" t="s">
        <v>167</v>
      </c>
      <c r="W1184" s="190" t="s">
        <v>163</v>
      </c>
      <c r="Z1184" s="190" t="s">
        <v>167</v>
      </c>
      <c r="AD1184" s="190" t="s">
        <v>165</v>
      </c>
      <c r="AE1184" s="190" t="s">
        <v>163</v>
      </c>
      <c r="AH1184" s="190" t="s">
        <v>163</v>
      </c>
    </row>
    <row r="1185" spans="1:34" x14ac:dyDescent="0.2">
      <c r="A1185" s="190">
        <v>425073</v>
      </c>
      <c r="B1185" s="190" t="s">
        <v>172</v>
      </c>
      <c r="W1185" s="190" t="s">
        <v>165</v>
      </c>
      <c r="AA1185" s="190" t="s">
        <v>167</v>
      </c>
      <c r="AC1185" s="190" t="s">
        <v>165</v>
      </c>
      <c r="AD1185" s="190" t="s">
        <v>167</v>
      </c>
      <c r="AE1185" s="190" t="s">
        <v>163</v>
      </c>
      <c r="AF1185" s="190" t="s">
        <v>167</v>
      </c>
      <c r="AG1185" s="190" t="s">
        <v>163</v>
      </c>
      <c r="AH1185" s="190" t="s">
        <v>167</v>
      </c>
    </row>
    <row r="1186" spans="1:34" x14ac:dyDescent="0.2">
      <c r="A1186" s="190">
        <v>425078</v>
      </c>
      <c r="B1186" s="190" t="s">
        <v>172</v>
      </c>
      <c r="L1186" s="190" t="s">
        <v>167</v>
      </c>
      <c r="N1186" s="190" t="s">
        <v>167</v>
      </c>
      <c r="AD1186" s="190" t="s">
        <v>163</v>
      </c>
      <c r="AE1186" s="190" t="s">
        <v>163</v>
      </c>
      <c r="AF1186" s="190" t="s">
        <v>163</v>
      </c>
      <c r="AG1186" s="190" t="s">
        <v>163</v>
      </c>
      <c r="AH1186" s="190" t="s">
        <v>163</v>
      </c>
    </row>
    <row r="1187" spans="1:34" x14ac:dyDescent="0.2">
      <c r="A1187" s="190">
        <v>425087</v>
      </c>
      <c r="B1187" s="190" t="s">
        <v>172</v>
      </c>
      <c r="V1187" s="190" t="s">
        <v>165</v>
      </c>
      <c r="W1187" s="190" t="s">
        <v>167</v>
      </c>
      <c r="X1187" s="190" t="s">
        <v>167</v>
      </c>
      <c r="Y1187" s="190" t="s">
        <v>163</v>
      </c>
      <c r="AA1187" s="190" t="s">
        <v>165</v>
      </c>
      <c r="AB1187" s="190" t="s">
        <v>165</v>
      </c>
      <c r="AC1187" s="190" t="s">
        <v>167</v>
      </c>
      <c r="AD1187" s="190" t="s">
        <v>165</v>
      </c>
      <c r="AE1187" s="190" t="s">
        <v>163</v>
      </c>
      <c r="AF1187" s="190" t="s">
        <v>163</v>
      </c>
      <c r="AG1187" s="190" t="s">
        <v>163</v>
      </c>
      <c r="AH1187" s="190" t="s">
        <v>165</v>
      </c>
    </row>
    <row r="1188" spans="1:34" x14ac:dyDescent="0.2">
      <c r="A1188" s="190">
        <v>425109</v>
      </c>
      <c r="B1188" s="190" t="s">
        <v>172</v>
      </c>
      <c r="N1188" s="190" t="s">
        <v>165</v>
      </c>
      <c r="AD1188" s="190" t="s">
        <v>163</v>
      </c>
      <c r="AE1188" s="190" t="s">
        <v>163</v>
      </c>
      <c r="AF1188" s="190" t="s">
        <v>163</v>
      </c>
      <c r="AG1188" s="190" t="s">
        <v>163</v>
      </c>
      <c r="AH1188" s="190" t="s">
        <v>163</v>
      </c>
    </row>
    <row r="1189" spans="1:34" x14ac:dyDescent="0.2">
      <c r="A1189" s="190">
        <v>425115</v>
      </c>
      <c r="B1189" s="190" t="s">
        <v>172</v>
      </c>
      <c r="D1189" s="190" t="s">
        <v>167</v>
      </c>
      <c r="J1189" s="190" t="s">
        <v>165</v>
      </c>
      <c r="N1189" s="190" t="s">
        <v>165</v>
      </c>
      <c r="R1189" s="190" t="s">
        <v>165</v>
      </c>
      <c r="Y1189" s="190" t="s">
        <v>167</v>
      </c>
      <c r="AA1189" s="190" t="s">
        <v>167</v>
      </c>
      <c r="AE1189" s="190" t="s">
        <v>163</v>
      </c>
      <c r="AG1189" s="190" t="s">
        <v>163</v>
      </c>
      <c r="AH1189" s="190" t="s">
        <v>165</v>
      </c>
    </row>
    <row r="1190" spans="1:34" x14ac:dyDescent="0.2">
      <c r="A1190" s="190">
        <v>425130</v>
      </c>
      <c r="B1190" s="190" t="s">
        <v>172</v>
      </c>
      <c r="N1190" s="190" t="s">
        <v>163</v>
      </c>
      <c r="P1190" s="190" t="s">
        <v>165</v>
      </c>
      <c r="W1190" s="190" t="s">
        <v>167</v>
      </c>
      <c r="Y1190" s="190" t="s">
        <v>165</v>
      </c>
      <c r="AA1190" s="190" t="s">
        <v>165</v>
      </c>
      <c r="AC1190" s="190" t="s">
        <v>165</v>
      </c>
      <c r="AD1190" s="190" t="s">
        <v>163</v>
      </c>
      <c r="AE1190" s="190" t="s">
        <v>163</v>
      </c>
      <c r="AF1190" s="190" t="s">
        <v>163</v>
      </c>
      <c r="AG1190" s="190" t="s">
        <v>163</v>
      </c>
      <c r="AH1190" s="190" t="s">
        <v>163</v>
      </c>
    </row>
    <row r="1191" spans="1:34" x14ac:dyDescent="0.2">
      <c r="A1191" s="190">
        <v>425132</v>
      </c>
      <c r="B1191" s="190" t="s">
        <v>172</v>
      </c>
      <c r="Y1191" s="190" t="s">
        <v>167</v>
      </c>
      <c r="AD1191" s="190" t="s">
        <v>163</v>
      </c>
      <c r="AE1191" s="190" t="s">
        <v>165</v>
      </c>
      <c r="AF1191" s="190" t="s">
        <v>165</v>
      </c>
      <c r="AG1191" s="190" t="s">
        <v>165</v>
      </c>
      <c r="AH1191" s="190" t="s">
        <v>163</v>
      </c>
    </row>
    <row r="1192" spans="1:34" x14ac:dyDescent="0.2">
      <c r="A1192" s="190">
        <v>425135</v>
      </c>
      <c r="B1192" s="190" t="s">
        <v>172</v>
      </c>
      <c r="O1192" s="190" t="s">
        <v>167</v>
      </c>
      <c r="X1192" s="190" t="s">
        <v>165</v>
      </c>
      <c r="AA1192" s="190" t="s">
        <v>163</v>
      </c>
      <c r="AB1192" s="190" t="s">
        <v>163</v>
      </c>
      <c r="AD1192" s="190" t="s">
        <v>167</v>
      </c>
      <c r="AE1192" s="190" t="s">
        <v>163</v>
      </c>
      <c r="AF1192" s="190" t="s">
        <v>163</v>
      </c>
      <c r="AG1192" s="190" t="s">
        <v>163</v>
      </c>
      <c r="AH1192" s="190" t="s">
        <v>167</v>
      </c>
    </row>
    <row r="1193" spans="1:34" x14ac:dyDescent="0.2">
      <c r="A1193" s="190">
        <v>425144</v>
      </c>
      <c r="B1193" s="190" t="s">
        <v>172</v>
      </c>
      <c r="O1193" s="190" t="s">
        <v>167</v>
      </c>
      <c r="AA1193" s="190" t="s">
        <v>167</v>
      </c>
      <c r="AE1193" s="190" t="s">
        <v>167</v>
      </c>
      <c r="AF1193" s="190" t="s">
        <v>167</v>
      </c>
      <c r="AH1193" s="190" t="s">
        <v>167</v>
      </c>
    </row>
    <row r="1194" spans="1:34" x14ac:dyDescent="0.2">
      <c r="A1194" s="190">
        <v>425147</v>
      </c>
      <c r="B1194" s="190" t="s">
        <v>172</v>
      </c>
      <c r="R1194" s="190" t="s">
        <v>167</v>
      </c>
      <c r="Y1194" s="190" t="s">
        <v>167</v>
      </c>
      <c r="AA1194" s="190" t="s">
        <v>167</v>
      </c>
      <c r="AB1194" s="190" t="s">
        <v>167</v>
      </c>
      <c r="AD1194" s="190" t="s">
        <v>167</v>
      </c>
      <c r="AE1194" s="190" t="s">
        <v>163</v>
      </c>
      <c r="AF1194" s="190" t="s">
        <v>167</v>
      </c>
      <c r="AG1194" s="190" t="s">
        <v>167</v>
      </c>
    </row>
    <row r="1195" spans="1:34" x14ac:dyDescent="0.2">
      <c r="A1195" s="190">
        <v>425156</v>
      </c>
      <c r="B1195" s="190" t="s">
        <v>172</v>
      </c>
      <c r="K1195" s="190" t="s">
        <v>167</v>
      </c>
      <c r="M1195" s="190" t="s">
        <v>167</v>
      </c>
      <c r="AA1195" s="190" t="s">
        <v>165</v>
      </c>
      <c r="AD1195" s="190" t="s">
        <v>163</v>
      </c>
      <c r="AE1195" s="190" t="s">
        <v>163</v>
      </c>
      <c r="AF1195" s="190" t="s">
        <v>163</v>
      </c>
      <c r="AG1195" s="190" t="s">
        <v>163</v>
      </c>
      <c r="AH1195" s="190" t="s">
        <v>163</v>
      </c>
    </row>
    <row r="1196" spans="1:34" x14ac:dyDescent="0.2">
      <c r="A1196" s="190">
        <v>425167</v>
      </c>
      <c r="B1196" s="190" t="s">
        <v>172</v>
      </c>
      <c r="Z1196" s="190" t="s">
        <v>163</v>
      </c>
      <c r="AE1196" s="190" t="s">
        <v>165</v>
      </c>
      <c r="AF1196" s="190" t="s">
        <v>165</v>
      </c>
      <c r="AG1196" s="190" t="s">
        <v>165</v>
      </c>
      <c r="AH1196" s="190" t="s">
        <v>165</v>
      </c>
    </row>
    <row r="1197" spans="1:34" x14ac:dyDescent="0.2">
      <c r="A1197" s="190">
        <v>425176</v>
      </c>
      <c r="B1197" s="190" t="s">
        <v>172</v>
      </c>
      <c r="D1197" s="190" t="s">
        <v>167</v>
      </c>
      <c r="E1197" s="190" t="s">
        <v>167</v>
      </c>
      <c r="K1197" s="190" t="s">
        <v>163</v>
      </c>
      <c r="W1197" s="190" t="s">
        <v>165</v>
      </c>
      <c r="AA1197" s="190" t="s">
        <v>165</v>
      </c>
      <c r="AB1197" s="190" t="s">
        <v>165</v>
      </c>
      <c r="AD1197" s="190" t="s">
        <v>163</v>
      </c>
      <c r="AE1197" s="190" t="s">
        <v>163</v>
      </c>
      <c r="AF1197" s="190" t="s">
        <v>163</v>
      </c>
      <c r="AG1197" s="190" t="s">
        <v>163</v>
      </c>
      <c r="AH1197" s="190" t="s">
        <v>163</v>
      </c>
    </row>
    <row r="1198" spans="1:34" x14ac:dyDescent="0.2">
      <c r="A1198" s="190">
        <v>425204</v>
      </c>
      <c r="B1198" s="190" t="s">
        <v>172</v>
      </c>
      <c r="T1198" s="190" t="s">
        <v>167</v>
      </c>
      <c r="U1198" s="190" t="s">
        <v>167</v>
      </c>
      <c r="V1198" s="190" t="s">
        <v>167</v>
      </c>
      <c r="Y1198" s="190" t="s">
        <v>165</v>
      </c>
      <c r="Z1198" s="190" t="s">
        <v>165</v>
      </c>
      <c r="AA1198" s="190" t="s">
        <v>165</v>
      </c>
      <c r="AB1198" s="190" t="s">
        <v>165</v>
      </c>
      <c r="AC1198" s="190" t="s">
        <v>165</v>
      </c>
      <c r="AD1198" s="190" t="s">
        <v>163</v>
      </c>
      <c r="AE1198" s="190" t="s">
        <v>163</v>
      </c>
      <c r="AF1198" s="190" t="s">
        <v>163</v>
      </c>
      <c r="AG1198" s="190" t="s">
        <v>163</v>
      </c>
      <c r="AH1198" s="190" t="s">
        <v>163</v>
      </c>
    </row>
    <row r="1199" spans="1:34" x14ac:dyDescent="0.2">
      <c r="A1199" s="190">
        <v>425205</v>
      </c>
      <c r="B1199" s="190" t="s">
        <v>172</v>
      </c>
      <c r="H1199" s="190" t="s">
        <v>167</v>
      </c>
      <c r="L1199" s="190" t="s">
        <v>167</v>
      </c>
      <c r="R1199" s="190" t="s">
        <v>167</v>
      </c>
      <c r="S1199" s="190" t="s">
        <v>167</v>
      </c>
      <c r="Y1199" s="190" t="s">
        <v>165</v>
      </c>
      <c r="Z1199" s="190" t="s">
        <v>165</v>
      </c>
      <c r="AA1199" s="190" t="s">
        <v>163</v>
      </c>
      <c r="AB1199" s="190" t="s">
        <v>165</v>
      </c>
      <c r="AC1199" s="190" t="s">
        <v>165</v>
      </c>
      <c r="AD1199" s="190" t="s">
        <v>163</v>
      </c>
      <c r="AE1199" s="190" t="s">
        <v>163</v>
      </c>
      <c r="AF1199" s="190" t="s">
        <v>163</v>
      </c>
      <c r="AG1199" s="190" t="s">
        <v>163</v>
      </c>
      <c r="AH1199" s="190" t="s">
        <v>163</v>
      </c>
    </row>
    <row r="1200" spans="1:34" x14ac:dyDescent="0.2">
      <c r="A1200" s="190">
        <v>425233</v>
      </c>
      <c r="B1200" s="190" t="s">
        <v>172</v>
      </c>
      <c r="R1200" s="190" t="s">
        <v>167</v>
      </c>
      <c r="AA1200" s="190" t="s">
        <v>167</v>
      </c>
      <c r="AB1200" s="190" t="s">
        <v>165</v>
      </c>
      <c r="AD1200" s="190" t="s">
        <v>165</v>
      </c>
      <c r="AE1200" s="190" t="s">
        <v>163</v>
      </c>
      <c r="AF1200" s="190" t="s">
        <v>163</v>
      </c>
    </row>
    <row r="1201" spans="1:44" x14ac:dyDescent="0.2">
      <c r="A1201" s="190">
        <v>425240</v>
      </c>
      <c r="B1201" s="190" t="s">
        <v>172</v>
      </c>
      <c r="Q1201" s="190" t="s">
        <v>165</v>
      </c>
      <c r="Y1201" s="190" t="s">
        <v>165</v>
      </c>
      <c r="Z1201" s="190" t="s">
        <v>163</v>
      </c>
      <c r="AA1201" s="190" t="s">
        <v>165</v>
      </c>
      <c r="AB1201" s="190" t="s">
        <v>163</v>
      </c>
      <c r="AC1201" s="190" t="s">
        <v>163</v>
      </c>
      <c r="AD1201" s="190" t="s">
        <v>163</v>
      </c>
      <c r="AE1201" s="190" t="s">
        <v>163</v>
      </c>
      <c r="AF1201" s="190" t="s">
        <v>163</v>
      </c>
      <c r="AG1201" s="190" t="s">
        <v>163</v>
      </c>
      <c r="AH1201" s="190" t="s">
        <v>163</v>
      </c>
    </row>
    <row r="1202" spans="1:44" x14ac:dyDescent="0.2">
      <c r="A1202" s="190">
        <v>425242</v>
      </c>
      <c r="B1202" s="190" t="s">
        <v>172</v>
      </c>
      <c r="C1202" s="190" t="s">
        <v>167</v>
      </c>
      <c r="D1202" s="190" t="s">
        <v>255</v>
      </c>
      <c r="E1202" s="190" t="s">
        <v>255</v>
      </c>
      <c r="F1202" s="190" t="s">
        <v>255</v>
      </c>
      <c r="G1202" s="190" t="s">
        <v>255</v>
      </c>
      <c r="H1202" s="190" t="s">
        <v>255</v>
      </c>
      <c r="I1202" s="190" t="s">
        <v>255</v>
      </c>
      <c r="J1202" s="190" t="s">
        <v>255</v>
      </c>
      <c r="K1202" s="190" t="s">
        <v>167</v>
      </c>
      <c r="L1202" s="190" t="s">
        <v>255</v>
      </c>
      <c r="M1202" s="190" t="s">
        <v>255</v>
      </c>
      <c r="N1202" s="190" t="s">
        <v>255</v>
      </c>
      <c r="O1202" s="190" t="s">
        <v>255</v>
      </c>
      <c r="P1202" s="190" t="s">
        <v>255</v>
      </c>
      <c r="Q1202" s="190" t="s">
        <v>167</v>
      </c>
      <c r="R1202" s="190" t="s">
        <v>255</v>
      </c>
      <c r="S1202" s="190" t="s">
        <v>255</v>
      </c>
      <c r="T1202" s="190" t="s">
        <v>255</v>
      </c>
      <c r="U1202" s="190" t="s">
        <v>255</v>
      </c>
      <c r="V1202" s="190" t="s">
        <v>255</v>
      </c>
      <c r="W1202" s="190" t="s">
        <v>255</v>
      </c>
      <c r="X1202" s="190" t="s">
        <v>255</v>
      </c>
      <c r="Y1202" s="190" t="s">
        <v>167</v>
      </c>
      <c r="Z1202" s="190" t="s">
        <v>255</v>
      </c>
      <c r="AA1202" s="190" t="s">
        <v>167</v>
      </c>
      <c r="AB1202" s="190" t="s">
        <v>167</v>
      </c>
      <c r="AC1202" s="190" t="s">
        <v>255</v>
      </c>
      <c r="AD1202" s="190" t="s">
        <v>165</v>
      </c>
      <c r="AE1202" s="190" t="s">
        <v>165</v>
      </c>
      <c r="AF1202" s="190" t="s">
        <v>165</v>
      </c>
      <c r="AG1202" s="190" t="s">
        <v>165</v>
      </c>
      <c r="AH1202" s="190" t="s">
        <v>165</v>
      </c>
      <c r="AI1202" s="190" t="s">
        <v>255</v>
      </c>
      <c r="AJ1202" s="190" t="s">
        <v>255</v>
      </c>
      <c r="AK1202" s="190" t="s">
        <v>255</v>
      </c>
      <c r="AL1202" s="190" t="s">
        <v>255</v>
      </c>
      <c r="AM1202" s="190" t="s">
        <v>255</v>
      </c>
      <c r="AN1202" s="190" t="s">
        <v>255</v>
      </c>
      <c r="AO1202" s="190" t="s">
        <v>255</v>
      </c>
      <c r="AP1202" s="190" t="s">
        <v>255</v>
      </c>
      <c r="AQ1202" s="190" t="s">
        <v>255</v>
      </c>
      <c r="AR1202" s="190" t="s">
        <v>255</v>
      </c>
    </row>
    <row r="1203" spans="1:44" x14ac:dyDescent="0.2">
      <c r="A1203" s="190">
        <v>425248</v>
      </c>
      <c r="B1203" s="190" t="s">
        <v>172</v>
      </c>
      <c r="L1203" s="190" t="s">
        <v>167</v>
      </c>
      <c r="Q1203" s="190" t="s">
        <v>167</v>
      </c>
      <c r="AA1203" s="190" t="s">
        <v>163</v>
      </c>
      <c r="AD1203" s="190" t="s">
        <v>163</v>
      </c>
      <c r="AE1203" s="190" t="s">
        <v>163</v>
      </c>
      <c r="AF1203" s="190" t="s">
        <v>163</v>
      </c>
      <c r="AG1203" s="190" t="s">
        <v>163</v>
      </c>
    </row>
    <row r="1204" spans="1:44" x14ac:dyDescent="0.2">
      <c r="A1204" s="190">
        <v>425268</v>
      </c>
      <c r="B1204" s="190" t="s">
        <v>172</v>
      </c>
      <c r="W1204" s="190" t="s">
        <v>163</v>
      </c>
      <c r="AB1204" s="190" t="s">
        <v>167</v>
      </c>
      <c r="AE1204" s="190" t="s">
        <v>165</v>
      </c>
      <c r="AF1204" s="190" t="s">
        <v>167</v>
      </c>
      <c r="AG1204" s="190" t="s">
        <v>167</v>
      </c>
      <c r="AH1204" s="190" t="s">
        <v>167</v>
      </c>
    </row>
    <row r="1205" spans="1:44" x14ac:dyDescent="0.2">
      <c r="A1205" s="190">
        <v>425270</v>
      </c>
      <c r="B1205" s="190" t="s">
        <v>172</v>
      </c>
      <c r="K1205" s="190" t="s">
        <v>167</v>
      </c>
      <c r="R1205" s="190" t="s">
        <v>165</v>
      </c>
      <c r="U1205" s="190" t="s">
        <v>163</v>
      </c>
      <c r="W1205" s="190" t="s">
        <v>163</v>
      </c>
      <c r="Y1205" s="190" t="s">
        <v>163</v>
      </c>
      <c r="AA1205" s="190" t="s">
        <v>167</v>
      </c>
      <c r="AD1205" s="190" t="s">
        <v>165</v>
      </c>
      <c r="AE1205" s="190" t="s">
        <v>163</v>
      </c>
      <c r="AF1205" s="190" t="s">
        <v>167</v>
      </c>
      <c r="AG1205" s="190" t="s">
        <v>165</v>
      </c>
    </row>
    <row r="1206" spans="1:44" x14ac:dyDescent="0.2">
      <c r="A1206" s="190">
        <v>425271</v>
      </c>
      <c r="B1206" s="190" t="s">
        <v>172</v>
      </c>
      <c r="E1206" s="190" t="s">
        <v>167</v>
      </c>
      <c r="K1206" s="190" t="s">
        <v>167</v>
      </c>
      <c r="X1206" s="190" t="s">
        <v>167</v>
      </c>
      <c r="Y1206" s="190" t="s">
        <v>167</v>
      </c>
      <c r="AA1206" s="190" t="s">
        <v>165</v>
      </c>
      <c r="AB1206" s="190" t="s">
        <v>165</v>
      </c>
      <c r="AF1206" s="190" t="s">
        <v>165</v>
      </c>
      <c r="AG1206" s="190" t="s">
        <v>165</v>
      </c>
    </row>
    <row r="1207" spans="1:44" x14ac:dyDescent="0.2">
      <c r="A1207" s="190">
        <v>425273</v>
      </c>
      <c r="B1207" s="190" t="s">
        <v>172</v>
      </c>
      <c r="K1207" s="190" t="s">
        <v>167</v>
      </c>
      <c r="W1207" s="190" t="s">
        <v>167</v>
      </c>
      <c r="X1207" s="190" t="s">
        <v>167</v>
      </c>
      <c r="Y1207" s="190" t="s">
        <v>167</v>
      </c>
      <c r="AA1207" s="190" t="s">
        <v>167</v>
      </c>
      <c r="AB1207" s="190" t="s">
        <v>167</v>
      </c>
      <c r="AD1207" s="190" t="s">
        <v>167</v>
      </c>
      <c r="AE1207" s="190" t="s">
        <v>165</v>
      </c>
      <c r="AF1207" s="190" t="s">
        <v>167</v>
      </c>
      <c r="AG1207" s="190" t="s">
        <v>167</v>
      </c>
      <c r="AH1207" s="190" t="s">
        <v>167</v>
      </c>
    </row>
    <row r="1208" spans="1:44" x14ac:dyDescent="0.2">
      <c r="A1208" s="190">
        <v>425275</v>
      </c>
      <c r="B1208" s="190" t="s">
        <v>172</v>
      </c>
      <c r="L1208" s="190" t="s">
        <v>167</v>
      </c>
      <c r="T1208" s="190" t="s">
        <v>163</v>
      </c>
      <c r="V1208" s="190" t="s">
        <v>163</v>
      </c>
      <c r="Y1208" s="190" t="s">
        <v>165</v>
      </c>
      <c r="Z1208" s="190" t="s">
        <v>163</v>
      </c>
      <c r="AA1208" s="190" t="s">
        <v>165</v>
      </c>
      <c r="AB1208" s="190" t="s">
        <v>163</v>
      </c>
      <c r="AC1208" s="190" t="s">
        <v>167</v>
      </c>
      <c r="AD1208" s="190" t="s">
        <v>163</v>
      </c>
      <c r="AE1208" s="190" t="s">
        <v>163</v>
      </c>
      <c r="AF1208" s="190" t="s">
        <v>165</v>
      </c>
      <c r="AG1208" s="190" t="s">
        <v>165</v>
      </c>
      <c r="AH1208" s="190" t="s">
        <v>163</v>
      </c>
    </row>
    <row r="1209" spans="1:44" x14ac:dyDescent="0.2">
      <c r="A1209" s="190">
        <v>425281</v>
      </c>
      <c r="B1209" s="190" t="s">
        <v>172</v>
      </c>
      <c r="R1209" s="190" t="s">
        <v>165</v>
      </c>
      <c r="V1209" s="190" t="s">
        <v>167</v>
      </c>
      <c r="AA1209" s="190" t="s">
        <v>165</v>
      </c>
      <c r="AD1209" s="190" t="s">
        <v>163</v>
      </c>
      <c r="AE1209" s="190" t="s">
        <v>163</v>
      </c>
      <c r="AF1209" s="190" t="s">
        <v>163</v>
      </c>
      <c r="AG1209" s="190" t="s">
        <v>163</v>
      </c>
      <c r="AH1209" s="190" t="s">
        <v>163</v>
      </c>
    </row>
    <row r="1210" spans="1:44" x14ac:dyDescent="0.2">
      <c r="A1210" s="190">
        <v>425286</v>
      </c>
      <c r="B1210" s="190" t="s">
        <v>172</v>
      </c>
      <c r="T1210" s="190" t="s">
        <v>167</v>
      </c>
      <c r="AA1210" s="190" t="s">
        <v>167</v>
      </c>
      <c r="AD1210" s="190" t="s">
        <v>167</v>
      </c>
      <c r="AE1210" s="190" t="s">
        <v>163</v>
      </c>
      <c r="AF1210" s="190" t="s">
        <v>167</v>
      </c>
      <c r="AG1210" s="190" t="s">
        <v>163</v>
      </c>
      <c r="AH1210" s="190" t="s">
        <v>165</v>
      </c>
    </row>
    <row r="1211" spans="1:44" x14ac:dyDescent="0.2">
      <c r="A1211" s="190">
        <v>425293</v>
      </c>
      <c r="B1211" s="190" t="s">
        <v>172</v>
      </c>
      <c r="N1211" s="190" t="s">
        <v>167</v>
      </c>
      <c r="X1211" s="190" t="s">
        <v>167</v>
      </c>
      <c r="Y1211" s="190" t="s">
        <v>167</v>
      </c>
      <c r="AA1211" s="190" t="s">
        <v>167</v>
      </c>
      <c r="AB1211" s="190" t="s">
        <v>167</v>
      </c>
      <c r="AC1211" s="190" t="s">
        <v>167</v>
      </c>
      <c r="AE1211" s="190" t="s">
        <v>165</v>
      </c>
      <c r="AF1211" s="190" t="s">
        <v>167</v>
      </c>
      <c r="AH1211" s="190" t="s">
        <v>167</v>
      </c>
    </row>
    <row r="1212" spans="1:44" x14ac:dyDescent="0.2">
      <c r="A1212" s="190">
        <v>425299</v>
      </c>
      <c r="B1212" s="190" t="s">
        <v>172</v>
      </c>
      <c r="Y1212" s="190" t="s">
        <v>165</v>
      </c>
      <c r="Z1212" s="190" t="s">
        <v>165</v>
      </c>
      <c r="AA1212" s="190" t="s">
        <v>165</v>
      </c>
      <c r="AB1212" s="190" t="s">
        <v>165</v>
      </c>
      <c r="AC1212" s="190" t="s">
        <v>165</v>
      </c>
      <c r="AD1212" s="190" t="s">
        <v>163</v>
      </c>
      <c r="AE1212" s="190" t="s">
        <v>163</v>
      </c>
      <c r="AF1212" s="190" t="s">
        <v>163</v>
      </c>
      <c r="AG1212" s="190" t="s">
        <v>163</v>
      </c>
      <c r="AH1212" s="190" t="s">
        <v>163</v>
      </c>
    </row>
    <row r="1213" spans="1:44" x14ac:dyDescent="0.2">
      <c r="A1213" s="190">
        <v>425312</v>
      </c>
      <c r="B1213" s="190" t="s">
        <v>172</v>
      </c>
      <c r="L1213" s="190" t="s">
        <v>165</v>
      </c>
      <c r="Q1213" s="190" t="s">
        <v>167</v>
      </c>
      <c r="R1213" s="190" t="s">
        <v>167</v>
      </c>
      <c r="Y1213" s="190" t="s">
        <v>165</v>
      </c>
      <c r="AA1213" s="190" t="s">
        <v>165</v>
      </c>
      <c r="AB1213" s="190" t="s">
        <v>165</v>
      </c>
      <c r="AC1213" s="190" t="s">
        <v>165</v>
      </c>
      <c r="AD1213" s="190" t="s">
        <v>163</v>
      </c>
      <c r="AE1213" s="190" t="s">
        <v>163</v>
      </c>
      <c r="AF1213" s="190" t="s">
        <v>163</v>
      </c>
      <c r="AG1213" s="190" t="s">
        <v>163</v>
      </c>
      <c r="AH1213" s="190" t="s">
        <v>163</v>
      </c>
    </row>
    <row r="1214" spans="1:44" x14ac:dyDescent="0.2">
      <c r="A1214" s="190">
        <v>425316</v>
      </c>
      <c r="B1214" s="190" t="s">
        <v>172</v>
      </c>
      <c r="E1214" s="190" t="s">
        <v>167</v>
      </c>
      <c r="K1214" s="190" t="s">
        <v>167</v>
      </c>
      <c r="Y1214" s="190" t="s">
        <v>167</v>
      </c>
      <c r="AE1214" s="190" t="s">
        <v>167</v>
      </c>
      <c r="AF1214" s="190" t="s">
        <v>167</v>
      </c>
      <c r="AG1214" s="190" t="s">
        <v>167</v>
      </c>
      <c r="AH1214" s="190" t="s">
        <v>165</v>
      </c>
    </row>
    <row r="1215" spans="1:44" x14ac:dyDescent="0.2">
      <c r="A1215" s="190">
        <v>425321</v>
      </c>
      <c r="B1215" s="190" t="s">
        <v>172</v>
      </c>
      <c r="Y1215" s="190" t="s">
        <v>165</v>
      </c>
      <c r="AA1215" s="190" t="s">
        <v>165</v>
      </c>
      <c r="AB1215" s="190" t="s">
        <v>163</v>
      </c>
      <c r="AD1215" s="190" t="s">
        <v>165</v>
      </c>
      <c r="AE1215" s="190" t="s">
        <v>163</v>
      </c>
      <c r="AF1215" s="190" t="s">
        <v>165</v>
      </c>
      <c r="AH1215" s="190" t="s">
        <v>165</v>
      </c>
    </row>
    <row r="1216" spans="1:44" x14ac:dyDescent="0.2">
      <c r="A1216" s="190">
        <v>425322</v>
      </c>
      <c r="B1216" s="190" t="s">
        <v>172</v>
      </c>
      <c r="K1216" s="190" t="s">
        <v>167</v>
      </c>
      <c r="L1216" s="190" t="s">
        <v>165</v>
      </c>
      <c r="R1216" s="190" t="s">
        <v>163</v>
      </c>
      <c r="W1216" s="190" t="s">
        <v>167</v>
      </c>
      <c r="Y1216" s="190" t="s">
        <v>165</v>
      </c>
      <c r="AA1216" s="190" t="s">
        <v>165</v>
      </c>
      <c r="AB1216" s="190" t="s">
        <v>165</v>
      </c>
      <c r="AC1216" s="190" t="s">
        <v>165</v>
      </c>
      <c r="AD1216" s="190" t="s">
        <v>163</v>
      </c>
      <c r="AE1216" s="190" t="s">
        <v>163</v>
      </c>
      <c r="AF1216" s="190" t="s">
        <v>163</v>
      </c>
      <c r="AG1216" s="190" t="s">
        <v>163</v>
      </c>
      <c r="AH1216" s="190" t="s">
        <v>163</v>
      </c>
    </row>
    <row r="1217" spans="1:44" x14ac:dyDescent="0.2">
      <c r="A1217" s="190">
        <v>425324</v>
      </c>
      <c r="B1217" s="190" t="s">
        <v>172</v>
      </c>
      <c r="L1217" s="190" t="s">
        <v>167</v>
      </c>
      <c r="R1217" s="190" t="s">
        <v>165</v>
      </c>
      <c r="Y1217" s="190" t="s">
        <v>167</v>
      </c>
      <c r="Z1217" s="190" t="s">
        <v>163</v>
      </c>
      <c r="AB1217" s="190" t="s">
        <v>163</v>
      </c>
      <c r="AC1217" s="190" t="s">
        <v>167</v>
      </c>
      <c r="AD1217" s="190" t="s">
        <v>163</v>
      </c>
      <c r="AE1217" s="190" t="s">
        <v>163</v>
      </c>
      <c r="AF1217" s="190" t="s">
        <v>163</v>
      </c>
      <c r="AG1217" s="190" t="s">
        <v>163</v>
      </c>
      <c r="AH1217" s="190" t="s">
        <v>163</v>
      </c>
    </row>
    <row r="1218" spans="1:44" x14ac:dyDescent="0.2">
      <c r="A1218" s="190">
        <v>425325</v>
      </c>
      <c r="B1218" s="190" t="s">
        <v>172</v>
      </c>
      <c r="T1218" s="190" t="s">
        <v>165</v>
      </c>
      <c r="Y1218" s="190" t="s">
        <v>163</v>
      </c>
      <c r="AA1218" s="190" t="s">
        <v>163</v>
      </c>
      <c r="AB1218" s="190" t="s">
        <v>163</v>
      </c>
      <c r="AD1218" s="190" t="s">
        <v>163</v>
      </c>
      <c r="AE1218" s="190" t="s">
        <v>163</v>
      </c>
      <c r="AF1218" s="190" t="s">
        <v>163</v>
      </c>
      <c r="AG1218" s="190" t="s">
        <v>163</v>
      </c>
      <c r="AH1218" s="190" t="s">
        <v>163</v>
      </c>
    </row>
    <row r="1219" spans="1:44" x14ac:dyDescent="0.2">
      <c r="A1219" s="190">
        <v>425329</v>
      </c>
      <c r="B1219" s="190" t="s">
        <v>172</v>
      </c>
      <c r="G1219" s="190" t="s">
        <v>165</v>
      </c>
      <c r="H1219" s="190" t="s">
        <v>163</v>
      </c>
      <c r="L1219" s="190" t="s">
        <v>163</v>
      </c>
      <c r="R1219" s="190" t="s">
        <v>163</v>
      </c>
      <c r="AA1219" s="190" t="s">
        <v>165</v>
      </c>
      <c r="AD1219" s="190" t="s">
        <v>163</v>
      </c>
      <c r="AE1219" s="190" t="s">
        <v>163</v>
      </c>
      <c r="AF1219" s="190" t="s">
        <v>163</v>
      </c>
      <c r="AG1219" s="190" t="s">
        <v>163</v>
      </c>
      <c r="AH1219" s="190" t="s">
        <v>163</v>
      </c>
    </row>
    <row r="1220" spans="1:44" x14ac:dyDescent="0.2">
      <c r="A1220" s="190">
        <v>425344</v>
      </c>
      <c r="B1220" s="190" t="s">
        <v>172</v>
      </c>
      <c r="K1220" s="190" t="s">
        <v>167</v>
      </c>
      <c r="L1220" s="190" t="s">
        <v>163</v>
      </c>
      <c r="V1220" s="190" t="s">
        <v>167</v>
      </c>
      <c r="Z1220" s="190" t="s">
        <v>167</v>
      </c>
      <c r="AA1220" s="190" t="s">
        <v>167</v>
      </c>
      <c r="AE1220" s="190" t="s">
        <v>163</v>
      </c>
      <c r="AF1220" s="190" t="s">
        <v>165</v>
      </c>
      <c r="AG1220" s="190" t="s">
        <v>163</v>
      </c>
      <c r="AH1220" s="190" t="s">
        <v>165</v>
      </c>
    </row>
    <row r="1221" spans="1:44" x14ac:dyDescent="0.2">
      <c r="A1221" s="190">
        <v>425347</v>
      </c>
      <c r="B1221" s="190" t="s">
        <v>172</v>
      </c>
      <c r="K1221" s="190" t="s">
        <v>163</v>
      </c>
      <c r="L1221" s="190" t="s">
        <v>167</v>
      </c>
      <c r="R1221" s="190" t="s">
        <v>167</v>
      </c>
      <c r="Y1221" s="190" t="s">
        <v>163</v>
      </c>
      <c r="Z1221" s="190" t="s">
        <v>163</v>
      </c>
      <c r="AA1221" s="190" t="s">
        <v>163</v>
      </c>
      <c r="AB1221" s="190" t="s">
        <v>163</v>
      </c>
      <c r="AC1221" s="190" t="s">
        <v>163</v>
      </c>
      <c r="AD1221" s="190" t="s">
        <v>163</v>
      </c>
      <c r="AE1221" s="190" t="s">
        <v>163</v>
      </c>
      <c r="AF1221" s="190" t="s">
        <v>163</v>
      </c>
      <c r="AG1221" s="190" t="s">
        <v>163</v>
      </c>
      <c r="AH1221" s="190" t="s">
        <v>163</v>
      </c>
    </row>
    <row r="1222" spans="1:44" x14ac:dyDescent="0.2">
      <c r="A1222" s="190">
        <v>425348</v>
      </c>
      <c r="B1222" s="190" t="s">
        <v>172</v>
      </c>
      <c r="E1222" s="190" t="s">
        <v>167</v>
      </c>
      <c r="K1222" s="190" t="s">
        <v>167</v>
      </c>
      <c r="W1222" s="190" t="s">
        <v>163</v>
      </c>
      <c r="AA1222" s="190" t="s">
        <v>163</v>
      </c>
      <c r="AF1222" s="190" t="s">
        <v>167</v>
      </c>
      <c r="AH1222" s="190" t="s">
        <v>167</v>
      </c>
    </row>
    <row r="1223" spans="1:44" x14ac:dyDescent="0.2">
      <c r="A1223" s="190">
        <v>425362</v>
      </c>
      <c r="B1223" s="190" t="s">
        <v>172</v>
      </c>
      <c r="L1223" s="190" t="s">
        <v>167</v>
      </c>
      <c r="Y1223" s="190" t="s">
        <v>167</v>
      </c>
      <c r="AA1223" s="190" t="s">
        <v>167</v>
      </c>
      <c r="AD1223" s="190" t="s">
        <v>163</v>
      </c>
      <c r="AE1223" s="190" t="s">
        <v>167</v>
      </c>
      <c r="AF1223" s="190" t="s">
        <v>167</v>
      </c>
      <c r="AH1223" s="190" t="s">
        <v>167</v>
      </c>
    </row>
    <row r="1224" spans="1:44" x14ac:dyDescent="0.2">
      <c r="A1224" s="190">
        <v>425366</v>
      </c>
      <c r="B1224" s="190" t="s">
        <v>172</v>
      </c>
      <c r="Y1224" s="190" t="s">
        <v>163</v>
      </c>
      <c r="AA1224" s="190" t="s">
        <v>163</v>
      </c>
      <c r="AC1224" s="190" t="s">
        <v>163</v>
      </c>
      <c r="AD1224" s="190" t="s">
        <v>163</v>
      </c>
      <c r="AE1224" s="190" t="s">
        <v>163</v>
      </c>
      <c r="AF1224" s="190" t="s">
        <v>163</v>
      </c>
      <c r="AG1224" s="190" t="s">
        <v>163</v>
      </c>
      <c r="AH1224" s="190" t="s">
        <v>163</v>
      </c>
    </row>
    <row r="1225" spans="1:44" x14ac:dyDescent="0.2">
      <c r="A1225" s="190">
        <v>425367</v>
      </c>
      <c r="B1225" s="190" t="s">
        <v>172</v>
      </c>
      <c r="J1225" s="190" t="s">
        <v>167</v>
      </c>
      <c r="W1225" s="190" t="s">
        <v>163</v>
      </c>
      <c r="Y1225" s="190" t="s">
        <v>165</v>
      </c>
      <c r="AA1225" s="190" t="s">
        <v>165</v>
      </c>
      <c r="AB1225" s="190" t="s">
        <v>165</v>
      </c>
      <c r="AC1225" s="190" t="s">
        <v>163</v>
      </c>
      <c r="AD1225" s="190" t="s">
        <v>163</v>
      </c>
      <c r="AE1225" s="190" t="s">
        <v>163</v>
      </c>
      <c r="AF1225" s="190" t="s">
        <v>163</v>
      </c>
      <c r="AG1225" s="190" t="s">
        <v>163</v>
      </c>
      <c r="AH1225" s="190" t="s">
        <v>163</v>
      </c>
    </row>
    <row r="1226" spans="1:44" x14ac:dyDescent="0.2">
      <c r="A1226" s="190">
        <v>425372</v>
      </c>
      <c r="B1226" s="190" t="s">
        <v>172</v>
      </c>
      <c r="H1226" s="190" t="s">
        <v>167</v>
      </c>
      <c r="L1226" s="190" t="s">
        <v>167</v>
      </c>
      <c r="R1226" s="190" t="s">
        <v>163</v>
      </c>
      <c r="S1226" s="190" t="s">
        <v>163</v>
      </c>
      <c r="Y1226" s="190" t="s">
        <v>165</v>
      </c>
      <c r="Z1226" s="190" t="s">
        <v>163</v>
      </c>
      <c r="AA1226" s="190" t="s">
        <v>165</v>
      </c>
      <c r="AB1226" s="190" t="s">
        <v>165</v>
      </c>
      <c r="AC1226" s="190" t="s">
        <v>163</v>
      </c>
      <c r="AD1226" s="190" t="s">
        <v>163</v>
      </c>
      <c r="AE1226" s="190" t="s">
        <v>163</v>
      </c>
      <c r="AF1226" s="190" t="s">
        <v>163</v>
      </c>
      <c r="AG1226" s="190" t="s">
        <v>163</v>
      </c>
      <c r="AH1226" s="190" t="s">
        <v>163</v>
      </c>
    </row>
    <row r="1227" spans="1:44" x14ac:dyDescent="0.2">
      <c r="A1227" s="190">
        <v>425388</v>
      </c>
      <c r="B1227" s="190" t="s">
        <v>172</v>
      </c>
      <c r="L1227" s="190" t="s">
        <v>163</v>
      </c>
      <c r="R1227" s="190" t="s">
        <v>165</v>
      </c>
      <c r="T1227" s="190" t="s">
        <v>167</v>
      </c>
      <c r="U1227" s="190" t="s">
        <v>165</v>
      </c>
      <c r="Y1227" s="190" t="s">
        <v>165</v>
      </c>
      <c r="AA1227" s="190" t="s">
        <v>165</v>
      </c>
      <c r="AC1227" s="190" t="s">
        <v>165</v>
      </c>
      <c r="AD1227" s="190" t="s">
        <v>163</v>
      </c>
      <c r="AE1227" s="190" t="s">
        <v>163</v>
      </c>
      <c r="AF1227" s="190" t="s">
        <v>163</v>
      </c>
      <c r="AG1227" s="190" t="s">
        <v>163</v>
      </c>
      <c r="AH1227" s="190" t="s">
        <v>163</v>
      </c>
    </row>
    <row r="1228" spans="1:44" x14ac:dyDescent="0.2">
      <c r="A1228" s="190">
        <v>425390</v>
      </c>
      <c r="B1228" s="190" t="s">
        <v>172</v>
      </c>
      <c r="D1228" s="190" t="s">
        <v>167</v>
      </c>
      <c r="AA1228" s="190" t="s">
        <v>167</v>
      </c>
      <c r="AF1228" s="190" t="s">
        <v>167</v>
      </c>
      <c r="AG1228" s="190" t="s">
        <v>167</v>
      </c>
      <c r="AH1228" s="190" t="s">
        <v>167</v>
      </c>
    </row>
    <row r="1229" spans="1:44" x14ac:dyDescent="0.2">
      <c r="A1229" s="190">
        <v>425398</v>
      </c>
      <c r="B1229" s="190" t="s">
        <v>172</v>
      </c>
      <c r="N1229" s="190" t="s">
        <v>167</v>
      </c>
      <c r="S1229" s="190" t="s">
        <v>167</v>
      </c>
      <c r="Y1229" s="190" t="s">
        <v>167</v>
      </c>
      <c r="AA1229" s="190" t="s">
        <v>167</v>
      </c>
      <c r="AD1229" s="190" t="s">
        <v>165</v>
      </c>
      <c r="AE1229" s="190" t="s">
        <v>165</v>
      </c>
      <c r="AF1229" s="190" t="s">
        <v>165</v>
      </c>
      <c r="AG1229" s="190" t="s">
        <v>165</v>
      </c>
      <c r="AH1229" s="190" t="s">
        <v>165</v>
      </c>
    </row>
    <row r="1230" spans="1:44" x14ac:dyDescent="0.2">
      <c r="A1230" s="190">
        <v>425406</v>
      </c>
      <c r="B1230" s="190" t="s">
        <v>172</v>
      </c>
      <c r="N1230" s="190" t="s">
        <v>167</v>
      </c>
      <c r="V1230" s="190" t="s">
        <v>163</v>
      </c>
      <c r="Y1230" s="190" t="s">
        <v>167</v>
      </c>
      <c r="AA1230" s="190" t="s">
        <v>165</v>
      </c>
      <c r="AB1230" s="190" t="s">
        <v>165</v>
      </c>
      <c r="AD1230" s="190" t="s">
        <v>163</v>
      </c>
      <c r="AF1230" s="190" t="s">
        <v>163</v>
      </c>
    </row>
    <row r="1231" spans="1:44" x14ac:dyDescent="0.2">
      <c r="A1231" s="190">
        <v>425411</v>
      </c>
      <c r="B1231" s="190" t="s">
        <v>172</v>
      </c>
      <c r="C1231" s="190" t="s">
        <v>255</v>
      </c>
      <c r="D1231" s="190" t="s">
        <v>255</v>
      </c>
      <c r="E1231" s="190" t="s">
        <v>255</v>
      </c>
      <c r="F1231" s="190" t="s">
        <v>255</v>
      </c>
      <c r="G1231" s="190" t="s">
        <v>255</v>
      </c>
      <c r="H1231" s="190" t="s">
        <v>255</v>
      </c>
      <c r="I1231" s="190" t="s">
        <v>255</v>
      </c>
      <c r="J1231" s="190" t="s">
        <v>255</v>
      </c>
      <c r="K1231" s="190" t="s">
        <v>255</v>
      </c>
      <c r="L1231" s="190" t="s">
        <v>255</v>
      </c>
      <c r="M1231" s="190" t="s">
        <v>255</v>
      </c>
      <c r="N1231" s="190" t="s">
        <v>255</v>
      </c>
      <c r="O1231" s="190" t="s">
        <v>255</v>
      </c>
      <c r="P1231" s="190" t="s">
        <v>255</v>
      </c>
      <c r="Q1231" s="190" t="s">
        <v>255</v>
      </c>
      <c r="R1231" s="190" t="s">
        <v>167</v>
      </c>
      <c r="S1231" s="190" t="s">
        <v>255</v>
      </c>
      <c r="T1231" s="190" t="s">
        <v>255</v>
      </c>
      <c r="U1231" s="190" t="s">
        <v>167</v>
      </c>
      <c r="V1231" s="190" t="s">
        <v>167</v>
      </c>
      <c r="W1231" s="190" t="s">
        <v>255</v>
      </c>
      <c r="X1231" s="190" t="s">
        <v>255</v>
      </c>
      <c r="Y1231" s="190" t="s">
        <v>255</v>
      </c>
      <c r="Z1231" s="190" t="s">
        <v>255</v>
      </c>
      <c r="AA1231" s="190" t="s">
        <v>255</v>
      </c>
      <c r="AB1231" s="190" t="s">
        <v>165</v>
      </c>
      <c r="AC1231" s="190" t="s">
        <v>255</v>
      </c>
      <c r="AD1231" s="190" t="s">
        <v>163</v>
      </c>
      <c r="AE1231" s="190" t="s">
        <v>163</v>
      </c>
      <c r="AF1231" s="190" t="s">
        <v>163</v>
      </c>
      <c r="AG1231" s="190" t="s">
        <v>163</v>
      </c>
      <c r="AH1231" s="190" t="s">
        <v>163</v>
      </c>
      <c r="AI1231" s="190" t="s">
        <v>255</v>
      </c>
      <c r="AJ1231" s="190" t="s">
        <v>255</v>
      </c>
      <c r="AK1231" s="190" t="s">
        <v>255</v>
      </c>
      <c r="AL1231" s="190" t="s">
        <v>255</v>
      </c>
      <c r="AM1231" s="190" t="s">
        <v>255</v>
      </c>
      <c r="AN1231" s="190" t="s">
        <v>255</v>
      </c>
      <c r="AO1231" s="190" t="s">
        <v>255</v>
      </c>
      <c r="AP1231" s="190" t="s">
        <v>255</v>
      </c>
      <c r="AQ1231" s="190" t="s">
        <v>255</v>
      </c>
      <c r="AR1231" s="190" t="s">
        <v>255</v>
      </c>
    </row>
    <row r="1232" spans="1:44" x14ac:dyDescent="0.2">
      <c r="A1232" s="190">
        <v>425417</v>
      </c>
      <c r="B1232" s="190" t="s">
        <v>172</v>
      </c>
      <c r="Y1232" s="190" t="s">
        <v>167</v>
      </c>
      <c r="AA1232" s="190" t="s">
        <v>167</v>
      </c>
      <c r="AB1232" s="190" t="s">
        <v>167</v>
      </c>
      <c r="AF1232" s="190" t="s">
        <v>165</v>
      </c>
      <c r="AH1232" s="190" t="s">
        <v>165</v>
      </c>
    </row>
    <row r="1233" spans="1:44" x14ac:dyDescent="0.2">
      <c r="A1233" s="190">
        <v>425430</v>
      </c>
      <c r="B1233" s="190" t="s">
        <v>172</v>
      </c>
      <c r="R1233" s="190" t="s">
        <v>167</v>
      </c>
      <c r="Y1233" s="190" t="s">
        <v>165</v>
      </c>
      <c r="AA1233" s="190" t="s">
        <v>165</v>
      </c>
      <c r="AC1233" s="190" t="s">
        <v>165</v>
      </c>
      <c r="AD1233" s="190" t="s">
        <v>163</v>
      </c>
      <c r="AE1233" s="190" t="s">
        <v>163</v>
      </c>
      <c r="AF1233" s="190" t="s">
        <v>163</v>
      </c>
      <c r="AG1233" s="190" t="s">
        <v>163</v>
      </c>
      <c r="AH1233" s="190" t="s">
        <v>163</v>
      </c>
    </row>
    <row r="1234" spans="1:44" x14ac:dyDescent="0.2">
      <c r="A1234" s="190">
        <v>425432</v>
      </c>
      <c r="B1234" s="190" t="s">
        <v>172</v>
      </c>
      <c r="U1234" s="190" t="s">
        <v>165</v>
      </c>
      <c r="V1234" s="190" t="s">
        <v>163</v>
      </c>
      <c r="X1234" s="190" t="s">
        <v>167</v>
      </c>
      <c r="AC1234" s="190" t="s">
        <v>163</v>
      </c>
      <c r="AE1234" s="190" t="s">
        <v>163</v>
      </c>
      <c r="AG1234" s="190" t="s">
        <v>163</v>
      </c>
      <c r="AH1234" s="190" t="s">
        <v>163</v>
      </c>
    </row>
    <row r="1235" spans="1:44" x14ac:dyDescent="0.2">
      <c r="A1235" s="190">
        <v>425438</v>
      </c>
      <c r="B1235" s="190" t="s">
        <v>172</v>
      </c>
      <c r="Y1235" s="190" t="s">
        <v>167</v>
      </c>
      <c r="AA1235" s="190" t="s">
        <v>167</v>
      </c>
      <c r="AD1235" s="190" t="s">
        <v>163</v>
      </c>
      <c r="AE1235" s="190" t="s">
        <v>163</v>
      </c>
      <c r="AF1235" s="190" t="s">
        <v>163</v>
      </c>
      <c r="AG1235" s="190" t="s">
        <v>163</v>
      </c>
      <c r="AH1235" s="190" t="s">
        <v>165</v>
      </c>
    </row>
    <row r="1236" spans="1:44" x14ac:dyDescent="0.2">
      <c r="A1236" s="190">
        <v>425454</v>
      </c>
      <c r="B1236" s="190" t="s">
        <v>172</v>
      </c>
      <c r="T1236" s="190" t="s">
        <v>167</v>
      </c>
      <c r="Y1236" s="190" t="s">
        <v>167</v>
      </c>
      <c r="AA1236" s="190" t="s">
        <v>165</v>
      </c>
      <c r="AB1236" s="190" t="s">
        <v>163</v>
      </c>
      <c r="AE1236" s="190" t="s">
        <v>163</v>
      </c>
      <c r="AF1236" s="190" t="s">
        <v>163</v>
      </c>
      <c r="AG1236" s="190" t="s">
        <v>163</v>
      </c>
      <c r="AH1236" s="190" t="s">
        <v>163</v>
      </c>
    </row>
    <row r="1237" spans="1:44" x14ac:dyDescent="0.2">
      <c r="A1237" s="190">
        <v>425458</v>
      </c>
      <c r="B1237" s="190" t="s">
        <v>172</v>
      </c>
      <c r="N1237" s="190" t="s">
        <v>167</v>
      </c>
      <c r="T1237" s="190" t="s">
        <v>167</v>
      </c>
      <c r="U1237" s="190" t="s">
        <v>165</v>
      </c>
      <c r="Y1237" s="190" t="s">
        <v>167</v>
      </c>
      <c r="AB1237" s="190" t="s">
        <v>167</v>
      </c>
      <c r="AD1237" s="190" t="s">
        <v>165</v>
      </c>
      <c r="AE1237" s="190" t="s">
        <v>163</v>
      </c>
      <c r="AF1237" s="190" t="s">
        <v>165</v>
      </c>
      <c r="AG1237" s="190" t="s">
        <v>163</v>
      </c>
      <c r="AH1237" s="190" t="s">
        <v>165</v>
      </c>
    </row>
    <row r="1238" spans="1:44" x14ac:dyDescent="0.2">
      <c r="A1238" s="190">
        <v>425464</v>
      </c>
      <c r="B1238" s="190" t="s">
        <v>172</v>
      </c>
      <c r="Y1238" s="190" t="s">
        <v>163</v>
      </c>
      <c r="AA1238" s="190" t="s">
        <v>165</v>
      </c>
      <c r="AB1238" s="190" t="s">
        <v>163</v>
      </c>
      <c r="AE1238" s="190" t="s">
        <v>163</v>
      </c>
      <c r="AF1238" s="190" t="s">
        <v>163</v>
      </c>
    </row>
    <row r="1239" spans="1:44" x14ac:dyDescent="0.2">
      <c r="A1239" s="190">
        <v>425470</v>
      </c>
      <c r="B1239" s="190" t="s">
        <v>172</v>
      </c>
      <c r="AB1239" s="190" t="s">
        <v>167</v>
      </c>
      <c r="AD1239" s="190" t="s">
        <v>165</v>
      </c>
      <c r="AE1239" s="190" t="s">
        <v>163</v>
      </c>
      <c r="AF1239" s="190" t="s">
        <v>163</v>
      </c>
      <c r="AG1239" s="190" t="s">
        <v>163</v>
      </c>
    </row>
    <row r="1240" spans="1:44" x14ac:dyDescent="0.2">
      <c r="A1240" s="190">
        <v>425488</v>
      </c>
      <c r="B1240" s="190" t="s">
        <v>172</v>
      </c>
      <c r="W1240" s="190" t="s">
        <v>163</v>
      </c>
      <c r="AA1240" s="190" t="s">
        <v>163</v>
      </c>
      <c r="AB1240" s="190" t="s">
        <v>163</v>
      </c>
      <c r="AC1240" s="190" t="s">
        <v>163</v>
      </c>
      <c r="AD1240" s="190" t="s">
        <v>163</v>
      </c>
      <c r="AE1240" s="190" t="s">
        <v>163</v>
      </c>
      <c r="AF1240" s="190" t="s">
        <v>163</v>
      </c>
      <c r="AG1240" s="190" t="s">
        <v>163</v>
      </c>
      <c r="AH1240" s="190" t="s">
        <v>163</v>
      </c>
    </row>
    <row r="1241" spans="1:44" x14ac:dyDescent="0.2">
      <c r="A1241" s="190">
        <v>425493</v>
      </c>
      <c r="B1241" s="190" t="s">
        <v>172</v>
      </c>
      <c r="K1241" s="190" t="s">
        <v>167</v>
      </c>
      <c r="O1241" s="190" t="s">
        <v>167</v>
      </c>
      <c r="R1241" s="190" t="s">
        <v>165</v>
      </c>
      <c r="V1241" s="190" t="s">
        <v>165</v>
      </c>
      <c r="Y1241" s="190" t="s">
        <v>165</v>
      </c>
      <c r="AA1241" s="190" t="s">
        <v>165</v>
      </c>
      <c r="AB1241" s="190" t="s">
        <v>165</v>
      </c>
      <c r="AC1241" s="190" t="s">
        <v>165</v>
      </c>
      <c r="AD1241" s="190" t="s">
        <v>163</v>
      </c>
      <c r="AE1241" s="190" t="s">
        <v>163</v>
      </c>
      <c r="AF1241" s="190" t="s">
        <v>163</v>
      </c>
      <c r="AG1241" s="190" t="s">
        <v>163</v>
      </c>
      <c r="AH1241" s="190" t="s">
        <v>163</v>
      </c>
    </row>
    <row r="1242" spans="1:44" x14ac:dyDescent="0.2">
      <c r="A1242" s="190">
        <v>425505</v>
      </c>
      <c r="B1242" s="190" t="s">
        <v>172</v>
      </c>
      <c r="C1242" s="190" t="s">
        <v>255</v>
      </c>
      <c r="D1242" s="190" t="s">
        <v>255</v>
      </c>
      <c r="E1242" s="190" t="s">
        <v>255</v>
      </c>
      <c r="F1242" s="190" t="s">
        <v>255</v>
      </c>
      <c r="G1242" s="190" t="s">
        <v>255</v>
      </c>
      <c r="H1242" s="190" t="s">
        <v>255</v>
      </c>
      <c r="I1242" s="190" t="s">
        <v>255</v>
      </c>
      <c r="J1242" s="190" t="s">
        <v>255</v>
      </c>
      <c r="K1242" s="190" t="s">
        <v>167</v>
      </c>
      <c r="L1242" s="190" t="s">
        <v>255</v>
      </c>
      <c r="M1242" s="190" t="s">
        <v>255</v>
      </c>
      <c r="N1242" s="190" t="s">
        <v>255</v>
      </c>
      <c r="O1242" s="190" t="s">
        <v>255</v>
      </c>
      <c r="P1242" s="190" t="s">
        <v>255</v>
      </c>
      <c r="Q1242" s="190" t="s">
        <v>255</v>
      </c>
      <c r="R1242" s="190" t="s">
        <v>255</v>
      </c>
      <c r="S1242" s="190" t="s">
        <v>255</v>
      </c>
      <c r="T1242" s="190" t="s">
        <v>255</v>
      </c>
      <c r="U1242" s="190" t="s">
        <v>255</v>
      </c>
      <c r="V1242" s="190" t="s">
        <v>167</v>
      </c>
      <c r="W1242" s="190" t="s">
        <v>255</v>
      </c>
      <c r="X1242" s="190" t="s">
        <v>255</v>
      </c>
      <c r="Y1242" s="190" t="s">
        <v>165</v>
      </c>
      <c r="Z1242" s="190" t="s">
        <v>255</v>
      </c>
      <c r="AA1242" s="190" t="s">
        <v>165</v>
      </c>
      <c r="AB1242" s="190" t="s">
        <v>165</v>
      </c>
      <c r="AC1242" s="190" t="s">
        <v>255</v>
      </c>
      <c r="AD1242" s="190" t="s">
        <v>255</v>
      </c>
      <c r="AE1242" s="190" t="s">
        <v>163</v>
      </c>
      <c r="AF1242" s="190" t="s">
        <v>165</v>
      </c>
      <c r="AG1242" s="190" t="s">
        <v>255</v>
      </c>
      <c r="AH1242" s="190" t="s">
        <v>165</v>
      </c>
      <c r="AI1242" s="190" t="s">
        <v>255</v>
      </c>
      <c r="AJ1242" s="190" t="s">
        <v>255</v>
      </c>
      <c r="AK1242" s="190" t="s">
        <v>255</v>
      </c>
      <c r="AL1242" s="190" t="s">
        <v>255</v>
      </c>
      <c r="AM1242" s="190" t="s">
        <v>255</v>
      </c>
      <c r="AN1242" s="190" t="s">
        <v>255</v>
      </c>
      <c r="AO1242" s="190" t="s">
        <v>255</v>
      </c>
      <c r="AP1242" s="190" t="s">
        <v>255</v>
      </c>
      <c r="AQ1242" s="190" t="s">
        <v>255</v>
      </c>
      <c r="AR1242" s="190" t="s">
        <v>255</v>
      </c>
    </row>
    <row r="1243" spans="1:44" x14ac:dyDescent="0.2">
      <c r="A1243" s="190">
        <v>425507</v>
      </c>
      <c r="B1243" s="190" t="s">
        <v>172</v>
      </c>
      <c r="Y1243" s="190" t="s">
        <v>167</v>
      </c>
      <c r="AA1243" s="190" t="s">
        <v>167</v>
      </c>
      <c r="AB1243" s="190" t="s">
        <v>167</v>
      </c>
      <c r="AE1243" s="190" t="s">
        <v>165</v>
      </c>
      <c r="AF1243" s="190" t="s">
        <v>167</v>
      </c>
      <c r="AH1243" s="190" t="s">
        <v>167</v>
      </c>
    </row>
    <row r="1244" spans="1:44" x14ac:dyDescent="0.2">
      <c r="A1244" s="190">
        <v>425514</v>
      </c>
      <c r="B1244" s="190" t="s">
        <v>172</v>
      </c>
      <c r="H1244" s="190" t="s">
        <v>167</v>
      </c>
      <c r="K1244" s="190" t="s">
        <v>167</v>
      </c>
      <c r="L1244" s="190" t="s">
        <v>165</v>
      </c>
      <c r="Y1244" s="190" t="s">
        <v>167</v>
      </c>
      <c r="AA1244" s="190" t="s">
        <v>167</v>
      </c>
      <c r="AB1244" s="190" t="s">
        <v>167</v>
      </c>
      <c r="AE1244" s="190" t="s">
        <v>163</v>
      </c>
      <c r="AF1244" s="190" t="s">
        <v>167</v>
      </c>
      <c r="AG1244" s="190" t="s">
        <v>165</v>
      </c>
    </row>
    <row r="1245" spans="1:44" x14ac:dyDescent="0.2">
      <c r="A1245" s="190">
        <v>425524</v>
      </c>
      <c r="B1245" s="190" t="s">
        <v>172</v>
      </c>
      <c r="F1245" s="190" t="s">
        <v>167</v>
      </c>
      <c r="Y1245" s="190" t="s">
        <v>167</v>
      </c>
      <c r="AA1245" s="190" t="s">
        <v>165</v>
      </c>
      <c r="AF1245" s="190" t="s">
        <v>167</v>
      </c>
      <c r="AG1245" s="190" t="s">
        <v>163</v>
      </c>
      <c r="AH1245" s="190" t="s">
        <v>167</v>
      </c>
    </row>
    <row r="1246" spans="1:44" x14ac:dyDescent="0.2">
      <c r="A1246" s="190">
        <v>425537</v>
      </c>
      <c r="B1246" s="190" t="s">
        <v>172</v>
      </c>
      <c r="R1246" s="190" t="s">
        <v>165</v>
      </c>
      <c r="W1246" s="190" t="s">
        <v>163</v>
      </c>
      <c r="Y1246" s="190" t="s">
        <v>165</v>
      </c>
      <c r="AA1246" s="190" t="s">
        <v>165</v>
      </c>
      <c r="AD1246" s="190" t="s">
        <v>163</v>
      </c>
      <c r="AE1246" s="190" t="s">
        <v>163</v>
      </c>
      <c r="AF1246" s="190" t="s">
        <v>163</v>
      </c>
      <c r="AG1246" s="190" t="s">
        <v>163</v>
      </c>
      <c r="AH1246" s="190" t="s">
        <v>163</v>
      </c>
    </row>
    <row r="1247" spans="1:44" x14ac:dyDescent="0.2">
      <c r="A1247" s="190">
        <v>425548</v>
      </c>
      <c r="B1247" s="190" t="s">
        <v>172</v>
      </c>
      <c r="K1247" s="190" t="s">
        <v>167</v>
      </c>
      <c r="R1247" s="190" t="s">
        <v>167</v>
      </c>
      <c r="AA1247" s="190" t="s">
        <v>167</v>
      </c>
      <c r="AE1247" s="190" t="s">
        <v>163</v>
      </c>
      <c r="AG1247" s="190" t="s">
        <v>167</v>
      </c>
    </row>
    <row r="1248" spans="1:44" x14ac:dyDescent="0.2">
      <c r="A1248" s="190">
        <v>425549</v>
      </c>
      <c r="B1248" s="190" t="s">
        <v>172</v>
      </c>
      <c r="L1248" s="190" t="s">
        <v>163</v>
      </c>
      <c r="W1248" s="190" t="s">
        <v>165</v>
      </c>
      <c r="Y1248" s="190" t="s">
        <v>165</v>
      </c>
      <c r="AA1248" s="190" t="s">
        <v>167</v>
      </c>
      <c r="AD1248" s="190" t="s">
        <v>163</v>
      </c>
      <c r="AE1248" s="190" t="s">
        <v>163</v>
      </c>
      <c r="AF1248" s="190" t="s">
        <v>163</v>
      </c>
      <c r="AG1248" s="190" t="s">
        <v>163</v>
      </c>
      <c r="AH1248" s="190" t="s">
        <v>163</v>
      </c>
    </row>
    <row r="1249" spans="1:44" x14ac:dyDescent="0.2">
      <c r="A1249" s="190">
        <v>425550</v>
      </c>
      <c r="B1249" s="190" t="s">
        <v>172</v>
      </c>
      <c r="C1249" s="190" t="s">
        <v>255</v>
      </c>
      <c r="D1249" s="190" t="s">
        <v>255</v>
      </c>
      <c r="E1249" s="190" t="s">
        <v>255</v>
      </c>
      <c r="F1249" s="190" t="s">
        <v>255</v>
      </c>
      <c r="G1249" s="190" t="s">
        <v>255</v>
      </c>
      <c r="H1249" s="190" t="s">
        <v>255</v>
      </c>
      <c r="I1249" s="190" t="s">
        <v>255</v>
      </c>
      <c r="J1249" s="190" t="s">
        <v>255</v>
      </c>
      <c r="K1249" s="190" t="s">
        <v>255</v>
      </c>
      <c r="L1249" s="190" t="s">
        <v>255</v>
      </c>
      <c r="M1249" s="190" t="s">
        <v>255</v>
      </c>
      <c r="N1249" s="190" t="s">
        <v>165</v>
      </c>
      <c r="O1249" s="190" t="s">
        <v>255</v>
      </c>
      <c r="P1249" s="190" t="s">
        <v>255</v>
      </c>
      <c r="Q1249" s="190" t="s">
        <v>255</v>
      </c>
      <c r="R1249" s="190" t="s">
        <v>165</v>
      </c>
      <c r="S1249" s="190" t="s">
        <v>255</v>
      </c>
      <c r="T1249" s="190" t="s">
        <v>165</v>
      </c>
      <c r="U1249" s="190" t="s">
        <v>165</v>
      </c>
      <c r="V1249" s="190" t="s">
        <v>255</v>
      </c>
      <c r="W1249" s="190" t="s">
        <v>255</v>
      </c>
      <c r="X1249" s="190" t="s">
        <v>255</v>
      </c>
      <c r="Y1249" s="190" t="s">
        <v>163</v>
      </c>
      <c r="Z1249" s="190" t="s">
        <v>163</v>
      </c>
      <c r="AA1249" s="190" t="s">
        <v>163</v>
      </c>
      <c r="AB1249" s="190" t="s">
        <v>163</v>
      </c>
      <c r="AC1249" s="190" t="s">
        <v>163</v>
      </c>
      <c r="AD1249" s="190" t="s">
        <v>163</v>
      </c>
      <c r="AE1249" s="190" t="s">
        <v>163</v>
      </c>
      <c r="AF1249" s="190" t="s">
        <v>163</v>
      </c>
      <c r="AG1249" s="190" t="s">
        <v>163</v>
      </c>
      <c r="AH1249" s="190" t="s">
        <v>163</v>
      </c>
      <c r="AI1249" s="190" t="s">
        <v>255</v>
      </c>
      <c r="AJ1249" s="190" t="s">
        <v>255</v>
      </c>
      <c r="AK1249" s="190" t="s">
        <v>255</v>
      </c>
      <c r="AL1249" s="190" t="s">
        <v>255</v>
      </c>
      <c r="AM1249" s="190" t="s">
        <v>255</v>
      </c>
      <c r="AN1249" s="190" t="s">
        <v>255</v>
      </c>
      <c r="AO1249" s="190" t="s">
        <v>255</v>
      </c>
      <c r="AP1249" s="190" t="s">
        <v>255</v>
      </c>
      <c r="AQ1249" s="190" t="s">
        <v>255</v>
      </c>
      <c r="AR1249" s="190" t="s">
        <v>255</v>
      </c>
    </row>
    <row r="1250" spans="1:44" x14ac:dyDescent="0.2">
      <c r="A1250" s="190">
        <v>425558</v>
      </c>
      <c r="B1250" s="190" t="s">
        <v>172</v>
      </c>
      <c r="H1250" s="190" t="s">
        <v>165</v>
      </c>
      <c r="K1250" s="190" t="s">
        <v>167</v>
      </c>
      <c r="L1250" s="190" t="s">
        <v>167</v>
      </c>
      <c r="V1250" s="190" t="s">
        <v>167</v>
      </c>
      <c r="Y1250" s="190" t="s">
        <v>167</v>
      </c>
      <c r="AA1250" s="190" t="s">
        <v>167</v>
      </c>
      <c r="AB1250" s="190" t="s">
        <v>167</v>
      </c>
      <c r="AE1250" s="190" t="s">
        <v>165</v>
      </c>
      <c r="AG1250" s="190" t="s">
        <v>165</v>
      </c>
      <c r="AH1250" s="190" t="s">
        <v>165</v>
      </c>
    </row>
    <row r="1251" spans="1:44" x14ac:dyDescent="0.2">
      <c r="A1251" s="190">
        <v>425578</v>
      </c>
      <c r="B1251" s="190" t="s">
        <v>172</v>
      </c>
      <c r="W1251" s="190" t="s">
        <v>165</v>
      </c>
      <c r="AA1251" s="190" t="s">
        <v>163</v>
      </c>
      <c r="AB1251" s="190" t="s">
        <v>165</v>
      </c>
      <c r="AF1251" s="190" t="s">
        <v>165</v>
      </c>
      <c r="AG1251" s="190" t="s">
        <v>163</v>
      </c>
      <c r="AH1251" s="190" t="s">
        <v>165</v>
      </c>
    </row>
    <row r="1252" spans="1:44" x14ac:dyDescent="0.2">
      <c r="A1252" s="190">
        <v>425584</v>
      </c>
      <c r="B1252" s="190" t="s">
        <v>172</v>
      </c>
      <c r="N1252" s="190" t="s">
        <v>165</v>
      </c>
      <c r="T1252" s="190" t="s">
        <v>167</v>
      </c>
      <c r="U1252" s="190" t="s">
        <v>165</v>
      </c>
      <c r="Y1252" s="190" t="s">
        <v>165</v>
      </c>
      <c r="AA1252" s="190" t="s">
        <v>165</v>
      </c>
      <c r="AD1252" s="190" t="s">
        <v>163</v>
      </c>
      <c r="AE1252" s="190" t="s">
        <v>165</v>
      </c>
      <c r="AF1252" s="190" t="s">
        <v>163</v>
      </c>
      <c r="AG1252" s="190" t="s">
        <v>163</v>
      </c>
    </row>
    <row r="1253" spans="1:44" x14ac:dyDescent="0.2">
      <c r="A1253" s="190">
        <v>425587</v>
      </c>
      <c r="B1253" s="190" t="s">
        <v>172</v>
      </c>
      <c r="G1253" s="190" t="s">
        <v>167</v>
      </c>
      <c r="R1253" s="190" t="s">
        <v>167</v>
      </c>
      <c r="AA1253" s="190" t="s">
        <v>167</v>
      </c>
      <c r="AD1253" s="190" t="s">
        <v>165</v>
      </c>
      <c r="AE1253" s="190" t="s">
        <v>165</v>
      </c>
      <c r="AF1253" s="190" t="s">
        <v>165</v>
      </c>
      <c r="AG1253" s="190" t="s">
        <v>165</v>
      </c>
    </row>
    <row r="1254" spans="1:44" x14ac:dyDescent="0.2">
      <c r="A1254" s="190">
        <v>425593</v>
      </c>
      <c r="B1254" s="190" t="s">
        <v>172</v>
      </c>
      <c r="N1254" s="190" t="s">
        <v>167</v>
      </c>
      <c r="O1254" s="190" t="s">
        <v>167</v>
      </c>
      <c r="W1254" s="190" t="s">
        <v>167</v>
      </c>
      <c r="Y1254" s="190" t="s">
        <v>163</v>
      </c>
      <c r="AA1254" s="190" t="s">
        <v>165</v>
      </c>
      <c r="AB1254" s="190" t="s">
        <v>165</v>
      </c>
      <c r="AC1254" s="190" t="s">
        <v>163</v>
      </c>
      <c r="AD1254" s="190" t="s">
        <v>163</v>
      </c>
      <c r="AE1254" s="190" t="s">
        <v>163</v>
      </c>
      <c r="AF1254" s="190" t="s">
        <v>163</v>
      </c>
      <c r="AG1254" s="190" t="s">
        <v>163</v>
      </c>
      <c r="AH1254" s="190" t="s">
        <v>163</v>
      </c>
    </row>
    <row r="1255" spans="1:44" x14ac:dyDescent="0.2">
      <c r="A1255" s="190">
        <v>425611</v>
      </c>
      <c r="B1255" s="190" t="s">
        <v>172</v>
      </c>
      <c r="L1255" s="190" t="s">
        <v>165</v>
      </c>
      <c r="N1255" s="190" t="s">
        <v>167</v>
      </c>
      <c r="V1255" s="190" t="s">
        <v>165</v>
      </c>
      <c r="Y1255" s="190" t="s">
        <v>167</v>
      </c>
      <c r="AA1255" s="190" t="s">
        <v>167</v>
      </c>
      <c r="AD1255" s="190" t="s">
        <v>163</v>
      </c>
      <c r="AE1255" s="190" t="s">
        <v>163</v>
      </c>
      <c r="AF1255" s="190" t="s">
        <v>163</v>
      </c>
      <c r="AG1255" s="190" t="s">
        <v>163</v>
      </c>
      <c r="AH1255" s="190" t="s">
        <v>163</v>
      </c>
    </row>
    <row r="1256" spans="1:44" x14ac:dyDescent="0.2">
      <c r="A1256" s="190">
        <v>425616</v>
      </c>
      <c r="B1256" s="190" t="s">
        <v>172</v>
      </c>
      <c r="Y1256" s="190" t="s">
        <v>165</v>
      </c>
      <c r="AA1256" s="190" t="s">
        <v>167</v>
      </c>
      <c r="AB1256" s="190" t="s">
        <v>165</v>
      </c>
      <c r="AE1256" s="190" t="s">
        <v>163</v>
      </c>
      <c r="AF1256" s="190" t="s">
        <v>167</v>
      </c>
      <c r="AH1256" s="190" t="s">
        <v>167</v>
      </c>
    </row>
    <row r="1257" spans="1:44" x14ac:dyDescent="0.2">
      <c r="A1257" s="190">
        <v>425629</v>
      </c>
      <c r="B1257" s="190" t="s">
        <v>172</v>
      </c>
      <c r="M1257" s="190" t="s">
        <v>167</v>
      </c>
      <c r="N1257" s="190" t="s">
        <v>165</v>
      </c>
      <c r="V1257" s="190" t="s">
        <v>165</v>
      </c>
      <c r="Y1257" s="190" t="s">
        <v>167</v>
      </c>
      <c r="AD1257" s="190" t="s">
        <v>165</v>
      </c>
      <c r="AE1257" s="190" t="s">
        <v>163</v>
      </c>
    </row>
    <row r="1258" spans="1:44" x14ac:dyDescent="0.2">
      <c r="A1258" s="190">
        <v>425644</v>
      </c>
      <c r="B1258" s="190" t="s">
        <v>172</v>
      </c>
      <c r="E1258" s="190" t="s">
        <v>167</v>
      </c>
      <c r="K1258" s="190" t="s">
        <v>167</v>
      </c>
      <c r="U1258" s="190" t="s">
        <v>167</v>
      </c>
      <c r="V1258" s="190" t="s">
        <v>167</v>
      </c>
      <c r="AA1258" s="190" t="s">
        <v>167</v>
      </c>
      <c r="AB1258" s="190" t="s">
        <v>167</v>
      </c>
      <c r="AD1258" s="190" t="s">
        <v>165</v>
      </c>
      <c r="AE1258" s="190" t="s">
        <v>163</v>
      </c>
      <c r="AF1258" s="190" t="s">
        <v>165</v>
      </c>
      <c r="AG1258" s="190" t="s">
        <v>165</v>
      </c>
      <c r="AH1258" s="190" t="s">
        <v>165</v>
      </c>
    </row>
    <row r="1259" spans="1:44" x14ac:dyDescent="0.2">
      <c r="A1259" s="190">
        <v>425669</v>
      </c>
      <c r="B1259" s="190" t="s">
        <v>172</v>
      </c>
      <c r="R1259" s="190" t="s">
        <v>163</v>
      </c>
      <c r="Z1259" s="190" t="s">
        <v>165</v>
      </c>
      <c r="AA1259" s="190" t="s">
        <v>167</v>
      </c>
      <c r="AB1259" s="190" t="s">
        <v>165</v>
      </c>
      <c r="AE1259" s="190" t="s">
        <v>163</v>
      </c>
      <c r="AG1259" s="190" t="s">
        <v>165</v>
      </c>
    </row>
    <row r="1260" spans="1:44" x14ac:dyDescent="0.2">
      <c r="A1260" s="190">
        <v>425680</v>
      </c>
      <c r="B1260" s="190" t="s">
        <v>172</v>
      </c>
      <c r="D1260" s="190" t="s">
        <v>165</v>
      </c>
      <c r="F1260" s="190" t="s">
        <v>167</v>
      </c>
      <c r="Z1260" s="190" t="s">
        <v>165</v>
      </c>
      <c r="AA1260" s="190" t="s">
        <v>167</v>
      </c>
      <c r="AE1260" s="190" t="s">
        <v>163</v>
      </c>
    </row>
    <row r="1261" spans="1:44" x14ac:dyDescent="0.2">
      <c r="A1261" s="190">
        <v>425683</v>
      </c>
      <c r="B1261" s="190" t="s">
        <v>172</v>
      </c>
      <c r="L1261" s="190" t="s">
        <v>163</v>
      </c>
      <c r="P1261" s="190" t="s">
        <v>165</v>
      </c>
      <c r="R1261" s="190" t="s">
        <v>163</v>
      </c>
      <c r="T1261" s="190" t="s">
        <v>167</v>
      </c>
      <c r="Y1261" s="190" t="s">
        <v>165</v>
      </c>
      <c r="AA1261" s="190" t="s">
        <v>163</v>
      </c>
      <c r="AD1261" s="190" t="s">
        <v>163</v>
      </c>
      <c r="AE1261" s="190" t="s">
        <v>163</v>
      </c>
      <c r="AF1261" s="190" t="s">
        <v>163</v>
      </c>
      <c r="AG1261" s="190" t="s">
        <v>163</v>
      </c>
      <c r="AH1261" s="190" t="s">
        <v>163</v>
      </c>
    </row>
    <row r="1262" spans="1:44" x14ac:dyDescent="0.2">
      <c r="A1262" s="190">
        <v>425698</v>
      </c>
      <c r="B1262" s="190" t="s">
        <v>172</v>
      </c>
      <c r="N1262" s="190" t="s">
        <v>167</v>
      </c>
      <c r="AA1262" s="190" t="s">
        <v>167</v>
      </c>
      <c r="AE1262" s="190" t="s">
        <v>165</v>
      </c>
      <c r="AF1262" s="190" t="s">
        <v>163</v>
      </c>
      <c r="AH1262" s="190" t="s">
        <v>167</v>
      </c>
    </row>
    <row r="1263" spans="1:44" x14ac:dyDescent="0.2">
      <c r="A1263" s="190">
        <v>425701</v>
      </c>
      <c r="B1263" s="190" t="s">
        <v>172</v>
      </c>
      <c r="C1263" s="190" t="s">
        <v>255</v>
      </c>
      <c r="D1263" s="190" t="s">
        <v>255</v>
      </c>
      <c r="E1263" s="190" t="s">
        <v>255</v>
      </c>
      <c r="F1263" s="190" t="s">
        <v>255</v>
      </c>
      <c r="G1263" s="190" t="s">
        <v>255</v>
      </c>
      <c r="H1263" s="190" t="s">
        <v>255</v>
      </c>
      <c r="I1263" s="190" t="s">
        <v>255</v>
      </c>
      <c r="J1263" s="190" t="s">
        <v>167</v>
      </c>
      <c r="K1263" s="190" t="s">
        <v>255</v>
      </c>
      <c r="L1263" s="190" t="s">
        <v>255</v>
      </c>
      <c r="M1263" s="190" t="s">
        <v>255</v>
      </c>
      <c r="N1263" s="190" t="s">
        <v>255</v>
      </c>
      <c r="O1263" s="190" t="s">
        <v>255</v>
      </c>
      <c r="P1263" s="190" t="s">
        <v>167</v>
      </c>
      <c r="Q1263" s="190" t="s">
        <v>255</v>
      </c>
      <c r="R1263" s="190" t="s">
        <v>255</v>
      </c>
      <c r="S1263" s="190" t="s">
        <v>255</v>
      </c>
      <c r="T1263" s="190" t="s">
        <v>255</v>
      </c>
      <c r="U1263" s="190" t="s">
        <v>255</v>
      </c>
      <c r="V1263" s="190" t="s">
        <v>167</v>
      </c>
      <c r="W1263" s="190" t="s">
        <v>167</v>
      </c>
      <c r="X1263" s="190" t="s">
        <v>255</v>
      </c>
      <c r="Y1263" s="190" t="s">
        <v>163</v>
      </c>
      <c r="Z1263" s="190" t="s">
        <v>163</v>
      </c>
      <c r="AA1263" s="190" t="s">
        <v>163</v>
      </c>
      <c r="AB1263" s="190" t="s">
        <v>163</v>
      </c>
      <c r="AC1263" s="190" t="s">
        <v>163</v>
      </c>
      <c r="AD1263" s="190" t="s">
        <v>163</v>
      </c>
      <c r="AE1263" s="190" t="s">
        <v>163</v>
      </c>
      <c r="AF1263" s="190" t="s">
        <v>163</v>
      </c>
      <c r="AG1263" s="190" t="s">
        <v>163</v>
      </c>
      <c r="AH1263" s="190" t="s">
        <v>163</v>
      </c>
      <c r="AI1263" s="190" t="s">
        <v>255</v>
      </c>
      <c r="AJ1263" s="190" t="s">
        <v>255</v>
      </c>
      <c r="AK1263" s="190" t="s">
        <v>255</v>
      </c>
      <c r="AL1263" s="190" t="s">
        <v>255</v>
      </c>
      <c r="AM1263" s="190" t="s">
        <v>255</v>
      </c>
      <c r="AN1263" s="190" t="s">
        <v>255</v>
      </c>
      <c r="AO1263" s="190" t="s">
        <v>255</v>
      </c>
      <c r="AP1263" s="190" t="s">
        <v>255</v>
      </c>
      <c r="AQ1263" s="190" t="s">
        <v>255</v>
      </c>
      <c r="AR1263" s="190" t="s">
        <v>255</v>
      </c>
    </row>
    <row r="1264" spans="1:44" x14ac:dyDescent="0.2">
      <c r="A1264" s="190">
        <v>425704</v>
      </c>
      <c r="B1264" s="190" t="s">
        <v>172</v>
      </c>
      <c r="R1264" s="190" t="s">
        <v>163</v>
      </c>
      <c r="S1264" s="190" t="s">
        <v>167</v>
      </c>
      <c r="AA1264" s="190" t="s">
        <v>167</v>
      </c>
      <c r="AE1264" s="190" t="s">
        <v>167</v>
      </c>
      <c r="AF1264" s="190" t="s">
        <v>167</v>
      </c>
      <c r="AG1264" s="190" t="s">
        <v>167</v>
      </c>
    </row>
    <row r="1265" spans="1:34" x14ac:dyDescent="0.2">
      <c r="A1265" s="190">
        <v>425707</v>
      </c>
      <c r="B1265" s="190" t="s">
        <v>172</v>
      </c>
      <c r="D1265" s="190" t="s">
        <v>163</v>
      </c>
      <c r="K1265" s="190" t="s">
        <v>165</v>
      </c>
      <c r="Y1265" s="190" t="s">
        <v>165</v>
      </c>
      <c r="Z1265" s="190" t="s">
        <v>165</v>
      </c>
      <c r="AA1265" s="190" t="s">
        <v>165</v>
      </c>
      <c r="AC1265" s="190" t="s">
        <v>165</v>
      </c>
      <c r="AD1265" s="190" t="s">
        <v>163</v>
      </c>
      <c r="AE1265" s="190" t="s">
        <v>163</v>
      </c>
      <c r="AF1265" s="190" t="s">
        <v>163</v>
      </c>
      <c r="AG1265" s="190" t="s">
        <v>163</v>
      </c>
      <c r="AH1265" s="190" t="s">
        <v>163</v>
      </c>
    </row>
    <row r="1266" spans="1:34" x14ac:dyDescent="0.2">
      <c r="A1266" s="190">
        <v>425717</v>
      </c>
      <c r="B1266" s="190" t="s">
        <v>172</v>
      </c>
      <c r="Y1266" s="190" t="s">
        <v>167</v>
      </c>
      <c r="AA1266" s="190" t="s">
        <v>165</v>
      </c>
      <c r="AD1266" s="190" t="s">
        <v>165</v>
      </c>
      <c r="AE1266" s="190" t="s">
        <v>167</v>
      </c>
      <c r="AF1266" s="190" t="s">
        <v>163</v>
      </c>
      <c r="AG1266" s="190" t="s">
        <v>165</v>
      </c>
      <c r="AH1266" s="190" t="s">
        <v>167</v>
      </c>
    </row>
    <row r="1267" spans="1:34" x14ac:dyDescent="0.2">
      <c r="A1267" s="190">
        <v>425740</v>
      </c>
      <c r="B1267" s="190" t="s">
        <v>172</v>
      </c>
      <c r="N1267" s="190" t="s">
        <v>167</v>
      </c>
      <c r="Y1267" s="190" t="s">
        <v>167</v>
      </c>
      <c r="AA1267" s="190" t="s">
        <v>167</v>
      </c>
      <c r="AB1267" s="190" t="s">
        <v>167</v>
      </c>
      <c r="AD1267" s="190" t="s">
        <v>163</v>
      </c>
      <c r="AE1267" s="190" t="s">
        <v>163</v>
      </c>
      <c r="AF1267" s="190" t="s">
        <v>163</v>
      </c>
      <c r="AG1267" s="190" t="s">
        <v>163</v>
      </c>
      <c r="AH1267" s="190" t="s">
        <v>163</v>
      </c>
    </row>
    <row r="1268" spans="1:34" x14ac:dyDescent="0.2">
      <c r="A1268" s="190">
        <v>425751</v>
      </c>
      <c r="B1268" s="190" t="s">
        <v>172</v>
      </c>
      <c r="K1268" s="190" t="s">
        <v>167</v>
      </c>
      <c r="L1268" s="190" t="s">
        <v>167</v>
      </c>
      <c r="O1268" s="190" t="s">
        <v>167</v>
      </c>
      <c r="Q1268" s="190" t="s">
        <v>167</v>
      </c>
      <c r="Y1268" s="190" t="s">
        <v>167</v>
      </c>
      <c r="AA1268" s="190" t="s">
        <v>167</v>
      </c>
      <c r="AB1268" s="190" t="s">
        <v>167</v>
      </c>
      <c r="AE1268" s="190" t="s">
        <v>167</v>
      </c>
      <c r="AF1268" s="190" t="s">
        <v>167</v>
      </c>
      <c r="AG1268" s="190" t="s">
        <v>167</v>
      </c>
    </row>
    <row r="1269" spans="1:34" x14ac:dyDescent="0.2">
      <c r="A1269" s="190">
        <v>425752</v>
      </c>
      <c r="B1269" s="190" t="s">
        <v>172</v>
      </c>
      <c r="Y1269" s="190" t="s">
        <v>165</v>
      </c>
      <c r="AA1269" s="190" t="s">
        <v>165</v>
      </c>
      <c r="AB1269" s="190" t="s">
        <v>165</v>
      </c>
      <c r="AD1269" s="190" t="s">
        <v>163</v>
      </c>
      <c r="AE1269" s="190" t="s">
        <v>163</v>
      </c>
      <c r="AF1269" s="190" t="s">
        <v>163</v>
      </c>
      <c r="AG1269" s="190" t="s">
        <v>163</v>
      </c>
      <c r="AH1269" s="190" t="s">
        <v>163</v>
      </c>
    </row>
    <row r="1270" spans="1:34" x14ac:dyDescent="0.2">
      <c r="A1270" s="190">
        <v>425755</v>
      </c>
      <c r="B1270" s="190" t="s">
        <v>172</v>
      </c>
      <c r="K1270" s="190" t="s">
        <v>167</v>
      </c>
      <c r="X1270" s="190" t="s">
        <v>167</v>
      </c>
      <c r="Y1270" s="190" t="s">
        <v>167</v>
      </c>
      <c r="AA1270" s="190" t="s">
        <v>167</v>
      </c>
      <c r="AB1270" s="190" t="s">
        <v>167</v>
      </c>
      <c r="AD1270" s="190" t="s">
        <v>167</v>
      </c>
      <c r="AE1270" s="190" t="s">
        <v>165</v>
      </c>
      <c r="AF1270" s="190" t="s">
        <v>165</v>
      </c>
      <c r="AH1270" s="190" t="s">
        <v>167</v>
      </c>
    </row>
    <row r="1271" spans="1:34" x14ac:dyDescent="0.2">
      <c r="A1271" s="190">
        <v>425762</v>
      </c>
      <c r="B1271" s="190" t="s">
        <v>172</v>
      </c>
      <c r="N1271" s="190" t="s">
        <v>165</v>
      </c>
      <c r="R1271" s="190" t="s">
        <v>165</v>
      </c>
      <c r="V1271" s="190" t="s">
        <v>167</v>
      </c>
      <c r="Y1271" s="190" t="s">
        <v>165</v>
      </c>
      <c r="AD1271" s="190" t="s">
        <v>163</v>
      </c>
      <c r="AE1271" s="190" t="s">
        <v>163</v>
      </c>
      <c r="AF1271" s="190" t="s">
        <v>163</v>
      </c>
      <c r="AG1271" s="190" t="s">
        <v>163</v>
      </c>
      <c r="AH1271" s="190" t="s">
        <v>163</v>
      </c>
    </row>
    <row r="1272" spans="1:34" x14ac:dyDescent="0.2">
      <c r="A1272" s="190">
        <v>425770</v>
      </c>
      <c r="B1272" s="190" t="s">
        <v>172</v>
      </c>
      <c r="N1272" s="190" t="s">
        <v>167</v>
      </c>
      <c r="R1272" s="190" t="s">
        <v>167</v>
      </c>
      <c r="Y1272" s="190" t="s">
        <v>165</v>
      </c>
      <c r="AA1272" s="190" t="s">
        <v>165</v>
      </c>
      <c r="AD1272" s="190" t="s">
        <v>163</v>
      </c>
      <c r="AE1272" s="190" t="s">
        <v>163</v>
      </c>
      <c r="AF1272" s="190" t="s">
        <v>163</v>
      </c>
      <c r="AG1272" s="190" t="s">
        <v>163</v>
      </c>
      <c r="AH1272" s="190" t="s">
        <v>163</v>
      </c>
    </row>
    <row r="1273" spans="1:34" x14ac:dyDescent="0.2">
      <c r="A1273" s="190">
        <v>425810</v>
      </c>
      <c r="B1273" s="190" t="s">
        <v>172</v>
      </c>
      <c r="Z1273" s="190" t="s">
        <v>167</v>
      </c>
      <c r="AD1273" s="190" t="s">
        <v>165</v>
      </c>
      <c r="AE1273" s="190" t="s">
        <v>165</v>
      </c>
      <c r="AF1273" s="190" t="s">
        <v>165</v>
      </c>
      <c r="AG1273" s="190" t="s">
        <v>165</v>
      </c>
      <c r="AH1273" s="190" t="s">
        <v>165</v>
      </c>
    </row>
    <row r="1274" spans="1:34" x14ac:dyDescent="0.2">
      <c r="A1274" s="190">
        <v>425812</v>
      </c>
      <c r="B1274" s="190" t="s">
        <v>172</v>
      </c>
      <c r="H1274" s="190" t="s">
        <v>167</v>
      </c>
      <c r="R1274" s="190" t="s">
        <v>165</v>
      </c>
      <c r="S1274" s="190" t="s">
        <v>167</v>
      </c>
      <c r="Y1274" s="190" t="s">
        <v>165</v>
      </c>
      <c r="AC1274" s="190" t="s">
        <v>165</v>
      </c>
      <c r="AD1274" s="190" t="s">
        <v>163</v>
      </c>
      <c r="AE1274" s="190" t="s">
        <v>163</v>
      </c>
      <c r="AF1274" s="190" t="s">
        <v>163</v>
      </c>
      <c r="AG1274" s="190" t="s">
        <v>163</v>
      </c>
      <c r="AH1274" s="190" t="s">
        <v>163</v>
      </c>
    </row>
    <row r="1275" spans="1:34" x14ac:dyDescent="0.2">
      <c r="A1275" s="190">
        <v>425817</v>
      </c>
      <c r="B1275" s="190" t="s">
        <v>172</v>
      </c>
      <c r="R1275" s="190" t="s">
        <v>167</v>
      </c>
      <c r="U1275" s="190" t="s">
        <v>167</v>
      </c>
      <c r="W1275" s="190" t="s">
        <v>167</v>
      </c>
      <c r="Z1275" s="190" t="s">
        <v>165</v>
      </c>
      <c r="AA1275" s="190" t="s">
        <v>165</v>
      </c>
      <c r="AB1275" s="190" t="s">
        <v>165</v>
      </c>
      <c r="AC1275" s="190" t="s">
        <v>165</v>
      </c>
      <c r="AD1275" s="190" t="s">
        <v>163</v>
      </c>
      <c r="AE1275" s="190" t="s">
        <v>163</v>
      </c>
      <c r="AF1275" s="190" t="s">
        <v>163</v>
      </c>
      <c r="AG1275" s="190" t="s">
        <v>163</v>
      </c>
      <c r="AH1275" s="190" t="s">
        <v>163</v>
      </c>
    </row>
    <row r="1276" spans="1:34" x14ac:dyDescent="0.2">
      <c r="A1276" s="190">
        <v>425820</v>
      </c>
      <c r="B1276" s="190" t="s">
        <v>172</v>
      </c>
      <c r="R1276" s="190" t="s">
        <v>163</v>
      </c>
      <c r="AA1276" s="190" t="s">
        <v>165</v>
      </c>
      <c r="AD1276" s="190" t="s">
        <v>163</v>
      </c>
      <c r="AE1276" s="190" t="s">
        <v>163</v>
      </c>
      <c r="AF1276" s="190" t="s">
        <v>163</v>
      </c>
      <c r="AG1276" s="190" t="s">
        <v>163</v>
      </c>
      <c r="AH1276" s="190" t="s">
        <v>163</v>
      </c>
    </row>
    <row r="1277" spans="1:34" x14ac:dyDescent="0.2">
      <c r="A1277" s="190">
        <v>425828</v>
      </c>
      <c r="B1277" s="190" t="s">
        <v>172</v>
      </c>
      <c r="K1277" s="190" t="s">
        <v>167</v>
      </c>
      <c r="R1277" s="190" t="s">
        <v>167</v>
      </c>
      <c r="V1277" s="190" t="s">
        <v>165</v>
      </c>
      <c r="Z1277" s="190" t="s">
        <v>165</v>
      </c>
      <c r="AA1277" s="190" t="s">
        <v>165</v>
      </c>
      <c r="AD1277" s="190" t="s">
        <v>163</v>
      </c>
      <c r="AE1277" s="190" t="s">
        <v>163</v>
      </c>
      <c r="AF1277" s="190" t="s">
        <v>163</v>
      </c>
      <c r="AG1277" s="190" t="s">
        <v>163</v>
      </c>
      <c r="AH1277" s="190" t="s">
        <v>163</v>
      </c>
    </row>
    <row r="1278" spans="1:34" x14ac:dyDescent="0.2">
      <c r="A1278" s="190">
        <v>425832</v>
      </c>
      <c r="B1278" s="190" t="s">
        <v>172</v>
      </c>
      <c r="H1278" s="190" t="s">
        <v>167</v>
      </c>
      <c r="R1278" s="190" t="s">
        <v>163</v>
      </c>
      <c r="AD1278" s="190" t="s">
        <v>163</v>
      </c>
      <c r="AE1278" s="190" t="s">
        <v>163</v>
      </c>
      <c r="AF1278" s="190" t="s">
        <v>163</v>
      </c>
      <c r="AG1278" s="190" t="s">
        <v>163</v>
      </c>
      <c r="AH1278" s="190" t="s">
        <v>163</v>
      </c>
    </row>
    <row r="1279" spans="1:34" x14ac:dyDescent="0.2">
      <c r="A1279" s="190">
        <v>425841</v>
      </c>
      <c r="B1279" s="190" t="s">
        <v>172</v>
      </c>
      <c r="N1279" s="190" t="s">
        <v>165</v>
      </c>
      <c r="AD1279" s="190" t="s">
        <v>163</v>
      </c>
      <c r="AE1279" s="190" t="s">
        <v>163</v>
      </c>
      <c r="AF1279" s="190" t="s">
        <v>163</v>
      </c>
      <c r="AG1279" s="190" t="s">
        <v>163</v>
      </c>
      <c r="AH1279" s="190" t="s">
        <v>163</v>
      </c>
    </row>
    <row r="1280" spans="1:34" x14ac:dyDescent="0.2">
      <c r="A1280" s="190">
        <v>425843</v>
      </c>
      <c r="B1280" s="190" t="s">
        <v>172</v>
      </c>
      <c r="P1280" s="190" t="s">
        <v>163</v>
      </c>
      <c r="R1280" s="190" t="s">
        <v>165</v>
      </c>
      <c r="T1280" s="190" t="s">
        <v>165</v>
      </c>
      <c r="Y1280" s="190" t="s">
        <v>165</v>
      </c>
      <c r="AA1280" s="190" t="s">
        <v>165</v>
      </c>
      <c r="AB1280" s="190" t="s">
        <v>165</v>
      </c>
      <c r="AC1280" s="190" t="s">
        <v>165</v>
      </c>
      <c r="AD1280" s="190" t="s">
        <v>163</v>
      </c>
      <c r="AE1280" s="190" t="s">
        <v>163</v>
      </c>
      <c r="AF1280" s="190" t="s">
        <v>163</v>
      </c>
      <c r="AG1280" s="190" t="s">
        <v>163</v>
      </c>
      <c r="AH1280" s="190" t="s">
        <v>163</v>
      </c>
    </row>
    <row r="1281" spans="1:34" x14ac:dyDescent="0.2">
      <c r="A1281" s="190">
        <v>425845</v>
      </c>
      <c r="B1281" s="190" t="s">
        <v>172</v>
      </c>
      <c r="N1281" s="190" t="s">
        <v>165</v>
      </c>
      <c r="R1281" s="190" t="s">
        <v>163</v>
      </c>
      <c r="Y1281" s="190" t="s">
        <v>165</v>
      </c>
      <c r="AA1281" s="190" t="s">
        <v>165</v>
      </c>
      <c r="AB1281" s="190" t="s">
        <v>165</v>
      </c>
      <c r="AD1281" s="190" t="s">
        <v>163</v>
      </c>
      <c r="AE1281" s="190" t="s">
        <v>163</v>
      </c>
      <c r="AF1281" s="190" t="s">
        <v>163</v>
      </c>
      <c r="AG1281" s="190" t="s">
        <v>163</v>
      </c>
      <c r="AH1281" s="190" t="s">
        <v>163</v>
      </c>
    </row>
    <row r="1282" spans="1:34" x14ac:dyDescent="0.2">
      <c r="A1282" s="190">
        <v>425849</v>
      </c>
      <c r="B1282" s="190" t="s">
        <v>172</v>
      </c>
      <c r="AD1282" s="190" t="s">
        <v>163</v>
      </c>
      <c r="AE1282" s="190" t="s">
        <v>163</v>
      </c>
      <c r="AF1282" s="190" t="s">
        <v>163</v>
      </c>
      <c r="AG1282" s="190" t="s">
        <v>163</v>
      </c>
      <c r="AH1282" s="190" t="s">
        <v>163</v>
      </c>
    </row>
    <row r="1283" spans="1:34" x14ac:dyDescent="0.2">
      <c r="A1283" s="190">
        <v>425850</v>
      </c>
      <c r="B1283" s="190" t="s">
        <v>172</v>
      </c>
      <c r="K1283" s="190" t="s">
        <v>167</v>
      </c>
      <c r="R1283" s="190" t="s">
        <v>163</v>
      </c>
      <c r="AA1283" s="190" t="s">
        <v>165</v>
      </c>
      <c r="AD1283" s="190" t="s">
        <v>163</v>
      </c>
      <c r="AE1283" s="190" t="s">
        <v>163</v>
      </c>
      <c r="AF1283" s="190" t="s">
        <v>163</v>
      </c>
      <c r="AG1283" s="190" t="s">
        <v>163</v>
      </c>
      <c r="AH1283" s="190" t="s">
        <v>163</v>
      </c>
    </row>
    <row r="1284" spans="1:34" x14ac:dyDescent="0.2">
      <c r="A1284" s="190">
        <v>425851</v>
      </c>
      <c r="B1284" s="190" t="s">
        <v>172</v>
      </c>
      <c r="Y1284" s="190" t="s">
        <v>165</v>
      </c>
      <c r="AA1284" s="190" t="s">
        <v>165</v>
      </c>
      <c r="AD1284" s="190" t="s">
        <v>163</v>
      </c>
      <c r="AE1284" s="190" t="s">
        <v>163</v>
      </c>
      <c r="AF1284" s="190" t="s">
        <v>163</v>
      </c>
      <c r="AG1284" s="190" t="s">
        <v>163</v>
      </c>
      <c r="AH1284" s="190" t="s">
        <v>163</v>
      </c>
    </row>
    <row r="1285" spans="1:34" x14ac:dyDescent="0.2">
      <c r="A1285" s="190">
        <v>425861</v>
      </c>
      <c r="B1285" s="190" t="s">
        <v>172</v>
      </c>
      <c r="L1285" s="190" t="s">
        <v>163</v>
      </c>
      <c r="U1285" s="190" t="s">
        <v>163</v>
      </c>
      <c r="Y1285" s="190" t="s">
        <v>165</v>
      </c>
      <c r="AD1285" s="190" t="s">
        <v>163</v>
      </c>
      <c r="AE1285" s="190" t="s">
        <v>163</v>
      </c>
      <c r="AF1285" s="190" t="s">
        <v>163</v>
      </c>
      <c r="AG1285" s="190" t="s">
        <v>163</v>
      </c>
      <c r="AH1285" s="190" t="s">
        <v>163</v>
      </c>
    </row>
    <row r="1286" spans="1:34" x14ac:dyDescent="0.2">
      <c r="A1286" s="190">
        <v>425862</v>
      </c>
      <c r="B1286" s="190" t="s">
        <v>172</v>
      </c>
      <c r="P1286" s="190" t="s">
        <v>167</v>
      </c>
      <c r="V1286" s="190" t="s">
        <v>167</v>
      </c>
      <c r="W1286" s="190" t="s">
        <v>167</v>
      </c>
      <c r="Y1286" s="190" t="s">
        <v>165</v>
      </c>
      <c r="AA1286" s="190" t="s">
        <v>165</v>
      </c>
      <c r="AC1286" s="190" t="s">
        <v>165</v>
      </c>
      <c r="AD1286" s="190" t="s">
        <v>163</v>
      </c>
      <c r="AE1286" s="190" t="s">
        <v>163</v>
      </c>
      <c r="AF1286" s="190" t="s">
        <v>163</v>
      </c>
      <c r="AG1286" s="190" t="s">
        <v>163</v>
      </c>
      <c r="AH1286" s="190" t="s">
        <v>163</v>
      </c>
    </row>
    <row r="1287" spans="1:34" x14ac:dyDescent="0.2">
      <c r="A1287" s="190">
        <v>425865</v>
      </c>
      <c r="B1287" s="190" t="s">
        <v>172</v>
      </c>
      <c r="AD1287" s="190" t="s">
        <v>163</v>
      </c>
      <c r="AE1287" s="190" t="s">
        <v>163</v>
      </c>
      <c r="AF1287" s="190" t="s">
        <v>163</v>
      </c>
      <c r="AG1287" s="190" t="s">
        <v>163</v>
      </c>
      <c r="AH1287" s="190" t="s">
        <v>163</v>
      </c>
    </row>
    <row r="1288" spans="1:34" x14ac:dyDescent="0.2">
      <c r="A1288" s="190">
        <v>425880</v>
      </c>
      <c r="B1288" s="190" t="s">
        <v>172</v>
      </c>
      <c r="AA1288" s="190" t="s">
        <v>165</v>
      </c>
      <c r="AD1288" s="190" t="s">
        <v>163</v>
      </c>
      <c r="AE1288" s="190" t="s">
        <v>163</v>
      </c>
      <c r="AF1288" s="190" t="s">
        <v>163</v>
      </c>
      <c r="AG1288" s="190" t="s">
        <v>163</v>
      </c>
      <c r="AH1288" s="190" t="s">
        <v>163</v>
      </c>
    </row>
    <row r="1289" spans="1:34" x14ac:dyDescent="0.2">
      <c r="A1289" s="190">
        <v>425884</v>
      </c>
      <c r="B1289" s="190" t="s">
        <v>172</v>
      </c>
      <c r="N1289" s="190" t="s">
        <v>167</v>
      </c>
      <c r="AD1289" s="190" t="s">
        <v>163</v>
      </c>
      <c r="AE1289" s="190" t="s">
        <v>163</v>
      </c>
      <c r="AF1289" s="190" t="s">
        <v>163</v>
      </c>
      <c r="AG1289" s="190" t="s">
        <v>163</v>
      </c>
      <c r="AH1289" s="190" t="s">
        <v>163</v>
      </c>
    </row>
    <row r="1290" spans="1:34" x14ac:dyDescent="0.2">
      <c r="A1290" s="190">
        <v>425887</v>
      </c>
      <c r="B1290" s="190" t="s">
        <v>172</v>
      </c>
      <c r="N1290" s="190" t="s">
        <v>167</v>
      </c>
      <c r="R1290" s="190" t="s">
        <v>165</v>
      </c>
      <c r="Y1290" s="190" t="s">
        <v>165</v>
      </c>
      <c r="AA1290" s="190" t="s">
        <v>165</v>
      </c>
      <c r="AD1290" s="190" t="s">
        <v>163</v>
      </c>
      <c r="AE1290" s="190" t="s">
        <v>163</v>
      </c>
      <c r="AF1290" s="190" t="s">
        <v>163</v>
      </c>
      <c r="AG1290" s="190" t="s">
        <v>163</v>
      </c>
      <c r="AH1290" s="190" t="s">
        <v>163</v>
      </c>
    </row>
    <row r="1291" spans="1:34" x14ac:dyDescent="0.2">
      <c r="A1291" s="190">
        <v>425900</v>
      </c>
      <c r="B1291" s="190" t="s">
        <v>172</v>
      </c>
      <c r="L1291" s="190" t="s">
        <v>167</v>
      </c>
      <c r="R1291" s="190" t="s">
        <v>165</v>
      </c>
      <c r="T1291" s="190" t="s">
        <v>167</v>
      </c>
      <c r="W1291" s="190" t="s">
        <v>165</v>
      </c>
      <c r="Y1291" s="190" t="s">
        <v>165</v>
      </c>
      <c r="AA1291" s="190" t="s">
        <v>165</v>
      </c>
      <c r="AB1291" s="190" t="s">
        <v>165</v>
      </c>
      <c r="AC1291" s="190" t="s">
        <v>165</v>
      </c>
      <c r="AD1291" s="190" t="s">
        <v>163</v>
      </c>
      <c r="AE1291" s="190" t="s">
        <v>163</v>
      </c>
      <c r="AF1291" s="190" t="s">
        <v>163</v>
      </c>
      <c r="AG1291" s="190" t="s">
        <v>163</v>
      </c>
      <c r="AH1291" s="190" t="s">
        <v>163</v>
      </c>
    </row>
    <row r="1292" spans="1:34" x14ac:dyDescent="0.2">
      <c r="A1292" s="190">
        <v>425903</v>
      </c>
      <c r="B1292" s="190" t="s">
        <v>172</v>
      </c>
      <c r="G1292" s="190" t="s">
        <v>167</v>
      </c>
      <c r="L1292" s="190" t="s">
        <v>167</v>
      </c>
      <c r="U1292" s="190" t="s">
        <v>167</v>
      </c>
      <c r="X1292" s="190" t="s">
        <v>167</v>
      </c>
      <c r="Y1292" s="190" t="s">
        <v>165</v>
      </c>
      <c r="Z1292" s="190" t="s">
        <v>165</v>
      </c>
      <c r="AA1292" s="190" t="s">
        <v>163</v>
      </c>
      <c r="AB1292" s="190" t="s">
        <v>163</v>
      </c>
      <c r="AC1292" s="190" t="s">
        <v>163</v>
      </c>
      <c r="AD1292" s="190" t="s">
        <v>163</v>
      </c>
      <c r="AE1292" s="190" t="s">
        <v>163</v>
      </c>
      <c r="AF1292" s="190" t="s">
        <v>163</v>
      </c>
      <c r="AG1292" s="190" t="s">
        <v>163</v>
      </c>
      <c r="AH1292" s="190" t="s">
        <v>163</v>
      </c>
    </row>
    <row r="1293" spans="1:34" x14ac:dyDescent="0.2">
      <c r="A1293" s="190">
        <v>425904</v>
      </c>
      <c r="B1293" s="190" t="s">
        <v>172</v>
      </c>
      <c r="N1293" s="190" t="s">
        <v>167</v>
      </c>
      <c r="Y1293" s="190" t="s">
        <v>165</v>
      </c>
      <c r="AA1293" s="190" t="s">
        <v>165</v>
      </c>
      <c r="AD1293" s="190" t="s">
        <v>163</v>
      </c>
      <c r="AE1293" s="190" t="s">
        <v>163</v>
      </c>
      <c r="AF1293" s="190" t="s">
        <v>163</v>
      </c>
      <c r="AG1293" s="190" t="s">
        <v>163</v>
      </c>
      <c r="AH1293" s="190" t="s">
        <v>163</v>
      </c>
    </row>
    <row r="1294" spans="1:34" x14ac:dyDescent="0.2">
      <c r="A1294" s="190">
        <v>425909</v>
      </c>
      <c r="B1294" s="190" t="s">
        <v>172</v>
      </c>
      <c r="N1294" s="190" t="s">
        <v>165</v>
      </c>
      <c r="W1294" s="190" t="s">
        <v>165</v>
      </c>
      <c r="AD1294" s="190" t="s">
        <v>163</v>
      </c>
      <c r="AE1294" s="190" t="s">
        <v>163</v>
      </c>
      <c r="AF1294" s="190" t="s">
        <v>163</v>
      </c>
      <c r="AG1294" s="190" t="s">
        <v>163</v>
      </c>
      <c r="AH1294" s="190" t="s">
        <v>163</v>
      </c>
    </row>
    <row r="1295" spans="1:34" x14ac:dyDescent="0.2">
      <c r="A1295" s="190">
        <v>425921</v>
      </c>
      <c r="B1295" s="190" t="s">
        <v>172</v>
      </c>
      <c r="P1295" s="190" t="s">
        <v>167</v>
      </c>
      <c r="R1295" s="190" t="s">
        <v>163</v>
      </c>
      <c r="Y1295" s="190" t="s">
        <v>165</v>
      </c>
      <c r="AA1295" s="190" t="s">
        <v>165</v>
      </c>
      <c r="AB1295" s="190" t="s">
        <v>165</v>
      </c>
      <c r="AC1295" s="190" t="s">
        <v>165</v>
      </c>
      <c r="AD1295" s="190" t="s">
        <v>163</v>
      </c>
      <c r="AE1295" s="190" t="s">
        <v>163</v>
      </c>
      <c r="AF1295" s="190" t="s">
        <v>163</v>
      </c>
      <c r="AG1295" s="190" t="s">
        <v>163</v>
      </c>
      <c r="AH1295" s="190" t="s">
        <v>163</v>
      </c>
    </row>
    <row r="1296" spans="1:34" x14ac:dyDescent="0.2">
      <c r="A1296" s="190">
        <v>425927</v>
      </c>
      <c r="B1296" s="190" t="s">
        <v>172</v>
      </c>
      <c r="AA1296" s="190" t="s">
        <v>165</v>
      </c>
      <c r="AD1296" s="190" t="s">
        <v>163</v>
      </c>
      <c r="AE1296" s="190" t="s">
        <v>163</v>
      </c>
      <c r="AF1296" s="190" t="s">
        <v>163</v>
      </c>
      <c r="AG1296" s="190" t="s">
        <v>163</v>
      </c>
      <c r="AH1296" s="190" t="s">
        <v>163</v>
      </c>
    </row>
    <row r="1297" spans="1:34" x14ac:dyDescent="0.2">
      <c r="A1297" s="190">
        <v>425942</v>
      </c>
      <c r="B1297" s="190" t="s">
        <v>172</v>
      </c>
      <c r="N1297" s="190" t="s">
        <v>167</v>
      </c>
      <c r="Y1297" s="190" t="s">
        <v>165</v>
      </c>
      <c r="AA1297" s="190" t="s">
        <v>165</v>
      </c>
      <c r="AD1297" s="190" t="s">
        <v>163</v>
      </c>
      <c r="AE1297" s="190" t="s">
        <v>163</v>
      </c>
      <c r="AF1297" s="190" t="s">
        <v>163</v>
      </c>
      <c r="AG1297" s="190" t="s">
        <v>163</v>
      </c>
      <c r="AH1297" s="190" t="s">
        <v>163</v>
      </c>
    </row>
    <row r="1298" spans="1:34" x14ac:dyDescent="0.2">
      <c r="A1298" s="190">
        <v>425950</v>
      </c>
      <c r="B1298" s="190" t="s">
        <v>172</v>
      </c>
      <c r="N1298" s="190" t="s">
        <v>167</v>
      </c>
      <c r="R1298" s="190" t="s">
        <v>167</v>
      </c>
      <c r="V1298" s="190" t="s">
        <v>165</v>
      </c>
      <c r="Y1298" s="190" t="s">
        <v>165</v>
      </c>
      <c r="AA1298" s="190" t="s">
        <v>165</v>
      </c>
      <c r="AD1298" s="190" t="s">
        <v>163</v>
      </c>
      <c r="AE1298" s="190" t="s">
        <v>163</v>
      </c>
      <c r="AF1298" s="190" t="s">
        <v>163</v>
      </c>
      <c r="AG1298" s="190" t="s">
        <v>163</v>
      </c>
      <c r="AH1298" s="190" t="s">
        <v>163</v>
      </c>
    </row>
    <row r="1299" spans="1:34" x14ac:dyDescent="0.2">
      <c r="A1299" s="190">
        <v>425956</v>
      </c>
      <c r="B1299" s="190" t="s">
        <v>172</v>
      </c>
      <c r="R1299" s="190" t="s">
        <v>165</v>
      </c>
      <c r="V1299" s="190" t="s">
        <v>167</v>
      </c>
      <c r="Y1299" s="190" t="s">
        <v>165</v>
      </c>
      <c r="Z1299" s="190" t="s">
        <v>163</v>
      </c>
      <c r="AA1299" s="190" t="s">
        <v>163</v>
      </c>
      <c r="AD1299" s="190" t="s">
        <v>163</v>
      </c>
      <c r="AE1299" s="190" t="s">
        <v>163</v>
      </c>
      <c r="AF1299" s="190" t="s">
        <v>163</v>
      </c>
      <c r="AG1299" s="190" t="s">
        <v>163</v>
      </c>
      <c r="AH1299" s="190" t="s">
        <v>163</v>
      </c>
    </row>
    <row r="1300" spans="1:34" x14ac:dyDescent="0.2">
      <c r="A1300" s="190">
        <v>425957</v>
      </c>
      <c r="B1300" s="190" t="s">
        <v>172</v>
      </c>
      <c r="AD1300" s="190" t="s">
        <v>163</v>
      </c>
      <c r="AE1300" s="190" t="s">
        <v>163</v>
      </c>
      <c r="AF1300" s="190" t="s">
        <v>163</v>
      </c>
      <c r="AG1300" s="190" t="s">
        <v>163</v>
      </c>
      <c r="AH1300" s="190" t="s">
        <v>163</v>
      </c>
    </row>
    <row r="1301" spans="1:34" x14ac:dyDescent="0.2">
      <c r="A1301" s="190">
        <v>425959</v>
      </c>
      <c r="B1301" s="190" t="s">
        <v>172</v>
      </c>
      <c r="T1301" s="190" t="s">
        <v>167</v>
      </c>
      <c r="Y1301" s="190" t="s">
        <v>165</v>
      </c>
      <c r="AA1301" s="190" t="s">
        <v>165</v>
      </c>
      <c r="AB1301" s="190" t="s">
        <v>165</v>
      </c>
      <c r="AD1301" s="190" t="s">
        <v>163</v>
      </c>
      <c r="AE1301" s="190" t="s">
        <v>163</v>
      </c>
      <c r="AF1301" s="190" t="s">
        <v>163</v>
      </c>
      <c r="AG1301" s="190" t="s">
        <v>163</v>
      </c>
      <c r="AH1301" s="190" t="s">
        <v>163</v>
      </c>
    </row>
    <row r="1302" spans="1:34" x14ac:dyDescent="0.2">
      <c r="A1302" s="190">
        <v>425963</v>
      </c>
      <c r="B1302" s="190" t="s">
        <v>172</v>
      </c>
      <c r="Y1302" s="190" t="s">
        <v>167</v>
      </c>
      <c r="AB1302" s="190" t="s">
        <v>165</v>
      </c>
      <c r="AC1302" s="190" t="s">
        <v>165</v>
      </c>
      <c r="AD1302" s="190" t="s">
        <v>163</v>
      </c>
      <c r="AE1302" s="190" t="s">
        <v>163</v>
      </c>
      <c r="AF1302" s="190" t="s">
        <v>163</v>
      </c>
      <c r="AH1302" s="190" t="s">
        <v>163</v>
      </c>
    </row>
    <row r="1303" spans="1:34" x14ac:dyDescent="0.2">
      <c r="A1303" s="190">
        <v>425964</v>
      </c>
      <c r="B1303" s="190" t="s">
        <v>172</v>
      </c>
      <c r="D1303" s="190" t="s">
        <v>167</v>
      </c>
      <c r="R1303" s="190" t="s">
        <v>163</v>
      </c>
      <c r="W1303" s="190" t="s">
        <v>165</v>
      </c>
      <c r="Y1303" s="190" t="s">
        <v>165</v>
      </c>
      <c r="AA1303" s="190" t="s">
        <v>165</v>
      </c>
      <c r="AD1303" s="190" t="s">
        <v>163</v>
      </c>
      <c r="AE1303" s="190" t="s">
        <v>163</v>
      </c>
      <c r="AF1303" s="190" t="s">
        <v>163</v>
      </c>
      <c r="AG1303" s="190" t="s">
        <v>163</v>
      </c>
      <c r="AH1303" s="190" t="s">
        <v>163</v>
      </c>
    </row>
    <row r="1304" spans="1:34" x14ac:dyDescent="0.2">
      <c r="A1304" s="190">
        <v>425969</v>
      </c>
      <c r="B1304" s="190" t="s">
        <v>172</v>
      </c>
      <c r="L1304" s="190" t="s">
        <v>167</v>
      </c>
      <c r="O1304" s="190" t="s">
        <v>167</v>
      </c>
      <c r="AA1304" s="190" t="s">
        <v>167</v>
      </c>
      <c r="AB1304" s="190" t="s">
        <v>167</v>
      </c>
      <c r="AF1304" s="190" t="s">
        <v>167</v>
      </c>
    </row>
    <row r="1305" spans="1:34" x14ac:dyDescent="0.2">
      <c r="A1305" s="190">
        <v>425975</v>
      </c>
      <c r="B1305" s="190" t="s">
        <v>172</v>
      </c>
      <c r="AD1305" s="190" t="s">
        <v>163</v>
      </c>
      <c r="AE1305" s="190" t="s">
        <v>163</v>
      </c>
      <c r="AF1305" s="190" t="s">
        <v>163</v>
      </c>
      <c r="AG1305" s="190" t="s">
        <v>163</v>
      </c>
      <c r="AH1305" s="190" t="s">
        <v>163</v>
      </c>
    </row>
    <row r="1306" spans="1:34" x14ac:dyDescent="0.2">
      <c r="A1306" s="190">
        <v>425980</v>
      </c>
      <c r="B1306" s="190" t="s">
        <v>172</v>
      </c>
      <c r="R1306" s="190" t="s">
        <v>167</v>
      </c>
      <c r="S1306" s="190" t="s">
        <v>167</v>
      </c>
      <c r="Z1306" s="190" t="s">
        <v>165</v>
      </c>
      <c r="AA1306" s="190" t="s">
        <v>167</v>
      </c>
      <c r="AB1306" s="190" t="s">
        <v>165</v>
      </c>
      <c r="AC1306" s="190" t="s">
        <v>165</v>
      </c>
      <c r="AD1306" s="190" t="s">
        <v>163</v>
      </c>
      <c r="AE1306" s="190" t="s">
        <v>163</v>
      </c>
      <c r="AF1306" s="190" t="s">
        <v>163</v>
      </c>
      <c r="AG1306" s="190" t="s">
        <v>163</v>
      </c>
    </row>
    <row r="1307" spans="1:34" x14ac:dyDescent="0.2">
      <c r="A1307" s="190">
        <v>425984</v>
      </c>
      <c r="B1307" s="190" t="s">
        <v>172</v>
      </c>
      <c r="O1307" s="190" t="s">
        <v>167</v>
      </c>
      <c r="S1307" s="190" t="s">
        <v>167</v>
      </c>
      <c r="U1307" s="190" t="s">
        <v>165</v>
      </c>
      <c r="Y1307" s="190" t="s">
        <v>163</v>
      </c>
      <c r="AA1307" s="190" t="s">
        <v>163</v>
      </c>
      <c r="AB1307" s="190" t="s">
        <v>165</v>
      </c>
      <c r="AD1307" s="190" t="s">
        <v>163</v>
      </c>
      <c r="AF1307" s="190" t="s">
        <v>163</v>
      </c>
      <c r="AG1307" s="190" t="s">
        <v>163</v>
      </c>
    </row>
    <row r="1308" spans="1:34" x14ac:dyDescent="0.2">
      <c r="A1308" s="190">
        <v>425988</v>
      </c>
      <c r="B1308" s="190" t="s">
        <v>172</v>
      </c>
      <c r="D1308" s="190" t="s">
        <v>167</v>
      </c>
      <c r="J1308" s="190" t="s">
        <v>165</v>
      </c>
      <c r="Y1308" s="190" t="s">
        <v>165</v>
      </c>
      <c r="AA1308" s="190" t="s">
        <v>165</v>
      </c>
      <c r="AD1308" s="190" t="s">
        <v>163</v>
      </c>
      <c r="AE1308" s="190" t="s">
        <v>163</v>
      </c>
      <c r="AF1308" s="190" t="s">
        <v>163</v>
      </c>
      <c r="AG1308" s="190" t="s">
        <v>163</v>
      </c>
      <c r="AH1308" s="190" t="s">
        <v>163</v>
      </c>
    </row>
    <row r="1309" spans="1:34" x14ac:dyDescent="0.2">
      <c r="A1309" s="190">
        <v>425992</v>
      </c>
      <c r="B1309" s="190" t="s">
        <v>172</v>
      </c>
      <c r="R1309" s="190" t="s">
        <v>167</v>
      </c>
      <c r="AA1309" s="190" t="s">
        <v>165</v>
      </c>
      <c r="AD1309" s="190" t="s">
        <v>163</v>
      </c>
      <c r="AE1309" s="190" t="s">
        <v>163</v>
      </c>
      <c r="AF1309" s="190" t="s">
        <v>163</v>
      </c>
      <c r="AG1309" s="190" t="s">
        <v>163</v>
      </c>
      <c r="AH1309" s="190" t="s">
        <v>163</v>
      </c>
    </row>
    <row r="1310" spans="1:34" x14ac:dyDescent="0.2">
      <c r="A1310" s="190">
        <v>425995</v>
      </c>
      <c r="B1310" s="190" t="s">
        <v>172</v>
      </c>
      <c r="V1310" s="190" t="s">
        <v>165</v>
      </c>
      <c r="AD1310" s="190" t="s">
        <v>163</v>
      </c>
      <c r="AE1310" s="190" t="s">
        <v>163</v>
      </c>
      <c r="AF1310" s="190" t="s">
        <v>163</v>
      </c>
      <c r="AG1310" s="190" t="s">
        <v>163</v>
      </c>
      <c r="AH1310" s="190" t="s">
        <v>163</v>
      </c>
    </row>
    <row r="1311" spans="1:34" x14ac:dyDescent="0.2">
      <c r="A1311" s="190">
        <v>426006</v>
      </c>
      <c r="B1311" s="190" t="s">
        <v>172</v>
      </c>
      <c r="U1311" s="190" t="s">
        <v>165</v>
      </c>
      <c r="V1311" s="190" t="s">
        <v>167</v>
      </c>
      <c r="AC1311" s="190" t="s">
        <v>165</v>
      </c>
      <c r="AE1311" s="190" t="s">
        <v>163</v>
      </c>
      <c r="AF1311" s="190" t="s">
        <v>167</v>
      </c>
      <c r="AG1311" s="190" t="s">
        <v>165</v>
      </c>
      <c r="AH1311" s="190" t="s">
        <v>165</v>
      </c>
    </row>
    <row r="1312" spans="1:34" x14ac:dyDescent="0.2">
      <c r="A1312" s="190">
        <v>426007</v>
      </c>
      <c r="B1312" s="190" t="s">
        <v>172</v>
      </c>
      <c r="N1312" s="190" t="s">
        <v>167</v>
      </c>
      <c r="P1312" s="190" t="s">
        <v>167</v>
      </c>
      <c r="R1312" s="190" t="s">
        <v>167</v>
      </c>
      <c r="W1312" s="190" t="s">
        <v>167</v>
      </c>
      <c r="AA1312" s="190" t="s">
        <v>165</v>
      </c>
      <c r="AD1312" s="190" t="s">
        <v>163</v>
      </c>
      <c r="AE1312" s="190" t="s">
        <v>163</v>
      </c>
      <c r="AF1312" s="190" t="s">
        <v>163</v>
      </c>
      <c r="AG1312" s="190" t="s">
        <v>163</v>
      </c>
    </row>
    <row r="1313" spans="1:34" x14ac:dyDescent="0.2">
      <c r="A1313" s="190">
        <v>426009</v>
      </c>
      <c r="B1313" s="190" t="s">
        <v>172</v>
      </c>
      <c r="Y1313" s="190" t="s">
        <v>165</v>
      </c>
      <c r="AA1313" s="190" t="s">
        <v>165</v>
      </c>
      <c r="AD1313" s="190" t="s">
        <v>163</v>
      </c>
      <c r="AE1313" s="190" t="s">
        <v>163</v>
      </c>
      <c r="AF1313" s="190" t="s">
        <v>163</v>
      </c>
      <c r="AG1313" s="190" t="s">
        <v>163</v>
      </c>
      <c r="AH1313" s="190" t="s">
        <v>163</v>
      </c>
    </row>
    <row r="1314" spans="1:34" x14ac:dyDescent="0.2">
      <c r="A1314" s="190">
        <v>426010</v>
      </c>
      <c r="B1314" s="190" t="s">
        <v>172</v>
      </c>
      <c r="Q1314" s="190" t="s">
        <v>167</v>
      </c>
      <c r="AD1314" s="190" t="s">
        <v>163</v>
      </c>
      <c r="AE1314" s="190" t="s">
        <v>163</v>
      </c>
      <c r="AF1314" s="190" t="s">
        <v>163</v>
      </c>
      <c r="AG1314" s="190" t="s">
        <v>163</v>
      </c>
      <c r="AH1314" s="190" t="s">
        <v>163</v>
      </c>
    </row>
    <row r="1315" spans="1:34" x14ac:dyDescent="0.2">
      <c r="A1315" s="190">
        <v>426017</v>
      </c>
      <c r="B1315" s="190" t="s">
        <v>172</v>
      </c>
      <c r="P1315" s="190" t="s">
        <v>167</v>
      </c>
      <c r="R1315" s="190" t="s">
        <v>167</v>
      </c>
      <c r="Y1315" s="190" t="s">
        <v>165</v>
      </c>
      <c r="AA1315" s="190" t="s">
        <v>165</v>
      </c>
      <c r="AB1315" s="190" t="s">
        <v>165</v>
      </c>
      <c r="AD1315" s="190" t="s">
        <v>163</v>
      </c>
      <c r="AE1315" s="190" t="s">
        <v>163</v>
      </c>
      <c r="AF1315" s="190" t="s">
        <v>163</v>
      </c>
      <c r="AG1315" s="190" t="s">
        <v>163</v>
      </c>
      <c r="AH1315" s="190" t="s">
        <v>163</v>
      </c>
    </row>
    <row r="1316" spans="1:34" x14ac:dyDescent="0.2">
      <c r="A1316" s="190">
        <v>426019</v>
      </c>
      <c r="B1316" s="190" t="s">
        <v>172</v>
      </c>
      <c r="AA1316" s="190" t="s">
        <v>165</v>
      </c>
      <c r="AD1316" s="190" t="s">
        <v>163</v>
      </c>
      <c r="AE1316" s="190" t="s">
        <v>163</v>
      </c>
      <c r="AF1316" s="190" t="s">
        <v>163</v>
      </c>
      <c r="AG1316" s="190" t="s">
        <v>163</v>
      </c>
      <c r="AH1316" s="190" t="s">
        <v>163</v>
      </c>
    </row>
    <row r="1317" spans="1:34" x14ac:dyDescent="0.2">
      <c r="A1317" s="190">
        <v>426023</v>
      </c>
      <c r="B1317" s="190" t="s">
        <v>172</v>
      </c>
      <c r="J1317" s="190" t="s">
        <v>167</v>
      </c>
      <c r="N1317" s="190" t="s">
        <v>167</v>
      </c>
      <c r="R1317" s="190" t="s">
        <v>165</v>
      </c>
      <c r="AA1317" s="190" t="s">
        <v>165</v>
      </c>
      <c r="AD1317" s="190" t="s">
        <v>163</v>
      </c>
      <c r="AE1317" s="190" t="s">
        <v>163</v>
      </c>
      <c r="AF1317" s="190" t="s">
        <v>163</v>
      </c>
      <c r="AG1317" s="190" t="s">
        <v>163</v>
      </c>
      <c r="AH1317" s="190" t="s">
        <v>163</v>
      </c>
    </row>
    <row r="1318" spans="1:34" x14ac:dyDescent="0.2">
      <c r="A1318" s="190">
        <v>426030</v>
      </c>
      <c r="B1318" s="190" t="s">
        <v>172</v>
      </c>
      <c r="L1318" s="190" t="s">
        <v>165</v>
      </c>
      <c r="R1318" s="190" t="s">
        <v>165</v>
      </c>
      <c r="S1318" s="190" t="s">
        <v>167</v>
      </c>
      <c r="T1318" s="190" t="s">
        <v>167</v>
      </c>
      <c r="Y1318" s="190" t="s">
        <v>165</v>
      </c>
      <c r="AA1318" s="190" t="s">
        <v>165</v>
      </c>
      <c r="AB1318" s="190" t="s">
        <v>165</v>
      </c>
      <c r="AC1318" s="190" t="s">
        <v>165</v>
      </c>
      <c r="AD1318" s="190" t="s">
        <v>163</v>
      </c>
      <c r="AE1318" s="190" t="s">
        <v>163</v>
      </c>
      <c r="AF1318" s="190" t="s">
        <v>163</v>
      </c>
      <c r="AG1318" s="190" t="s">
        <v>163</v>
      </c>
      <c r="AH1318" s="190" t="s">
        <v>163</v>
      </c>
    </row>
    <row r="1319" spans="1:34" x14ac:dyDescent="0.2">
      <c r="A1319" s="190">
        <v>426035</v>
      </c>
      <c r="B1319" s="190" t="s">
        <v>172</v>
      </c>
      <c r="P1319" s="190" t="s">
        <v>167</v>
      </c>
      <c r="T1319" s="190" t="s">
        <v>167</v>
      </c>
      <c r="Y1319" s="190" t="s">
        <v>165</v>
      </c>
      <c r="AA1319" s="190" t="s">
        <v>165</v>
      </c>
      <c r="AD1319" s="190" t="s">
        <v>163</v>
      </c>
      <c r="AE1319" s="190" t="s">
        <v>163</v>
      </c>
      <c r="AF1319" s="190" t="s">
        <v>163</v>
      </c>
      <c r="AG1319" s="190" t="s">
        <v>163</v>
      </c>
      <c r="AH1319" s="190" t="s">
        <v>163</v>
      </c>
    </row>
    <row r="1320" spans="1:34" x14ac:dyDescent="0.2">
      <c r="A1320" s="190">
        <v>426069</v>
      </c>
      <c r="B1320" s="190" t="s">
        <v>172</v>
      </c>
      <c r="N1320" s="190" t="s">
        <v>167</v>
      </c>
      <c r="Y1320" s="190" t="s">
        <v>165</v>
      </c>
      <c r="AA1320" s="190" t="s">
        <v>165</v>
      </c>
      <c r="AD1320" s="190" t="s">
        <v>163</v>
      </c>
      <c r="AE1320" s="190" t="s">
        <v>163</v>
      </c>
      <c r="AF1320" s="190" t="s">
        <v>163</v>
      </c>
      <c r="AG1320" s="190" t="s">
        <v>163</v>
      </c>
      <c r="AH1320" s="190" t="s">
        <v>163</v>
      </c>
    </row>
    <row r="1321" spans="1:34" x14ac:dyDescent="0.2">
      <c r="A1321" s="190">
        <v>426074</v>
      </c>
      <c r="B1321" s="190" t="s">
        <v>172</v>
      </c>
      <c r="Q1321" s="190" t="s">
        <v>167</v>
      </c>
      <c r="Y1321" s="190" t="s">
        <v>165</v>
      </c>
      <c r="AA1321" s="190" t="s">
        <v>165</v>
      </c>
      <c r="AB1321" s="190" t="s">
        <v>165</v>
      </c>
      <c r="AD1321" s="190" t="s">
        <v>163</v>
      </c>
      <c r="AE1321" s="190" t="s">
        <v>163</v>
      </c>
      <c r="AF1321" s="190" t="s">
        <v>163</v>
      </c>
      <c r="AG1321" s="190" t="s">
        <v>163</v>
      </c>
      <c r="AH1321" s="190" t="s">
        <v>163</v>
      </c>
    </row>
    <row r="1322" spans="1:34" x14ac:dyDescent="0.2">
      <c r="A1322" s="190">
        <v>426088</v>
      </c>
      <c r="B1322" s="190" t="s">
        <v>172</v>
      </c>
      <c r="N1322" s="190" t="s">
        <v>165</v>
      </c>
      <c r="P1322" s="190" t="s">
        <v>165</v>
      </c>
      <c r="R1322" s="190" t="s">
        <v>165</v>
      </c>
      <c r="Y1322" s="190" t="s">
        <v>165</v>
      </c>
      <c r="Z1322" s="190" t="s">
        <v>165</v>
      </c>
      <c r="AA1322" s="190" t="s">
        <v>165</v>
      </c>
      <c r="AB1322" s="190" t="s">
        <v>165</v>
      </c>
      <c r="AC1322" s="190" t="s">
        <v>163</v>
      </c>
      <c r="AD1322" s="190" t="s">
        <v>163</v>
      </c>
      <c r="AE1322" s="190" t="s">
        <v>163</v>
      </c>
      <c r="AF1322" s="190" t="s">
        <v>163</v>
      </c>
      <c r="AG1322" s="190" t="s">
        <v>163</v>
      </c>
      <c r="AH1322" s="190" t="s">
        <v>163</v>
      </c>
    </row>
    <row r="1323" spans="1:34" x14ac:dyDescent="0.2">
      <c r="A1323" s="190">
        <v>426099</v>
      </c>
      <c r="B1323" s="190" t="s">
        <v>172</v>
      </c>
      <c r="AD1323" s="190" t="s">
        <v>163</v>
      </c>
      <c r="AE1323" s="190" t="s">
        <v>163</v>
      </c>
      <c r="AF1323" s="190" t="s">
        <v>163</v>
      </c>
      <c r="AG1323" s="190" t="s">
        <v>163</v>
      </c>
      <c r="AH1323" s="190" t="s">
        <v>163</v>
      </c>
    </row>
    <row r="1324" spans="1:34" x14ac:dyDescent="0.2">
      <c r="A1324" s="190">
        <v>426100</v>
      </c>
      <c r="B1324" s="190" t="s">
        <v>172</v>
      </c>
      <c r="Y1324" s="190" t="s">
        <v>165</v>
      </c>
      <c r="AA1324" s="190" t="s">
        <v>165</v>
      </c>
      <c r="AD1324" s="190" t="s">
        <v>163</v>
      </c>
      <c r="AE1324" s="190" t="s">
        <v>163</v>
      </c>
      <c r="AF1324" s="190" t="s">
        <v>163</v>
      </c>
      <c r="AG1324" s="190" t="s">
        <v>163</v>
      </c>
      <c r="AH1324" s="190" t="s">
        <v>163</v>
      </c>
    </row>
    <row r="1325" spans="1:34" x14ac:dyDescent="0.2">
      <c r="A1325" s="190">
        <v>426101</v>
      </c>
      <c r="B1325" s="190" t="s">
        <v>172</v>
      </c>
      <c r="M1325" s="190" t="s">
        <v>163</v>
      </c>
      <c r="N1325" s="190" t="s">
        <v>165</v>
      </c>
      <c r="Z1325" s="190" t="s">
        <v>165</v>
      </c>
      <c r="AC1325" s="190" t="s">
        <v>165</v>
      </c>
      <c r="AD1325" s="190" t="s">
        <v>163</v>
      </c>
      <c r="AE1325" s="190" t="s">
        <v>163</v>
      </c>
      <c r="AF1325" s="190" t="s">
        <v>163</v>
      </c>
      <c r="AG1325" s="190" t="s">
        <v>163</v>
      </c>
      <c r="AH1325" s="190" t="s">
        <v>163</v>
      </c>
    </row>
    <row r="1326" spans="1:34" x14ac:dyDescent="0.2">
      <c r="A1326" s="190">
        <v>426108</v>
      </c>
      <c r="B1326" s="190" t="s">
        <v>172</v>
      </c>
      <c r="AD1326" s="190" t="s">
        <v>163</v>
      </c>
      <c r="AE1326" s="190" t="s">
        <v>163</v>
      </c>
      <c r="AF1326" s="190" t="s">
        <v>163</v>
      </c>
      <c r="AG1326" s="190" t="s">
        <v>163</v>
      </c>
      <c r="AH1326" s="190" t="s">
        <v>163</v>
      </c>
    </row>
    <row r="1327" spans="1:34" x14ac:dyDescent="0.2">
      <c r="A1327" s="190">
        <v>426141</v>
      </c>
      <c r="B1327" s="190" t="s">
        <v>172</v>
      </c>
      <c r="K1327" s="190" t="s">
        <v>167</v>
      </c>
      <c r="V1327" s="190" t="s">
        <v>167</v>
      </c>
      <c r="AA1327" s="190" t="s">
        <v>165</v>
      </c>
      <c r="AB1327" s="190" t="s">
        <v>163</v>
      </c>
      <c r="AD1327" s="190" t="s">
        <v>163</v>
      </c>
      <c r="AE1327" s="190" t="s">
        <v>163</v>
      </c>
      <c r="AF1327" s="190" t="s">
        <v>163</v>
      </c>
      <c r="AG1327" s="190" t="s">
        <v>163</v>
      </c>
      <c r="AH1327" s="190" t="s">
        <v>163</v>
      </c>
    </row>
    <row r="1328" spans="1:34" x14ac:dyDescent="0.2">
      <c r="A1328" s="190">
        <v>426155</v>
      </c>
      <c r="B1328" s="190" t="s">
        <v>172</v>
      </c>
      <c r="Y1328" s="190" t="s">
        <v>165</v>
      </c>
      <c r="AD1328" s="190" t="s">
        <v>163</v>
      </c>
      <c r="AE1328" s="190" t="s">
        <v>163</v>
      </c>
      <c r="AF1328" s="190" t="s">
        <v>163</v>
      </c>
      <c r="AG1328" s="190" t="s">
        <v>163</v>
      </c>
      <c r="AH1328" s="190" t="s">
        <v>163</v>
      </c>
    </row>
    <row r="1329" spans="1:44" x14ac:dyDescent="0.2">
      <c r="A1329" s="190">
        <v>426157</v>
      </c>
      <c r="B1329" s="190" t="s">
        <v>172</v>
      </c>
      <c r="AD1329" s="190" t="s">
        <v>163</v>
      </c>
      <c r="AE1329" s="190" t="s">
        <v>163</v>
      </c>
      <c r="AF1329" s="190" t="s">
        <v>163</v>
      </c>
      <c r="AG1329" s="190" t="s">
        <v>163</v>
      </c>
      <c r="AH1329" s="190" t="s">
        <v>163</v>
      </c>
    </row>
    <row r="1330" spans="1:44" x14ac:dyDescent="0.2">
      <c r="A1330" s="190">
        <v>426163</v>
      </c>
      <c r="B1330" s="190" t="s">
        <v>172</v>
      </c>
      <c r="H1330" s="190" t="s">
        <v>167</v>
      </c>
      <c r="L1330" s="190" t="s">
        <v>167</v>
      </c>
      <c r="R1330" s="190" t="s">
        <v>163</v>
      </c>
      <c r="S1330" s="190" t="s">
        <v>165</v>
      </c>
      <c r="Y1330" s="190" t="s">
        <v>165</v>
      </c>
      <c r="AA1330" s="190" t="s">
        <v>165</v>
      </c>
      <c r="AD1330" s="190" t="s">
        <v>163</v>
      </c>
      <c r="AE1330" s="190" t="s">
        <v>163</v>
      </c>
      <c r="AF1330" s="190" t="s">
        <v>163</v>
      </c>
      <c r="AG1330" s="190" t="s">
        <v>163</v>
      </c>
      <c r="AH1330" s="190" t="s">
        <v>163</v>
      </c>
    </row>
    <row r="1331" spans="1:44" x14ac:dyDescent="0.2">
      <c r="A1331" s="190">
        <v>426164</v>
      </c>
      <c r="B1331" s="190" t="s">
        <v>172</v>
      </c>
      <c r="C1331" s="190" t="s">
        <v>255</v>
      </c>
      <c r="D1331" s="190" t="s">
        <v>255</v>
      </c>
      <c r="E1331" s="190" t="s">
        <v>255</v>
      </c>
      <c r="F1331" s="190" t="s">
        <v>255</v>
      </c>
      <c r="G1331" s="190" t="s">
        <v>255</v>
      </c>
      <c r="H1331" s="190" t="s">
        <v>255</v>
      </c>
      <c r="I1331" s="190" t="s">
        <v>255</v>
      </c>
      <c r="J1331" s="190" t="s">
        <v>255</v>
      </c>
      <c r="K1331" s="190" t="s">
        <v>255</v>
      </c>
      <c r="L1331" s="190" t="s">
        <v>255</v>
      </c>
      <c r="M1331" s="190" t="s">
        <v>255</v>
      </c>
      <c r="N1331" s="190" t="s">
        <v>167</v>
      </c>
      <c r="O1331" s="190" t="s">
        <v>255</v>
      </c>
      <c r="P1331" s="190" t="s">
        <v>255</v>
      </c>
      <c r="Q1331" s="190" t="s">
        <v>255</v>
      </c>
      <c r="R1331" s="190" t="s">
        <v>255</v>
      </c>
      <c r="S1331" s="190" t="s">
        <v>255</v>
      </c>
      <c r="T1331" s="190" t="s">
        <v>255</v>
      </c>
      <c r="U1331" s="190" t="s">
        <v>255</v>
      </c>
      <c r="V1331" s="190" t="s">
        <v>255</v>
      </c>
      <c r="W1331" s="190" t="s">
        <v>255</v>
      </c>
      <c r="X1331" s="190" t="s">
        <v>255</v>
      </c>
      <c r="Y1331" s="190" t="s">
        <v>163</v>
      </c>
      <c r="Z1331" s="190" t="s">
        <v>163</v>
      </c>
      <c r="AA1331" s="190" t="s">
        <v>163</v>
      </c>
      <c r="AB1331" s="190" t="s">
        <v>163</v>
      </c>
      <c r="AC1331" s="190" t="s">
        <v>163</v>
      </c>
      <c r="AD1331" s="190" t="s">
        <v>163</v>
      </c>
      <c r="AE1331" s="190" t="s">
        <v>163</v>
      </c>
      <c r="AF1331" s="190" t="s">
        <v>163</v>
      </c>
      <c r="AG1331" s="190" t="s">
        <v>163</v>
      </c>
      <c r="AH1331" s="190" t="s">
        <v>163</v>
      </c>
      <c r="AI1331" s="190" t="s">
        <v>255</v>
      </c>
      <c r="AJ1331" s="190" t="s">
        <v>255</v>
      </c>
      <c r="AK1331" s="190" t="s">
        <v>255</v>
      </c>
      <c r="AL1331" s="190" t="s">
        <v>255</v>
      </c>
      <c r="AM1331" s="190" t="s">
        <v>255</v>
      </c>
      <c r="AN1331" s="190" t="s">
        <v>255</v>
      </c>
      <c r="AO1331" s="190" t="s">
        <v>255</v>
      </c>
      <c r="AP1331" s="190" t="s">
        <v>255</v>
      </c>
      <c r="AQ1331" s="190" t="s">
        <v>255</v>
      </c>
      <c r="AR1331" s="190" t="s">
        <v>255</v>
      </c>
    </row>
    <row r="1332" spans="1:44" x14ac:dyDescent="0.2">
      <c r="A1332" s="190">
        <v>426172</v>
      </c>
      <c r="B1332" s="190" t="s">
        <v>172</v>
      </c>
      <c r="N1332" s="190" t="s">
        <v>165</v>
      </c>
      <c r="W1332" s="190" t="s">
        <v>165</v>
      </c>
      <c r="Y1332" s="190" t="s">
        <v>165</v>
      </c>
      <c r="AD1332" s="190" t="s">
        <v>163</v>
      </c>
      <c r="AE1332" s="190" t="s">
        <v>163</v>
      </c>
      <c r="AF1332" s="190" t="s">
        <v>163</v>
      </c>
      <c r="AG1332" s="190" t="s">
        <v>163</v>
      </c>
      <c r="AH1332" s="190" t="s">
        <v>163</v>
      </c>
    </row>
    <row r="1333" spans="1:44" x14ac:dyDescent="0.2">
      <c r="A1333" s="190">
        <v>426179</v>
      </c>
      <c r="B1333" s="190" t="s">
        <v>172</v>
      </c>
      <c r="N1333" s="190" t="s">
        <v>165</v>
      </c>
      <c r="P1333" s="190" t="s">
        <v>167</v>
      </c>
      <c r="R1333" s="190" t="s">
        <v>163</v>
      </c>
      <c r="Y1333" s="190" t="s">
        <v>163</v>
      </c>
      <c r="Z1333" s="190" t="s">
        <v>163</v>
      </c>
      <c r="AD1333" s="190" t="s">
        <v>163</v>
      </c>
      <c r="AE1333" s="190" t="s">
        <v>163</v>
      </c>
      <c r="AG1333" s="190" t="s">
        <v>163</v>
      </c>
      <c r="AH1333" s="190" t="s">
        <v>165</v>
      </c>
    </row>
    <row r="1334" spans="1:44" x14ac:dyDescent="0.2">
      <c r="A1334" s="190">
        <v>426188</v>
      </c>
      <c r="B1334" s="190" t="s">
        <v>172</v>
      </c>
      <c r="P1334" s="190" t="s">
        <v>163</v>
      </c>
      <c r="U1334" s="190" t="s">
        <v>163</v>
      </c>
      <c r="Y1334" s="190" t="s">
        <v>163</v>
      </c>
      <c r="AD1334" s="190" t="s">
        <v>163</v>
      </c>
      <c r="AE1334" s="190" t="s">
        <v>163</v>
      </c>
      <c r="AF1334" s="190" t="s">
        <v>163</v>
      </c>
      <c r="AG1334" s="190" t="s">
        <v>163</v>
      </c>
    </row>
    <row r="1335" spans="1:44" x14ac:dyDescent="0.2">
      <c r="A1335" s="190">
        <v>426198</v>
      </c>
      <c r="B1335" s="190" t="s">
        <v>172</v>
      </c>
      <c r="R1335" s="190" t="s">
        <v>165</v>
      </c>
      <c r="V1335" s="190" t="s">
        <v>163</v>
      </c>
      <c r="W1335" s="190" t="s">
        <v>163</v>
      </c>
      <c r="Y1335" s="190" t="s">
        <v>163</v>
      </c>
      <c r="AA1335" s="190" t="s">
        <v>165</v>
      </c>
      <c r="AD1335" s="190" t="s">
        <v>163</v>
      </c>
      <c r="AE1335" s="190" t="s">
        <v>163</v>
      </c>
      <c r="AF1335" s="190" t="s">
        <v>163</v>
      </c>
      <c r="AG1335" s="190" t="s">
        <v>163</v>
      </c>
      <c r="AH1335" s="190" t="s">
        <v>163</v>
      </c>
    </row>
    <row r="1336" spans="1:44" x14ac:dyDescent="0.2">
      <c r="A1336" s="190">
        <v>426203</v>
      </c>
      <c r="B1336" s="190" t="s">
        <v>172</v>
      </c>
      <c r="N1336" s="190" t="s">
        <v>165</v>
      </c>
      <c r="R1336" s="190" t="s">
        <v>165</v>
      </c>
      <c r="AD1336" s="190" t="s">
        <v>163</v>
      </c>
      <c r="AE1336" s="190" t="s">
        <v>163</v>
      </c>
      <c r="AF1336" s="190" t="s">
        <v>163</v>
      </c>
      <c r="AG1336" s="190" t="s">
        <v>163</v>
      </c>
      <c r="AH1336" s="190" t="s">
        <v>163</v>
      </c>
    </row>
    <row r="1337" spans="1:44" x14ac:dyDescent="0.2">
      <c r="A1337" s="190">
        <v>426205</v>
      </c>
      <c r="B1337" s="190" t="s">
        <v>172</v>
      </c>
      <c r="R1337" s="190" t="s">
        <v>163</v>
      </c>
      <c r="AD1337" s="190" t="s">
        <v>163</v>
      </c>
      <c r="AE1337" s="190" t="s">
        <v>163</v>
      </c>
      <c r="AF1337" s="190" t="s">
        <v>163</v>
      </c>
      <c r="AG1337" s="190" t="s">
        <v>163</v>
      </c>
      <c r="AH1337" s="190" t="s">
        <v>163</v>
      </c>
    </row>
    <row r="1338" spans="1:44" x14ac:dyDescent="0.2">
      <c r="A1338" s="190">
        <v>426213</v>
      </c>
      <c r="B1338" s="190" t="s">
        <v>172</v>
      </c>
      <c r="G1338" s="190" t="s">
        <v>167</v>
      </c>
      <c r="Y1338" s="190" t="s">
        <v>165</v>
      </c>
      <c r="Z1338" s="190" t="s">
        <v>165</v>
      </c>
      <c r="AA1338" s="190" t="s">
        <v>165</v>
      </c>
      <c r="AB1338" s="190" t="s">
        <v>165</v>
      </c>
      <c r="AD1338" s="190" t="s">
        <v>163</v>
      </c>
      <c r="AE1338" s="190" t="s">
        <v>163</v>
      </c>
      <c r="AF1338" s="190" t="s">
        <v>163</v>
      </c>
      <c r="AG1338" s="190" t="s">
        <v>163</v>
      </c>
      <c r="AH1338" s="190" t="s">
        <v>163</v>
      </c>
    </row>
    <row r="1339" spans="1:44" x14ac:dyDescent="0.2">
      <c r="A1339" s="190">
        <v>426218</v>
      </c>
      <c r="B1339" s="190" t="s">
        <v>172</v>
      </c>
      <c r="Y1339" s="190" t="s">
        <v>163</v>
      </c>
      <c r="Z1339" s="190" t="s">
        <v>163</v>
      </c>
      <c r="AA1339" s="190" t="s">
        <v>163</v>
      </c>
      <c r="AB1339" s="190" t="s">
        <v>163</v>
      </c>
      <c r="AC1339" s="190" t="s">
        <v>163</v>
      </c>
      <c r="AD1339" s="190" t="s">
        <v>163</v>
      </c>
      <c r="AE1339" s="190" t="s">
        <v>163</v>
      </c>
      <c r="AF1339" s="190" t="s">
        <v>163</v>
      </c>
      <c r="AG1339" s="190" t="s">
        <v>163</v>
      </c>
      <c r="AH1339" s="190" t="s">
        <v>163</v>
      </c>
    </row>
    <row r="1340" spans="1:44" x14ac:dyDescent="0.2">
      <c r="A1340" s="190">
        <v>426219</v>
      </c>
      <c r="B1340" s="190" t="s">
        <v>172</v>
      </c>
      <c r="C1340" s="190" t="s">
        <v>255</v>
      </c>
      <c r="D1340" s="190" t="s">
        <v>255</v>
      </c>
      <c r="E1340" s="190" t="s">
        <v>255</v>
      </c>
      <c r="F1340" s="190" t="s">
        <v>255</v>
      </c>
      <c r="G1340" s="190" t="s">
        <v>255</v>
      </c>
      <c r="H1340" s="190" t="s">
        <v>255</v>
      </c>
      <c r="I1340" s="190" t="s">
        <v>255</v>
      </c>
      <c r="J1340" s="190" t="s">
        <v>255</v>
      </c>
      <c r="K1340" s="190" t="s">
        <v>255</v>
      </c>
      <c r="L1340" s="190" t="s">
        <v>167</v>
      </c>
      <c r="M1340" s="190" t="s">
        <v>255</v>
      </c>
      <c r="N1340" s="190" t="s">
        <v>165</v>
      </c>
      <c r="O1340" s="190" t="s">
        <v>255</v>
      </c>
      <c r="P1340" s="190" t="s">
        <v>255</v>
      </c>
      <c r="Q1340" s="190" t="s">
        <v>255</v>
      </c>
      <c r="R1340" s="190" t="s">
        <v>163</v>
      </c>
      <c r="S1340" s="190" t="s">
        <v>255</v>
      </c>
      <c r="T1340" s="190" t="s">
        <v>255</v>
      </c>
      <c r="U1340" s="190" t="s">
        <v>163</v>
      </c>
      <c r="V1340" s="190" t="s">
        <v>255</v>
      </c>
      <c r="W1340" s="190" t="s">
        <v>255</v>
      </c>
      <c r="X1340" s="190" t="s">
        <v>255</v>
      </c>
      <c r="Y1340" s="190" t="s">
        <v>163</v>
      </c>
      <c r="Z1340" s="190" t="s">
        <v>163</v>
      </c>
      <c r="AA1340" s="190" t="s">
        <v>163</v>
      </c>
      <c r="AB1340" s="190" t="s">
        <v>163</v>
      </c>
      <c r="AC1340" s="190" t="s">
        <v>163</v>
      </c>
      <c r="AD1340" s="190" t="s">
        <v>163</v>
      </c>
      <c r="AE1340" s="190" t="s">
        <v>163</v>
      </c>
      <c r="AF1340" s="190" t="s">
        <v>163</v>
      </c>
      <c r="AG1340" s="190" t="s">
        <v>163</v>
      </c>
      <c r="AH1340" s="190" t="s">
        <v>163</v>
      </c>
      <c r="AI1340" s="190" t="s">
        <v>255</v>
      </c>
      <c r="AJ1340" s="190" t="s">
        <v>255</v>
      </c>
      <c r="AK1340" s="190" t="s">
        <v>255</v>
      </c>
      <c r="AL1340" s="190" t="s">
        <v>255</v>
      </c>
      <c r="AM1340" s="190" t="s">
        <v>255</v>
      </c>
      <c r="AN1340" s="190" t="s">
        <v>255</v>
      </c>
      <c r="AO1340" s="190" t="s">
        <v>255</v>
      </c>
      <c r="AP1340" s="190" t="s">
        <v>255</v>
      </c>
      <c r="AQ1340" s="190" t="s">
        <v>255</v>
      </c>
      <c r="AR1340" s="190" t="s">
        <v>255</v>
      </c>
    </row>
    <row r="1341" spans="1:44" x14ac:dyDescent="0.2">
      <c r="A1341" s="190">
        <v>426223</v>
      </c>
      <c r="B1341" s="190" t="s">
        <v>172</v>
      </c>
      <c r="N1341" s="190" t="s">
        <v>167</v>
      </c>
      <c r="U1341" s="190" t="s">
        <v>167</v>
      </c>
      <c r="Y1341" s="190" t="s">
        <v>165</v>
      </c>
      <c r="AD1341" s="190" t="s">
        <v>163</v>
      </c>
      <c r="AE1341" s="190" t="s">
        <v>163</v>
      </c>
      <c r="AF1341" s="190" t="s">
        <v>163</v>
      </c>
      <c r="AG1341" s="190" t="s">
        <v>165</v>
      </c>
      <c r="AH1341" s="190" t="s">
        <v>163</v>
      </c>
    </row>
    <row r="1342" spans="1:44" x14ac:dyDescent="0.2">
      <c r="A1342" s="190">
        <v>426228</v>
      </c>
      <c r="B1342" s="190" t="s">
        <v>172</v>
      </c>
      <c r="AD1342" s="190" t="s">
        <v>163</v>
      </c>
      <c r="AE1342" s="190" t="s">
        <v>163</v>
      </c>
      <c r="AF1342" s="190" t="s">
        <v>163</v>
      </c>
      <c r="AG1342" s="190" t="s">
        <v>163</v>
      </c>
      <c r="AH1342" s="190" t="s">
        <v>163</v>
      </c>
    </row>
    <row r="1343" spans="1:44" x14ac:dyDescent="0.2">
      <c r="A1343" s="190">
        <v>426233</v>
      </c>
      <c r="B1343" s="190" t="s">
        <v>172</v>
      </c>
      <c r="L1343" s="190" t="s">
        <v>163</v>
      </c>
      <c r="R1343" s="190" t="s">
        <v>163</v>
      </c>
      <c r="S1343" s="190" t="s">
        <v>165</v>
      </c>
      <c r="Y1343" s="190" t="s">
        <v>163</v>
      </c>
      <c r="AA1343" s="190" t="s">
        <v>163</v>
      </c>
      <c r="AB1343" s="190" t="s">
        <v>163</v>
      </c>
      <c r="AD1343" s="190" t="s">
        <v>163</v>
      </c>
      <c r="AE1343" s="190" t="s">
        <v>163</v>
      </c>
      <c r="AF1343" s="190" t="s">
        <v>163</v>
      </c>
      <c r="AG1343" s="190" t="s">
        <v>163</v>
      </c>
      <c r="AH1343" s="190" t="s">
        <v>163</v>
      </c>
    </row>
    <row r="1344" spans="1:44" x14ac:dyDescent="0.2">
      <c r="A1344" s="190">
        <v>426234</v>
      </c>
      <c r="B1344" s="190" t="s">
        <v>172</v>
      </c>
      <c r="K1344" s="190" t="s">
        <v>167</v>
      </c>
      <c r="AC1344" s="190" t="s">
        <v>165</v>
      </c>
      <c r="AD1344" s="190" t="s">
        <v>163</v>
      </c>
      <c r="AE1344" s="190" t="s">
        <v>163</v>
      </c>
      <c r="AF1344" s="190" t="s">
        <v>163</v>
      </c>
      <c r="AG1344" s="190" t="s">
        <v>163</v>
      </c>
      <c r="AH1344" s="190" t="s">
        <v>163</v>
      </c>
    </row>
    <row r="1345" spans="1:34" x14ac:dyDescent="0.2">
      <c r="A1345" s="190">
        <v>426236</v>
      </c>
      <c r="B1345" s="190" t="s">
        <v>172</v>
      </c>
      <c r="N1345" s="190" t="s">
        <v>167</v>
      </c>
      <c r="R1345" s="190" t="s">
        <v>163</v>
      </c>
      <c r="T1345" s="190" t="s">
        <v>167</v>
      </c>
      <c r="Y1345" s="190" t="s">
        <v>165</v>
      </c>
      <c r="AA1345" s="190" t="s">
        <v>165</v>
      </c>
      <c r="AB1345" s="190" t="s">
        <v>165</v>
      </c>
      <c r="AC1345" s="190" t="s">
        <v>165</v>
      </c>
      <c r="AD1345" s="190" t="s">
        <v>163</v>
      </c>
      <c r="AE1345" s="190" t="s">
        <v>163</v>
      </c>
      <c r="AF1345" s="190" t="s">
        <v>163</v>
      </c>
      <c r="AG1345" s="190" t="s">
        <v>163</v>
      </c>
      <c r="AH1345" s="190" t="s">
        <v>163</v>
      </c>
    </row>
    <row r="1346" spans="1:34" x14ac:dyDescent="0.2">
      <c r="A1346" s="190">
        <v>426240</v>
      </c>
      <c r="B1346" s="190" t="s">
        <v>172</v>
      </c>
      <c r="P1346" s="190" t="s">
        <v>167</v>
      </c>
      <c r="U1346" s="190" t="s">
        <v>167</v>
      </c>
      <c r="V1346" s="190" t="s">
        <v>167</v>
      </c>
      <c r="W1346" s="190" t="s">
        <v>167</v>
      </c>
      <c r="Y1346" s="190" t="s">
        <v>163</v>
      </c>
      <c r="AA1346" s="190" t="s">
        <v>163</v>
      </c>
      <c r="AB1346" s="190" t="s">
        <v>163</v>
      </c>
      <c r="AC1346" s="190" t="s">
        <v>163</v>
      </c>
      <c r="AD1346" s="190" t="s">
        <v>163</v>
      </c>
      <c r="AE1346" s="190" t="s">
        <v>163</v>
      </c>
      <c r="AF1346" s="190" t="s">
        <v>163</v>
      </c>
      <c r="AG1346" s="190" t="s">
        <v>163</v>
      </c>
      <c r="AH1346" s="190" t="s">
        <v>163</v>
      </c>
    </row>
    <row r="1347" spans="1:34" x14ac:dyDescent="0.2">
      <c r="A1347" s="190">
        <v>426253</v>
      </c>
      <c r="B1347" s="190" t="s">
        <v>172</v>
      </c>
      <c r="P1347" s="190" t="s">
        <v>163</v>
      </c>
      <c r="Y1347" s="190" t="s">
        <v>165</v>
      </c>
      <c r="AD1347" s="190" t="s">
        <v>165</v>
      </c>
      <c r="AE1347" s="190" t="s">
        <v>163</v>
      </c>
      <c r="AF1347" s="190" t="s">
        <v>165</v>
      </c>
      <c r="AH1347" s="190" t="s">
        <v>165</v>
      </c>
    </row>
    <row r="1348" spans="1:34" x14ac:dyDescent="0.2">
      <c r="A1348" s="190">
        <v>426254</v>
      </c>
      <c r="B1348" s="190" t="s">
        <v>172</v>
      </c>
      <c r="R1348" s="190" t="s">
        <v>165</v>
      </c>
      <c r="V1348" s="190" t="s">
        <v>167</v>
      </c>
      <c r="W1348" s="190" t="s">
        <v>165</v>
      </c>
      <c r="Z1348" s="190" t="s">
        <v>163</v>
      </c>
      <c r="AA1348" s="190" t="s">
        <v>165</v>
      </c>
      <c r="AB1348" s="190" t="s">
        <v>165</v>
      </c>
      <c r="AC1348" s="190" t="s">
        <v>165</v>
      </c>
      <c r="AD1348" s="190" t="s">
        <v>163</v>
      </c>
      <c r="AE1348" s="190" t="s">
        <v>163</v>
      </c>
      <c r="AF1348" s="190" t="s">
        <v>163</v>
      </c>
      <c r="AG1348" s="190" t="s">
        <v>163</v>
      </c>
      <c r="AH1348" s="190" t="s">
        <v>163</v>
      </c>
    </row>
    <row r="1349" spans="1:34" x14ac:dyDescent="0.2">
      <c r="A1349" s="190">
        <v>426268</v>
      </c>
      <c r="B1349" s="190" t="s">
        <v>172</v>
      </c>
      <c r="AA1349" s="190" t="s">
        <v>165</v>
      </c>
      <c r="AD1349" s="190" t="s">
        <v>163</v>
      </c>
      <c r="AE1349" s="190" t="s">
        <v>163</v>
      </c>
      <c r="AF1349" s="190" t="s">
        <v>163</v>
      </c>
      <c r="AG1349" s="190" t="s">
        <v>163</v>
      </c>
      <c r="AH1349" s="190" t="s">
        <v>163</v>
      </c>
    </row>
    <row r="1350" spans="1:34" x14ac:dyDescent="0.2">
      <c r="A1350" s="190">
        <v>426273</v>
      </c>
      <c r="B1350" s="190" t="s">
        <v>172</v>
      </c>
      <c r="Y1350" s="190" t="s">
        <v>165</v>
      </c>
      <c r="AD1350" s="190" t="s">
        <v>163</v>
      </c>
      <c r="AE1350" s="190" t="s">
        <v>163</v>
      </c>
      <c r="AF1350" s="190" t="s">
        <v>163</v>
      </c>
      <c r="AG1350" s="190" t="s">
        <v>163</v>
      </c>
      <c r="AH1350" s="190" t="s">
        <v>163</v>
      </c>
    </row>
    <row r="1351" spans="1:34" x14ac:dyDescent="0.2">
      <c r="A1351" s="190">
        <v>426280</v>
      </c>
      <c r="B1351" s="190" t="s">
        <v>172</v>
      </c>
      <c r="G1351" s="190" t="s">
        <v>163</v>
      </c>
      <c r="Z1351" s="190" t="s">
        <v>163</v>
      </c>
      <c r="AD1351" s="190" t="s">
        <v>163</v>
      </c>
      <c r="AE1351" s="190" t="s">
        <v>163</v>
      </c>
      <c r="AF1351" s="190" t="s">
        <v>163</v>
      </c>
      <c r="AG1351" s="190" t="s">
        <v>163</v>
      </c>
      <c r="AH1351" s="190" t="s">
        <v>163</v>
      </c>
    </row>
    <row r="1352" spans="1:34" x14ac:dyDescent="0.2">
      <c r="A1352" s="190">
        <v>426283</v>
      </c>
      <c r="B1352" s="190" t="s">
        <v>172</v>
      </c>
      <c r="W1352" s="190" t="s">
        <v>165</v>
      </c>
      <c r="X1352" s="190" t="s">
        <v>165</v>
      </c>
      <c r="Y1352" s="190" t="s">
        <v>165</v>
      </c>
      <c r="AA1352" s="190" t="s">
        <v>165</v>
      </c>
      <c r="AD1352" s="190" t="s">
        <v>163</v>
      </c>
      <c r="AE1352" s="190" t="s">
        <v>163</v>
      </c>
      <c r="AF1352" s="190" t="s">
        <v>163</v>
      </c>
      <c r="AG1352" s="190" t="s">
        <v>163</v>
      </c>
      <c r="AH1352" s="190" t="s">
        <v>163</v>
      </c>
    </row>
    <row r="1353" spans="1:34" x14ac:dyDescent="0.2">
      <c r="A1353" s="190">
        <v>426285</v>
      </c>
      <c r="B1353" s="190" t="s">
        <v>172</v>
      </c>
      <c r="X1353" s="190" t="s">
        <v>167</v>
      </c>
      <c r="Y1353" s="190" t="s">
        <v>167</v>
      </c>
      <c r="AA1353" s="190" t="s">
        <v>167</v>
      </c>
      <c r="AB1353" s="190" t="s">
        <v>167</v>
      </c>
      <c r="AE1353" s="190" t="s">
        <v>167</v>
      </c>
      <c r="AF1353" s="190" t="s">
        <v>167</v>
      </c>
      <c r="AG1353" s="190" t="s">
        <v>167</v>
      </c>
      <c r="AH1353" s="190" t="s">
        <v>167</v>
      </c>
    </row>
    <row r="1354" spans="1:34" x14ac:dyDescent="0.2">
      <c r="A1354" s="190">
        <v>426288</v>
      </c>
      <c r="B1354" s="190" t="s">
        <v>172</v>
      </c>
      <c r="M1354" s="190" t="s">
        <v>163</v>
      </c>
      <c r="N1354" s="190" t="s">
        <v>165</v>
      </c>
      <c r="O1354" s="190" t="s">
        <v>163</v>
      </c>
      <c r="AC1354" s="190" t="s">
        <v>165</v>
      </c>
      <c r="AD1354" s="190" t="s">
        <v>163</v>
      </c>
      <c r="AE1354" s="190" t="s">
        <v>163</v>
      </c>
      <c r="AF1354" s="190" t="s">
        <v>163</v>
      </c>
      <c r="AG1354" s="190" t="s">
        <v>163</v>
      </c>
      <c r="AH1354" s="190" t="s">
        <v>163</v>
      </c>
    </row>
    <row r="1355" spans="1:34" x14ac:dyDescent="0.2">
      <c r="A1355" s="190">
        <v>426296</v>
      </c>
      <c r="B1355" s="190" t="s">
        <v>172</v>
      </c>
      <c r="M1355" s="190" t="s">
        <v>165</v>
      </c>
      <c r="W1355" s="190" t="s">
        <v>165</v>
      </c>
      <c r="Y1355" s="190" t="s">
        <v>165</v>
      </c>
      <c r="AA1355" s="190" t="s">
        <v>165</v>
      </c>
      <c r="AD1355" s="190" t="s">
        <v>163</v>
      </c>
      <c r="AE1355" s="190" t="s">
        <v>163</v>
      </c>
      <c r="AF1355" s="190" t="s">
        <v>163</v>
      </c>
      <c r="AG1355" s="190" t="s">
        <v>163</v>
      </c>
      <c r="AH1355" s="190" t="s">
        <v>163</v>
      </c>
    </row>
    <row r="1356" spans="1:34" x14ac:dyDescent="0.2">
      <c r="A1356" s="190">
        <v>426320</v>
      </c>
      <c r="B1356" s="190" t="s">
        <v>172</v>
      </c>
      <c r="AD1356" s="190" t="s">
        <v>163</v>
      </c>
      <c r="AE1356" s="190" t="s">
        <v>163</v>
      </c>
      <c r="AF1356" s="190" t="s">
        <v>163</v>
      </c>
      <c r="AG1356" s="190" t="s">
        <v>163</v>
      </c>
      <c r="AH1356" s="190" t="s">
        <v>163</v>
      </c>
    </row>
    <row r="1357" spans="1:34" x14ac:dyDescent="0.2">
      <c r="A1357" s="190">
        <v>426322</v>
      </c>
      <c r="B1357" s="190" t="s">
        <v>172</v>
      </c>
      <c r="U1357" s="190" t="s">
        <v>163</v>
      </c>
      <c r="Z1357" s="190" t="s">
        <v>165</v>
      </c>
      <c r="AD1357" s="190" t="s">
        <v>163</v>
      </c>
      <c r="AE1357" s="190" t="s">
        <v>163</v>
      </c>
      <c r="AF1357" s="190" t="s">
        <v>163</v>
      </c>
      <c r="AG1357" s="190" t="s">
        <v>163</v>
      </c>
      <c r="AH1357" s="190" t="s">
        <v>163</v>
      </c>
    </row>
    <row r="1358" spans="1:34" x14ac:dyDescent="0.2">
      <c r="A1358" s="190">
        <v>426331</v>
      </c>
      <c r="B1358" s="190" t="s">
        <v>172</v>
      </c>
      <c r="N1358" s="190" t="s">
        <v>163</v>
      </c>
      <c r="T1358" s="190" t="s">
        <v>163</v>
      </c>
      <c r="Y1358" s="190" t="s">
        <v>163</v>
      </c>
      <c r="AA1358" s="190" t="s">
        <v>163</v>
      </c>
      <c r="AD1358" s="190" t="s">
        <v>163</v>
      </c>
      <c r="AF1358" s="190" t="s">
        <v>165</v>
      </c>
    </row>
    <row r="1359" spans="1:34" x14ac:dyDescent="0.2">
      <c r="A1359" s="190">
        <v>426342</v>
      </c>
      <c r="B1359" s="190" t="s">
        <v>172</v>
      </c>
      <c r="N1359" s="190" t="s">
        <v>165</v>
      </c>
      <c r="R1359" s="190" t="s">
        <v>165</v>
      </c>
      <c r="T1359" s="190" t="s">
        <v>165</v>
      </c>
      <c r="AA1359" s="190" t="s">
        <v>165</v>
      </c>
      <c r="AD1359" s="190" t="s">
        <v>163</v>
      </c>
      <c r="AE1359" s="190" t="s">
        <v>163</v>
      </c>
      <c r="AF1359" s="190" t="s">
        <v>163</v>
      </c>
      <c r="AG1359" s="190" t="s">
        <v>163</v>
      </c>
      <c r="AH1359" s="190" t="s">
        <v>163</v>
      </c>
    </row>
    <row r="1360" spans="1:34" x14ac:dyDescent="0.2">
      <c r="A1360" s="190">
        <v>426345</v>
      </c>
      <c r="B1360" s="190" t="s">
        <v>172</v>
      </c>
      <c r="N1360" s="190" t="s">
        <v>165</v>
      </c>
      <c r="R1360" s="190" t="s">
        <v>165</v>
      </c>
      <c r="U1360" s="190" t="s">
        <v>163</v>
      </c>
      <c r="V1360" s="190" t="s">
        <v>163</v>
      </c>
      <c r="AD1360" s="190" t="s">
        <v>163</v>
      </c>
      <c r="AE1360" s="190" t="s">
        <v>163</v>
      </c>
      <c r="AF1360" s="190" t="s">
        <v>163</v>
      </c>
      <c r="AG1360" s="190" t="s">
        <v>163</v>
      </c>
      <c r="AH1360" s="190" t="s">
        <v>163</v>
      </c>
    </row>
    <row r="1361" spans="1:34" x14ac:dyDescent="0.2">
      <c r="A1361" s="190">
        <v>426361</v>
      </c>
      <c r="B1361" s="190" t="s">
        <v>172</v>
      </c>
      <c r="Y1361" s="190" t="s">
        <v>165</v>
      </c>
      <c r="AA1361" s="190" t="s">
        <v>165</v>
      </c>
      <c r="AD1361" s="190" t="s">
        <v>163</v>
      </c>
      <c r="AE1361" s="190" t="s">
        <v>163</v>
      </c>
      <c r="AF1361" s="190" t="s">
        <v>163</v>
      </c>
      <c r="AG1361" s="190" t="s">
        <v>163</v>
      </c>
      <c r="AH1361" s="190" t="s">
        <v>163</v>
      </c>
    </row>
    <row r="1362" spans="1:34" x14ac:dyDescent="0.2">
      <c r="A1362" s="190">
        <v>426378</v>
      </c>
      <c r="B1362" s="190" t="s">
        <v>172</v>
      </c>
      <c r="T1362" s="190" t="s">
        <v>163</v>
      </c>
      <c r="W1362" s="190" t="s">
        <v>165</v>
      </c>
      <c r="AA1362" s="190" t="s">
        <v>167</v>
      </c>
      <c r="AB1362" s="190" t="s">
        <v>167</v>
      </c>
      <c r="AC1362" s="190" t="s">
        <v>165</v>
      </c>
      <c r="AD1362" s="190" t="s">
        <v>165</v>
      </c>
      <c r="AF1362" s="190" t="s">
        <v>165</v>
      </c>
      <c r="AG1362" s="190" t="s">
        <v>167</v>
      </c>
      <c r="AH1362" s="190" t="s">
        <v>163</v>
      </c>
    </row>
    <row r="1363" spans="1:34" x14ac:dyDescent="0.2">
      <c r="A1363" s="190">
        <v>426380</v>
      </c>
      <c r="B1363" s="190" t="s">
        <v>172</v>
      </c>
      <c r="U1363" s="190" t="s">
        <v>165</v>
      </c>
      <c r="V1363" s="190" t="s">
        <v>165</v>
      </c>
      <c r="Z1363" s="190" t="s">
        <v>167</v>
      </c>
      <c r="AA1363" s="190" t="s">
        <v>167</v>
      </c>
      <c r="AE1363" s="190" t="s">
        <v>165</v>
      </c>
      <c r="AG1363" s="190" t="s">
        <v>165</v>
      </c>
      <c r="AH1363" s="190" t="s">
        <v>165</v>
      </c>
    </row>
    <row r="1364" spans="1:34" x14ac:dyDescent="0.2">
      <c r="A1364" s="190">
        <v>426382</v>
      </c>
      <c r="B1364" s="190" t="s">
        <v>172</v>
      </c>
      <c r="AA1364" s="190" t="s">
        <v>165</v>
      </c>
      <c r="AB1364" s="190" t="s">
        <v>167</v>
      </c>
      <c r="AF1364" s="190" t="s">
        <v>165</v>
      </c>
      <c r="AG1364" s="190" t="s">
        <v>165</v>
      </c>
      <c r="AH1364" s="190" t="s">
        <v>165</v>
      </c>
    </row>
    <row r="1365" spans="1:34" x14ac:dyDescent="0.2">
      <c r="A1365" s="190">
        <v>426411</v>
      </c>
      <c r="B1365" s="190" t="s">
        <v>172</v>
      </c>
      <c r="K1365" s="190" t="s">
        <v>167</v>
      </c>
      <c r="R1365" s="190" t="s">
        <v>163</v>
      </c>
      <c r="AB1365" s="190" t="s">
        <v>163</v>
      </c>
      <c r="AE1365" s="190" t="s">
        <v>163</v>
      </c>
      <c r="AG1365" s="190" t="s">
        <v>165</v>
      </c>
    </row>
    <row r="1366" spans="1:34" x14ac:dyDescent="0.2">
      <c r="A1366" s="190">
        <v>426413</v>
      </c>
      <c r="B1366" s="190" t="s">
        <v>172</v>
      </c>
      <c r="K1366" s="190" t="s">
        <v>167</v>
      </c>
      <c r="V1366" s="190" t="s">
        <v>167</v>
      </c>
      <c r="W1366" s="190" t="s">
        <v>167</v>
      </c>
      <c r="Z1366" s="190" t="s">
        <v>167</v>
      </c>
      <c r="AE1366" s="190" t="s">
        <v>163</v>
      </c>
      <c r="AF1366" s="190" t="s">
        <v>165</v>
      </c>
      <c r="AH1366" s="190" t="s">
        <v>165</v>
      </c>
    </row>
    <row r="1367" spans="1:34" x14ac:dyDescent="0.2">
      <c r="A1367" s="190">
        <v>426419</v>
      </c>
      <c r="B1367" s="190" t="s">
        <v>172</v>
      </c>
      <c r="U1367" s="190" t="s">
        <v>167</v>
      </c>
      <c r="W1367" s="190" t="s">
        <v>165</v>
      </c>
      <c r="Y1367" s="190" t="s">
        <v>167</v>
      </c>
      <c r="AA1367" s="190" t="s">
        <v>167</v>
      </c>
      <c r="AC1367" s="190" t="s">
        <v>165</v>
      </c>
      <c r="AD1367" s="190" t="s">
        <v>165</v>
      </c>
      <c r="AE1367" s="190" t="s">
        <v>163</v>
      </c>
      <c r="AG1367" s="190" t="s">
        <v>163</v>
      </c>
      <c r="AH1367" s="190" t="s">
        <v>163</v>
      </c>
    </row>
    <row r="1368" spans="1:34" x14ac:dyDescent="0.2">
      <c r="A1368" s="190">
        <v>426438</v>
      </c>
      <c r="B1368" s="190" t="s">
        <v>172</v>
      </c>
      <c r="R1368" s="190" t="s">
        <v>165</v>
      </c>
      <c r="AD1368" s="190" t="s">
        <v>163</v>
      </c>
      <c r="AE1368" s="190" t="s">
        <v>163</v>
      </c>
      <c r="AF1368" s="190" t="s">
        <v>163</v>
      </c>
      <c r="AG1368" s="190" t="s">
        <v>163</v>
      </c>
      <c r="AH1368" s="190" t="s">
        <v>163</v>
      </c>
    </row>
    <row r="1369" spans="1:34" x14ac:dyDescent="0.2">
      <c r="A1369" s="190">
        <v>426446</v>
      </c>
      <c r="B1369" s="190" t="s">
        <v>172</v>
      </c>
      <c r="P1369" s="190" t="s">
        <v>167</v>
      </c>
      <c r="R1369" s="190" t="s">
        <v>165</v>
      </c>
      <c r="T1369" s="190" t="s">
        <v>163</v>
      </c>
      <c r="W1369" s="190" t="s">
        <v>167</v>
      </c>
      <c r="Y1369" s="190" t="s">
        <v>165</v>
      </c>
      <c r="AA1369" s="190" t="s">
        <v>165</v>
      </c>
      <c r="AD1369" s="190" t="s">
        <v>163</v>
      </c>
      <c r="AE1369" s="190" t="s">
        <v>163</v>
      </c>
      <c r="AF1369" s="190" t="s">
        <v>163</v>
      </c>
      <c r="AG1369" s="190" t="s">
        <v>163</v>
      </c>
      <c r="AH1369" s="190" t="s">
        <v>163</v>
      </c>
    </row>
    <row r="1370" spans="1:34" x14ac:dyDescent="0.2">
      <c r="A1370" s="190">
        <v>426461</v>
      </c>
      <c r="B1370" s="190" t="s">
        <v>172</v>
      </c>
      <c r="AC1370" s="190" t="s">
        <v>165</v>
      </c>
      <c r="AD1370" s="190" t="s">
        <v>163</v>
      </c>
      <c r="AE1370" s="190" t="s">
        <v>163</v>
      </c>
      <c r="AF1370" s="190" t="s">
        <v>163</v>
      </c>
      <c r="AG1370" s="190" t="s">
        <v>163</v>
      </c>
      <c r="AH1370" s="190" t="s">
        <v>163</v>
      </c>
    </row>
    <row r="1371" spans="1:34" x14ac:dyDescent="0.2">
      <c r="A1371" s="190">
        <v>426462</v>
      </c>
      <c r="B1371" s="190" t="s">
        <v>172</v>
      </c>
      <c r="L1371" s="190" t="s">
        <v>167</v>
      </c>
      <c r="O1371" s="190" t="s">
        <v>167</v>
      </c>
      <c r="Y1371" s="190" t="s">
        <v>165</v>
      </c>
      <c r="AA1371" s="190" t="s">
        <v>165</v>
      </c>
      <c r="AC1371" s="190" t="s">
        <v>165</v>
      </c>
      <c r="AD1371" s="190" t="s">
        <v>163</v>
      </c>
      <c r="AE1371" s="190" t="s">
        <v>163</v>
      </c>
      <c r="AF1371" s="190" t="s">
        <v>163</v>
      </c>
      <c r="AG1371" s="190" t="s">
        <v>163</v>
      </c>
      <c r="AH1371" s="190" t="s">
        <v>163</v>
      </c>
    </row>
    <row r="1372" spans="1:34" x14ac:dyDescent="0.2">
      <c r="A1372" s="190">
        <v>426488</v>
      </c>
      <c r="B1372" s="190" t="s">
        <v>172</v>
      </c>
      <c r="K1372" s="190" t="s">
        <v>165</v>
      </c>
      <c r="Y1372" s="190" t="s">
        <v>165</v>
      </c>
      <c r="AA1372" s="190" t="s">
        <v>165</v>
      </c>
      <c r="AD1372" s="190" t="s">
        <v>163</v>
      </c>
      <c r="AE1372" s="190" t="s">
        <v>163</v>
      </c>
      <c r="AF1372" s="190" t="s">
        <v>163</v>
      </c>
      <c r="AG1372" s="190" t="s">
        <v>163</v>
      </c>
      <c r="AH1372" s="190" t="s">
        <v>163</v>
      </c>
    </row>
    <row r="1373" spans="1:34" x14ac:dyDescent="0.2">
      <c r="A1373" s="190">
        <v>426489</v>
      </c>
      <c r="B1373" s="190" t="s">
        <v>172</v>
      </c>
      <c r="P1373" s="190" t="s">
        <v>167</v>
      </c>
      <c r="T1373" s="190" t="s">
        <v>167</v>
      </c>
      <c r="AA1373" s="190" t="s">
        <v>165</v>
      </c>
      <c r="AB1373" s="190" t="s">
        <v>165</v>
      </c>
      <c r="AD1373" s="190" t="s">
        <v>163</v>
      </c>
      <c r="AE1373" s="190" t="s">
        <v>163</v>
      </c>
      <c r="AF1373" s="190" t="s">
        <v>163</v>
      </c>
      <c r="AG1373" s="190" t="s">
        <v>163</v>
      </c>
      <c r="AH1373" s="190" t="s">
        <v>163</v>
      </c>
    </row>
    <row r="1374" spans="1:34" x14ac:dyDescent="0.2">
      <c r="A1374" s="190">
        <v>426493</v>
      </c>
      <c r="B1374" s="190" t="s">
        <v>172</v>
      </c>
      <c r="L1374" s="190" t="s">
        <v>165</v>
      </c>
      <c r="M1374" s="190" t="s">
        <v>163</v>
      </c>
      <c r="R1374" s="190" t="s">
        <v>163</v>
      </c>
      <c r="AD1374" s="190" t="s">
        <v>163</v>
      </c>
      <c r="AE1374" s="190" t="s">
        <v>163</v>
      </c>
      <c r="AF1374" s="190" t="s">
        <v>163</v>
      </c>
      <c r="AG1374" s="190" t="s">
        <v>163</v>
      </c>
      <c r="AH1374" s="190" t="s">
        <v>163</v>
      </c>
    </row>
    <row r="1375" spans="1:34" x14ac:dyDescent="0.2">
      <c r="A1375" s="190">
        <v>426494</v>
      </c>
      <c r="B1375" s="190" t="s">
        <v>172</v>
      </c>
      <c r="R1375" s="190" t="s">
        <v>167</v>
      </c>
      <c r="Y1375" s="190" t="s">
        <v>165</v>
      </c>
      <c r="AA1375" s="190" t="s">
        <v>165</v>
      </c>
      <c r="AD1375" s="190" t="s">
        <v>163</v>
      </c>
      <c r="AE1375" s="190" t="s">
        <v>163</v>
      </c>
      <c r="AF1375" s="190" t="s">
        <v>163</v>
      </c>
      <c r="AG1375" s="190" t="s">
        <v>163</v>
      </c>
      <c r="AH1375" s="190" t="s">
        <v>163</v>
      </c>
    </row>
    <row r="1376" spans="1:34" x14ac:dyDescent="0.2">
      <c r="A1376" s="190">
        <v>426498</v>
      </c>
      <c r="B1376" s="190" t="s">
        <v>172</v>
      </c>
      <c r="AA1376" s="190" t="s">
        <v>165</v>
      </c>
      <c r="AD1376" s="190" t="s">
        <v>163</v>
      </c>
      <c r="AE1376" s="190" t="s">
        <v>163</v>
      </c>
      <c r="AF1376" s="190" t="s">
        <v>163</v>
      </c>
      <c r="AG1376" s="190" t="s">
        <v>163</v>
      </c>
      <c r="AH1376" s="190" t="s">
        <v>163</v>
      </c>
    </row>
    <row r="1377" spans="1:34" x14ac:dyDescent="0.2">
      <c r="A1377" s="190">
        <v>426504</v>
      </c>
      <c r="B1377" s="190" t="s">
        <v>172</v>
      </c>
      <c r="M1377" s="190" t="s">
        <v>163</v>
      </c>
      <c r="N1377" s="190" t="s">
        <v>167</v>
      </c>
      <c r="AD1377" s="190" t="s">
        <v>163</v>
      </c>
      <c r="AE1377" s="190" t="s">
        <v>163</v>
      </c>
      <c r="AF1377" s="190" t="s">
        <v>163</v>
      </c>
      <c r="AG1377" s="190" t="s">
        <v>163</v>
      </c>
      <c r="AH1377" s="190" t="s">
        <v>163</v>
      </c>
    </row>
    <row r="1378" spans="1:34" x14ac:dyDescent="0.2">
      <c r="A1378" s="190">
        <v>426506</v>
      </c>
      <c r="B1378" s="190" t="s">
        <v>172</v>
      </c>
      <c r="N1378" s="190" t="s">
        <v>165</v>
      </c>
      <c r="P1378" s="190" t="s">
        <v>165</v>
      </c>
      <c r="R1378" s="190" t="s">
        <v>163</v>
      </c>
      <c r="AA1378" s="190" t="s">
        <v>165</v>
      </c>
      <c r="AB1378" s="190" t="s">
        <v>165</v>
      </c>
      <c r="AD1378" s="190" t="s">
        <v>163</v>
      </c>
      <c r="AE1378" s="190" t="s">
        <v>163</v>
      </c>
      <c r="AF1378" s="190" t="s">
        <v>163</v>
      </c>
      <c r="AG1378" s="190" t="s">
        <v>163</v>
      </c>
      <c r="AH1378" s="190" t="s">
        <v>163</v>
      </c>
    </row>
    <row r="1379" spans="1:34" x14ac:dyDescent="0.2">
      <c r="A1379" s="190">
        <v>426507</v>
      </c>
      <c r="B1379" s="190" t="s">
        <v>172</v>
      </c>
      <c r="N1379" s="190" t="s">
        <v>167</v>
      </c>
      <c r="R1379" s="190" t="s">
        <v>167</v>
      </c>
      <c r="Y1379" s="190" t="s">
        <v>165</v>
      </c>
      <c r="AD1379" s="190" t="s">
        <v>163</v>
      </c>
      <c r="AE1379" s="190" t="s">
        <v>163</v>
      </c>
      <c r="AF1379" s="190" t="s">
        <v>163</v>
      </c>
      <c r="AG1379" s="190" t="s">
        <v>163</v>
      </c>
      <c r="AH1379" s="190" t="s">
        <v>163</v>
      </c>
    </row>
    <row r="1380" spans="1:34" x14ac:dyDescent="0.2">
      <c r="A1380" s="190">
        <v>426517</v>
      </c>
      <c r="B1380" s="190" t="s">
        <v>172</v>
      </c>
      <c r="N1380" s="190" t="s">
        <v>167</v>
      </c>
      <c r="R1380" s="190" t="s">
        <v>163</v>
      </c>
      <c r="Y1380" s="190" t="s">
        <v>165</v>
      </c>
      <c r="AB1380" s="190" t="s">
        <v>165</v>
      </c>
      <c r="AD1380" s="190" t="s">
        <v>163</v>
      </c>
      <c r="AE1380" s="190" t="s">
        <v>163</v>
      </c>
      <c r="AF1380" s="190" t="s">
        <v>163</v>
      </c>
      <c r="AG1380" s="190" t="s">
        <v>163</v>
      </c>
      <c r="AH1380" s="190" t="s">
        <v>163</v>
      </c>
    </row>
    <row r="1381" spans="1:34" x14ac:dyDescent="0.2">
      <c r="A1381" s="190">
        <v>426530</v>
      </c>
      <c r="B1381" s="190" t="s">
        <v>172</v>
      </c>
      <c r="AD1381" s="190" t="s">
        <v>163</v>
      </c>
      <c r="AE1381" s="190" t="s">
        <v>163</v>
      </c>
      <c r="AF1381" s="190" t="s">
        <v>163</v>
      </c>
      <c r="AG1381" s="190" t="s">
        <v>163</v>
      </c>
      <c r="AH1381" s="190" t="s">
        <v>163</v>
      </c>
    </row>
    <row r="1382" spans="1:34" x14ac:dyDescent="0.2">
      <c r="A1382" s="190">
        <v>426536</v>
      </c>
      <c r="B1382" s="190" t="s">
        <v>172</v>
      </c>
      <c r="R1382" s="190" t="s">
        <v>167</v>
      </c>
      <c r="W1382" s="190" t="s">
        <v>167</v>
      </c>
      <c r="Y1382" s="190" t="s">
        <v>163</v>
      </c>
      <c r="Z1382" s="190" t="s">
        <v>163</v>
      </c>
      <c r="AA1382" s="190" t="s">
        <v>163</v>
      </c>
      <c r="AC1382" s="190" t="s">
        <v>163</v>
      </c>
      <c r="AD1382" s="190" t="s">
        <v>163</v>
      </c>
      <c r="AE1382" s="190" t="s">
        <v>163</v>
      </c>
      <c r="AF1382" s="190" t="s">
        <v>163</v>
      </c>
      <c r="AG1382" s="190" t="s">
        <v>163</v>
      </c>
      <c r="AH1382" s="190" t="s">
        <v>163</v>
      </c>
    </row>
    <row r="1383" spans="1:34" x14ac:dyDescent="0.2">
      <c r="A1383" s="190">
        <v>426554</v>
      </c>
      <c r="B1383" s="190" t="s">
        <v>172</v>
      </c>
      <c r="N1383" s="190" t="s">
        <v>165</v>
      </c>
      <c r="T1383" s="190" t="s">
        <v>165</v>
      </c>
      <c r="Y1383" s="190" t="s">
        <v>165</v>
      </c>
      <c r="AA1383" s="190" t="s">
        <v>163</v>
      </c>
      <c r="AB1383" s="190" t="s">
        <v>165</v>
      </c>
      <c r="AD1383" s="190" t="s">
        <v>163</v>
      </c>
      <c r="AE1383" s="190" t="s">
        <v>163</v>
      </c>
      <c r="AF1383" s="190" t="s">
        <v>163</v>
      </c>
      <c r="AG1383" s="190" t="s">
        <v>163</v>
      </c>
      <c r="AH1383" s="190" t="s">
        <v>163</v>
      </c>
    </row>
    <row r="1384" spans="1:34" x14ac:dyDescent="0.2">
      <c r="A1384" s="190">
        <v>426581</v>
      </c>
      <c r="B1384" s="190" t="s">
        <v>172</v>
      </c>
      <c r="N1384" s="190" t="s">
        <v>167</v>
      </c>
      <c r="R1384" s="190" t="s">
        <v>163</v>
      </c>
      <c r="AD1384" s="190" t="s">
        <v>163</v>
      </c>
      <c r="AE1384" s="190" t="s">
        <v>163</v>
      </c>
      <c r="AF1384" s="190" t="s">
        <v>163</v>
      </c>
      <c r="AG1384" s="190" t="s">
        <v>163</v>
      </c>
      <c r="AH1384" s="190" t="s">
        <v>163</v>
      </c>
    </row>
    <row r="1385" spans="1:34" x14ac:dyDescent="0.2">
      <c r="A1385" s="190">
        <v>426583</v>
      </c>
      <c r="B1385" s="190" t="s">
        <v>172</v>
      </c>
      <c r="P1385" s="190" t="s">
        <v>165</v>
      </c>
      <c r="Y1385" s="190" t="s">
        <v>163</v>
      </c>
      <c r="AA1385" s="190" t="s">
        <v>165</v>
      </c>
      <c r="AD1385" s="190" t="s">
        <v>163</v>
      </c>
      <c r="AE1385" s="190" t="s">
        <v>163</v>
      </c>
      <c r="AF1385" s="190" t="s">
        <v>163</v>
      </c>
      <c r="AG1385" s="190" t="s">
        <v>163</v>
      </c>
      <c r="AH1385" s="190" t="s">
        <v>163</v>
      </c>
    </row>
    <row r="1386" spans="1:34" x14ac:dyDescent="0.2">
      <c r="A1386" s="190">
        <v>426587</v>
      </c>
      <c r="B1386" s="190" t="s">
        <v>172</v>
      </c>
      <c r="O1386" s="190" t="s">
        <v>167</v>
      </c>
      <c r="R1386" s="190" t="s">
        <v>167</v>
      </c>
      <c r="W1386" s="190" t="s">
        <v>167</v>
      </c>
      <c r="AA1386" s="190" t="s">
        <v>165</v>
      </c>
      <c r="AD1386" s="190" t="s">
        <v>163</v>
      </c>
      <c r="AE1386" s="190" t="s">
        <v>163</v>
      </c>
      <c r="AF1386" s="190" t="s">
        <v>163</v>
      </c>
      <c r="AG1386" s="190" t="s">
        <v>163</v>
      </c>
      <c r="AH1386" s="190" t="s">
        <v>163</v>
      </c>
    </row>
    <row r="1387" spans="1:34" x14ac:dyDescent="0.2">
      <c r="A1387" s="190">
        <v>426588</v>
      </c>
      <c r="B1387" s="190" t="s">
        <v>172</v>
      </c>
      <c r="N1387" s="190" t="s">
        <v>167</v>
      </c>
      <c r="R1387" s="190" t="s">
        <v>165</v>
      </c>
      <c r="T1387" s="190" t="s">
        <v>163</v>
      </c>
      <c r="AA1387" s="190" t="s">
        <v>165</v>
      </c>
      <c r="AD1387" s="190" t="s">
        <v>163</v>
      </c>
      <c r="AE1387" s="190" t="s">
        <v>163</v>
      </c>
      <c r="AF1387" s="190" t="s">
        <v>163</v>
      </c>
      <c r="AG1387" s="190" t="s">
        <v>163</v>
      </c>
      <c r="AH1387" s="190" t="s">
        <v>163</v>
      </c>
    </row>
    <row r="1388" spans="1:34" x14ac:dyDescent="0.2">
      <c r="A1388" s="190">
        <v>426594</v>
      </c>
      <c r="B1388" s="190" t="s">
        <v>172</v>
      </c>
      <c r="N1388" s="190" t="s">
        <v>167</v>
      </c>
      <c r="Y1388" s="190" t="s">
        <v>165</v>
      </c>
      <c r="AD1388" s="190" t="s">
        <v>163</v>
      </c>
      <c r="AE1388" s="190" t="s">
        <v>163</v>
      </c>
      <c r="AF1388" s="190" t="s">
        <v>163</v>
      </c>
      <c r="AG1388" s="190" t="s">
        <v>163</v>
      </c>
      <c r="AH1388" s="190" t="s">
        <v>163</v>
      </c>
    </row>
    <row r="1389" spans="1:34" x14ac:dyDescent="0.2">
      <c r="A1389" s="190">
        <v>426595</v>
      </c>
      <c r="B1389" s="190" t="s">
        <v>172</v>
      </c>
      <c r="N1389" s="190" t="s">
        <v>165</v>
      </c>
      <c r="AD1389" s="190" t="s">
        <v>163</v>
      </c>
      <c r="AE1389" s="190" t="s">
        <v>163</v>
      </c>
      <c r="AF1389" s="190" t="s">
        <v>163</v>
      </c>
      <c r="AG1389" s="190" t="s">
        <v>163</v>
      </c>
      <c r="AH1389" s="190" t="s">
        <v>163</v>
      </c>
    </row>
    <row r="1390" spans="1:34" x14ac:dyDescent="0.2">
      <c r="A1390" s="190">
        <v>426604</v>
      </c>
      <c r="B1390" s="190" t="s">
        <v>172</v>
      </c>
      <c r="R1390" s="190" t="s">
        <v>167</v>
      </c>
      <c r="V1390" s="190" t="s">
        <v>167</v>
      </c>
      <c r="Y1390" s="190" t="s">
        <v>165</v>
      </c>
      <c r="AA1390" s="190" t="s">
        <v>165</v>
      </c>
      <c r="AD1390" s="190" t="s">
        <v>163</v>
      </c>
      <c r="AE1390" s="190" t="s">
        <v>163</v>
      </c>
      <c r="AF1390" s="190" t="s">
        <v>163</v>
      </c>
      <c r="AG1390" s="190" t="s">
        <v>163</v>
      </c>
      <c r="AH1390" s="190" t="s">
        <v>163</v>
      </c>
    </row>
    <row r="1391" spans="1:34" x14ac:dyDescent="0.2">
      <c r="A1391" s="190">
        <v>426613</v>
      </c>
      <c r="B1391" s="190" t="s">
        <v>172</v>
      </c>
      <c r="R1391" s="190" t="s">
        <v>167</v>
      </c>
      <c r="Y1391" s="190" t="s">
        <v>165</v>
      </c>
      <c r="AA1391" s="190" t="s">
        <v>165</v>
      </c>
      <c r="AC1391" s="190" t="s">
        <v>165</v>
      </c>
      <c r="AD1391" s="190" t="s">
        <v>163</v>
      </c>
      <c r="AE1391" s="190" t="s">
        <v>163</v>
      </c>
      <c r="AF1391" s="190" t="s">
        <v>163</v>
      </c>
      <c r="AG1391" s="190" t="s">
        <v>163</v>
      </c>
      <c r="AH1391" s="190" t="s">
        <v>163</v>
      </c>
    </row>
    <row r="1392" spans="1:34" x14ac:dyDescent="0.2">
      <c r="A1392" s="190">
        <v>426619</v>
      </c>
      <c r="B1392" s="190" t="s">
        <v>172</v>
      </c>
      <c r="G1392" s="190" t="s">
        <v>165</v>
      </c>
      <c r="N1392" s="190" t="s">
        <v>167</v>
      </c>
      <c r="Y1392" s="190" t="s">
        <v>165</v>
      </c>
      <c r="AA1392" s="190" t="s">
        <v>165</v>
      </c>
      <c r="AB1392" s="190" t="s">
        <v>165</v>
      </c>
      <c r="AC1392" s="190" t="s">
        <v>165</v>
      </c>
      <c r="AD1392" s="190" t="s">
        <v>163</v>
      </c>
      <c r="AE1392" s="190" t="s">
        <v>163</v>
      </c>
      <c r="AF1392" s="190" t="s">
        <v>163</v>
      </c>
      <c r="AG1392" s="190" t="s">
        <v>163</v>
      </c>
      <c r="AH1392" s="190" t="s">
        <v>163</v>
      </c>
    </row>
    <row r="1393" spans="1:34" x14ac:dyDescent="0.2">
      <c r="A1393" s="190">
        <v>426620</v>
      </c>
      <c r="B1393" s="190" t="s">
        <v>172</v>
      </c>
      <c r="N1393" s="190" t="s">
        <v>167</v>
      </c>
      <c r="AD1393" s="190" t="s">
        <v>163</v>
      </c>
      <c r="AE1393" s="190" t="s">
        <v>163</v>
      </c>
      <c r="AF1393" s="190" t="s">
        <v>163</v>
      </c>
      <c r="AG1393" s="190" t="s">
        <v>163</v>
      </c>
      <c r="AH1393" s="190" t="s">
        <v>163</v>
      </c>
    </row>
    <row r="1394" spans="1:34" x14ac:dyDescent="0.2">
      <c r="A1394" s="190">
        <v>426621</v>
      </c>
      <c r="B1394" s="190" t="s">
        <v>172</v>
      </c>
      <c r="F1394" s="190" t="s">
        <v>165</v>
      </c>
      <c r="N1394" s="190" t="s">
        <v>165</v>
      </c>
      <c r="R1394" s="190" t="s">
        <v>165</v>
      </c>
      <c r="T1394" s="190" t="s">
        <v>165</v>
      </c>
      <c r="Y1394" s="190" t="s">
        <v>165</v>
      </c>
      <c r="AA1394" s="190" t="s">
        <v>165</v>
      </c>
      <c r="AC1394" s="190" t="s">
        <v>165</v>
      </c>
      <c r="AD1394" s="190" t="s">
        <v>163</v>
      </c>
      <c r="AE1394" s="190" t="s">
        <v>163</v>
      </c>
      <c r="AF1394" s="190" t="s">
        <v>163</v>
      </c>
      <c r="AG1394" s="190" t="s">
        <v>163</v>
      </c>
      <c r="AH1394" s="190" t="s">
        <v>163</v>
      </c>
    </row>
    <row r="1395" spans="1:34" x14ac:dyDescent="0.2">
      <c r="A1395" s="190">
        <v>426641</v>
      </c>
      <c r="B1395" s="190" t="s">
        <v>172</v>
      </c>
      <c r="N1395" s="190" t="s">
        <v>167</v>
      </c>
      <c r="Y1395" s="190" t="s">
        <v>165</v>
      </c>
      <c r="AA1395" s="190" t="s">
        <v>165</v>
      </c>
      <c r="AB1395" s="190" t="s">
        <v>165</v>
      </c>
      <c r="AD1395" s="190" t="s">
        <v>163</v>
      </c>
      <c r="AE1395" s="190" t="s">
        <v>163</v>
      </c>
      <c r="AF1395" s="190" t="s">
        <v>163</v>
      </c>
      <c r="AG1395" s="190" t="s">
        <v>163</v>
      </c>
      <c r="AH1395" s="190" t="s">
        <v>163</v>
      </c>
    </row>
    <row r="1396" spans="1:34" x14ac:dyDescent="0.2">
      <c r="A1396" s="190">
        <v>426650</v>
      </c>
      <c r="B1396" s="190" t="s">
        <v>172</v>
      </c>
      <c r="H1396" s="190" t="s">
        <v>167</v>
      </c>
      <c r="R1396" s="190" t="s">
        <v>163</v>
      </c>
      <c r="S1396" s="190" t="s">
        <v>167</v>
      </c>
      <c r="Z1396" s="190" t="s">
        <v>167</v>
      </c>
      <c r="AA1396" s="190" t="s">
        <v>165</v>
      </c>
      <c r="AE1396" s="190" t="s">
        <v>163</v>
      </c>
      <c r="AF1396" s="190" t="s">
        <v>163</v>
      </c>
      <c r="AG1396" s="190" t="s">
        <v>163</v>
      </c>
      <c r="AH1396" s="190" t="s">
        <v>165</v>
      </c>
    </row>
    <row r="1397" spans="1:34" x14ac:dyDescent="0.2">
      <c r="A1397" s="190">
        <v>426683</v>
      </c>
      <c r="B1397" s="190" t="s">
        <v>172</v>
      </c>
      <c r="N1397" s="190" t="s">
        <v>167</v>
      </c>
      <c r="R1397" s="190" t="s">
        <v>165</v>
      </c>
      <c r="AA1397" s="190" t="s">
        <v>165</v>
      </c>
      <c r="AD1397" s="190" t="s">
        <v>163</v>
      </c>
      <c r="AE1397" s="190" t="s">
        <v>163</v>
      </c>
      <c r="AF1397" s="190" t="s">
        <v>163</v>
      </c>
      <c r="AG1397" s="190" t="s">
        <v>163</v>
      </c>
      <c r="AH1397" s="190" t="s">
        <v>163</v>
      </c>
    </row>
    <row r="1398" spans="1:34" x14ac:dyDescent="0.2">
      <c r="A1398" s="190">
        <v>426720</v>
      </c>
      <c r="B1398" s="190" t="s">
        <v>172</v>
      </c>
      <c r="X1398" s="190" t="s">
        <v>165</v>
      </c>
      <c r="Y1398" s="190" t="s">
        <v>165</v>
      </c>
      <c r="AD1398" s="190" t="s">
        <v>163</v>
      </c>
      <c r="AE1398" s="190" t="s">
        <v>163</v>
      </c>
      <c r="AF1398" s="190" t="s">
        <v>163</v>
      </c>
      <c r="AG1398" s="190" t="s">
        <v>163</v>
      </c>
      <c r="AH1398" s="190" t="s">
        <v>163</v>
      </c>
    </row>
    <row r="1399" spans="1:34" x14ac:dyDescent="0.2">
      <c r="A1399" s="190">
        <v>426726</v>
      </c>
      <c r="B1399" s="190" t="s">
        <v>172</v>
      </c>
      <c r="P1399" s="190" t="s">
        <v>167</v>
      </c>
      <c r="R1399" s="190" t="s">
        <v>167</v>
      </c>
      <c r="T1399" s="190" t="s">
        <v>165</v>
      </c>
      <c r="Y1399" s="190" t="s">
        <v>165</v>
      </c>
      <c r="Z1399" s="190" t="s">
        <v>165</v>
      </c>
      <c r="AA1399" s="190" t="s">
        <v>163</v>
      </c>
      <c r="AB1399" s="190" t="s">
        <v>163</v>
      </c>
      <c r="AC1399" s="190" t="s">
        <v>165</v>
      </c>
      <c r="AD1399" s="190" t="s">
        <v>163</v>
      </c>
      <c r="AE1399" s="190" t="s">
        <v>163</v>
      </c>
      <c r="AF1399" s="190" t="s">
        <v>163</v>
      </c>
      <c r="AG1399" s="190" t="s">
        <v>163</v>
      </c>
      <c r="AH1399" s="190" t="s">
        <v>163</v>
      </c>
    </row>
    <row r="1400" spans="1:34" x14ac:dyDescent="0.2">
      <c r="A1400" s="190">
        <v>426743</v>
      </c>
      <c r="B1400" s="190" t="s">
        <v>172</v>
      </c>
      <c r="K1400" s="190" t="s">
        <v>165</v>
      </c>
      <c r="N1400" s="190" t="s">
        <v>167</v>
      </c>
      <c r="R1400" s="190" t="s">
        <v>165</v>
      </c>
      <c r="V1400" s="190" t="s">
        <v>165</v>
      </c>
      <c r="Y1400" s="190" t="s">
        <v>165</v>
      </c>
      <c r="AA1400" s="190" t="s">
        <v>165</v>
      </c>
      <c r="AD1400" s="190" t="s">
        <v>163</v>
      </c>
      <c r="AE1400" s="190" t="s">
        <v>163</v>
      </c>
      <c r="AF1400" s="190" t="s">
        <v>163</v>
      </c>
      <c r="AG1400" s="190" t="s">
        <v>163</v>
      </c>
      <c r="AH1400" s="190" t="s">
        <v>163</v>
      </c>
    </row>
    <row r="1401" spans="1:34" x14ac:dyDescent="0.2">
      <c r="A1401" s="190">
        <v>426748</v>
      </c>
      <c r="B1401" s="190" t="s">
        <v>172</v>
      </c>
      <c r="L1401" s="190" t="s">
        <v>165</v>
      </c>
      <c r="R1401" s="190" t="s">
        <v>163</v>
      </c>
      <c r="S1401" s="190" t="s">
        <v>163</v>
      </c>
      <c r="Z1401" s="190" t="s">
        <v>163</v>
      </c>
      <c r="AA1401" s="190" t="s">
        <v>165</v>
      </c>
      <c r="AD1401" s="190" t="s">
        <v>163</v>
      </c>
      <c r="AE1401" s="190" t="s">
        <v>163</v>
      </c>
      <c r="AF1401" s="190" t="s">
        <v>163</v>
      </c>
      <c r="AG1401" s="190" t="s">
        <v>163</v>
      </c>
      <c r="AH1401" s="190" t="s">
        <v>163</v>
      </c>
    </row>
    <row r="1402" spans="1:34" x14ac:dyDescent="0.2">
      <c r="A1402" s="190">
        <v>426761</v>
      </c>
      <c r="B1402" s="190" t="s">
        <v>172</v>
      </c>
      <c r="R1402" s="190" t="s">
        <v>165</v>
      </c>
      <c r="Y1402" s="190" t="s">
        <v>165</v>
      </c>
      <c r="AD1402" s="190" t="s">
        <v>163</v>
      </c>
      <c r="AE1402" s="190" t="s">
        <v>163</v>
      </c>
      <c r="AF1402" s="190" t="s">
        <v>163</v>
      </c>
      <c r="AG1402" s="190" t="s">
        <v>163</v>
      </c>
      <c r="AH1402" s="190" t="s">
        <v>163</v>
      </c>
    </row>
    <row r="1403" spans="1:34" x14ac:dyDescent="0.2">
      <c r="A1403" s="190">
        <v>426777</v>
      </c>
      <c r="B1403" s="190" t="s">
        <v>172</v>
      </c>
      <c r="L1403" s="190" t="s">
        <v>167</v>
      </c>
      <c r="R1403" s="190" t="s">
        <v>167</v>
      </c>
      <c r="V1403" s="190" t="s">
        <v>167</v>
      </c>
      <c r="Y1403" s="190" t="s">
        <v>165</v>
      </c>
      <c r="AA1403" s="190" t="s">
        <v>165</v>
      </c>
      <c r="AB1403" s="190" t="s">
        <v>165</v>
      </c>
      <c r="AD1403" s="190" t="s">
        <v>163</v>
      </c>
      <c r="AE1403" s="190" t="s">
        <v>163</v>
      </c>
      <c r="AF1403" s="190" t="s">
        <v>163</v>
      </c>
      <c r="AG1403" s="190" t="s">
        <v>163</v>
      </c>
      <c r="AH1403" s="190" t="s">
        <v>163</v>
      </c>
    </row>
    <row r="1404" spans="1:34" x14ac:dyDescent="0.2">
      <c r="A1404" s="190">
        <v>426778</v>
      </c>
      <c r="B1404" s="190" t="s">
        <v>172</v>
      </c>
      <c r="L1404" s="190" t="s">
        <v>167</v>
      </c>
      <c r="R1404" s="190" t="s">
        <v>165</v>
      </c>
      <c r="V1404" s="190" t="s">
        <v>167</v>
      </c>
      <c r="Y1404" s="190" t="s">
        <v>165</v>
      </c>
      <c r="AA1404" s="190" t="s">
        <v>165</v>
      </c>
      <c r="AB1404" s="190" t="s">
        <v>165</v>
      </c>
      <c r="AC1404" s="190" t="s">
        <v>165</v>
      </c>
      <c r="AD1404" s="190" t="s">
        <v>163</v>
      </c>
      <c r="AE1404" s="190" t="s">
        <v>163</v>
      </c>
      <c r="AF1404" s="190" t="s">
        <v>163</v>
      </c>
      <c r="AG1404" s="190" t="s">
        <v>163</v>
      </c>
      <c r="AH1404" s="190" t="s">
        <v>163</v>
      </c>
    </row>
    <row r="1405" spans="1:34" x14ac:dyDescent="0.2">
      <c r="A1405" s="190">
        <v>426785</v>
      </c>
      <c r="B1405" s="190" t="s">
        <v>172</v>
      </c>
      <c r="N1405" s="190" t="s">
        <v>165</v>
      </c>
      <c r="T1405" s="190" t="s">
        <v>167</v>
      </c>
      <c r="AA1405" s="190" t="s">
        <v>165</v>
      </c>
      <c r="AD1405" s="190" t="s">
        <v>163</v>
      </c>
      <c r="AE1405" s="190" t="s">
        <v>163</v>
      </c>
      <c r="AF1405" s="190" t="s">
        <v>163</v>
      </c>
      <c r="AG1405" s="190" t="s">
        <v>163</v>
      </c>
      <c r="AH1405" s="190" t="s">
        <v>163</v>
      </c>
    </row>
    <row r="1406" spans="1:34" x14ac:dyDescent="0.2">
      <c r="A1406" s="190">
        <v>426824</v>
      </c>
      <c r="B1406" s="190" t="s">
        <v>172</v>
      </c>
      <c r="R1406" s="190" t="s">
        <v>167</v>
      </c>
      <c r="AA1406" s="190" t="s">
        <v>167</v>
      </c>
      <c r="AD1406" s="190" t="s">
        <v>165</v>
      </c>
      <c r="AE1406" s="190" t="s">
        <v>165</v>
      </c>
      <c r="AF1406" s="190" t="s">
        <v>165</v>
      </c>
      <c r="AG1406" s="190" t="s">
        <v>165</v>
      </c>
      <c r="AH1406" s="190" t="s">
        <v>163</v>
      </c>
    </row>
    <row r="1407" spans="1:34" x14ac:dyDescent="0.2">
      <c r="A1407" s="190">
        <v>426825</v>
      </c>
      <c r="B1407" s="190" t="s">
        <v>172</v>
      </c>
      <c r="AD1407" s="190" t="s">
        <v>163</v>
      </c>
      <c r="AE1407" s="190" t="s">
        <v>163</v>
      </c>
      <c r="AF1407" s="190" t="s">
        <v>163</v>
      </c>
      <c r="AG1407" s="190" t="s">
        <v>163</v>
      </c>
      <c r="AH1407" s="190" t="s">
        <v>163</v>
      </c>
    </row>
    <row r="1408" spans="1:34" x14ac:dyDescent="0.2">
      <c r="A1408" s="190">
        <v>426827</v>
      </c>
      <c r="B1408" s="190" t="s">
        <v>172</v>
      </c>
      <c r="N1408" s="190" t="s">
        <v>165</v>
      </c>
      <c r="T1408" s="190" t="s">
        <v>165</v>
      </c>
      <c r="Y1408" s="190" t="s">
        <v>165</v>
      </c>
      <c r="AD1408" s="190" t="s">
        <v>163</v>
      </c>
      <c r="AE1408" s="190" t="s">
        <v>163</v>
      </c>
      <c r="AF1408" s="190" t="s">
        <v>163</v>
      </c>
      <c r="AG1408" s="190" t="s">
        <v>163</v>
      </c>
      <c r="AH1408" s="190" t="s">
        <v>163</v>
      </c>
    </row>
    <row r="1409" spans="1:34" x14ac:dyDescent="0.2">
      <c r="A1409" s="190">
        <v>426829</v>
      </c>
      <c r="B1409" s="190" t="s">
        <v>172</v>
      </c>
      <c r="P1409" s="190" t="s">
        <v>167</v>
      </c>
      <c r="AD1409" s="190" t="s">
        <v>163</v>
      </c>
      <c r="AE1409" s="190" t="s">
        <v>163</v>
      </c>
      <c r="AF1409" s="190" t="s">
        <v>163</v>
      </c>
      <c r="AG1409" s="190" t="s">
        <v>163</v>
      </c>
      <c r="AH1409" s="190" t="s">
        <v>163</v>
      </c>
    </row>
    <row r="1410" spans="1:34" x14ac:dyDescent="0.2">
      <c r="A1410" s="190">
        <v>426833</v>
      </c>
      <c r="B1410" s="190" t="s">
        <v>172</v>
      </c>
      <c r="N1410" s="190" t="s">
        <v>167</v>
      </c>
      <c r="AA1410" s="190" t="s">
        <v>165</v>
      </c>
      <c r="AD1410" s="190" t="s">
        <v>163</v>
      </c>
      <c r="AE1410" s="190" t="s">
        <v>163</v>
      </c>
      <c r="AF1410" s="190" t="s">
        <v>163</v>
      </c>
      <c r="AG1410" s="190" t="s">
        <v>163</v>
      </c>
      <c r="AH1410" s="190" t="s">
        <v>163</v>
      </c>
    </row>
    <row r="1411" spans="1:34" x14ac:dyDescent="0.2">
      <c r="A1411" s="190">
        <v>426835</v>
      </c>
      <c r="B1411" s="190" t="s">
        <v>172</v>
      </c>
      <c r="N1411" s="190" t="s">
        <v>165</v>
      </c>
      <c r="R1411" s="190" t="s">
        <v>165</v>
      </c>
      <c r="X1411" s="190" t="s">
        <v>167</v>
      </c>
      <c r="Y1411" s="190" t="s">
        <v>165</v>
      </c>
      <c r="AD1411" s="190" t="s">
        <v>163</v>
      </c>
      <c r="AE1411" s="190" t="s">
        <v>163</v>
      </c>
      <c r="AF1411" s="190" t="s">
        <v>163</v>
      </c>
      <c r="AG1411" s="190" t="s">
        <v>163</v>
      </c>
      <c r="AH1411" s="190" t="s">
        <v>163</v>
      </c>
    </row>
    <row r="1412" spans="1:34" x14ac:dyDescent="0.2">
      <c r="A1412" s="190">
        <v>426841</v>
      </c>
      <c r="B1412" s="190" t="s">
        <v>172</v>
      </c>
      <c r="AD1412" s="190" t="s">
        <v>163</v>
      </c>
      <c r="AE1412" s="190" t="s">
        <v>163</v>
      </c>
      <c r="AF1412" s="190" t="s">
        <v>163</v>
      </c>
      <c r="AG1412" s="190" t="s">
        <v>163</v>
      </c>
      <c r="AH1412" s="190" t="s">
        <v>163</v>
      </c>
    </row>
    <row r="1413" spans="1:34" x14ac:dyDescent="0.2">
      <c r="A1413" s="190">
        <v>426842</v>
      </c>
      <c r="B1413" s="190" t="s">
        <v>172</v>
      </c>
      <c r="Y1413" s="190" t="s">
        <v>165</v>
      </c>
      <c r="AA1413" s="190" t="s">
        <v>165</v>
      </c>
      <c r="AB1413" s="190" t="s">
        <v>165</v>
      </c>
      <c r="AD1413" s="190" t="s">
        <v>163</v>
      </c>
      <c r="AE1413" s="190" t="s">
        <v>163</v>
      </c>
      <c r="AF1413" s="190" t="s">
        <v>163</v>
      </c>
      <c r="AG1413" s="190" t="s">
        <v>163</v>
      </c>
      <c r="AH1413" s="190" t="s">
        <v>163</v>
      </c>
    </row>
    <row r="1414" spans="1:34" x14ac:dyDescent="0.2">
      <c r="A1414" s="190">
        <v>426853</v>
      </c>
      <c r="B1414" s="190" t="s">
        <v>172</v>
      </c>
      <c r="L1414" s="190" t="s">
        <v>163</v>
      </c>
      <c r="M1414" s="190" t="s">
        <v>163</v>
      </c>
      <c r="U1414" s="190" t="s">
        <v>165</v>
      </c>
      <c r="AE1414" s="190" t="s">
        <v>163</v>
      </c>
      <c r="AG1414" s="190" t="s">
        <v>165</v>
      </c>
      <c r="AH1414" s="190" t="s">
        <v>165</v>
      </c>
    </row>
    <row r="1415" spans="1:34" x14ac:dyDescent="0.2">
      <c r="A1415" s="190">
        <v>426854</v>
      </c>
      <c r="B1415" s="190" t="s">
        <v>172</v>
      </c>
      <c r="V1415" s="190" t="s">
        <v>167</v>
      </c>
      <c r="AD1415" s="190" t="s">
        <v>163</v>
      </c>
      <c r="AE1415" s="190" t="s">
        <v>163</v>
      </c>
      <c r="AF1415" s="190" t="s">
        <v>163</v>
      </c>
      <c r="AG1415" s="190" t="s">
        <v>163</v>
      </c>
      <c r="AH1415" s="190" t="s">
        <v>163</v>
      </c>
    </row>
    <row r="1416" spans="1:34" x14ac:dyDescent="0.2">
      <c r="A1416" s="190">
        <v>426862</v>
      </c>
      <c r="B1416" s="190" t="s">
        <v>172</v>
      </c>
      <c r="N1416" s="190" t="s">
        <v>167</v>
      </c>
      <c r="AD1416" s="190" t="s">
        <v>163</v>
      </c>
      <c r="AE1416" s="190" t="s">
        <v>163</v>
      </c>
      <c r="AF1416" s="190" t="s">
        <v>163</v>
      </c>
      <c r="AG1416" s="190" t="s">
        <v>163</v>
      </c>
      <c r="AH1416" s="190" t="s">
        <v>163</v>
      </c>
    </row>
    <row r="1417" spans="1:34" x14ac:dyDescent="0.2">
      <c r="A1417" s="190">
        <v>426864</v>
      </c>
      <c r="B1417" s="190" t="s">
        <v>172</v>
      </c>
      <c r="AA1417" s="190" t="s">
        <v>165</v>
      </c>
      <c r="AD1417" s="190" t="s">
        <v>163</v>
      </c>
      <c r="AE1417" s="190" t="s">
        <v>163</v>
      </c>
      <c r="AF1417" s="190" t="s">
        <v>163</v>
      </c>
      <c r="AG1417" s="190" t="s">
        <v>163</v>
      </c>
      <c r="AH1417" s="190" t="s">
        <v>163</v>
      </c>
    </row>
    <row r="1418" spans="1:34" x14ac:dyDescent="0.2">
      <c r="A1418" s="190">
        <v>426873</v>
      </c>
      <c r="B1418" s="190" t="s">
        <v>172</v>
      </c>
      <c r="R1418" s="190" t="s">
        <v>163</v>
      </c>
      <c r="Y1418" s="190" t="s">
        <v>165</v>
      </c>
      <c r="AA1418" s="190" t="s">
        <v>165</v>
      </c>
      <c r="AD1418" s="190" t="s">
        <v>163</v>
      </c>
      <c r="AE1418" s="190" t="s">
        <v>163</v>
      </c>
      <c r="AF1418" s="190" t="s">
        <v>163</v>
      </c>
      <c r="AG1418" s="190" t="s">
        <v>163</v>
      </c>
      <c r="AH1418" s="190" t="s">
        <v>163</v>
      </c>
    </row>
    <row r="1419" spans="1:34" x14ac:dyDescent="0.2">
      <c r="A1419" s="190">
        <v>426878</v>
      </c>
      <c r="B1419" s="190" t="s">
        <v>172</v>
      </c>
      <c r="N1419" s="190" t="s">
        <v>167</v>
      </c>
      <c r="Y1419" s="190" t="s">
        <v>165</v>
      </c>
      <c r="AB1419" s="190" t="s">
        <v>165</v>
      </c>
      <c r="AD1419" s="190" t="s">
        <v>163</v>
      </c>
      <c r="AE1419" s="190" t="s">
        <v>163</v>
      </c>
      <c r="AF1419" s="190" t="s">
        <v>163</v>
      </c>
      <c r="AG1419" s="190" t="s">
        <v>163</v>
      </c>
      <c r="AH1419" s="190" t="s">
        <v>163</v>
      </c>
    </row>
    <row r="1420" spans="1:34" x14ac:dyDescent="0.2">
      <c r="A1420" s="190">
        <v>426885</v>
      </c>
      <c r="B1420" s="190" t="s">
        <v>172</v>
      </c>
      <c r="N1420" s="190" t="s">
        <v>165</v>
      </c>
      <c r="V1420" s="190" t="s">
        <v>167</v>
      </c>
      <c r="Y1420" s="190" t="s">
        <v>165</v>
      </c>
      <c r="AA1420" s="190" t="s">
        <v>165</v>
      </c>
      <c r="AC1420" s="190" t="s">
        <v>163</v>
      </c>
      <c r="AD1420" s="190" t="s">
        <v>163</v>
      </c>
      <c r="AE1420" s="190" t="s">
        <v>163</v>
      </c>
      <c r="AF1420" s="190" t="s">
        <v>163</v>
      </c>
      <c r="AG1420" s="190" t="s">
        <v>163</v>
      </c>
      <c r="AH1420" s="190" t="s">
        <v>163</v>
      </c>
    </row>
    <row r="1421" spans="1:34" x14ac:dyDescent="0.2">
      <c r="A1421" s="190">
        <v>426889</v>
      </c>
      <c r="B1421" s="190" t="s">
        <v>172</v>
      </c>
      <c r="N1421" s="190" t="s">
        <v>165</v>
      </c>
      <c r="R1421" s="190" t="s">
        <v>167</v>
      </c>
      <c r="U1421" s="190" t="s">
        <v>163</v>
      </c>
      <c r="Y1421" s="190" t="s">
        <v>165</v>
      </c>
      <c r="AA1421" s="190" t="s">
        <v>165</v>
      </c>
      <c r="AB1421" s="190" t="s">
        <v>165</v>
      </c>
      <c r="AC1421" s="190" t="s">
        <v>165</v>
      </c>
      <c r="AD1421" s="190" t="s">
        <v>163</v>
      </c>
      <c r="AE1421" s="190" t="s">
        <v>163</v>
      </c>
      <c r="AF1421" s="190" t="s">
        <v>163</v>
      </c>
      <c r="AG1421" s="190" t="s">
        <v>163</v>
      </c>
      <c r="AH1421" s="190" t="s">
        <v>163</v>
      </c>
    </row>
    <row r="1422" spans="1:34" x14ac:dyDescent="0.2">
      <c r="A1422" s="190">
        <v>426890</v>
      </c>
      <c r="B1422" s="190" t="s">
        <v>172</v>
      </c>
      <c r="Y1422" s="190" t="s">
        <v>165</v>
      </c>
      <c r="AA1422" s="190" t="s">
        <v>165</v>
      </c>
      <c r="AD1422" s="190" t="s">
        <v>163</v>
      </c>
      <c r="AE1422" s="190" t="s">
        <v>163</v>
      </c>
      <c r="AF1422" s="190" t="s">
        <v>163</v>
      </c>
      <c r="AG1422" s="190" t="s">
        <v>163</v>
      </c>
      <c r="AH1422" s="190" t="s">
        <v>163</v>
      </c>
    </row>
    <row r="1423" spans="1:34" x14ac:dyDescent="0.2">
      <c r="A1423" s="190">
        <v>426891</v>
      </c>
      <c r="B1423" s="190" t="s">
        <v>172</v>
      </c>
      <c r="AD1423" s="190" t="s">
        <v>163</v>
      </c>
      <c r="AE1423" s="190" t="s">
        <v>163</v>
      </c>
      <c r="AF1423" s="190" t="s">
        <v>163</v>
      </c>
      <c r="AG1423" s="190" t="s">
        <v>163</v>
      </c>
      <c r="AH1423" s="190" t="s">
        <v>163</v>
      </c>
    </row>
    <row r="1424" spans="1:34" x14ac:dyDescent="0.2">
      <c r="A1424" s="190">
        <v>426910</v>
      </c>
      <c r="B1424" s="190" t="s">
        <v>172</v>
      </c>
      <c r="O1424" s="190" t="s">
        <v>167</v>
      </c>
      <c r="U1424" s="190" t="s">
        <v>163</v>
      </c>
      <c r="V1424" s="190" t="s">
        <v>163</v>
      </c>
      <c r="W1424" s="190" t="s">
        <v>167</v>
      </c>
      <c r="AB1424" s="190" t="s">
        <v>165</v>
      </c>
      <c r="AD1424" s="190" t="s">
        <v>163</v>
      </c>
      <c r="AE1424" s="190" t="s">
        <v>163</v>
      </c>
      <c r="AG1424" s="190" t="s">
        <v>163</v>
      </c>
    </row>
    <row r="1425" spans="1:34" x14ac:dyDescent="0.2">
      <c r="A1425" s="190">
        <v>426915</v>
      </c>
      <c r="B1425" s="190" t="s">
        <v>172</v>
      </c>
      <c r="M1425" s="190" t="s">
        <v>163</v>
      </c>
      <c r="N1425" s="190" t="s">
        <v>167</v>
      </c>
      <c r="AB1425" s="190" t="s">
        <v>165</v>
      </c>
      <c r="AD1425" s="190" t="s">
        <v>163</v>
      </c>
      <c r="AE1425" s="190" t="s">
        <v>163</v>
      </c>
      <c r="AF1425" s="190" t="s">
        <v>163</v>
      </c>
      <c r="AG1425" s="190" t="s">
        <v>163</v>
      </c>
      <c r="AH1425" s="190" t="s">
        <v>163</v>
      </c>
    </row>
    <row r="1426" spans="1:34" x14ac:dyDescent="0.2">
      <c r="A1426" s="190">
        <v>426931</v>
      </c>
      <c r="B1426" s="190" t="s">
        <v>172</v>
      </c>
      <c r="K1426" s="190" t="s">
        <v>167</v>
      </c>
      <c r="R1426" s="190" t="s">
        <v>165</v>
      </c>
      <c r="S1426" s="190" t="s">
        <v>165</v>
      </c>
      <c r="AA1426" s="190" t="s">
        <v>165</v>
      </c>
      <c r="AD1426" s="190" t="s">
        <v>163</v>
      </c>
      <c r="AE1426" s="190" t="s">
        <v>163</v>
      </c>
      <c r="AF1426" s="190" t="s">
        <v>163</v>
      </c>
      <c r="AG1426" s="190" t="s">
        <v>163</v>
      </c>
      <c r="AH1426" s="190" t="s">
        <v>163</v>
      </c>
    </row>
    <row r="1427" spans="1:34" x14ac:dyDescent="0.2">
      <c r="A1427" s="190">
        <v>426932</v>
      </c>
      <c r="B1427" s="190" t="s">
        <v>172</v>
      </c>
      <c r="Y1427" s="190" t="s">
        <v>165</v>
      </c>
      <c r="AD1427" s="190" t="s">
        <v>163</v>
      </c>
      <c r="AE1427" s="190" t="s">
        <v>163</v>
      </c>
      <c r="AF1427" s="190" t="s">
        <v>163</v>
      </c>
      <c r="AG1427" s="190" t="s">
        <v>163</v>
      </c>
      <c r="AH1427" s="190" t="s">
        <v>163</v>
      </c>
    </row>
    <row r="1428" spans="1:34" x14ac:dyDescent="0.2">
      <c r="A1428" s="190">
        <v>426933</v>
      </c>
      <c r="B1428" s="190" t="s">
        <v>172</v>
      </c>
      <c r="AD1428" s="190" t="s">
        <v>163</v>
      </c>
      <c r="AE1428" s="190" t="s">
        <v>163</v>
      </c>
      <c r="AF1428" s="190" t="s">
        <v>163</v>
      </c>
      <c r="AG1428" s="190" t="s">
        <v>163</v>
      </c>
      <c r="AH1428" s="190" t="s">
        <v>163</v>
      </c>
    </row>
    <row r="1429" spans="1:34" x14ac:dyDescent="0.2">
      <c r="A1429" s="190">
        <v>426944</v>
      </c>
      <c r="B1429" s="190" t="s">
        <v>172</v>
      </c>
      <c r="R1429" s="190" t="s">
        <v>165</v>
      </c>
      <c r="U1429" s="190" t="s">
        <v>167</v>
      </c>
      <c r="V1429" s="190" t="s">
        <v>167</v>
      </c>
      <c r="W1429" s="190" t="s">
        <v>165</v>
      </c>
      <c r="Z1429" s="190" t="s">
        <v>163</v>
      </c>
      <c r="AA1429" s="190" t="s">
        <v>165</v>
      </c>
      <c r="AD1429" s="190" t="s">
        <v>163</v>
      </c>
      <c r="AE1429" s="190" t="s">
        <v>163</v>
      </c>
      <c r="AF1429" s="190" t="s">
        <v>163</v>
      </c>
      <c r="AG1429" s="190" t="s">
        <v>163</v>
      </c>
      <c r="AH1429" s="190" t="s">
        <v>163</v>
      </c>
    </row>
    <row r="1430" spans="1:34" x14ac:dyDescent="0.2">
      <c r="A1430" s="190">
        <v>426958</v>
      </c>
      <c r="B1430" s="190" t="s">
        <v>172</v>
      </c>
      <c r="Y1430" s="190" t="s">
        <v>163</v>
      </c>
      <c r="AA1430" s="190" t="s">
        <v>163</v>
      </c>
      <c r="AB1430" s="190" t="s">
        <v>163</v>
      </c>
      <c r="AD1430" s="190" t="s">
        <v>163</v>
      </c>
      <c r="AE1430" s="190" t="s">
        <v>163</v>
      </c>
      <c r="AF1430" s="190" t="s">
        <v>163</v>
      </c>
      <c r="AG1430" s="190" t="s">
        <v>163</v>
      </c>
      <c r="AH1430" s="190" t="s">
        <v>163</v>
      </c>
    </row>
    <row r="1431" spans="1:34" x14ac:dyDescent="0.2">
      <c r="A1431" s="190">
        <v>426964</v>
      </c>
      <c r="B1431" s="190" t="s">
        <v>172</v>
      </c>
      <c r="R1431" s="190" t="s">
        <v>165</v>
      </c>
      <c r="V1431" s="190" t="s">
        <v>165</v>
      </c>
      <c r="W1431" s="190" t="s">
        <v>165</v>
      </c>
      <c r="AA1431" s="190" t="s">
        <v>165</v>
      </c>
      <c r="AD1431" s="190" t="s">
        <v>163</v>
      </c>
      <c r="AE1431" s="190" t="s">
        <v>163</v>
      </c>
      <c r="AF1431" s="190" t="s">
        <v>163</v>
      </c>
      <c r="AG1431" s="190" t="s">
        <v>163</v>
      </c>
      <c r="AH1431" s="190" t="s">
        <v>163</v>
      </c>
    </row>
    <row r="1432" spans="1:34" x14ac:dyDescent="0.2">
      <c r="A1432" s="190">
        <v>426967</v>
      </c>
      <c r="B1432" s="190" t="s">
        <v>172</v>
      </c>
      <c r="Y1432" s="190" t="s">
        <v>165</v>
      </c>
      <c r="AD1432" s="190" t="s">
        <v>163</v>
      </c>
      <c r="AE1432" s="190" t="s">
        <v>163</v>
      </c>
      <c r="AF1432" s="190" t="s">
        <v>163</v>
      </c>
      <c r="AG1432" s="190" t="s">
        <v>163</v>
      </c>
      <c r="AH1432" s="190" t="s">
        <v>163</v>
      </c>
    </row>
    <row r="1433" spans="1:34" x14ac:dyDescent="0.2">
      <c r="A1433" s="190">
        <v>426972</v>
      </c>
      <c r="B1433" s="190" t="s">
        <v>172</v>
      </c>
      <c r="G1433" s="190" t="s">
        <v>165</v>
      </c>
      <c r="P1433" s="190" t="s">
        <v>167</v>
      </c>
      <c r="T1433" s="190" t="s">
        <v>165</v>
      </c>
      <c r="Y1433" s="190" t="s">
        <v>165</v>
      </c>
      <c r="AA1433" s="190" t="s">
        <v>165</v>
      </c>
      <c r="AB1433" s="190" t="s">
        <v>165</v>
      </c>
      <c r="AD1433" s="190" t="s">
        <v>163</v>
      </c>
      <c r="AE1433" s="190" t="s">
        <v>163</v>
      </c>
      <c r="AF1433" s="190" t="s">
        <v>163</v>
      </c>
      <c r="AG1433" s="190" t="s">
        <v>163</v>
      </c>
      <c r="AH1433" s="190" t="s">
        <v>163</v>
      </c>
    </row>
    <row r="1434" spans="1:34" x14ac:dyDescent="0.2">
      <c r="A1434" s="190">
        <v>426973</v>
      </c>
      <c r="B1434" s="190" t="s">
        <v>172</v>
      </c>
      <c r="D1434" s="190" t="s">
        <v>165</v>
      </c>
      <c r="J1434" s="190" t="s">
        <v>163</v>
      </c>
      <c r="U1434" s="190" t="s">
        <v>167</v>
      </c>
      <c r="W1434" s="190" t="s">
        <v>167</v>
      </c>
      <c r="AB1434" s="190" t="s">
        <v>163</v>
      </c>
      <c r="AC1434" s="190" t="s">
        <v>163</v>
      </c>
      <c r="AD1434" s="190" t="s">
        <v>163</v>
      </c>
      <c r="AE1434" s="190" t="s">
        <v>163</v>
      </c>
      <c r="AF1434" s="190" t="s">
        <v>163</v>
      </c>
      <c r="AG1434" s="190" t="s">
        <v>163</v>
      </c>
      <c r="AH1434" s="190" t="s">
        <v>163</v>
      </c>
    </row>
    <row r="1435" spans="1:34" x14ac:dyDescent="0.2">
      <c r="A1435" s="190">
        <v>426989</v>
      </c>
      <c r="B1435" s="190" t="s">
        <v>172</v>
      </c>
      <c r="L1435" s="190" t="s">
        <v>165</v>
      </c>
      <c r="R1435" s="190" t="s">
        <v>163</v>
      </c>
      <c r="S1435" s="190" t="s">
        <v>165</v>
      </c>
      <c r="AD1435" s="190" t="s">
        <v>163</v>
      </c>
      <c r="AE1435" s="190" t="s">
        <v>163</v>
      </c>
      <c r="AF1435" s="190" t="s">
        <v>163</v>
      </c>
      <c r="AG1435" s="190" t="s">
        <v>163</v>
      </c>
      <c r="AH1435" s="190" t="s">
        <v>163</v>
      </c>
    </row>
    <row r="1436" spans="1:34" x14ac:dyDescent="0.2">
      <c r="A1436" s="190">
        <v>426992</v>
      </c>
      <c r="B1436" s="190" t="s">
        <v>172</v>
      </c>
      <c r="N1436" s="190" t="s">
        <v>165</v>
      </c>
      <c r="S1436" s="190" t="s">
        <v>167</v>
      </c>
      <c r="AD1436" s="190" t="s">
        <v>163</v>
      </c>
      <c r="AE1436" s="190" t="s">
        <v>163</v>
      </c>
      <c r="AF1436" s="190" t="s">
        <v>163</v>
      </c>
      <c r="AG1436" s="190" t="s">
        <v>163</v>
      </c>
      <c r="AH1436" s="190" t="s">
        <v>163</v>
      </c>
    </row>
    <row r="1437" spans="1:34" x14ac:dyDescent="0.2">
      <c r="A1437" s="190">
        <v>426995</v>
      </c>
      <c r="B1437" s="190" t="s">
        <v>172</v>
      </c>
      <c r="W1437" s="190" t="s">
        <v>165</v>
      </c>
      <c r="AD1437" s="190" t="s">
        <v>163</v>
      </c>
      <c r="AE1437" s="190" t="s">
        <v>163</v>
      </c>
      <c r="AF1437" s="190" t="s">
        <v>163</v>
      </c>
      <c r="AG1437" s="190" t="s">
        <v>163</v>
      </c>
      <c r="AH1437" s="190" t="s">
        <v>163</v>
      </c>
    </row>
    <row r="1438" spans="1:34" x14ac:dyDescent="0.2">
      <c r="A1438" s="190">
        <v>426998</v>
      </c>
      <c r="B1438" s="190" t="s">
        <v>172</v>
      </c>
      <c r="Y1438" s="190" t="s">
        <v>165</v>
      </c>
      <c r="AA1438" s="190" t="s">
        <v>165</v>
      </c>
      <c r="AD1438" s="190" t="s">
        <v>163</v>
      </c>
      <c r="AE1438" s="190" t="s">
        <v>163</v>
      </c>
      <c r="AF1438" s="190" t="s">
        <v>163</v>
      </c>
      <c r="AG1438" s="190" t="s">
        <v>163</v>
      </c>
      <c r="AH1438" s="190" t="s">
        <v>163</v>
      </c>
    </row>
    <row r="1439" spans="1:34" x14ac:dyDescent="0.2">
      <c r="A1439" s="190">
        <v>426999</v>
      </c>
      <c r="B1439" s="190" t="s">
        <v>172</v>
      </c>
      <c r="Y1439" s="190" t="s">
        <v>165</v>
      </c>
      <c r="AC1439" s="190" t="s">
        <v>165</v>
      </c>
      <c r="AD1439" s="190" t="s">
        <v>163</v>
      </c>
      <c r="AE1439" s="190" t="s">
        <v>163</v>
      </c>
      <c r="AF1439" s="190" t="s">
        <v>163</v>
      </c>
      <c r="AG1439" s="190" t="s">
        <v>163</v>
      </c>
      <c r="AH1439" s="190" t="s">
        <v>163</v>
      </c>
    </row>
    <row r="1440" spans="1:34" x14ac:dyDescent="0.2">
      <c r="A1440" s="190">
        <v>427001</v>
      </c>
      <c r="B1440" s="190" t="s">
        <v>172</v>
      </c>
      <c r="G1440" s="190" t="s">
        <v>163</v>
      </c>
      <c r="N1440" s="190" t="s">
        <v>167</v>
      </c>
      <c r="P1440" s="190" t="s">
        <v>167</v>
      </c>
      <c r="Y1440" s="190" t="s">
        <v>165</v>
      </c>
      <c r="AD1440" s="190" t="s">
        <v>163</v>
      </c>
      <c r="AE1440" s="190" t="s">
        <v>163</v>
      </c>
      <c r="AF1440" s="190" t="s">
        <v>163</v>
      </c>
      <c r="AG1440" s="190" t="s">
        <v>163</v>
      </c>
      <c r="AH1440" s="190" t="s">
        <v>163</v>
      </c>
    </row>
    <row r="1441" spans="1:44" x14ac:dyDescent="0.2">
      <c r="A1441" s="190">
        <v>427006</v>
      </c>
      <c r="B1441" s="190" t="s">
        <v>172</v>
      </c>
      <c r="N1441" s="190" t="s">
        <v>167</v>
      </c>
      <c r="R1441" s="190" t="s">
        <v>163</v>
      </c>
      <c r="T1441" s="190" t="s">
        <v>165</v>
      </c>
      <c r="AA1441" s="190" t="s">
        <v>165</v>
      </c>
      <c r="AB1441" s="190" t="s">
        <v>165</v>
      </c>
      <c r="AC1441" s="190" t="s">
        <v>165</v>
      </c>
      <c r="AD1441" s="190" t="s">
        <v>163</v>
      </c>
      <c r="AE1441" s="190" t="s">
        <v>163</v>
      </c>
      <c r="AF1441" s="190" t="s">
        <v>163</v>
      </c>
      <c r="AG1441" s="190" t="s">
        <v>163</v>
      </c>
      <c r="AH1441" s="190" t="s">
        <v>163</v>
      </c>
    </row>
    <row r="1442" spans="1:44" x14ac:dyDescent="0.2">
      <c r="A1442" s="190">
        <v>427007</v>
      </c>
      <c r="B1442" s="190" t="s">
        <v>172</v>
      </c>
      <c r="AC1442" s="190" t="s">
        <v>165</v>
      </c>
      <c r="AD1442" s="190" t="s">
        <v>163</v>
      </c>
      <c r="AE1442" s="190" t="s">
        <v>163</v>
      </c>
      <c r="AF1442" s="190" t="s">
        <v>163</v>
      </c>
      <c r="AG1442" s="190" t="s">
        <v>163</v>
      </c>
      <c r="AH1442" s="190" t="s">
        <v>163</v>
      </c>
    </row>
    <row r="1443" spans="1:44" x14ac:dyDescent="0.2">
      <c r="A1443" s="190">
        <v>427010</v>
      </c>
      <c r="B1443" s="190" t="s">
        <v>172</v>
      </c>
      <c r="V1443" s="190" t="s">
        <v>167</v>
      </c>
      <c r="Y1443" s="190" t="s">
        <v>165</v>
      </c>
      <c r="AA1443" s="190" t="s">
        <v>165</v>
      </c>
      <c r="AD1443" s="190" t="s">
        <v>163</v>
      </c>
      <c r="AE1443" s="190" t="s">
        <v>163</v>
      </c>
      <c r="AG1443" s="190" t="s">
        <v>163</v>
      </c>
      <c r="AH1443" s="190" t="s">
        <v>163</v>
      </c>
    </row>
    <row r="1444" spans="1:44" x14ac:dyDescent="0.2">
      <c r="A1444" s="190">
        <v>427014</v>
      </c>
      <c r="B1444" s="190" t="s">
        <v>172</v>
      </c>
      <c r="N1444" s="190" t="s">
        <v>165</v>
      </c>
      <c r="AD1444" s="190" t="s">
        <v>163</v>
      </c>
      <c r="AE1444" s="190" t="s">
        <v>163</v>
      </c>
      <c r="AF1444" s="190" t="s">
        <v>163</v>
      </c>
      <c r="AG1444" s="190" t="s">
        <v>163</v>
      </c>
      <c r="AH1444" s="190" t="s">
        <v>163</v>
      </c>
    </row>
    <row r="1445" spans="1:44" x14ac:dyDescent="0.2">
      <c r="A1445" s="190">
        <v>427018</v>
      </c>
      <c r="B1445" s="190" t="s">
        <v>172</v>
      </c>
      <c r="D1445" s="190" t="s">
        <v>165</v>
      </c>
      <c r="W1445" s="190" t="s">
        <v>167</v>
      </c>
      <c r="Y1445" s="190" t="s">
        <v>167</v>
      </c>
      <c r="AA1445" s="190" t="s">
        <v>167</v>
      </c>
      <c r="AF1445" s="190" t="s">
        <v>167</v>
      </c>
      <c r="AG1445" s="190" t="s">
        <v>167</v>
      </c>
    </row>
    <row r="1446" spans="1:44" x14ac:dyDescent="0.2">
      <c r="A1446" s="190">
        <v>427021</v>
      </c>
      <c r="B1446" s="190" t="s">
        <v>172</v>
      </c>
      <c r="N1446" s="190" t="s">
        <v>167</v>
      </c>
      <c r="R1446" s="190" t="s">
        <v>163</v>
      </c>
      <c r="Y1446" s="190" t="s">
        <v>165</v>
      </c>
      <c r="AA1446" s="190" t="s">
        <v>165</v>
      </c>
      <c r="AB1446" s="190" t="s">
        <v>165</v>
      </c>
      <c r="AC1446" s="190" t="s">
        <v>165</v>
      </c>
      <c r="AD1446" s="190" t="s">
        <v>163</v>
      </c>
      <c r="AE1446" s="190" t="s">
        <v>163</v>
      </c>
      <c r="AF1446" s="190" t="s">
        <v>163</v>
      </c>
      <c r="AG1446" s="190" t="s">
        <v>163</v>
      </c>
      <c r="AH1446" s="190" t="s">
        <v>163</v>
      </c>
    </row>
    <row r="1447" spans="1:44" x14ac:dyDescent="0.2">
      <c r="A1447" s="190">
        <v>427026</v>
      </c>
      <c r="B1447" s="190" t="s">
        <v>172</v>
      </c>
      <c r="R1447" s="190" t="s">
        <v>167</v>
      </c>
      <c r="W1447" s="190" t="s">
        <v>165</v>
      </c>
      <c r="AA1447" s="190" t="s">
        <v>165</v>
      </c>
      <c r="AD1447" s="190" t="s">
        <v>163</v>
      </c>
      <c r="AE1447" s="190" t="s">
        <v>163</v>
      </c>
      <c r="AF1447" s="190" t="s">
        <v>163</v>
      </c>
      <c r="AG1447" s="190" t="s">
        <v>163</v>
      </c>
      <c r="AH1447" s="190" t="s">
        <v>163</v>
      </c>
    </row>
    <row r="1448" spans="1:44" x14ac:dyDescent="0.2">
      <c r="A1448" s="190">
        <v>427044</v>
      </c>
      <c r="B1448" s="190" t="s">
        <v>172</v>
      </c>
      <c r="U1448" s="190" t="s">
        <v>163</v>
      </c>
      <c r="V1448" s="190" t="s">
        <v>163</v>
      </c>
      <c r="W1448" s="190" t="s">
        <v>163</v>
      </c>
      <c r="Z1448" s="190" t="s">
        <v>163</v>
      </c>
      <c r="AA1448" s="190" t="s">
        <v>163</v>
      </c>
      <c r="AB1448" s="190" t="s">
        <v>163</v>
      </c>
      <c r="AC1448" s="190" t="s">
        <v>163</v>
      </c>
      <c r="AD1448" s="190" t="s">
        <v>163</v>
      </c>
      <c r="AE1448" s="190" t="s">
        <v>163</v>
      </c>
      <c r="AF1448" s="190" t="s">
        <v>163</v>
      </c>
      <c r="AG1448" s="190" t="s">
        <v>163</v>
      </c>
      <c r="AH1448" s="190" t="s">
        <v>163</v>
      </c>
    </row>
    <row r="1449" spans="1:44" x14ac:dyDescent="0.2">
      <c r="A1449" s="190">
        <v>427052</v>
      </c>
      <c r="B1449" s="190" t="s">
        <v>172</v>
      </c>
      <c r="P1449" s="190" t="s">
        <v>167</v>
      </c>
      <c r="R1449" s="190" t="s">
        <v>165</v>
      </c>
      <c r="T1449" s="190" t="s">
        <v>167</v>
      </c>
      <c r="Y1449" s="190" t="s">
        <v>165</v>
      </c>
      <c r="AA1449" s="190" t="s">
        <v>165</v>
      </c>
      <c r="AB1449" s="190" t="s">
        <v>165</v>
      </c>
      <c r="AC1449" s="190" t="s">
        <v>165</v>
      </c>
      <c r="AD1449" s="190" t="s">
        <v>163</v>
      </c>
      <c r="AE1449" s="190" t="s">
        <v>163</v>
      </c>
      <c r="AF1449" s="190" t="s">
        <v>163</v>
      </c>
      <c r="AG1449" s="190" t="s">
        <v>163</v>
      </c>
      <c r="AH1449" s="190" t="s">
        <v>163</v>
      </c>
    </row>
    <row r="1450" spans="1:44" x14ac:dyDescent="0.2">
      <c r="A1450" s="190">
        <v>427057</v>
      </c>
      <c r="B1450" s="190" t="s">
        <v>172</v>
      </c>
      <c r="Y1450" s="190" t="s">
        <v>165</v>
      </c>
      <c r="AA1450" s="190" t="s">
        <v>165</v>
      </c>
      <c r="AD1450" s="190" t="s">
        <v>163</v>
      </c>
      <c r="AE1450" s="190" t="s">
        <v>163</v>
      </c>
      <c r="AF1450" s="190" t="s">
        <v>163</v>
      </c>
      <c r="AG1450" s="190" t="s">
        <v>163</v>
      </c>
      <c r="AH1450" s="190" t="s">
        <v>163</v>
      </c>
    </row>
    <row r="1451" spans="1:44" x14ac:dyDescent="0.2">
      <c r="A1451" s="190">
        <v>427058</v>
      </c>
      <c r="B1451" s="190" t="s">
        <v>172</v>
      </c>
      <c r="N1451" s="190" t="s">
        <v>167</v>
      </c>
      <c r="R1451" s="190" t="s">
        <v>163</v>
      </c>
      <c r="Y1451" s="190" t="s">
        <v>165</v>
      </c>
      <c r="AA1451" s="190" t="s">
        <v>163</v>
      </c>
      <c r="AB1451" s="190" t="s">
        <v>163</v>
      </c>
      <c r="AD1451" s="190" t="s">
        <v>163</v>
      </c>
      <c r="AE1451" s="190" t="s">
        <v>163</v>
      </c>
      <c r="AF1451" s="190" t="s">
        <v>163</v>
      </c>
      <c r="AG1451" s="190" t="s">
        <v>163</v>
      </c>
      <c r="AH1451" s="190" t="s">
        <v>163</v>
      </c>
    </row>
    <row r="1452" spans="1:44" x14ac:dyDescent="0.2">
      <c r="A1452" s="190">
        <v>427067</v>
      </c>
      <c r="B1452" s="190" t="s">
        <v>172</v>
      </c>
      <c r="C1452" s="190" t="s">
        <v>255</v>
      </c>
      <c r="D1452" s="190" t="s">
        <v>255</v>
      </c>
      <c r="E1452" s="190" t="s">
        <v>255</v>
      </c>
      <c r="F1452" s="190" t="s">
        <v>255</v>
      </c>
      <c r="G1452" s="190" t="s">
        <v>255</v>
      </c>
      <c r="H1452" s="190" t="s">
        <v>255</v>
      </c>
      <c r="I1452" s="190" t="s">
        <v>255</v>
      </c>
      <c r="J1452" s="190" t="s">
        <v>255</v>
      </c>
      <c r="K1452" s="190" t="s">
        <v>255</v>
      </c>
      <c r="L1452" s="190" t="s">
        <v>255</v>
      </c>
      <c r="M1452" s="190" t="s">
        <v>255</v>
      </c>
      <c r="N1452" s="190" t="s">
        <v>167</v>
      </c>
      <c r="O1452" s="190" t="s">
        <v>255</v>
      </c>
      <c r="P1452" s="190" t="s">
        <v>255</v>
      </c>
      <c r="Q1452" s="190" t="s">
        <v>255</v>
      </c>
      <c r="R1452" s="190" t="s">
        <v>165</v>
      </c>
      <c r="S1452" s="190" t="s">
        <v>167</v>
      </c>
      <c r="T1452" s="190" t="s">
        <v>255</v>
      </c>
      <c r="U1452" s="190" t="s">
        <v>255</v>
      </c>
      <c r="V1452" s="190" t="s">
        <v>255</v>
      </c>
      <c r="W1452" s="190" t="s">
        <v>255</v>
      </c>
      <c r="X1452" s="190" t="s">
        <v>255</v>
      </c>
      <c r="Y1452" s="190" t="s">
        <v>163</v>
      </c>
      <c r="Z1452" s="190" t="s">
        <v>163</v>
      </c>
      <c r="AA1452" s="190" t="s">
        <v>163</v>
      </c>
      <c r="AB1452" s="190" t="s">
        <v>163</v>
      </c>
      <c r="AC1452" s="190" t="s">
        <v>163</v>
      </c>
      <c r="AD1452" s="190" t="s">
        <v>163</v>
      </c>
      <c r="AE1452" s="190" t="s">
        <v>163</v>
      </c>
      <c r="AF1452" s="190" t="s">
        <v>163</v>
      </c>
      <c r="AG1452" s="190" t="s">
        <v>163</v>
      </c>
      <c r="AH1452" s="190" t="s">
        <v>163</v>
      </c>
      <c r="AI1452" s="190" t="s">
        <v>255</v>
      </c>
      <c r="AJ1452" s="190" t="s">
        <v>255</v>
      </c>
      <c r="AK1452" s="190" t="s">
        <v>255</v>
      </c>
      <c r="AL1452" s="190" t="s">
        <v>255</v>
      </c>
      <c r="AM1452" s="190" t="s">
        <v>255</v>
      </c>
      <c r="AN1452" s="190" t="s">
        <v>255</v>
      </c>
      <c r="AO1452" s="190" t="s">
        <v>255</v>
      </c>
      <c r="AP1452" s="190" t="s">
        <v>255</v>
      </c>
      <c r="AQ1452" s="190" t="s">
        <v>255</v>
      </c>
      <c r="AR1452" s="190" t="s">
        <v>255</v>
      </c>
    </row>
    <row r="1453" spans="1:44" x14ac:dyDescent="0.2">
      <c r="A1453" s="190">
        <v>427073</v>
      </c>
      <c r="B1453" s="190" t="s">
        <v>172</v>
      </c>
      <c r="T1453" s="190" t="s">
        <v>167</v>
      </c>
      <c r="AA1453" s="190" t="s">
        <v>165</v>
      </c>
      <c r="AB1453" s="190" t="s">
        <v>165</v>
      </c>
      <c r="AD1453" s="190" t="s">
        <v>163</v>
      </c>
      <c r="AE1453" s="190" t="s">
        <v>163</v>
      </c>
      <c r="AF1453" s="190" t="s">
        <v>163</v>
      </c>
      <c r="AG1453" s="190" t="s">
        <v>163</v>
      </c>
      <c r="AH1453" s="190" t="s">
        <v>163</v>
      </c>
    </row>
    <row r="1454" spans="1:44" x14ac:dyDescent="0.2">
      <c r="A1454" s="190">
        <v>427127</v>
      </c>
      <c r="B1454" s="190" t="s">
        <v>172</v>
      </c>
      <c r="AD1454" s="190" t="s">
        <v>163</v>
      </c>
      <c r="AE1454" s="190" t="s">
        <v>163</v>
      </c>
      <c r="AF1454" s="190" t="s">
        <v>163</v>
      </c>
      <c r="AG1454" s="190" t="s">
        <v>163</v>
      </c>
      <c r="AH1454" s="190" t="s">
        <v>163</v>
      </c>
    </row>
    <row r="1455" spans="1:44" x14ac:dyDescent="0.2">
      <c r="A1455" s="190">
        <v>427128</v>
      </c>
      <c r="B1455" s="190" t="s">
        <v>172</v>
      </c>
      <c r="AD1455" s="190" t="s">
        <v>163</v>
      </c>
      <c r="AE1455" s="190" t="s">
        <v>163</v>
      </c>
      <c r="AF1455" s="190" t="s">
        <v>163</v>
      </c>
      <c r="AG1455" s="190" t="s">
        <v>163</v>
      </c>
      <c r="AH1455" s="190" t="s">
        <v>163</v>
      </c>
    </row>
    <row r="1456" spans="1:44" x14ac:dyDescent="0.2">
      <c r="A1456" s="190">
        <v>427129</v>
      </c>
      <c r="B1456" s="190" t="s">
        <v>172</v>
      </c>
      <c r="P1456" s="190" t="s">
        <v>167</v>
      </c>
      <c r="Y1456" s="190" t="s">
        <v>165</v>
      </c>
      <c r="Z1456" s="190" t="s">
        <v>165</v>
      </c>
      <c r="AA1456" s="190" t="s">
        <v>165</v>
      </c>
      <c r="AC1456" s="190" t="s">
        <v>165</v>
      </c>
      <c r="AD1456" s="190" t="s">
        <v>163</v>
      </c>
      <c r="AE1456" s="190" t="s">
        <v>163</v>
      </c>
      <c r="AF1456" s="190" t="s">
        <v>163</v>
      </c>
      <c r="AG1456" s="190" t="s">
        <v>163</v>
      </c>
      <c r="AH1456" s="190" t="s">
        <v>163</v>
      </c>
    </row>
    <row r="1457" spans="1:44" x14ac:dyDescent="0.2">
      <c r="A1457" s="190">
        <v>427160</v>
      </c>
      <c r="B1457" s="190" t="s">
        <v>172</v>
      </c>
      <c r="AD1457" s="190" t="s">
        <v>163</v>
      </c>
      <c r="AE1457" s="190" t="s">
        <v>163</v>
      </c>
      <c r="AF1457" s="190" t="s">
        <v>163</v>
      </c>
      <c r="AG1457" s="190" t="s">
        <v>163</v>
      </c>
      <c r="AH1457" s="190" t="s">
        <v>163</v>
      </c>
    </row>
    <row r="1458" spans="1:44" x14ac:dyDescent="0.2">
      <c r="A1458" s="190">
        <v>427227</v>
      </c>
      <c r="B1458" s="190" t="s">
        <v>172</v>
      </c>
      <c r="N1458" s="190" t="s">
        <v>167</v>
      </c>
      <c r="P1458" s="190" t="s">
        <v>167</v>
      </c>
      <c r="R1458" s="190" t="s">
        <v>167</v>
      </c>
      <c r="T1458" s="190" t="s">
        <v>167</v>
      </c>
      <c r="Y1458" s="190" t="s">
        <v>163</v>
      </c>
      <c r="Z1458" s="190" t="s">
        <v>163</v>
      </c>
      <c r="AA1458" s="190" t="s">
        <v>165</v>
      </c>
      <c r="AB1458" s="190" t="s">
        <v>163</v>
      </c>
      <c r="AD1458" s="190" t="s">
        <v>163</v>
      </c>
      <c r="AE1458" s="190" t="s">
        <v>163</v>
      </c>
      <c r="AF1458" s="190" t="s">
        <v>163</v>
      </c>
      <c r="AG1458" s="190" t="s">
        <v>163</v>
      </c>
      <c r="AH1458" s="190" t="s">
        <v>163</v>
      </c>
    </row>
    <row r="1459" spans="1:44" x14ac:dyDescent="0.2">
      <c r="A1459" s="190">
        <v>427328</v>
      </c>
      <c r="B1459" s="190" t="s">
        <v>172</v>
      </c>
      <c r="C1459" s="190" t="s">
        <v>255</v>
      </c>
      <c r="D1459" s="190" t="s">
        <v>255</v>
      </c>
      <c r="E1459" s="190" t="s">
        <v>255</v>
      </c>
      <c r="F1459" s="190" t="s">
        <v>167</v>
      </c>
      <c r="G1459" s="190" t="s">
        <v>255</v>
      </c>
      <c r="H1459" s="190" t="s">
        <v>255</v>
      </c>
      <c r="I1459" s="190" t="s">
        <v>255</v>
      </c>
      <c r="J1459" s="190" t="s">
        <v>255</v>
      </c>
      <c r="K1459" s="190" t="s">
        <v>255</v>
      </c>
      <c r="L1459" s="190" t="s">
        <v>255</v>
      </c>
      <c r="M1459" s="190" t="s">
        <v>255</v>
      </c>
      <c r="N1459" s="190" t="s">
        <v>255</v>
      </c>
      <c r="O1459" s="190" t="s">
        <v>255</v>
      </c>
      <c r="P1459" s="190" t="s">
        <v>167</v>
      </c>
      <c r="Q1459" s="190" t="s">
        <v>255</v>
      </c>
      <c r="R1459" s="190" t="s">
        <v>255</v>
      </c>
      <c r="S1459" s="190" t="s">
        <v>255</v>
      </c>
      <c r="T1459" s="190" t="s">
        <v>255</v>
      </c>
      <c r="U1459" s="190" t="s">
        <v>255</v>
      </c>
      <c r="V1459" s="190" t="s">
        <v>255</v>
      </c>
      <c r="W1459" s="190" t="s">
        <v>255</v>
      </c>
      <c r="X1459" s="190" t="s">
        <v>255</v>
      </c>
      <c r="Y1459" s="190" t="s">
        <v>163</v>
      </c>
      <c r="Z1459" s="190" t="s">
        <v>163</v>
      </c>
      <c r="AA1459" s="190" t="s">
        <v>255</v>
      </c>
      <c r="AB1459" s="190" t="s">
        <v>163</v>
      </c>
      <c r="AC1459" s="190" t="s">
        <v>255</v>
      </c>
      <c r="AD1459" s="190" t="s">
        <v>163</v>
      </c>
      <c r="AE1459" s="190" t="s">
        <v>163</v>
      </c>
      <c r="AF1459" s="190" t="s">
        <v>163</v>
      </c>
      <c r="AG1459" s="190" t="s">
        <v>163</v>
      </c>
      <c r="AH1459" s="190" t="s">
        <v>163</v>
      </c>
      <c r="AI1459" s="190" t="s">
        <v>255</v>
      </c>
      <c r="AJ1459" s="190" t="s">
        <v>255</v>
      </c>
      <c r="AK1459" s="190" t="s">
        <v>255</v>
      </c>
      <c r="AL1459" s="190" t="s">
        <v>255</v>
      </c>
      <c r="AM1459" s="190" t="s">
        <v>255</v>
      </c>
      <c r="AN1459" s="190" t="s">
        <v>255</v>
      </c>
      <c r="AO1459" s="190" t="s">
        <v>255</v>
      </c>
      <c r="AP1459" s="190" t="s">
        <v>255</v>
      </c>
      <c r="AQ1459" s="190" t="s">
        <v>255</v>
      </c>
      <c r="AR1459" s="190" t="s">
        <v>255</v>
      </c>
    </row>
    <row r="1460" spans="1:44" x14ac:dyDescent="0.2">
      <c r="A1460" s="190">
        <v>427487</v>
      </c>
      <c r="B1460" s="190" t="s">
        <v>172</v>
      </c>
      <c r="Y1460" s="190" t="s">
        <v>163</v>
      </c>
      <c r="AB1460" s="190" t="s">
        <v>163</v>
      </c>
      <c r="AC1460" s="190" t="s">
        <v>163</v>
      </c>
      <c r="AD1460" s="190" t="s">
        <v>163</v>
      </c>
      <c r="AE1460" s="190" t="s">
        <v>163</v>
      </c>
      <c r="AF1460" s="190" t="s">
        <v>163</v>
      </c>
      <c r="AG1460" s="190" t="s">
        <v>163</v>
      </c>
      <c r="AH1460" s="190" t="s">
        <v>163</v>
      </c>
    </row>
    <row r="1461" spans="1:44" x14ac:dyDescent="0.2">
      <c r="A1461" s="190">
        <v>427535</v>
      </c>
      <c r="B1461" s="190" t="s">
        <v>172</v>
      </c>
      <c r="Y1461" s="190" t="s">
        <v>163</v>
      </c>
      <c r="Z1461" s="190" t="s">
        <v>163</v>
      </c>
      <c r="AA1461" s="190" t="s">
        <v>163</v>
      </c>
      <c r="AB1461" s="190" t="s">
        <v>163</v>
      </c>
      <c r="AC1461" s="190" t="s">
        <v>163</v>
      </c>
      <c r="AD1461" s="190" t="s">
        <v>163</v>
      </c>
      <c r="AE1461" s="190" t="s">
        <v>163</v>
      </c>
      <c r="AF1461" s="190" t="s">
        <v>163</v>
      </c>
      <c r="AG1461" s="190" t="s">
        <v>163</v>
      </c>
      <c r="AH1461" s="190" t="s">
        <v>163</v>
      </c>
    </row>
    <row r="1462" spans="1:44" x14ac:dyDescent="0.2">
      <c r="A1462" s="190">
        <v>427540</v>
      </c>
      <c r="B1462" s="190" t="s">
        <v>172</v>
      </c>
      <c r="L1462" s="190" t="s">
        <v>165</v>
      </c>
      <c r="N1462" s="190" t="s">
        <v>165</v>
      </c>
      <c r="AD1462" s="190" t="s">
        <v>163</v>
      </c>
      <c r="AE1462" s="190" t="s">
        <v>163</v>
      </c>
      <c r="AF1462" s="190" t="s">
        <v>163</v>
      </c>
      <c r="AG1462" s="190" t="s">
        <v>163</v>
      </c>
      <c r="AH1462" s="190" t="s">
        <v>163</v>
      </c>
    </row>
    <row r="1463" spans="1:44" x14ac:dyDescent="0.2">
      <c r="A1463" s="190">
        <v>427626</v>
      </c>
      <c r="B1463" s="190" t="s">
        <v>172</v>
      </c>
      <c r="L1463" s="190" t="s">
        <v>167</v>
      </c>
      <c r="N1463" s="190" t="s">
        <v>163</v>
      </c>
      <c r="P1463" s="190" t="s">
        <v>167</v>
      </c>
      <c r="R1463" s="190" t="s">
        <v>163</v>
      </c>
      <c r="Y1463" s="190" t="s">
        <v>165</v>
      </c>
      <c r="AA1463" s="190" t="s">
        <v>165</v>
      </c>
      <c r="AD1463" s="190" t="s">
        <v>163</v>
      </c>
      <c r="AE1463" s="190" t="s">
        <v>163</v>
      </c>
      <c r="AF1463" s="190" t="s">
        <v>163</v>
      </c>
      <c r="AG1463" s="190" t="s">
        <v>163</v>
      </c>
      <c r="AH1463" s="190" t="s">
        <v>163</v>
      </c>
    </row>
    <row r="1464" spans="1:44" x14ac:dyDescent="0.2">
      <c r="A1464" s="190">
        <v>427654</v>
      </c>
      <c r="B1464" s="190" t="s">
        <v>172</v>
      </c>
      <c r="Y1464" s="190" t="s">
        <v>165</v>
      </c>
      <c r="AA1464" s="190" t="s">
        <v>165</v>
      </c>
      <c r="AD1464" s="190" t="s">
        <v>163</v>
      </c>
      <c r="AE1464" s="190" t="s">
        <v>163</v>
      </c>
      <c r="AF1464" s="190" t="s">
        <v>163</v>
      </c>
      <c r="AG1464" s="190" t="s">
        <v>163</v>
      </c>
      <c r="AH1464" s="190" t="s">
        <v>163</v>
      </c>
    </row>
    <row r="1465" spans="1:44" x14ac:dyDescent="0.2">
      <c r="A1465" s="190">
        <v>427679</v>
      </c>
      <c r="B1465" s="190" t="s">
        <v>172</v>
      </c>
      <c r="C1465" s="190" t="s">
        <v>255</v>
      </c>
      <c r="D1465" s="190" t="s">
        <v>255</v>
      </c>
      <c r="E1465" s="190" t="s">
        <v>255</v>
      </c>
      <c r="F1465" s="190" t="s">
        <v>255</v>
      </c>
      <c r="G1465" s="190" t="s">
        <v>165</v>
      </c>
      <c r="H1465" s="190" t="s">
        <v>255</v>
      </c>
      <c r="I1465" s="190" t="s">
        <v>255</v>
      </c>
      <c r="J1465" s="190" t="s">
        <v>165</v>
      </c>
      <c r="K1465" s="190" t="s">
        <v>255</v>
      </c>
      <c r="L1465" s="190" t="s">
        <v>255</v>
      </c>
      <c r="M1465" s="190" t="s">
        <v>255</v>
      </c>
      <c r="N1465" s="190" t="s">
        <v>255</v>
      </c>
      <c r="O1465" s="190" t="s">
        <v>165</v>
      </c>
      <c r="P1465" s="190" t="s">
        <v>255</v>
      </c>
      <c r="Q1465" s="190" t="s">
        <v>255</v>
      </c>
      <c r="R1465" s="190" t="s">
        <v>165</v>
      </c>
      <c r="S1465" s="190" t="s">
        <v>255</v>
      </c>
      <c r="T1465" s="190" t="s">
        <v>255</v>
      </c>
      <c r="U1465" s="190" t="s">
        <v>255</v>
      </c>
      <c r="V1465" s="190" t="s">
        <v>255</v>
      </c>
      <c r="W1465" s="190" t="s">
        <v>255</v>
      </c>
      <c r="X1465" s="190" t="s">
        <v>255</v>
      </c>
      <c r="Y1465" s="190" t="s">
        <v>255</v>
      </c>
      <c r="Z1465" s="190" t="s">
        <v>165</v>
      </c>
      <c r="AA1465" s="190" t="s">
        <v>165</v>
      </c>
      <c r="AB1465" s="190" t="s">
        <v>165</v>
      </c>
      <c r="AC1465" s="190" t="s">
        <v>165</v>
      </c>
      <c r="AD1465" s="190" t="s">
        <v>163</v>
      </c>
      <c r="AE1465" s="190" t="s">
        <v>163</v>
      </c>
      <c r="AF1465" s="190" t="s">
        <v>163</v>
      </c>
      <c r="AG1465" s="190" t="s">
        <v>163</v>
      </c>
      <c r="AH1465" s="190" t="s">
        <v>163</v>
      </c>
      <c r="AI1465" s="190" t="s">
        <v>255</v>
      </c>
      <c r="AJ1465" s="190" t="s">
        <v>255</v>
      </c>
      <c r="AK1465" s="190" t="s">
        <v>255</v>
      </c>
      <c r="AL1465" s="190" t="s">
        <v>255</v>
      </c>
      <c r="AM1465" s="190" t="s">
        <v>255</v>
      </c>
      <c r="AN1465" s="190" t="s">
        <v>255</v>
      </c>
      <c r="AO1465" s="190" t="s">
        <v>255</v>
      </c>
      <c r="AP1465" s="190" t="s">
        <v>255</v>
      </c>
      <c r="AQ1465" s="190" t="s">
        <v>255</v>
      </c>
      <c r="AR1465" s="190" t="s">
        <v>255</v>
      </c>
    </row>
    <row r="1466" spans="1:44" x14ac:dyDescent="0.2">
      <c r="A1466" s="190">
        <v>427712</v>
      </c>
      <c r="B1466" s="190" t="s">
        <v>172</v>
      </c>
      <c r="Y1466" s="190" t="s">
        <v>163</v>
      </c>
      <c r="Z1466" s="190" t="s">
        <v>163</v>
      </c>
      <c r="AB1466" s="190" t="s">
        <v>163</v>
      </c>
      <c r="AC1466" s="190" t="s">
        <v>163</v>
      </c>
      <c r="AD1466" s="190" t="s">
        <v>163</v>
      </c>
      <c r="AE1466" s="190" t="s">
        <v>163</v>
      </c>
      <c r="AF1466" s="190" t="s">
        <v>163</v>
      </c>
      <c r="AG1466" s="190" t="s">
        <v>163</v>
      </c>
      <c r="AH1466" s="190" t="s">
        <v>163</v>
      </c>
    </row>
    <row r="1467" spans="1:44" x14ac:dyDescent="0.2">
      <c r="A1467" s="190">
        <v>427726</v>
      </c>
      <c r="B1467" s="190" t="s">
        <v>172</v>
      </c>
      <c r="U1467" s="190" t="s">
        <v>165</v>
      </c>
      <c r="V1467" s="190" t="s">
        <v>163</v>
      </c>
      <c r="W1467" s="190" t="s">
        <v>163</v>
      </c>
      <c r="Y1467" s="190" t="s">
        <v>165</v>
      </c>
      <c r="AA1467" s="190" t="s">
        <v>165</v>
      </c>
      <c r="AD1467" s="190" t="s">
        <v>163</v>
      </c>
      <c r="AE1467" s="190" t="s">
        <v>163</v>
      </c>
      <c r="AF1467" s="190" t="s">
        <v>163</v>
      </c>
      <c r="AG1467" s="190" t="s">
        <v>163</v>
      </c>
      <c r="AH1467" s="190" t="s">
        <v>163</v>
      </c>
    </row>
    <row r="1468" spans="1:44" x14ac:dyDescent="0.2">
      <c r="A1468" s="190">
        <v>402023</v>
      </c>
      <c r="B1468" s="190" t="s">
        <v>3501</v>
      </c>
      <c r="R1468" s="190" t="s">
        <v>165</v>
      </c>
      <c r="U1468" s="190" t="s">
        <v>163</v>
      </c>
      <c r="Y1468" s="190" t="s">
        <v>163</v>
      </c>
      <c r="Z1468" s="190" t="s">
        <v>163</v>
      </c>
      <c r="AA1468" s="190" t="s">
        <v>163</v>
      </c>
      <c r="AB1468" s="190" t="s">
        <v>163</v>
      </c>
      <c r="AC1468" s="190" t="s">
        <v>163</v>
      </c>
    </row>
    <row r="1469" spans="1:44" x14ac:dyDescent="0.2">
      <c r="A1469" s="190">
        <v>402116</v>
      </c>
      <c r="B1469" s="190" t="s">
        <v>3501</v>
      </c>
      <c r="Q1469" s="190" t="s">
        <v>165</v>
      </c>
      <c r="R1469" s="190" t="s">
        <v>165</v>
      </c>
      <c r="U1469" s="190" t="s">
        <v>165</v>
      </c>
      <c r="Y1469" s="190" t="s">
        <v>163</v>
      </c>
      <c r="Z1469" s="190" t="s">
        <v>163</v>
      </c>
      <c r="AA1469" s="190" t="s">
        <v>163</v>
      </c>
      <c r="AB1469" s="190" t="s">
        <v>163</v>
      </c>
      <c r="AC1469" s="190" t="s">
        <v>163</v>
      </c>
    </row>
    <row r="1470" spans="1:44" x14ac:dyDescent="0.2">
      <c r="A1470" s="190">
        <v>408185</v>
      </c>
      <c r="B1470" s="190" t="s">
        <v>3501</v>
      </c>
      <c r="Y1470" s="190" t="s">
        <v>163</v>
      </c>
      <c r="Z1470" s="190" t="s">
        <v>163</v>
      </c>
      <c r="AA1470" s="190" t="s">
        <v>163</v>
      </c>
      <c r="AB1470" s="190" t="s">
        <v>163</v>
      </c>
      <c r="AC1470" s="190" t="s">
        <v>163</v>
      </c>
    </row>
    <row r="1471" spans="1:44" x14ac:dyDescent="0.2">
      <c r="A1471" s="190">
        <v>416904</v>
      </c>
      <c r="B1471" s="190" t="s">
        <v>3501</v>
      </c>
      <c r="H1471" s="190" t="s">
        <v>167</v>
      </c>
      <c r="L1471" s="190" t="s">
        <v>165</v>
      </c>
      <c r="R1471" s="190" t="s">
        <v>163</v>
      </c>
      <c r="S1471" s="190" t="s">
        <v>163</v>
      </c>
      <c r="Y1471" s="190" t="s">
        <v>163</v>
      </c>
      <c r="Z1471" s="190" t="s">
        <v>163</v>
      </c>
      <c r="AA1471" s="190" t="s">
        <v>163</v>
      </c>
      <c r="AB1471" s="190" t="s">
        <v>163</v>
      </c>
      <c r="AC1471" s="190" t="s">
        <v>163</v>
      </c>
    </row>
    <row r="1472" spans="1:44" x14ac:dyDescent="0.2">
      <c r="A1472" s="190">
        <v>417265</v>
      </c>
      <c r="B1472" s="190" t="s">
        <v>3501</v>
      </c>
      <c r="N1472" s="190" t="s">
        <v>163</v>
      </c>
      <c r="P1472" s="190" t="s">
        <v>167</v>
      </c>
      <c r="W1472" s="190" t="s">
        <v>167</v>
      </c>
      <c r="Y1472" s="190" t="s">
        <v>163</v>
      </c>
      <c r="Z1472" s="190" t="s">
        <v>163</v>
      </c>
      <c r="AA1472" s="190" t="s">
        <v>163</v>
      </c>
      <c r="AB1472" s="190" t="s">
        <v>163</v>
      </c>
      <c r="AC1472" s="190" t="s">
        <v>163</v>
      </c>
    </row>
    <row r="1473" spans="1:29" x14ac:dyDescent="0.2">
      <c r="A1473" s="190">
        <v>417306</v>
      </c>
      <c r="B1473" s="190" t="s">
        <v>3501</v>
      </c>
      <c r="K1473" s="190" t="s">
        <v>167</v>
      </c>
      <c r="N1473" s="190" t="s">
        <v>167</v>
      </c>
      <c r="P1473" s="190" t="s">
        <v>167</v>
      </c>
      <c r="R1473" s="190" t="s">
        <v>167</v>
      </c>
      <c r="Y1473" s="190" t="s">
        <v>163</v>
      </c>
      <c r="Z1473" s="190" t="s">
        <v>163</v>
      </c>
      <c r="AA1473" s="190" t="s">
        <v>163</v>
      </c>
      <c r="AB1473" s="190" t="s">
        <v>163</v>
      </c>
      <c r="AC1473" s="190" t="s">
        <v>163</v>
      </c>
    </row>
    <row r="1474" spans="1:29" x14ac:dyDescent="0.2">
      <c r="A1474" s="190">
        <v>418125</v>
      </c>
      <c r="B1474" s="190" t="s">
        <v>3501</v>
      </c>
      <c r="I1474" s="190" t="s">
        <v>165</v>
      </c>
      <c r="L1474" s="190" t="s">
        <v>165</v>
      </c>
      <c r="R1474" s="190" t="s">
        <v>167</v>
      </c>
      <c r="Y1474" s="190" t="s">
        <v>163</v>
      </c>
      <c r="Z1474" s="190" t="s">
        <v>163</v>
      </c>
      <c r="AA1474" s="190" t="s">
        <v>163</v>
      </c>
      <c r="AB1474" s="190" t="s">
        <v>163</v>
      </c>
      <c r="AC1474" s="190" t="s">
        <v>163</v>
      </c>
    </row>
    <row r="1475" spans="1:29" x14ac:dyDescent="0.2">
      <c r="A1475" s="190">
        <v>419419</v>
      </c>
      <c r="B1475" s="190" t="s">
        <v>3501</v>
      </c>
      <c r="I1475" s="190" t="s">
        <v>167</v>
      </c>
      <c r="P1475" s="190" t="s">
        <v>167</v>
      </c>
      <c r="X1475" s="190" t="s">
        <v>167</v>
      </c>
      <c r="Y1475" s="190" t="s">
        <v>163</v>
      </c>
      <c r="Z1475" s="190" t="s">
        <v>163</v>
      </c>
      <c r="AA1475" s="190" t="s">
        <v>163</v>
      </c>
      <c r="AB1475" s="190" t="s">
        <v>163</v>
      </c>
      <c r="AC1475" s="190" t="s">
        <v>163</v>
      </c>
    </row>
    <row r="1476" spans="1:29" x14ac:dyDescent="0.2">
      <c r="A1476" s="190">
        <v>419519</v>
      </c>
      <c r="B1476" s="190" t="s">
        <v>3501</v>
      </c>
      <c r="E1476" s="190" t="s">
        <v>167</v>
      </c>
      <c r="R1476" s="190" t="s">
        <v>163</v>
      </c>
      <c r="W1476" s="190" t="s">
        <v>167</v>
      </c>
      <c r="Z1476" s="190" t="s">
        <v>163</v>
      </c>
      <c r="AA1476" s="190" t="s">
        <v>163</v>
      </c>
    </row>
    <row r="1477" spans="1:29" x14ac:dyDescent="0.2">
      <c r="A1477" s="190">
        <v>419691</v>
      </c>
      <c r="B1477" s="190" t="s">
        <v>3501</v>
      </c>
      <c r="H1477" s="190" t="s">
        <v>167</v>
      </c>
      <c r="P1477" s="190" t="s">
        <v>165</v>
      </c>
      <c r="R1477" s="190" t="s">
        <v>163</v>
      </c>
      <c r="S1477" s="190" t="s">
        <v>167</v>
      </c>
      <c r="Y1477" s="190" t="s">
        <v>163</v>
      </c>
      <c r="Z1477" s="190" t="s">
        <v>163</v>
      </c>
      <c r="AA1477" s="190" t="s">
        <v>163</v>
      </c>
      <c r="AB1477" s="190" t="s">
        <v>163</v>
      </c>
      <c r="AC1477" s="190" t="s">
        <v>163</v>
      </c>
    </row>
    <row r="1478" spans="1:29" x14ac:dyDescent="0.2">
      <c r="A1478" s="190">
        <v>420442</v>
      </c>
      <c r="B1478" s="190" t="s">
        <v>3501</v>
      </c>
      <c r="M1478" s="190" t="s">
        <v>167</v>
      </c>
      <c r="P1478" s="190" t="s">
        <v>167</v>
      </c>
      <c r="Q1478" s="190" t="s">
        <v>163</v>
      </c>
      <c r="Y1478" s="190" t="s">
        <v>163</v>
      </c>
      <c r="Z1478" s="190" t="s">
        <v>163</v>
      </c>
      <c r="AA1478" s="190" t="s">
        <v>163</v>
      </c>
      <c r="AB1478" s="190" t="s">
        <v>163</v>
      </c>
      <c r="AC1478" s="190" t="s">
        <v>163</v>
      </c>
    </row>
    <row r="1479" spans="1:29" x14ac:dyDescent="0.2">
      <c r="A1479" s="190">
        <v>421027</v>
      </c>
      <c r="B1479" s="190" t="s">
        <v>3501</v>
      </c>
      <c r="N1479" s="190" t="s">
        <v>167</v>
      </c>
      <c r="Q1479" s="190" t="s">
        <v>167</v>
      </c>
      <c r="R1479" s="190" t="s">
        <v>167</v>
      </c>
      <c r="U1479" s="190" t="s">
        <v>167</v>
      </c>
      <c r="Y1479" s="190" t="s">
        <v>163</v>
      </c>
      <c r="Z1479" s="190" t="s">
        <v>163</v>
      </c>
      <c r="AA1479" s="190" t="s">
        <v>163</v>
      </c>
      <c r="AB1479" s="190" t="s">
        <v>163</v>
      </c>
      <c r="AC1479" s="190" t="s">
        <v>163</v>
      </c>
    </row>
    <row r="1480" spans="1:29" x14ac:dyDescent="0.2">
      <c r="A1480" s="190">
        <v>421064</v>
      </c>
      <c r="B1480" s="190" t="s">
        <v>3501</v>
      </c>
      <c r="N1480" s="190" t="s">
        <v>165</v>
      </c>
      <c r="Y1480" s="190" t="s">
        <v>163</v>
      </c>
      <c r="Z1480" s="190" t="s">
        <v>163</v>
      </c>
      <c r="AA1480" s="190" t="s">
        <v>163</v>
      </c>
      <c r="AB1480" s="190" t="s">
        <v>163</v>
      </c>
      <c r="AC1480" s="190" t="s">
        <v>163</v>
      </c>
    </row>
    <row r="1481" spans="1:29" x14ac:dyDescent="0.2">
      <c r="A1481" s="190">
        <v>421266</v>
      </c>
      <c r="B1481" s="190" t="s">
        <v>3501</v>
      </c>
      <c r="H1481" s="190" t="s">
        <v>167</v>
      </c>
      <c r="S1481" s="190" t="s">
        <v>167</v>
      </c>
      <c r="Y1481" s="190" t="s">
        <v>163</v>
      </c>
      <c r="Z1481" s="190" t="s">
        <v>163</v>
      </c>
      <c r="AA1481" s="190" t="s">
        <v>163</v>
      </c>
      <c r="AB1481" s="190" t="s">
        <v>163</v>
      </c>
      <c r="AC1481" s="190" t="s">
        <v>163</v>
      </c>
    </row>
    <row r="1482" spans="1:29" x14ac:dyDescent="0.2">
      <c r="A1482" s="190">
        <v>421534</v>
      </c>
      <c r="B1482" s="190" t="s">
        <v>3501</v>
      </c>
      <c r="E1482" s="190" t="s">
        <v>167</v>
      </c>
      <c r="Q1482" s="190" t="s">
        <v>167</v>
      </c>
      <c r="T1482" s="190" t="s">
        <v>165</v>
      </c>
      <c r="W1482" s="190" t="s">
        <v>165</v>
      </c>
      <c r="Y1482" s="190" t="s">
        <v>163</v>
      </c>
      <c r="Z1482" s="190" t="s">
        <v>163</v>
      </c>
      <c r="AA1482" s="190" t="s">
        <v>163</v>
      </c>
      <c r="AB1482" s="190" t="s">
        <v>163</v>
      </c>
      <c r="AC1482" s="190" t="s">
        <v>163</v>
      </c>
    </row>
    <row r="1483" spans="1:29" x14ac:dyDescent="0.2">
      <c r="A1483" s="190">
        <v>421594</v>
      </c>
      <c r="B1483" s="190" t="s">
        <v>3501</v>
      </c>
      <c r="I1483" s="190" t="s">
        <v>167</v>
      </c>
      <c r="J1483" s="190" t="s">
        <v>167</v>
      </c>
      <c r="L1483" s="190" t="s">
        <v>165</v>
      </c>
      <c r="O1483" s="190" t="s">
        <v>167</v>
      </c>
      <c r="Y1483" s="190" t="s">
        <v>163</v>
      </c>
      <c r="Z1483" s="190" t="s">
        <v>163</v>
      </c>
      <c r="AA1483" s="190" t="s">
        <v>163</v>
      </c>
      <c r="AB1483" s="190" t="s">
        <v>163</v>
      </c>
      <c r="AC1483" s="190" t="s">
        <v>163</v>
      </c>
    </row>
    <row r="1484" spans="1:29" x14ac:dyDescent="0.2">
      <c r="A1484" s="190">
        <v>421716</v>
      </c>
      <c r="B1484" s="190" t="s">
        <v>3501</v>
      </c>
      <c r="K1484" s="190" t="s">
        <v>167</v>
      </c>
      <c r="X1484" s="190" t="s">
        <v>167</v>
      </c>
      <c r="Y1484" s="190" t="s">
        <v>163</v>
      </c>
      <c r="Z1484" s="190" t="s">
        <v>163</v>
      </c>
      <c r="AA1484" s="190" t="s">
        <v>163</v>
      </c>
      <c r="AB1484" s="190" t="s">
        <v>163</v>
      </c>
      <c r="AC1484" s="190" t="s">
        <v>163</v>
      </c>
    </row>
    <row r="1485" spans="1:29" x14ac:dyDescent="0.2">
      <c r="A1485" s="190">
        <v>421966</v>
      </c>
      <c r="B1485" s="190" t="s">
        <v>3501</v>
      </c>
      <c r="V1485" s="190" t="s">
        <v>167</v>
      </c>
      <c r="W1485" s="190" t="s">
        <v>167</v>
      </c>
      <c r="Y1485" s="190" t="s">
        <v>163</v>
      </c>
      <c r="Z1485" s="190" t="s">
        <v>163</v>
      </c>
      <c r="AA1485" s="190" t="s">
        <v>163</v>
      </c>
      <c r="AB1485" s="190" t="s">
        <v>163</v>
      </c>
      <c r="AC1485" s="190" t="s">
        <v>163</v>
      </c>
    </row>
    <row r="1486" spans="1:29" x14ac:dyDescent="0.2">
      <c r="A1486" s="190">
        <v>422429</v>
      </c>
      <c r="B1486" s="190" t="s">
        <v>3501</v>
      </c>
      <c r="C1486" s="190" t="s">
        <v>167</v>
      </c>
      <c r="S1486" s="190" t="s">
        <v>167</v>
      </c>
      <c r="W1486" s="190" t="s">
        <v>167</v>
      </c>
      <c r="X1486" s="190" t="s">
        <v>167</v>
      </c>
      <c r="Y1486" s="190" t="s">
        <v>163</v>
      </c>
      <c r="Z1486" s="190" t="s">
        <v>163</v>
      </c>
      <c r="AA1486" s="190" t="s">
        <v>163</v>
      </c>
      <c r="AB1486" s="190" t="s">
        <v>163</v>
      </c>
      <c r="AC1486" s="190" t="s">
        <v>163</v>
      </c>
    </row>
    <row r="1487" spans="1:29" x14ac:dyDescent="0.2">
      <c r="A1487" s="190">
        <v>422448</v>
      </c>
      <c r="B1487" s="190" t="s">
        <v>3501</v>
      </c>
      <c r="P1487" s="190" t="s">
        <v>167</v>
      </c>
      <c r="Q1487" s="190" t="s">
        <v>163</v>
      </c>
      <c r="Y1487" s="190" t="s">
        <v>163</v>
      </c>
      <c r="Z1487" s="190" t="s">
        <v>163</v>
      </c>
      <c r="AA1487" s="190" t="s">
        <v>163</v>
      </c>
      <c r="AB1487" s="190" t="s">
        <v>163</v>
      </c>
      <c r="AC1487" s="190" t="s">
        <v>163</v>
      </c>
    </row>
    <row r="1488" spans="1:29" x14ac:dyDescent="0.2">
      <c r="A1488" s="190">
        <v>422493</v>
      </c>
      <c r="B1488" s="190" t="s">
        <v>3501</v>
      </c>
      <c r="O1488" s="190" t="s">
        <v>163</v>
      </c>
      <c r="R1488" s="190" t="s">
        <v>165</v>
      </c>
      <c r="V1488" s="190" t="s">
        <v>163</v>
      </c>
      <c r="W1488" s="190" t="s">
        <v>163</v>
      </c>
      <c r="Y1488" s="190" t="s">
        <v>163</v>
      </c>
      <c r="Z1488" s="190" t="s">
        <v>163</v>
      </c>
      <c r="AA1488" s="190" t="s">
        <v>163</v>
      </c>
      <c r="AB1488" s="190" t="s">
        <v>163</v>
      </c>
      <c r="AC1488" s="190" t="s">
        <v>163</v>
      </c>
    </row>
    <row r="1489" spans="1:29" x14ac:dyDescent="0.2">
      <c r="A1489" s="190">
        <v>422561</v>
      </c>
      <c r="B1489" s="190" t="s">
        <v>3501</v>
      </c>
      <c r="J1489" s="190" t="s">
        <v>167</v>
      </c>
      <c r="N1489" s="190" t="s">
        <v>167</v>
      </c>
      <c r="R1489" s="190" t="s">
        <v>163</v>
      </c>
      <c r="Y1489" s="190" t="s">
        <v>163</v>
      </c>
      <c r="Z1489" s="190" t="s">
        <v>163</v>
      </c>
      <c r="AA1489" s="190" t="s">
        <v>163</v>
      </c>
      <c r="AB1489" s="190" t="s">
        <v>163</v>
      </c>
      <c r="AC1489" s="190" t="s">
        <v>163</v>
      </c>
    </row>
    <row r="1490" spans="1:29" x14ac:dyDescent="0.2">
      <c r="A1490" s="190">
        <v>422605</v>
      </c>
      <c r="B1490" s="190" t="s">
        <v>3501</v>
      </c>
      <c r="L1490" s="190" t="s">
        <v>163</v>
      </c>
      <c r="R1490" s="190" t="s">
        <v>165</v>
      </c>
      <c r="S1490" s="190" t="s">
        <v>165</v>
      </c>
      <c r="W1490" s="190" t="s">
        <v>167</v>
      </c>
      <c r="Y1490" s="190" t="s">
        <v>163</v>
      </c>
      <c r="Z1490" s="190" t="s">
        <v>163</v>
      </c>
      <c r="AA1490" s="190" t="s">
        <v>163</v>
      </c>
      <c r="AB1490" s="190" t="s">
        <v>163</v>
      </c>
      <c r="AC1490" s="190" t="s">
        <v>163</v>
      </c>
    </row>
    <row r="1491" spans="1:29" x14ac:dyDescent="0.2">
      <c r="A1491" s="190">
        <v>422666</v>
      </c>
      <c r="B1491" s="190" t="s">
        <v>3501</v>
      </c>
      <c r="D1491" s="190" t="s">
        <v>167</v>
      </c>
      <c r="K1491" s="190" t="s">
        <v>167</v>
      </c>
      <c r="L1491" s="190" t="s">
        <v>165</v>
      </c>
      <c r="R1491" s="190" t="s">
        <v>167</v>
      </c>
      <c r="Y1491" s="190" t="s">
        <v>163</v>
      </c>
      <c r="Z1491" s="190" t="s">
        <v>163</v>
      </c>
      <c r="AA1491" s="190" t="s">
        <v>163</v>
      </c>
      <c r="AB1491" s="190" t="s">
        <v>163</v>
      </c>
      <c r="AC1491" s="190" t="s">
        <v>163</v>
      </c>
    </row>
    <row r="1492" spans="1:29" x14ac:dyDescent="0.2">
      <c r="A1492" s="190">
        <v>422725</v>
      </c>
      <c r="B1492" s="190" t="s">
        <v>3501</v>
      </c>
      <c r="L1492" s="190" t="s">
        <v>163</v>
      </c>
      <c r="R1492" s="190" t="s">
        <v>165</v>
      </c>
      <c r="V1492" s="190" t="s">
        <v>167</v>
      </c>
      <c r="Y1492" s="190" t="s">
        <v>163</v>
      </c>
      <c r="Z1492" s="190" t="s">
        <v>163</v>
      </c>
      <c r="AA1492" s="190" t="s">
        <v>163</v>
      </c>
      <c r="AB1492" s="190" t="s">
        <v>163</v>
      </c>
      <c r="AC1492" s="190" t="s">
        <v>163</v>
      </c>
    </row>
    <row r="1493" spans="1:29" x14ac:dyDescent="0.2">
      <c r="A1493" s="190">
        <v>422751</v>
      </c>
      <c r="B1493" s="190" t="s">
        <v>3501</v>
      </c>
      <c r="G1493" s="190" t="s">
        <v>167</v>
      </c>
      <c r="L1493" s="190" t="s">
        <v>165</v>
      </c>
      <c r="P1493" s="190" t="s">
        <v>165</v>
      </c>
      <c r="W1493" s="190" t="s">
        <v>167</v>
      </c>
      <c r="Y1493" s="190" t="s">
        <v>163</v>
      </c>
      <c r="Z1493" s="190" t="s">
        <v>163</v>
      </c>
      <c r="AA1493" s="190" t="s">
        <v>163</v>
      </c>
      <c r="AB1493" s="190" t="s">
        <v>163</v>
      </c>
      <c r="AC1493" s="190" t="s">
        <v>163</v>
      </c>
    </row>
    <row r="1494" spans="1:29" x14ac:dyDescent="0.2">
      <c r="A1494" s="190">
        <v>422795</v>
      </c>
      <c r="B1494" s="190" t="s">
        <v>3501</v>
      </c>
      <c r="K1494" s="190" t="s">
        <v>167</v>
      </c>
      <c r="S1494" s="190" t="s">
        <v>163</v>
      </c>
      <c r="T1494" s="190" t="s">
        <v>165</v>
      </c>
      <c r="U1494" s="190" t="s">
        <v>165</v>
      </c>
      <c r="Z1494" s="190" t="s">
        <v>163</v>
      </c>
      <c r="AA1494" s="190" t="s">
        <v>163</v>
      </c>
    </row>
    <row r="1495" spans="1:29" x14ac:dyDescent="0.2">
      <c r="A1495" s="190">
        <v>422858</v>
      </c>
      <c r="B1495" s="190" t="s">
        <v>3501</v>
      </c>
      <c r="N1495" s="190" t="s">
        <v>167</v>
      </c>
      <c r="P1495" s="190" t="s">
        <v>167</v>
      </c>
      <c r="Y1495" s="190" t="s">
        <v>163</v>
      </c>
      <c r="Z1495" s="190" t="s">
        <v>163</v>
      </c>
      <c r="AA1495" s="190" t="s">
        <v>163</v>
      </c>
      <c r="AB1495" s="190" t="s">
        <v>163</v>
      </c>
      <c r="AC1495" s="190" t="s">
        <v>163</v>
      </c>
    </row>
    <row r="1496" spans="1:29" x14ac:dyDescent="0.2">
      <c r="A1496" s="190">
        <v>422892</v>
      </c>
      <c r="B1496" s="190" t="s">
        <v>3501</v>
      </c>
      <c r="N1496" s="190" t="s">
        <v>167</v>
      </c>
      <c r="R1496" s="190" t="s">
        <v>167</v>
      </c>
      <c r="V1496" s="190" t="s">
        <v>167</v>
      </c>
      <c r="Y1496" s="190" t="s">
        <v>163</v>
      </c>
      <c r="Z1496" s="190" t="s">
        <v>163</v>
      </c>
      <c r="AA1496" s="190" t="s">
        <v>163</v>
      </c>
      <c r="AB1496" s="190" t="s">
        <v>163</v>
      </c>
      <c r="AC1496" s="190" t="s">
        <v>163</v>
      </c>
    </row>
    <row r="1497" spans="1:29" x14ac:dyDescent="0.2">
      <c r="A1497" s="190">
        <v>423000</v>
      </c>
      <c r="B1497" s="190" t="s">
        <v>3501</v>
      </c>
      <c r="R1497" s="190" t="s">
        <v>165</v>
      </c>
      <c r="S1497" s="190" t="s">
        <v>167</v>
      </c>
      <c r="W1497" s="190" t="s">
        <v>165</v>
      </c>
      <c r="Y1497" s="190" t="s">
        <v>163</v>
      </c>
      <c r="Z1497" s="190" t="s">
        <v>163</v>
      </c>
      <c r="AA1497" s="190" t="s">
        <v>163</v>
      </c>
      <c r="AB1497" s="190" t="s">
        <v>163</v>
      </c>
      <c r="AC1497" s="190" t="s">
        <v>163</v>
      </c>
    </row>
    <row r="1498" spans="1:29" x14ac:dyDescent="0.2">
      <c r="A1498" s="190">
        <v>423020</v>
      </c>
      <c r="B1498" s="190" t="s">
        <v>3501</v>
      </c>
      <c r="K1498" s="190" t="s">
        <v>167</v>
      </c>
      <c r="N1498" s="190" t="s">
        <v>165</v>
      </c>
      <c r="U1498" s="190" t="s">
        <v>167</v>
      </c>
      <c r="W1498" s="190" t="s">
        <v>167</v>
      </c>
      <c r="Z1498" s="190" t="s">
        <v>163</v>
      </c>
      <c r="AA1498" s="190" t="s">
        <v>163</v>
      </c>
    </row>
    <row r="1499" spans="1:29" x14ac:dyDescent="0.2">
      <c r="A1499" s="190">
        <v>423099</v>
      </c>
      <c r="B1499" s="190" t="s">
        <v>3501</v>
      </c>
      <c r="H1499" s="190" t="s">
        <v>167</v>
      </c>
      <c r="L1499" s="190" t="s">
        <v>167</v>
      </c>
      <c r="S1499" s="190" t="s">
        <v>167</v>
      </c>
      <c r="U1499" s="190" t="s">
        <v>167</v>
      </c>
      <c r="Y1499" s="190" t="s">
        <v>163</v>
      </c>
      <c r="Z1499" s="190" t="s">
        <v>163</v>
      </c>
      <c r="AA1499" s="190" t="s">
        <v>163</v>
      </c>
      <c r="AB1499" s="190" t="s">
        <v>163</v>
      </c>
      <c r="AC1499" s="190" t="s">
        <v>163</v>
      </c>
    </row>
    <row r="1500" spans="1:29" x14ac:dyDescent="0.2">
      <c r="A1500" s="190">
        <v>423159</v>
      </c>
      <c r="B1500" s="190" t="s">
        <v>3501</v>
      </c>
      <c r="N1500" s="190" t="s">
        <v>167</v>
      </c>
      <c r="R1500" s="190" t="s">
        <v>165</v>
      </c>
      <c r="Y1500" s="190" t="s">
        <v>163</v>
      </c>
      <c r="Z1500" s="190" t="s">
        <v>163</v>
      </c>
      <c r="AA1500" s="190" t="s">
        <v>163</v>
      </c>
      <c r="AB1500" s="190" t="s">
        <v>163</v>
      </c>
      <c r="AC1500" s="190" t="s">
        <v>163</v>
      </c>
    </row>
    <row r="1501" spans="1:29" x14ac:dyDescent="0.2">
      <c r="A1501" s="190">
        <v>423163</v>
      </c>
      <c r="B1501" s="190" t="s">
        <v>3501</v>
      </c>
      <c r="L1501" s="190" t="s">
        <v>167</v>
      </c>
      <c r="N1501" s="190" t="s">
        <v>167</v>
      </c>
      <c r="S1501" s="190" t="s">
        <v>167</v>
      </c>
      <c r="U1501" s="190" t="s">
        <v>165</v>
      </c>
      <c r="Y1501" s="190" t="s">
        <v>163</v>
      </c>
      <c r="Z1501" s="190" t="s">
        <v>163</v>
      </c>
      <c r="AA1501" s="190" t="s">
        <v>163</v>
      </c>
      <c r="AB1501" s="190" t="s">
        <v>163</v>
      </c>
      <c r="AC1501" s="190" t="s">
        <v>163</v>
      </c>
    </row>
    <row r="1502" spans="1:29" x14ac:dyDescent="0.2">
      <c r="A1502" s="190">
        <v>423221</v>
      </c>
      <c r="B1502" s="190" t="s">
        <v>3501</v>
      </c>
      <c r="K1502" s="190" t="s">
        <v>167</v>
      </c>
      <c r="L1502" s="190" t="s">
        <v>167</v>
      </c>
      <c r="R1502" s="190" t="s">
        <v>165</v>
      </c>
      <c r="W1502" s="190" t="s">
        <v>167</v>
      </c>
      <c r="Y1502" s="190" t="s">
        <v>163</v>
      </c>
      <c r="Z1502" s="190" t="s">
        <v>163</v>
      </c>
      <c r="AA1502" s="190" t="s">
        <v>163</v>
      </c>
      <c r="AB1502" s="190" t="s">
        <v>163</v>
      </c>
      <c r="AC1502" s="190" t="s">
        <v>163</v>
      </c>
    </row>
    <row r="1503" spans="1:29" x14ac:dyDescent="0.2">
      <c r="A1503" s="190">
        <v>423229</v>
      </c>
      <c r="B1503" s="190" t="s">
        <v>3501</v>
      </c>
      <c r="L1503" s="190" t="s">
        <v>163</v>
      </c>
      <c r="M1503" s="190" t="s">
        <v>167</v>
      </c>
      <c r="R1503" s="190" t="s">
        <v>165</v>
      </c>
      <c r="T1503" s="190" t="s">
        <v>167</v>
      </c>
      <c r="Y1503" s="190" t="s">
        <v>163</v>
      </c>
      <c r="Z1503" s="190" t="s">
        <v>163</v>
      </c>
      <c r="AA1503" s="190" t="s">
        <v>163</v>
      </c>
      <c r="AB1503" s="190" t="s">
        <v>163</v>
      </c>
      <c r="AC1503" s="190" t="s">
        <v>163</v>
      </c>
    </row>
    <row r="1504" spans="1:29" x14ac:dyDescent="0.2">
      <c r="A1504" s="190">
        <v>423272</v>
      </c>
      <c r="B1504" s="190" t="s">
        <v>3501</v>
      </c>
      <c r="N1504" s="190" t="s">
        <v>167</v>
      </c>
      <c r="S1504" s="190" t="s">
        <v>167</v>
      </c>
      <c r="V1504" s="190" t="s">
        <v>167</v>
      </c>
      <c r="W1504" s="190" t="s">
        <v>167</v>
      </c>
      <c r="Y1504" s="190" t="s">
        <v>163</v>
      </c>
      <c r="Z1504" s="190" t="s">
        <v>163</v>
      </c>
      <c r="AA1504" s="190" t="s">
        <v>163</v>
      </c>
      <c r="AC1504" s="190" t="s">
        <v>163</v>
      </c>
    </row>
    <row r="1505" spans="1:29" x14ac:dyDescent="0.2">
      <c r="A1505" s="190">
        <v>423280</v>
      </c>
      <c r="B1505" s="190" t="s">
        <v>3501</v>
      </c>
      <c r="G1505" s="190" t="s">
        <v>167</v>
      </c>
      <c r="K1505" s="190" t="s">
        <v>167</v>
      </c>
      <c r="Q1505" s="190" t="s">
        <v>167</v>
      </c>
      <c r="W1505" s="190" t="s">
        <v>167</v>
      </c>
      <c r="Y1505" s="190" t="s">
        <v>163</v>
      </c>
      <c r="Z1505" s="190" t="s">
        <v>163</v>
      </c>
      <c r="AA1505" s="190" t="s">
        <v>163</v>
      </c>
      <c r="AB1505" s="190" t="s">
        <v>163</v>
      </c>
      <c r="AC1505" s="190" t="s">
        <v>163</v>
      </c>
    </row>
    <row r="1506" spans="1:29" x14ac:dyDescent="0.2">
      <c r="A1506" s="190">
        <v>423377</v>
      </c>
      <c r="B1506" s="190" t="s">
        <v>3501</v>
      </c>
      <c r="K1506" s="190" t="s">
        <v>167</v>
      </c>
      <c r="R1506" s="190" t="s">
        <v>165</v>
      </c>
      <c r="S1506" s="190" t="s">
        <v>167</v>
      </c>
      <c r="W1506" s="190" t="s">
        <v>163</v>
      </c>
      <c r="Z1506" s="190" t="s">
        <v>163</v>
      </c>
      <c r="AA1506" s="190" t="s">
        <v>163</v>
      </c>
    </row>
    <row r="1507" spans="1:29" x14ac:dyDescent="0.2">
      <c r="A1507" s="190">
        <v>423394</v>
      </c>
      <c r="B1507" s="190" t="s">
        <v>3501</v>
      </c>
      <c r="K1507" s="190" t="s">
        <v>167</v>
      </c>
      <c r="L1507" s="190" t="s">
        <v>167</v>
      </c>
      <c r="R1507" s="190" t="s">
        <v>167</v>
      </c>
      <c r="X1507" s="190" t="s">
        <v>167</v>
      </c>
      <c r="Y1507" s="190" t="s">
        <v>163</v>
      </c>
      <c r="Z1507" s="190" t="s">
        <v>163</v>
      </c>
      <c r="AA1507" s="190" t="s">
        <v>163</v>
      </c>
      <c r="AB1507" s="190" t="s">
        <v>163</v>
      </c>
      <c r="AC1507" s="190" t="s">
        <v>163</v>
      </c>
    </row>
    <row r="1508" spans="1:29" x14ac:dyDescent="0.2">
      <c r="A1508" s="190">
        <v>423422</v>
      </c>
      <c r="B1508" s="190" t="s">
        <v>3501</v>
      </c>
      <c r="L1508" s="190" t="s">
        <v>167</v>
      </c>
      <c r="R1508" s="190" t="s">
        <v>167</v>
      </c>
      <c r="S1508" s="190" t="s">
        <v>167</v>
      </c>
      <c r="U1508" s="190" t="s">
        <v>167</v>
      </c>
      <c r="Y1508" s="190" t="s">
        <v>163</v>
      </c>
      <c r="Z1508" s="190" t="s">
        <v>163</v>
      </c>
      <c r="AA1508" s="190" t="s">
        <v>163</v>
      </c>
      <c r="AB1508" s="190" t="s">
        <v>163</v>
      </c>
      <c r="AC1508" s="190" t="s">
        <v>163</v>
      </c>
    </row>
    <row r="1509" spans="1:29" x14ac:dyDescent="0.2">
      <c r="A1509" s="190">
        <v>423523</v>
      </c>
      <c r="B1509" s="190" t="s">
        <v>3501</v>
      </c>
      <c r="L1509" s="190" t="s">
        <v>167</v>
      </c>
      <c r="N1509" s="190" t="s">
        <v>167</v>
      </c>
      <c r="P1509" s="190" t="s">
        <v>167</v>
      </c>
      <c r="Y1509" s="190" t="s">
        <v>163</v>
      </c>
      <c r="Z1509" s="190" t="s">
        <v>163</v>
      </c>
      <c r="AA1509" s="190" t="s">
        <v>163</v>
      </c>
      <c r="AB1509" s="190" t="s">
        <v>163</v>
      </c>
      <c r="AC1509" s="190" t="s">
        <v>163</v>
      </c>
    </row>
    <row r="1510" spans="1:29" x14ac:dyDescent="0.2">
      <c r="A1510" s="190">
        <v>423527</v>
      </c>
      <c r="B1510" s="190" t="s">
        <v>3501</v>
      </c>
      <c r="P1510" s="190" t="s">
        <v>167</v>
      </c>
      <c r="Q1510" s="190" t="s">
        <v>163</v>
      </c>
      <c r="V1510" s="190" t="s">
        <v>163</v>
      </c>
      <c r="W1510" s="190" t="s">
        <v>167</v>
      </c>
      <c r="Y1510" s="190" t="s">
        <v>163</v>
      </c>
      <c r="Z1510" s="190" t="s">
        <v>163</v>
      </c>
      <c r="AA1510" s="190" t="s">
        <v>163</v>
      </c>
      <c r="AB1510" s="190" t="s">
        <v>163</v>
      </c>
      <c r="AC1510" s="190" t="s">
        <v>163</v>
      </c>
    </row>
    <row r="1511" spans="1:29" x14ac:dyDescent="0.2">
      <c r="A1511" s="190">
        <v>423676</v>
      </c>
      <c r="B1511" s="190" t="s">
        <v>3501</v>
      </c>
      <c r="I1511" s="190" t="s">
        <v>167</v>
      </c>
      <c r="P1511" s="190" t="s">
        <v>167</v>
      </c>
      <c r="Q1511" s="190" t="s">
        <v>167</v>
      </c>
      <c r="R1511" s="190" t="s">
        <v>165</v>
      </c>
      <c r="Y1511" s="190" t="s">
        <v>163</v>
      </c>
      <c r="Z1511" s="190" t="s">
        <v>163</v>
      </c>
      <c r="AA1511" s="190" t="s">
        <v>163</v>
      </c>
      <c r="AB1511" s="190" t="s">
        <v>163</v>
      </c>
      <c r="AC1511" s="190" t="s">
        <v>163</v>
      </c>
    </row>
    <row r="1512" spans="1:29" x14ac:dyDescent="0.2">
      <c r="A1512" s="190">
        <v>423697</v>
      </c>
      <c r="B1512" s="190" t="s">
        <v>3501</v>
      </c>
      <c r="E1512" s="190" t="s">
        <v>167</v>
      </c>
      <c r="N1512" s="190" t="s">
        <v>167</v>
      </c>
      <c r="R1512" s="190" t="s">
        <v>167</v>
      </c>
      <c r="T1512" s="190" t="s">
        <v>165</v>
      </c>
      <c r="Y1512" s="190" t="s">
        <v>163</v>
      </c>
      <c r="Z1512" s="190" t="s">
        <v>163</v>
      </c>
      <c r="AA1512" s="190" t="s">
        <v>163</v>
      </c>
      <c r="AB1512" s="190" t="s">
        <v>163</v>
      </c>
      <c r="AC1512" s="190" t="s">
        <v>163</v>
      </c>
    </row>
    <row r="1513" spans="1:29" x14ac:dyDescent="0.2">
      <c r="A1513" s="190">
        <v>423773</v>
      </c>
      <c r="B1513" s="190" t="s">
        <v>3501</v>
      </c>
      <c r="S1513" s="190" t="s">
        <v>165</v>
      </c>
      <c r="Y1513" s="190" t="s">
        <v>163</v>
      </c>
      <c r="Z1513" s="190" t="s">
        <v>163</v>
      </c>
      <c r="AA1513" s="190" t="s">
        <v>163</v>
      </c>
      <c r="AB1513" s="190" t="s">
        <v>163</v>
      </c>
      <c r="AC1513" s="190" t="s">
        <v>163</v>
      </c>
    </row>
    <row r="1514" spans="1:29" x14ac:dyDescent="0.2">
      <c r="A1514" s="190">
        <v>424007</v>
      </c>
      <c r="B1514" s="190" t="s">
        <v>3501</v>
      </c>
      <c r="K1514" s="190" t="s">
        <v>167</v>
      </c>
      <c r="U1514" s="190" t="s">
        <v>165</v>
      </c>
      <c r="V1514" s="190" t="s">
        <v>163</v>
      </c>
      <c r="Y1514" s="190" t="s">
        <v>163</v>
      </c>
      <c r="Z1514" s="190" t="s">
        <v>163</v>
      </c>
      <c r="AA1514" s="190" t="s">
        <v>163</v>
      </c>
      <c r="AB1514" s="190" t="s">
        <v>163</v>
      </c>
      <c r="AC1514" s="190" t="s">
        <v>163</v>
      </c>
    </row>
    <row r="1515" spans="1:29" x14ac:dyDescent="0.2">
      <c r="A1515" s="190">
        <v>424009</v>
      </c>
      <c r="B1515" s="190" t="s">
        <v>3501</v>
      </c>
      <c r="H1515" s="190" t="s">
        <v>167</v>
      </c>
      <c r="L1515" s="190" t="s">
        <v>165</v>
      </c>
      <c r="N1515" s="190" t="s">
        <v>167</v>
      </c>
      <c r="S1515" s="190" t="s">
        <v>167</v>
      </c>
      <c r="Y1515" s="190" t="s">
        <v>163</v>
      </c>
      <c r="Z1515" s="190" t="s">
        <v>163</v>
      </c>
      <c r="AA1515" s="190" t="s">
        <v>163</v>
      </c>
      <c r="AB1515" s="190" t="s">
        <v>163</v>
      </c>
      <c r="AC1515" s="190" t="s">
        <v>163</v>
      </c>
    </row>
    <row r="1516" spans="1:29" x14ac:dyDescent="0.2">
      <c r="A1516" s="190">
        <v>424029</v>
      </c>
      <c r="B1516" s="190" t="s">
        <v>3501</v>
      </c>
      <c r="N1516" s="190" t="s">
        <v>165</v>
      </c>
      <c r="Q1516" s="190" t="s">
        <v>167</v>
      </c>
      <c r="W1516" s="190" t="s">
        <v>167</v>
      </c>
      <c r="Y1516" s="190" t="s">
        <v>163</v>
      </c>
      <c r="Z1516" s="190" t="s">
        <v>163</v>
      </c>
      <c r="AA1516" s="190" t="s">
        <v>163</v>
      </c>
      <c r="AB1516" s="190" t="s">
        <v>163</v>
      </c>
      <c r="AC1516" s="190" t="s">
        <v>163</v>
      </c>
    </row>
    <row r="1517" spans="1:29" x14ac:dyDescent="0.2">
      <c r="A1517" s="190">
        <v>424042</v>
      </c>
      <c r="B1517" s="190" t="s">
        <v>3501</v>
      </c>
      <c r="J1517" s="190" t="s">
        <v>165</v>
      </c>
      <c r="L1517" s="190" t="s">
        <v>163</v>
      </c>
      <c r="R1517" s="190" t="s">
        <v>167</v>
      </c>
      <c r="S1517" s="190" t="s">
        <v>163</v>
      </c>
      <c r="Z1517" s="190" t="s">
        <v>163</v>
      </c>
      <c r="AA1517" s="190" t="s">
        <v>163</v>
      </c>
    </row>
    <row r="1518" spans="1:29" x14ac:dyDescent="0.2">
      <c r="A1518" s="190">
        <v>424084</v>
      </c>
      <c r="B1518" s="190" t="s">
        <v>3501</v>
      </c>
      <c r="P1518" s="190" t="s">
        <v>167</v>
      </c>
      <c r="U1518" s="190" t="s">
        <v>165</v>
      </c>
      <c r="Y1518" s="190" t="s">
        <v>163</v>
      </c>
      <c r="Z1518" s="190" t="s">
        <v>163</v>
      </c>
      <c r="AA1518" s="190" t="s">
        <v>163</v>
      </c>
      <c r="AB1518" s="190" t="s">
        <v>163</v>
      </c>
      <c r="AC1518" s="190" t="s">
        <v>163</v>
      </c>
    </row>
    <row r="1519" spans="1:29" x14ac:dyDescent="0.2">
      <c r="A1519" s="190">
        <v>424147</v>
      </c>
      <c r="B1519" s="190" t="s">
        <v>3501</v>
      </c>
      <c r="P1519" s="190" t="s">
        <v>165</v>
      </c>
      <c r="R1519" s="190" t="s">
        <v>163</v>
      </c>
      <c r="U1519" s="190" t="s">
        <v>167</v>
      </c>
      <c r="Y1519" s="190" t="s">
        <v>163</v>
      </c>
      <c r="Z1519" s="190" t="s">
        <v>163</v>
      </c>
      <c r="AA1519" s="190" t="s">
        <v>163</v>
      </c>
      <c r="AB1519" s="190" t="s">
        <v>163</v>
      </c>
      <c r="AC1519" s="190" t="s">
        <v>163</v>
      </c>
    </row>
    <row r="1520" spans="1:29" x14ac:dyDescent="0.2">
      <c r="A1520" s="190">
        <v>424185</v>
      </c>
      <c r="B1520" s="190" t="s">
        <v>3501</v>
      </c>
      <c r="K1520" s="190" t="s">
        <v>167</v>
      </c>
      <c r="P1520" s="190" t="s">
        <v>167</v>
      </c>
      <c r="Q1520" s="190" t="s">
        <v>163</v>
      </c>
      <c r="T1520" s="190" t="s">
        <v>163</v>
      </c>
      <c r="Y1520" s="190" t="s">
        <v>163</v>
      </c>
      <c r="Z1520" s="190" t="s">
        <v>163</v>
      </c>
      <c r="AA1520" s="190" t="s">
        <v>163</v>
      </c>
      <c r="AB1520" s="190" t="s">
        <v>163</v>
      </c>
      <c r="AC1520" s="190" t="s">
        <v>163</v>
      </c>
    </row>
    <row r="1521" spans="1:29" x14ac:dyDescent="0.2">
      <c r="A1521" s="190">
        <v>424212</v>
      </c>
      <c r="B1521" s="190" t="s">
        <v>3501</v>
      </c>
      <c r="I1521" s="190" t="s">
        <v>167</v>
      </c>
      <c r="P1521" s="190" t="s">
        <v>167</v>
      </c>
      <c r="T1521" s="190" t="s">
        <v>167</v>
      </c>
      <c r="Y1521" s="190" t="s">
        <v>163</v>
      </c>
      <c r="Z1521" s="190" t="s">
        <v>163</v>
      </c>
      <c r="AA1521" s="190" t="s">
        <v>163</v>
      </c>
      <c r="AB1521" s="190" t="s">
        <v>163</v>
      </c>
      <c r="AC1521" s="190" t="s">
        <v>163</v>
      </c>
    </row>
    <row r="1522" spans="1:29" x14ac:dyDescent="0.2">
      <c r="A1522" s="190">
        <v>424231</v>
      </c>
      <c r="B1522" s="190" t="s">
        <v>3501</v>
      </c>
      <c r="S1522" s="190" t="s">
        <v>163</v>
      </c>
      <c r="W1522" s="190" t="s">
        <v>167</v>
      </c>
      <c r="Z1522" s="190" t="s">
        <v>163</v>
      </c>
      <c r="AA1522" s="190" t="s">
        <v>163</v>
      </c>
      <c r="AB1522" s="190" t="s">
        <v>163</v>
      </c>
    </row>
    <row r="1523" spans="1:29" x14ac:dyDescent="0.2">
      <c r="A1523" s="190">
        <v>424300</v>
      </c>
      <c r="B1523" s="190" t="s">
        <v>3501</v>
      </c>
      <c r="N1523" s="190" t="s">
        <v>167</v>
      </c>
      <c r="R1523" s="190" t="s">
        <v>165</v>
      </c>
      <c r="T1523" s="190" t="s">
        <v>165</v>
      </c>
      <c r="W1523" s="190" t="s">
        <v>167</v>
      </c>
      <c r="Z1523" s="190" t="s">
        <v>163</v>
      </c>
      <c r="AA1523" s="190" t="s">
        <v>163</v>
      </c>
    </row>
    <row r="1524" spans="1:29" x14ac:dyDescent="0.2">
      <c r="A1524" s="190">
        <v>424442</v>
      </c>
      <c r="B1524" s="190" t="s">
        <v>3501</v>
      </c>
      <c r="L1524" s="190" t="s">
        <v>167</v>
      </c>
      <c r="P1524" s="190" t="s">
        <v>165</v>
      </c>
      <c r="R1524" s="190" t="s">
        <v>163</v>
      </c>
      <c r="T1524" s="190" t="s">
        <v>167</v>
      </c>
      <c r="Y1524" s="190" t="s">
        <v>163</v>
      </c>
      <c r="Z1524" s="190" t="s">
        <v>163</v>
      </c>
      <c r="AA1524" s="190" t="s">
        <v>163</v>
      </c>
      <c r="AB1524" s="190" t="s">
        <v>163</v>
      </c>
      <c r="AC1524" s="190" t="s">
        <v>163</v>
      </c>
    </row>
    <row r="1525" spans="1:29" x14ac:dyDescent="0.2">
      <c r="A1525" s="190">
        <v>424445</v>
      </c>
      <c r="B1525" s="190" t="s">
        <v>3501</v>
      </c>
      <c r="P1525" s="190" t="s">
        <v>167</v>
      </c>
      <c r="R1525" s="190" t="s">
        <v>165</v>
      </c>
      <c r="U1525" s="190" t="s">
        <v>167</v>
      </c>
      <c r="V1525" s="190" t="s">
        <v>165</v>
      </c>
      <c r="Y1525" s="190" t="s">
        <v>163</v>
      </c>
      <c r="Z1525" s="190" t="s">
        <v>163</v>
      </c>
      <c r="AA1525" s="190" t="s">
        <v>163</v>
      </c>
      <c r="AB1525" s="190" t="s">
        <v>163</v>
      </c>
      <c r="AC1525" s="190" t="s">
        <v>163</v>
      </c>
    </row>
    <row r="1526" spans="1:29" x14ac:dyDescent="0.2">
      <c r="A1526" s="190">
        <v>424450</v>
      </c>
      <c r="B1526" s="190" t="s">
        <v>3501</v>
      </c>
      <c r="P1526" s="190" t="s">
        <v>167</v>
      </c>
      <c r="Q1526" s="190" t="s">
        <v>167</v>
      </c>
      <c r="R1526" s="190" t="s">
        <v>167</v>
      </c>
      <c r="Y1526" s="190" t="s">
        <v>163</v>
      </c>
      <c r="Z1526" s="190" t="s">
        <v>163</v>
      </c>
      <c r="AA1526" s="190" t="s">
        <v>163</v>
      </c>
      <c r="AB1526" s="190" t="s">
        <v>163</v>
      </c>
      <c r="AC1526" s="190" t="s">
        <v>163</v>
      </c>
    </row>
    <row r="1527" spans="1:29" x14ac:dyDescent="0.2">
      <c r="A1527" s="190">
        <v>424455</v>
      </c>
      <c r="B1527" s="190" t="s">
        <v>3501</v>
      </c>
      <c r="N1527" s="190" t="s">
        <v>167</v>
      </c>
      <c r="P1527" s="190" t="s">
        <v>167</v>
      </c>
      <c r="S1527" s="190" t="s">
        <v>167</v>
      </c>
      <c r="T1527" s="190" t="s">
        <v>167</v>
      </c>
      <c r="Y1527" s="190" t="s">
        <v>163</v>
      </c>
      <c r="Z1527" s="190" t="s">
        <v>163</v>
      </c>
      <c r="AA1527" s="190" t="s">
        <v>163</v>
      </c>
      <c r="AB1527" s="190" t="s">
        <v>163</v>
      </c>
      <c r="AC1527" s="190" t="s">
        <v>163</v>
      </c>
    </row>
    <row r="1528" spans="1:29" x14ac:dyDescent="0.2">
      <c r="A1528" s="190">
        <v>424468</v>
      </c>
      <c r="B1528" s="190" t="s">
        <v>3501</v>
      </c>
      <c r="K1528" s="190" t="s">
        <v>167</v>
      </c>
      <c r="N1528" s="190" t="s">
        <v>167</v>
      </c>
      <c r="R1528" s="190" t="s">
        <v>167</v>
      </c>
      <c r="V1528" s="190" t="s">
        <v>167</v>
      </c>
      <c r="Z1528" s="190" t="s">
        <v>163</v>
      </c>
      <c r="AA1528" s="190" t="s">
        <v>163</v>
      </c>
    </row>
    <row r="1529" spans="1:29" x14ac:dyDescent="0.2">
      <c r="A1529" s="190">
        <v>424474</v>
      </c>
      <c r="B1529" s="190" t="s">
        <v>3501</v>
      </c>
      <c r="J1529" s="190" t="s">
        <v>167</v>
      </c>
      <c r="L1529" s="190" t="s">
        <v>165</v>
      </c>
      <c r="N1529" s="190" t="s">
        <v>165</v>
      </c>
      <c r="R1529" s="190" t="s">
        <v>163</v>
      </c>
      <c r="Z1529" s="190" t="s">
        <v>163</v>
      </c>
      <c r="AA1529" s="190" t="s">
        <v>163</v>
      </c>
    </row>
    <row r="1530" spans="1:29" x14ac:dyDescent="0.2">
      <c r="A1530" s="190">
        <v>424486</v>
      </c>
      <c r="B1530" s="190" t="s">
        <v>3501</v>
      </c>
      <c r="C1530" s="190" t="s">
        <v>167</v>
      </c>
      <c r="N1530" s="190" t="s">
        <v>167</v>
      </c>
      <c r="T1530" s="190" t="s">
        <v>165</v>
      </c>
      <c r="W1530" s="190" t="s">
        <v>165</v>
      </c>
      <c r="Y1530" s="190" t="s">
        <v>163</v>
      </c>
      <c r="Z1530" s="190" t="s">
        <v>163</v>
      </c>
      <c r="AA1530" s="190" t="s">
        <v>163</v>
      </c>
      <c r="AB1530" s="190" t="s">
        <v>163</v>
      </c>
      <c r="AC1530" s="190" t="s">
        <v>163</v>
      </c>
    </row>
    <row r="1531" spans="1:29" x14ac:dyDescent="0.2">
      <c r="A1531" s="190">
        <v>424506</v>
      </c>
      <c r="B1531" s="190" t="s">
        <v>3501</v>
      </c>
      <c r="G1531" s="190" t="s">
        <v>167</v>
      </c>
      <c r="R1531" s="190" t="s">
        <v>167</v>
      </c>
      <c r="W1531" s="190" t="s">
        <v>167</v>
      </c>
      <c r="Z1531" s="190" t="s">
        <v>163</v>
      </c>
      <c r="AA1531" s="190" t="s">
        <v>163</v>
      </c>
      <c r="AB1531" s="190" t="s">
        <v>163</v>
      </c>
    </row>
    <row r="1532" spans="1:29" x14ac:dyDescent="0.2">
      <c r="A1532" s="190">
        <v>424520</v>
      </c>
      <c r="B1532" s="190" t="s">
        <v>3501</v>
      </c>
      <c r="M1532" s="190" t="s">
        <v>165</v>
      </c>
      <c r="N1532" s="190" t="s">
        <v>163</v>
      </c>
      <c r="W1532" s="190" t="s">
        <v>163</v>
      </c>
      <c r="Z1532" s="190" t="s">
        <v>163</v>
      </c>
      <c r="AA1532" s="190" t="s">
        <v>163</v>
      </c>
    </row>
    <row r="1533" spans="1:29" x14ac:dyDescent="0.2">
      <c r="A1533" s="190">
        <v>424530</v>
      </c>
      <c r="B1533" s="190" t="s">
        <v>3501</v>
      </c>
      <c r="L1533" s="190" t="s">
        <v>165</v>
      </c>
      <c r="N1533" s="190" t="s">
        <v>165</v>
      </c>
      <c r="R1533" s="190" t="s">
        <v>163</v>
      </c>
      <c r="Y1533" s="190" t="s">
        <v>163</v>
      </c>
      <c r="Z1533" s="190" t="s">
        <v>163</v>
      </c>
      <c r="AA1533" s="190" t="s">
        <v>163</v>
      </c>
      <c r="AB1533" s="190" t="s">
        <v>163</v>
      </c>
      <c r="AC1533" s="190" t="s">
        <v>163</v>
      </c>
    </row>
    <row r="1534" spans="1:29" x14ac:dyDescent="0.2">
      <c r="A1534" s="190">
        <v>424625</v>
      </c>
      <c r="B1534" s="190" t="s">
        <v>3501</v>
      </c>
      <c r="K1534" s="190" t="s">
        <v>167</v>
      </c>
      <c r="R1534" s="190" t="s">
        <v>165</v>
      </c>
      <c r="T1534" s="190" t="s">
        <v>165</v>
      </c>
      <c r="Y1534" s="190" t="s">
        <v>163</v>
      </c>
      <c r="Z1534" s="190" t="s">
        <v>163</v>
      </c>
      <c r="AA1534" s="190" t="s">
        <v>163</v>
      </c>
      <c r="AB1534" s="190" t="s">
        <v>163</v>
      </c>
      <c r="AC1534" s="190" t="s">
        <v>163</v>
      </c>
    </row>
    <row r="1535" spans="1:29" x14ac:dyDescent="0.2">
      <c r="A1535" s="190">
        <v>424628</v>
      </c>
      <c r="B1535" s="190" t="s">
        <v>3501</v>
      </c>
      <c r="J1535" s="190" t="s">
        <v>167</v>
      </c>
      <c r="L1535" s="190" t="s">
        <v>165</v>
      </c>
      <c r="R1535" s="190" t="s">
        <v>165</v>
      </c>
      <c r="T1535" s="190" t="s">
        <v>167</v>
      </c>
      <c r="Y1535" s="190" t="s">
        <v>163</v>
      </c>
      <c r="Z1535" s="190" t="s">
        <v>163</v>
      </c>
      <c r="AA1535" s="190" t="s">
        <v>163</v>
      </c>
      <c r="AB1535" s="190" t="s">
        <v>163</v>
      </c>
      <c r="AC1535" s="190" t="s">
        <v>163</v>
      </c>
    </row>
    <row r="1536" spans="1:29" x14ac:dyDescent="0.2">
      <c r="A1536" s="190">
        <v>424666</v>
      </c>
      <c r="B1536" s="190" t="s">
        <v>3501</v>
      </c>
      <c r="M1536" s="190" t="s">
        <v>167</v>
      </c>
      <c r="N1536" s="190" t="s">
        <v>167</v>
      </c>
      <c r="V1536" s="190" t="s">
        <v>167</v>
      </c>
      <c r="W1536" s="190" t="s">
        <v>167</v>
      </c>
      <c r="Y1536" s="190" t="s">
        <v>163</v>
      </c>
      <c r="Z1536" s="190" t="s">
        <v>163</v>
      </c>
      <c r="AA1536" s="190" t="s">
        <v>163</v>
      </c>
      <c r="AB1536" s="190" t="s">
        <v>163</v>
      </c>
      <c r="AC1536" s="190" t="s">
        <v>163</v>
      </c>
    </row>
    <row r="1537" spans="1:29" x14ac:dyDescent="0.2">
      <c r="A1537" s="190">
        <v>424672</v>
      </c>
      <c r="B1537" s="190" t="s">
        <v>3501</v>
      </c>
      <c r="H1537" s="190" t="s">
        <v>167</v>
      </c>
      <c r="N1537" s="190" t="s">
        <v>167</v>
      </c>
      <c r="S1537" s="190" t="s">
        <v>167</v>
      </c>
      <c r="Y1537" s="190" t="s">
        <v>163</v>
      </c>
      <c r="Z1537" s="190" t="s">
        <v>163</v>
      </c>
      <c r="AA1537" s="190" t="s">
        <v>163</v>
      </c>
      <c r="AB1537" s="190" t="s">
        <v>163</v>
      </c>
      <c r="AC1537" s="190" t="s">
        <v>163</v>
      </c>
    </row>
    <row r="1538" spans="1:29" x14ac:dyDescent="0.2">
      <c r="A1538" s="190">
        <v>424740</v>
      </c>
      <c r="B1538" s="190" t="s">
        <v>3501</v>
      </c>
      <c r="N1538" s="190" t="s">
        <v>167</v>
      </c>
      <c r="R1538" s="190" t="s">
        <v>167</v>
      </c>
      <c r="T1538" s="190" t="s">
        <v>167</v>
      </c>
      <c r="Y1538" s="190" t="s">
        <v>163</v>
      </c>
      <c r="Z1538" s="190" t="s">
        <v>163</v>
      </c>
      <c r="AA1538" s="190" t="s">
        <v>163</v>
      </c>
      <c r="AB1538" s="190" t="s">
        <v>163</v>
      </c>
      <c r="AC1538" s="190" t="s">
        <v>163</v>
      </c>
    </row>
    <row r="1539" spans="1:29" x14ac:dyDescent="0.2">
      <c r="A1539" s="190">
        <v>424768</v>
      </c>
      <c r="B1539" s="190" t="s">
        <v>3501</v>
      </c>
      <c r="I1539" s="190" t="s">
        <v>165</v>
      </c>
      <c r="N1539" s="190" t="s">
        <v>165</v>
      </c>
      <c r="T1539" s="190" t="s">
        <v>163</v>
      </c>
      <c r="W1539" s="190" t="s">
        <v>163</v>
      </c>
      <c r="Y1539" s="190" t="s">
        <v>163</v>
      </c>
      <c r="Z1539" s="190" t="s">
        <v>163</v>
      </c>
      <c r="AA1539" s="190" t="s">
        <v>163</v>
      </c>
      <c r="AB1539" s="190" t="s">
        <v>163</v>
      </c>
      <c r="AC1539" s="190" t="s">
        <v>163</v>
      </c>
    </row>
    <row r="1540" spans="1:29" x14ac:dyDescent="0.2">
      <c r="A1540" s="190">
        <v>424800</v>
      </c>
      <c r="B1540" s="190" t="s">
        <v>3501</v>
      </c>
      <c r="Y1540" s="190" t="s">
        <v>163</v>
      </c>
      <c r="Z1540" s="190" t="s">
        <v>163</v>
      </c>
      <c r="AA1540" s="190" t="s">
        <v>163</v>
      </c>
      <c r="AB1540" s="190" t="s">
        <v>163</v>
      </c>
      <c r="AC1540" s="190" t="s">
        <v>163</v>
      </c>
    </row>
    <row r="1541" spans="1:29" x14ac:dyDescent="0.2">
      <c r="A1541" s="190">
        <v>424809</v>
      </c>
      <c r="B1541" s="190" t="s">
        <v>3501</v>
      </c>
      <c r="N1541" s="190" t="s">
        <v>163</v>
      </c>
      <c r="R1541" s="190" t="s">
        <v>167</v>
      </c>
      <c r="W1541" s="190" t="s">
        <v>167</v>
      </c>
      <c r="Y1541" s="190" t="s">
        <v>163</v>
      </c>
      <c r="Z1541" s="190" t="s">
        <v>163</v>
      </c>
      <c r="AA1541" s="190" t="s">
        <v>163</v>
      </c>
      <c r="AB1541" s="190" t="s">
        <v>163</v>
      </c>
      <c r="AC1541" s="190" t="s">
        <v>163</v>
      </c>
    </row>
    <row r="1542" spans="1:29" x14ac:dyDescent="0.2">
      <c r="A1542" s="190">
        <v>424839</v>
      </c>
      <c r="B1542" s="190" t="s">
        <v>3501</v>
      </c>
      <c r="J1542" s="190" t="s">
        <v>167</v>
      </c>
      <c r="R1542" s="190" t="s">
        <v>165</v>
      </c>
      <c r="U1542" s="190" t="s">
        <v>163</v>
      </c>
      <c r="V1542" s="190" t="s">
        <v>165</v>
      </c>
      <c r="Z1542" s="190" t="s">
        <v>163</v>
      </c>
      <c r="AA1542" s="190" t="s">
        <v>163</v>
      </c>
      <c r="AB1542" s="190" t="s">
        <v>163</v>
      </c>
    </row>
    <row r="1543" spans="1:29" x14ac:dyDescent="0.2">
      <c r="A1543" s="190">
        <v>424855</v>
      </c>
      <c r="B1543" s="190" t="s">
        <v>3501</v>
      </c>
      <c r="M1543" s="190" t="s">
        <v>167</v>
      </c>
      <c r="N1543" s="190" t="s">
        <v>167</v>
      </c>
      <c r="P1543" s="190" t="s">
        <v>163</v>
      </c>
      <c r="R1543" s="190" t="s">
        <v>165</v>
      </c>
      <c r="Z1543" s="190" t="s">
        <v>163</v>
      </c>
      <c r="AA1543" s="190" t="s">
        <v>163</v>
      </c>
      <c r="AC1543" s="190" t="s">
        <v>163</v>
      </c>
    </row>
    <row r="1544" spans="1:29" x14ac:dyDescent="0.2">
      <c r="A1544" s="190">
        <v>425044</v>
      </c>
      <c r="B1544" s="190" t="s">
        <v>3501</v>
      </c>
      <c r="P1544" s="190" t="s">
        <v>167</v>
      </c>
      <c r="R1544" s="190" t="s">
        <v>167</v>
      </c>
      <c r="X1544" s="190" t="s">
        <v>167</v>
      </c>
      <c r="Y1544" s="190" t="s">
        <v>163</v>
      </c>
      <c r="Z1544" s="190" t="s">
        <v>163</v>
      </c>
      <c r="AA1544" s="190" t="s">
        <v>163</v>
      </c>
      <c r="AB1544" s="190" t="s">
        <v>163</v>
      </c>
      <c r="AC1544" s="190" t="s">
        <v>163</v>
      </c>
    </row>
    <row r="1545" spans="1:29" x14ac:dyDescent="0.2">
      <c r="A1545" s="190">
        <v>425133</v>
      </c>
      <c r="B1545" s="190" t="s">
        <v>3501</v>
      </c>
      <c r="G1545" s="190" t="s">
        <v>167</v>
      </c>
      <c r="R1545" s="190" t="s">
        <v>167</v>
      </c>
      <c r="S1545" s="190" t="s">
        <v>167</v>
      </c>
      <c r="Y1545" s="190" t="s">
        <v>163</v>
      </c>
      <c r="Z1545" s="190" t="s">
        <v>163</v>
      </c>
      <c r="AA1545" s="190" t="s">
        <v>163</v>
      </c>
      <c r="AB1545" s="190" t="s">
        <v>163</v>
      </c>
      <c r="AC1545" s="190" t="s">
        <v>163</v>
      </c>
    </row>
    <row r="1546" spans="1:29" x14ac:dyDescent="0.2">
      <c r="A1546" s="190">
        <v>425206</v>
      </c>
      <c r="B1546" s="190" t="s">
        <v>3501</v>
      </c>
      <c r="F1546" s="190" t="s">
        <v>167</v>
      </c>
      <c r="L1546" s="190" t="s">
        <v>167</v>
      </c>
      <c r="R1546" s="190" t="s">
        <v>163</v>
      </c>
      <c r="W1546" s="190" t="s">
        <v>167</v>
      </c>
      <c r="Z1546" s="190" t="s">
        <v>163</v>
      </c>
      <c r="AA1546" s="190" t="s">
        <v>163</v>
      </c>
    </row>
    <row r="1547" spans="1:29" x14ac:dyDescent="0.2">
      <c r="A1547" s="190">
        <v>425434</v>
      </c>
      <c r="B1547" s="190" t="s">
        <v>3501</v>
      </c>
      <c r="I1547" s="190" t="s">
        <v>165</v>
      </c>
      <c r="K1547" s="190" t="s">
        <v>165</v>
      </c>
      <c r="R1547" s="190" t="s">
        <v>163</v>
      </c>
      <c r="Z1547" s="190" t="s">
        <v>163</v>
      </c>
      <c r="AA1547" s="190" t="s">
        <v>163</v>
      </c>
    </row>
    <row r="1548" spans="1:29" x14ac:dyDescent="0.2">
      <c r="A1548" s="190">
        <v>425469</v>
      </c>
      <c r="B1548" s="190" t="s">
        <v>3501</v>
      </c>
      <c r="T1548" s="190" t="s">
        <v>167</v>
      </c>
      <c r="U1548" s="190" t="s">
        <v>163</v>
      </c>
      <c r="W1548" s="190" t="s">
        <v>165</v>
      </c>
      <c r="Z1548" s="190" t="s">
        <v>163</v>
      </c>
      <c r="AA1548" s="190" t="s">
        <v>163</v>
      </c>
    </row>
    <row r="1549" spans="1:29" x14ac:dyDescent="0.2">
      <c r="A1549" s="190">
        <v>425520</v>
      </c>
      <c r="B1549" s="190" t="s">
        <v>3501</v>
      </c>
      <c r="Q1549" s="190" t="s">
        <v>167</v>
      </c>
      <c r="R1549" s="190" t="s">
        <v>167</v>
      </c>
      <c r="V1549" s="190" t="s">
        <v>167</v>
      </c>
      <c r="Y1549" s="190" t="s">
        <v>163</v>
      </c>
      <c r="Z1549" s="190" t="s">
        <v>163</v>
      </c>
      <c r="AA1549" s="190" t="s">
        <v>163</v>
      </c>
      <c r="AB1549" s="190" t="s">
        <v>163</v>
      </c>
      <c r="AC1549" s="190" t="s">
        <v>163</v>
      </c>
    </row>
    <row r="1550" spans="1:29" x14ac:dyDescent="0.2">
      <c r="A1550" s="190">
        <v>425563</v>
      </c>
      <c r="B1550" s="190" t="s">
        <v>3501</v>
      </c>
      <c r="Q1550" s="190" t="s">
        <v>167</v>
      </c>
      <c r="R1550" s="190" t="s">
        <v>165</v>
      </c>
      <c r="V1550" s="190" t="s">
        <v>167</v>
      </c>
      <c r="X1550" s="190" t="s">
        <v>165</v>
      </c>
      <c r="Y1550" s="190" t="s">
        <v>163</v>
      </c>
      <c r="Z1550" s="190" t="s">
        <v>163</v>
      </c>
      <c r="AA1550" s="190" t="s">
        <v>163</v>
      </c>
      <c r="AB1550" s="190" t="s">
        <v>163</v>
      </c>
      <c r="AC1550" s="190" t="s">
        <v>163</v>
      </c>
    </row>
    <row r="1551" spans="1:29" x14ac:dyDescent="0.2">
      <c r="A1551" s="190">
        <v>425564</v>
      </c>
      <c r="B1551" s="190" t="s">
        <v>3501</v>
      </c>
      <c r="P1551" s="190" t="s">
        <v>167</v>
      </c>
      <c r="Q1551" s="190" t="s">
        <v>167</v>
      </c>
      <c r="T1551" s="190" t="s">
        <v>167</v>
      </c>
      <c r="V1551" s="190" t="s">
        <v>167</v>
      </c>
      <c r="Y1551" s="190" t="s">
        <v>163</v>
      </c>
      <c r="Z1551" s="190" t="s">
        <v>163</v>
      </c>
      <c r="AA1551" s="190" t="s">
        <v>163</v>
      </c>
      <c r="AB1551" s="190" t="s">
        <v>163</v>
      </c>
      <c r="AC1551" s="190" t="s">
        <v>163</v>
      </c>
    </row>
    <row r="1552" spans="1:29" x14ac:dyDescent="0.2">
      <c r="A1552" s="190">
        <v>425571</v>
      </c>
      <c r="B1552" s="190" t="s">
        <v>3501</v>
      </c>
      <c r="Y1552" s="190" t="s">
        <v>163</v>
      </c>
      <c r="Z1552" s="190" t="s">
        <v>163</v>
      </c>
      <c r="AA1552" s="190" t="s">
        <v>163</v>
      </c>
      <c r="AB1552" s="190" t="s">
        <v>163</v>
      </c>
      <c r="AC1552" s="190" t="s">
        <v>163</v>
      </c>
    </row>
    <row r="1553" spans="1:29" x14ac:dyDescent="0.2">
      <c r="A1553" s="190">
        <v>425582</v>
      </c>
      <c r="B1553" s="190" t="s">
        <v>3501</v>
      </c>
      <c r="K1553" s="190" t="s">
        <v>167</v>
      </c>
      <c r="N1553" s="190" t="s">
        <v>165</v>
      </c>
      <c r="Q1553" s="190" t="s">
        <v>167</v>
      </c>
      <c r="W1553" s="190" t="s">
        <v>167</v>
      </c>
      <c r="Y1553" s="190" t="s">
        <v>163</v>
      </c>
      <c r="Z1553" s="190" t="s">
        <v>163</v>
      </c>
      <c r="AA1553" s="190" t="s">
        <v>163</v>
      </c>
      <c r="AB1553" s="190" t="s">
        <v>163</v>
      </c>
      <c r="AC1553" s="190" t="s">
        <v>163</v>
      </c>
    </row>
    <row r="1554" spans="1:29" x14ac:dyDescent="0.2">
      <c r="A1554" s="190">
        <v>425628</v>
      </c>
      <c r="B1554" s="190" t="s">
        <v>3501</v>
      </c>
      <c r="N1554" s="190" t="s">
        <v>167</v>
      </c>
      <c r="R1554" s="190" t="s">
        <v>167</v>
      </c>
      <c r="Y1554" s="190" t="s">
        <v>163</v>
      </c>
      <c r="Z1554" s="190" t="s">
        <v>163</v>
      </c>
      <c r="AA1554" s="190" t="s">
        <v>163</v>
      </c>
      <c r="AB1554" s="190" t="s">
        <v>163</v>
      </c>
      <c r="AC1554" s="190" t="s">
        <v>163</v>
      </c>
    </row>
    <row r="1555" spans="1:29" x14ac:dyDescent="0.2">
      <c r="A1555" s="190">
        <v>425678</v>
      </c>
      <c r="B1555" s="190" t="s">
        <v>3501</v>
      </c>
      <c r="N1555" s="190" t="s">
        <v>167</v>
      </c>
      <c r="S1555" s="190" t="s">
        <v>167</v>
      </c>
      <c r="W1555" s="190" t="s">
        <v>167</v>
      </c>
      <c r="Y1555" s="190" t="s">
        <v>163</v>
      </c>
      <c r="Z1555" s="190" t="s">
        <v>163</v>
      </c>
      <c r="AA1555" s="190" t="s">
        <v>163</v>
      </c>
      <c r="AB1555" s="190" t="s">
        <v>163</v>
      </c>
      <c r="AC1555" s="190" t="s">
        <v>163</v>
      </c>
    </row>
    <row r="1556" spans="1:29" x14ac:dyDescent="0.2">
      <c r="A1556" s="190">
        <v>425710</v>
      </c>
      <c r="B1556" s="190" t="s">
        <v>3501</v>
      </c>
      <c r="L1556" s="190" t="s">
        <v>165</v>
      </c>
      <c r="N1556" s="190" t="s">
        <v>167</v>
      </c>
      <c r="R1556" s="190" t="s">
        <v>165</v>
      </c>
      <c r="V1556" s="190" t="s">
        <v>167</v>
      </c>
      <c r="Z1556" s="190" t="s">
        <v>163</v>
      </c>
      <c r="AA1556" s="190" t="s">
        <v>163</v>
      </c>
    </row>
    <row r="1557" spans="1:29" x14ac:dyDescent="0.2">
      <c r="A1557" s="190">
        <v>425733</v>
      </c>
      <c r="B1557" s="190" t="s">
        <v>3501</v>
      </c>
      <c r="P1557" s="190" t="s">
        <v>167</v>
      </c>
      <c r="T1557" s="190" t="s">
        <v>167</v>
      </c>
      <c r="W1557" s="190" t="s">
        <v>167</v>
      </c>
      <c r="Y1557" s="190" t="s">
        <v>163</v>
      </c>
      <c r="Z1557" s="190" t="s">
        <v>163</v>
      </c>
      <c r="AA1557" s="190" t="s">
        <v>163</v>
      </c>
      <c r="AB1557" s="190" t="s">
        <v>163</v>
      </c>
      <c r="AC1557" s="190" t="s">
        <v>163</v>
      </c>
    </row>
    <row r="1558" spans="1:29" x14ac:dyDescent="0.2">
      <c r="A1558" s="190">
        <v>425739</v>
      </c>
      <c r="B1558" s="190" t="s">
        <v>3501</v>
      </c>
      <c r="L1558" s="190" t="s">
        <v>165</v>
      </c>
      <c r="N1558" s="190" t="s">
        <v>165</v>
      </c>
      <c r="R1558" s="190" t="s">
        <v>163</v>
      </c>
      <c r="T1558" s="190" t="s">
        <v>165</v>
      </c>
      <c r="Y1558" s="190" t="s">
        <v>163</v>
      </c>
      <c r="Z1558" s="190" t="s">
        <v>163</v>
      </c>
      <c r="AA1558" s="190" t="s">
        <v>163</v>
      </c>
      <c r="AB1558" s="190" t="s">
        <v>163</v>
      </c>
      <c r="AC1558" s="190" t="s">
        <v>163</v>
      </c>
    </row>
    <row r="1559" spans="1:29" x14ac:dyDescent="0.2">
      <c r="A1559" s="190">
        <v>425773</v>
      </c>
      <c r="B1559" s="190" t="s">
        <v>3501</v>
      </c>
      <c r="E1559" s="190" t="s">
        <v>167</v>
      </c>
      <c r="K1559" s="190" t="s">
        <v>167</v>
      </c>
      <c r="P1559" s="190" t="s">
        <v>167</v>
      </c>
      <c r="Y1559" s="190" t="s">
        <v>163</v>
      </c>
      <c r="Z1559" s="190" t="s">
        <v>163</v>
      </c>
      <c r="AA1559" s="190" t="s">
        <v>163</v>
      </c>
      <c r="AB1559" s="190" t="s">
        <v>163</v>
      </c>
      <c r="AC1559" s="190" t="s">
        <v>163</v>
      </c>
    </row>
    <row r="1560" spans="1:29" x14ac:dyDescent="0.2">
      <c r="A1560" s="190">
        <v>425780</v>
      </c>
      <c r="B1560" s="190" t="s">
        <v>3501</v>
      </c>
      <c r="K1560" s="190" t="s">
        <v>167</v>
      </c>
      <c r="N1560" s="190" t="s">
        <v>167</v>
      </c>
      <c r="Y1560" s="190" t="s">
        <v>163</v>
      </c>
      <c r="Z1560" s="190" t="s">
        <v>163</v>
      </c>
      <c r="AA1560" s="190" t="s">
        <v>163</v>
      </c>
      <c r="AB1560" s="190" t="s">
        <v>163</v>
      </c>
      <c r="AC1560" s="190" t="s">
        <v>163</v>
      </c>
    </row>
    <row r="1561" spans="1:29" x14ac:dyDescent="0.2">
      <c r="A1561" s="190">
        <v>425791</v>
      </c>
      <c r="B1561" s="190" t="s">
        <v>3501</v>
      </c>
      <c r="K1561" s="190" t="s">
        <v>167</v>
      </c>
      <c r="P1561" s="190" t="s">
        <v>165</v>
      </c>
      <c r="R1561" s="190" t="s">
        <v>165</v>
      </c>
      <c r="W1561" s="190" t="s">
        <v>165</v>
      </c>
      <c r="Y1561" s="190" t="s">
        <v>163</v>
      </c>
      <c r="Z1561" s="190" t="s">
        <v>163</v>
      </c>
      <c r="AA1561" s="190" t="s">
        <v>163</v>
      </c>
      <c r="AB1561" s="190" t="s">
        <v>163</v>
      </c>
      <c r="AC1561" s="190" t="s">
        <v>163</v>
      </c>
    </row>
    <row r="1562" spans="1:29" x14ac:dyDescent="0.2">
      <c r="A1562" s="190">
        <v>425800</v>
      </c>
      <c r="B1562" s="190" t="s">
        <v>3501</v>
      </c>
      <c r="I1562" s="190" t="s">
        <v>167</v>
      </c>
      <c r="P1562" s="190" t="s">
        <v>167</v>
      </c>
      <c r="R1562" s="190" t="s">
        <v>165</v>
      </c>
      <c r="Y1562" s="190" t="s">
        <v>163</v>
      </c>
      <c r="Z1562" s="190" t="s">
        <v>163</v>
      </c>
      <c r="AA1562" s="190" t="s">
        <v>163</v>
      </c>
      <c r="AB1562" s="190" t="s">
        <v>163</v>
      </c>
      <c r="AC1562" s="190" t="s">
        <v>163</v>
      </c>
    </row>
    <row r="1563" spans="1:29" x14ac:dyDescent="0.2">
      <c r="A1563" s="190">
        <v>425807</v>
      </c>
      <c r="B1563" s="190" t="s">
        <v>3501</v>
      </c>
      <c r="N1563" s="190" t="s">
        <v>167</v>
      </c>
      <c r="R1563" s="190" t="s">
        <v>167</v>
      </c>
      <c r="Y1563" s="190" t="s">
        <v>163</v>
      </c>
      <c r="Z1563" s="190" t="s">
        <v>163</v>
      </c>
      <c r="AA1563" s="190" t="s">
        <v>163</v>
      </c>
      <c r="AB1563" s="190" t="s">
        <v>163</v>
      </c>
      <c r="AC1563" s="190" t="s">
        <v>163</v>
      </c>
    </row>
    <row r="1564" spans="1:29" x14ac:dyDescent="0.2">
      <c r="A1564" s="190">
        <v>425814</v>
      </c>
      <c r="B1564" s="190" t="s">
        <v>3501</v>
      </c>
      <c r="R1564" s="190" t="s">
        <v>167</v>
      </c>
      <c r="V1564" s="190" t="s">
        <v>167</v>
      </c>
      <c r="Y1564" s="190" t="s">
        <v>163</v>
      </c>
      <c r="Z1564" s="190" t="s">
        <v>163</v>
      </c>
      <c r="AA1564" s="190" t="s">
        <v>163</v>
      </c>
      <c r="AB1564" s="190" t="s">
        <v>163</v>
      </c>
      <c r="AC1564" s="190" t="s">
        <v>163</v>
      </c>
    </row>
    <row r="1565" spans="1:29" x14ac:dyDescent="0.2">
      <c r="A1565" s="190">
        <v>425822</v>
      </c>
      <c r="B1565" s="190" t="s">
        <v>3501</v>
      </c>
      <c r="M1565" s="190" t="s">
        <v>167</v>
      </c>
      <c r="Q1565" s="190" t="s">
        <v>167</v>
      </c>
      <c r="R1565" s="190" t="s">
        <v>165</v>
      </c>
      <c r="Y1565" s="190" t="s">
        <v>163</v>
      </c>
      <c r="Z1565" s="190" t="s">
        <v>163</v>
      </c>
      <c r="AA1565" s="190" t="s">
        <v>163</v>
      </c>
      <c r="AB1565" s="190" t="s">
        <v>163</v>
      </c>
      <c r="AC1565" s="190" t="s">
        <v>163</v>
      </c>
    </row>
    <row r="1566" spans="1:29" x14ac:dyDescent="0.2">
      <c r="A1566" s="190">
        <v>425823</v>
      </c>
      <c r="B1566" s="190" t="s">
        <v>3501</v>
      </c>
      <c r="G1566" s="190" t="s">
        <v>167</v>
      </c>
      <c r="R1566" s="190" t="s">
        <v>167</v>
      </c>
      <c r="T1566" s="190" t="s">
        <v>167</v>
      </c>
      <c r="V1566" s="190" t="s">
        <v>167</v>
      </c>
      <c r="Y1566" s="190" t="s">
        <v>163</v>
      </c>
      <c r="Z1566" s="190" t="s">
        <v>163</v>
      </c>
      <c r="AA1566" s="190" t="s">
        <v>163</v>
      </c>
      <c r="AB1566" s="190" t="s">
        <v>163</v>
      </c>
      <c r="AC1566" s="190" t="s">
        <v>163</v>
      </c>
    </row>
    <row r="1567" spans="1:29" x14ac:dyDescent="0.2">
      <c r="A1567" s="190">
        <v>425837</v>
      </c>
      <c r="B1567" s="190" t="s">
        <v>3501</v>
      </c>
      <c r="R1567" s="190" t="s">
        <v>163</v>
      </c>
      <c r="Y1567" s="190" t="s">
        <v>163</v>
      </c>
      <c r="Z1567" s="190" t="s">
        <v>163</v>
      </c>
      <c r="AA1567" s="190" t="s">
        <v>163</v>
      </c>
      <c r="AB1567" s="190" t="s">
        <v>163</v>
      </c>
      <c r="AC1567" s="190" t="s">
        <v>163</v>
      </c>
    </row>
    <row r="1568" spans="1:29" x14ac:dyDescent="0.2">
      <c r="A1568" s="190">
        <v>425842</v>
      </c>
      <c r="B1568" s="190" t="s">
        <v>3501</v>
      </c>
      <c r="O1568" s="190" t="s">
        <v>167</v>
      </c>
      <c r="R1568" s="190" t="s">
        <v>163</v>
      </c>
      <c r="X1568" s="190" t="s">
        <v>165</v>
      </c>
      <c r="Y1568" s="190" t="s">
        <v>163</v>
      </c>
      <c r="Z1568" s="190" t="s">
        <v>163</v>
      </c>
      <c r="AA1568" s="190" t="s">
        <v>163</v>
      </c>
      <c r="AB1568" s="190" t="s">
        <v>163</v>
      </c>
      <c r="AC1568" s="190" t="s">
        <v>163</v>
      </c>
    </row>
    <row r="1569" spans="1:29" x14ac:dyDescent="0.2">
      <c r="A1569" s="190">
        <v>425847</v>
      </c>
      <c r="B1569" s="190" t="s">
        <v>3501</v>
      </c>
      <c r="Y1569" s="190" t="s">
        <v>163</v>
      </c>
      <c r="Z1569" s="190" t="s">
        <v>163</v>
      </c>
      <c r="AA1569" s="190" t="s">
        <v>163</v>
      </c>
      <c r="AB1569" s="190" t="s">
        <v>163</v>
      </c>
      <c r="AC1569" s="190" t="s">
        <v>163</v>
      </c>
    </row>
    <row r="1570" spans="1:29" x14ac:dyDescent="0.2">
      <c r="A1570" s="190">
        <v>425856</v>
      </c>
      <c r="B1570" s="190" t="s">
        <v>3501</v>
      </c>
      <c r="N1570" s="190" t="s">
        <v>167</v>
      </c>
      <c r="Y1570" s="190" t="s">
        <v>163</v>
      </c>
      <c r="Z1570" s="190" t="s">
        <v>163</v>
      </c>
      <c r="AA1570" s="190" t="s">
        <v>163</v>
      </c>
      <c r="AB1570" s="190" t="s">
        <v>163</v>
      </c>
      <c r="AC1570" s="190" t="s">
        <v>163</v>
      </c>
    </row>
    <row r="1571" spans="1:29" x14ac:dyDescent="0.2">
      <c r="A1571" s="190">
        <v>425858</v>
      </c>
      <c r="B1571" s="190" t="s">
        <v>3501</v>
      </c>
      <c r="F1571" s="190" t="s">
        <v>165</v>
      </c>
      <c r="R1571" s="190" t="s">
        <v>163</v>
      </c>
      <c r="V1571" s="190" t="s">
        <v>163</v>
      </c>
      <c r="W1571" s="190" t="s">
        <v>163</v>
      </c>
      <c r="Z1571" s="190" t="s">
        <v>163</v>
      </c>
      <c r="AA1571" s="190" t="s">
        <v>163</v>
      </c>
      <c r="AB1571" s="190" t="s">
        <v>163</v>
      </c>
      <c r="AC1571" s="190" t="s">
        <v>163</v>
      </c>
    </row>
    <row r="1572" spans="1:29" x14ac:dyDescent="0.2">
      <c r="A1572" s="190">
        <v>425863</v>
      </c>
      <c r="B1572" s="190" t="s">
        <v>3501</v>
      </c>
      <c r="H1572" s="190" t="s">
        <v>167</v>
      </c>
      <c r="K1572" s="190" t="s">
        <v>167</v>
      </c>
      <c r="R1572" s="190" t="s">
        <v>165</v>
      </c>
      <c r="T1572" s="190" t="s">
        <v>167</v>
      </c>
      <c r="Y1572" s="190" t="s">
        <v>163</v>
      </c>
      <c r="Z1572" s="190" t="s">
        <v>163</v>
      </c>
      <c r="AA1572" s="190" t="s">
        <v>163</v>
      </c>
      <c r="AB1572" s="190" t="s">
        <v>163</v>
      </c>
      <c r="AC1572" s="190" t="s">
        <v>163</v>
      </c>
    </row>
    <row r="1573" spans="1:29" x14ac:dyDescent="0.2">
      <c r="A1573" s="190">
        <v>425868</v>
      </c>
      <c r="B1573" s="190" t="s">
        <v>3501</v>
      </c>
      <c r="N1573" s="190" t="s">
        <v>165</v>
      </c>
      <c r="R1573" s="190" t="s">
        <v>163</v>
      </c>
      <c r="S1573" s="190" t="s">
        <v>167</v>
      </c>
      <c r="Y1573" s="190" t="s">
        <v>163</v>
      </c>
      <c r="Z1573" s="190" t="s">
        <v>163</v>
      </c>
      <c r="AA1573" s="190" t="s">
        <v>163</v>
      </c>
      <c r="AB1573" s="190" t="s">
        <v>163</v>
      </c>
      <c r="AC1573" s="190" t="s">
        <v>163</v>
      </c>
    </row>
    <row r="1574" spans="1:29" x14ac:dyDescent="0.2">
      <c r="A1574" s="190">
        <v>425875</v>
      </c>
      <c r="B1574" s="190" t="s">
        <v>3501</v>
      </c>
      <c r="N1574" s="190" t="s">
        <v>167</v>
      </c>
      <c r="R1574" s="190" t="s">
        <v>165</v>
      </c>
      <c r="S1574" s="190" t="s">
        <v>167</v>
      </c>
      <c r="Y1574" s="190" t="s">
        <v>163</v>
      </c>
      <c r="Z1574" s="190" t="s">
        <v>163</v>
      </c>
      <c r="AA1574" s="190" t="s">
        <v>163</v>
      </c>
      <c r="AB1574" s="190" t="s">
        <v>163</v>
      </c>
      <c r="AC1574" s="190" t="s">
        <v>163</v>
      </c>
    </row>
    <row r="1575" spans="1:29" x14ac:dyDescent="0.2">
      <c r="A1575" s="190">
        <v>425891</v>
      </c>
      <c r="B1575" s="190" t="s">
        <v>3501</v>
      </c>
      <c r="P1575" s="190" t="s">
        <v>167</v>
      </c>
      <c r="R1575" s="190" t="s">
        <v>163</v>
      </c>
      <c r="Y1575" s="190" t="s">
        <v>163</v>
      </c>
      <c r="Z1575" s="190" t="s">
        <v>163</v>
      </c>
      <c r="AA1575" s="190" t="s">
        <v>163</v>
      </c>
      <c r="AB1575" s="190" t="s">
        <v>163</v>
      </c>
      <c r="AC1575" s="190" t="s">
        <v>163</v>
      </c>
    </row>
    <row r="1576" spans="1:29" x14ac:dyDescent="0.2">
      <c r="A1576" s="190">
        <v>425893</v>
      </c>
      <c r="B1576" s="190" t="s">
        <v>3501</v>
      </c>
      <c r="S1576" s="190" t="s">
        <v>167</v>
      </c>
      <c r="Y1576" s="190" t="s">
        <v>163</v>
      </c>
      <c r="Z1576" s="190" t="s">
        <v>163</v>
      </c>
      <c r="AA1576" s="190" t="s">
        <v>163</v>
      </c>
      <c r="AB1576" s="190" t="s">
        <v>163</v>
      </c>
      <c r="AC1576" s="190" t="s">
        <v>163</v>
      </c>
    </row>
    <row r="1577" spans="1:29" x14ac:dyDescent="0.2">
      <c r="A1577" s="190">
        <v>425897</v>
      </c>
      <c r="B1577" s="190" t="s">
        <v>3501</v>
      </c>
      <c r="K1577" s="190" t="s">
        <v>167</v>
      </c>
      <c r="R1577" s="190" t="s">
        <v>163</v>
      </c>
      <c r="V1577" s="190" t="s">
        <v>167</v>
      </c>
      <c r="Y1577" s="190" t="s">
        <v>163</v>
      </c>
      <c r="Z1577" s="190" t="s">
        <v>163</v>
      </c>
      <c r="AA1577" s="190" t="s">
        <v>163</v>
      </c>
      <c r="AB1577" s="190" t="s">
        <v>163</v>
      </c>
      <c r="AC1577" s="190" t="s">
        <v>163</v>
      </c>
    </row>
    <row r="1578" spans="1:29" x14ac:dyDescent="0.2">
      <c r="A1578" s="190">
        <v>425898</v>
      </c>
      <c r="B1578" s="190" t="s">
        <v>3501</v>
      </c>
      <c r="N1578" s="190" t="s">
        <v>167</v>
      </c>
      <c r="R1578" s="190" t="s">
        <v>167</v>
      </c>
      <c r="W1578" s="190" t="s">
        <v>167</v>
      </c>
      <c r="Y1578" s="190" t="s">
        <v>163</v>
      </c>
      <c r="Z1578" s="190" t="s">
        <v>163</v>
      </c>
      <c r="AA1578" s="190" t="s">
        <v>163</v>
      </c>
      <c r="AB1578" s="190" t="s">
        <v>163</v>
      </c>
      <c r="AC1578" s="190" t="s">
        <v>163</v>
      </c>
    </row>
    <row r="1579" spans="1:29" x14ac:dyDescent="0.2">
      <c r="A1579" s="190">
        <v>425907</v>
      </c>
      <c r="B1579" s="190" t="s">
        <v>3501</v>
      </c>
      <c r="P1579" s="190" t="s">
        <v>167</v>
      </c>
      <c r="R1579" s="190" t="s">
        <v>165</v>
      </c>
      <c r="S1579" s="190" t="s">
        <v>165</v>
      </c>
      <c r="Y1579" s="190" t="s">
        <v>163</v>
      </c>
      <c r="Z1579" s="190" t="s">
        <v>163</v>
      </c>
      <c r="AA1579" s="190" t="s">
        <v>163</v>
      </c>
      <c r="AB1579" s="190" t="s">
        <v>163</v>
      </c>
      <c r="AC1579" s="190" t="s">
        <v>163</v>
      </c>
    </row>
    <row r="1580" spans="1:29" x14ac:dyDescent="0.2">
      <c r="A1580" s="190">
        <v>425922</v>
      </c>
      <c r="B1580" s="190" t="s">
        <v>3501</v>
      </c>
      <c r="N1580" s="190" t="s">
        <v>167</v>
      </c>
      <c r="P1580" s="190" t="s">
        <v>165</v>
      </c>
      <c r="R1580" s="190" t="s">
        <v>167</v>
      </c>
      <c r="W1580" s="190" t="s">
        <v>167</v>
      </c>
      <c r="Y1580" s="190" t="s">
        <v>163</v>
      </c>
      <c r="Z1580" s="190" t="s">
        <v>163</v>
      </c>
      <c r="AA1580" s="190" t="s">
        <v>163</v>
      </c>
      <c r="AB1580" s="190" t="s">
        <v>163</v>
      </c>
      <c r="AC1580" s="190" t="s">
        <v>163</v>
      </c>
    </row>
    <row r="1581" spans="1:29" x14ac:dyDescent="0.2">
      <c r="A1581" s="190">
        <v>425930</v>
      </c>
      <c r="B1581" s="190" t="s">
        <v>3501</v>
      </c>
      <c r="E1581" s="190" t="s">
        <v>167</v>
      </c>
      <c r="R1581" s="190" t="s">
        <v>163</v>
      </c>
      <c r="Y1581" s="190" t="s">
        <v>163</v>
      </c>
      <c r="Z1581" s="190" t="s">
        <v>163</v>
      </c>
      <c r="AA1581" s="190" t="s">
        <v>163</v>
      </c>
      <c r="AB1581" s="190" t="s">
        <v>163</v>
      </c>
      <c r="AC1581" s="190" t="s">
        <v>163</v>
      </c>
    </row>
    <row r="1582" spans="1:29" x14ac:dyDescent="0.2">
      <c r="A1582" s="190">
        <v>425938</v>
      </c>
      <c r="B1582" s="190" t="s">
        <v>3501</v>
      </c>
      <c r="N1582" s="190" t="s">
        <v>165</v>
      </c>
      <c r="Y1582" s="190" t="s">
        <v>163</v>
      </c>
      <c r="Z1582" s="190" t="s">
        <v>163</v>
      </c>
      <c r="AA1582" s="190" t="s">
        <v>163</v>
      </c>
      <c r="AB1582" s="190" t="s">
        <v>163</v>
      </c>
      <c r="AC1582" s="190" t="s">
        <v>163</v>
      </c>
    </row>
    <row r="1583" spans="1:29" x14ac:dyDescent="0.2">
      <c r="A1583" s="190">
        <v>425974</v>
      </c>
      <c r="B1583" s="190" t="s">
        <v>3501</v>
      </c>
      <c r="N1583" s="190" t="s">
        <v>167</v>
      </c>
      <c r="T1583" s="190" t="s">
        <v>165</v>
      </c>
      <c r="W1583" s="190" t="s">
        <v>165</v>
      </c>
      <c r="Y1583" s="190" t="s">
        <v>163</v>
      </c>
      <c r="Z1583" s="190" t="s">
        <v>163</v>
      </c>
      <c r="AA1583" s="190" t="s">
        <v>163</v>
      </c>
      <c r="AB1583" s="190" t="s">
        <v>163</v>
      </c>
      <c r="AC1583" s="190" t="s">
        <v>163</v>
      </c>
    </row>
    <row r="1584" spans="1:29" x14ac:dyDescent="0.2">
      <c r="A1584" s="190">
        <v>426016</v>
      </c>
      <c r="B1584" s="190" t="s">
        <v>3501</v>
      </c>
      <c r="O1584" s="190" t="s">
        <v>167</v>
      </c>
      <c r="P1584" s="190" t="s">
        <v>167</v>
      </c>
      <c r="V1584" s="190" t="s">
        <v>167</v>
      </c>
      <c r="Y1584" s="190" t="s">
        <v>163</v>
      </c>
      <c r="Z1584" s="190" t="s">
        <v>163</v>
      </c>
      <c r="AA1584" s="190" t="s">
        <v>163</v>
      </c>
      <c r="AB1584" s="190" t="s">
        <v>163</v>
      </c>
      <c r="AC1584" s="190" t="s">
        <v>163</v>
      </c>
    </row>
    <row r="1585" spans="1:29" x14ac:dyDescent="0.2">
      <c r="A1585" s="190">
        <v>426066</v>
      </c>
      <c r="B1585" s="190" t="s">
        <v>3501</v>
      </c>
      <c r="K1585" s="190" t="s">
        <v>165</v>
      </c>
      <c r="R1585" s="190" t="s">
        <v>165</v>
      </c>
      <c r="S1585" s="190" t="s">
        <v>167</v>
      </c>
      <c r="T1585" s="190" t="s">
        <v>167</v>
      </c>
      <c r="Y1585" s="190" t="s">
        <v>163</v>
      </c>
      <c r="Z1585" s="190" t="s">
        <v>163</v>
      </c>
      <c r="AA1585" s="190" t="s">
        <v>163</v>
      </c>
      <c r="AB1585" s="190" t="s">
        <v>163</v>
      </c>
      <c r="AC1585" s="190" t="s">
        <v>163</v>
      </c>
    </row>
    <row r="1586" spans="1:29" x14ac:dyDescent="0.2">
      <c r="A1586" s="190">
        <v>426071</v>
      </c>
      <c r="B1586" s="190" t="s">
        <v>3501</v>
      </c>
      <c r="N1586" s="190" t="s">
        <v>165</v>
      </c>
      <c r="T1586" s="190" t="s">
        <v>165</v>
      </c>
      <c r="V1586" s="190" t="s">
        <v>165</v>
      </c>
      <c r="Y1586" s="190" t="s">
        <v>163</v>
      </c>
      <c r="Z1586" s="190" t="s">
        <v>163</v>
      </c>
      <c r="AA1586" s="190" t="s">
        <v>163</v>
      </c>
      <c r="AB1586" s="190" t="s">
        <v>163</v>
      </c>
      <c r="AC1586" s="190" t="s">
        <v>163</v>
      </c>
    </row>
    <row r="1587" spans="1:29" x14ac:dyDescent="0.2">
      <c r="A1587" s="190">
        <v>426089</v>
      </c>
      <c r="B1587" s="190" t="s">
        <v>3501</v>
      </c>
      <c r="P1587" s="190" t="s">
        <v>167</v>
      </c>
      <c r="T1587" s="190" t="s">
        <v>167</v>
      </c>
      <c r="W1587" s="190" t="s">
        <v>167</v>
      </c>
      <c r="X1587" s="190" t="s">
        <v>167</v>
      </c>
      <c r="Y1587" s="190" t="s">
        <v>163</v>
      </c>
      <c r="Z1587" s="190" t="s">
        <v>163</v>
      </c>
      <c r="AA1587" s="190" t="s">
        <v>163</v>
      </c>
      <c r="AB1587" s="190" t="s">
        <v>163</v>
      </c>
      <c r="AC1587" s="190" t="s">
        <v>163</v>
      </c>
    </row>
    <row r="1588" spans="1:29" x14ac:dyDescent="0.2">
      <c r="A1588" s="190">
        <v>426091</v>
      </c>
      <c r="B1588" s="190" t="s">
        <v>3501</v>
      </c>
      <c r="J1588" s="190" t="s">
        <v>167</v>
      </c>
      <c r="R1588" s="190" t="s">
        <v>167</v>
      </c>
      <c r="W1588" s="190" t="s">
        <v>163</v>
      </c>
      <c r="Y1588" s="190" t="s">
        <v>163</v>
      </c>
      <c r="Z1588" s="190" t="s">
        <v>163</v>
      </c>
      <c r="AA1588" s="190" t="s">
        <v>163</v>
      </c>
      <c r="AC1588" s="190" t="s">
        <v>163</v>
      </c>
    </row>
    <row r="1589" spans="1:29" x14ac:dyDescent="0.2">
      <c r="A1589" s="190">
        <v>426107</v>
      </c>
      <c r="B1589" s="190" t="s">
        <v>3501</v>
      </c>
      <c r="H1589" s="190" t="s">
        <v>167</v>
      </c>
      <c r="P1589" s="190" t="s">
        <v>167</v>
      </c>
      <c r="R1589" s="190" t="s">
        <v>163</v>
      </c>
      <c r="Y1589" s="190" t="s">
        <v>163</v>
      </c>
      <c r="Z1589" s="190" t="s">
        <v>163</v>
      </c>
      <c r="AA1589" s="190" t="s">
        <v>163</v>
      </c>
      <c r="AB1589" s="190" t="s">
        <v>163</v>
      </c>
      <c r="AC1589" s="190" t="s">
        <v>163</v>
      </c>
    </row>
    <row r="1590" spans="1:29" x14ac:dyDescent="0.2">
      <c r="A1590" s="190">
        <v>426110</v>
      </c>
      <c r="B1590" s="190" t="s">
        <v>3501</v>
      </c>
      <c r="N1590" s="190" t="s">
        <v>167</v>
      </c>
      <c r="R1590" s="190" t="s">
        <v>165</v>
      </c>
      <c r="T1590" s="190" t="s">
        <v>167</v>
      </c>
      <c r="U1590" s="190" t="s">
        <v>167</v>
      </c>
      <c r="Y1590" s="190" t="s">
        <v>163</v>
      </c>
      <c r="Z1590" s="190" t="s">
        <v>163</v>
      </c>
      <c r="AA1590" s="190" t="s">
        <v>163</v>
      </c>
      <c r="AB1590" s="190" t="s">
        <v>163</v>
      </c>
      <c r="AC1590" s="190" t="s">
        <v>163</v>
      </c>
    </row>
    <row r="1591" spans="1:29" x14ac:dyDescent="0.2">
      <c r="A1591" s="190">
        <v>426145</v>
      </c>
      <c r="B1591" s="190" t="s">
        <v>3501</v>
      </c>
      <c r="R1591" s="190" t="s">
        <v>163</v>
      </c>
      <c r="Z1591" s="190" t="s">
        <v>163</v>
      </c>
      <c r="AA1591" s="190" t="s">
        <v>163</v>
      </c>
      <c r="AC1591" s="190" t="s">
        <v>163</v>
      </c>
    </row>
    <row r="1592" spans="1:29" x14ac:dyDescent="0.2">
      <c r="A1592" s="190">
        <v>426149</v>
      </c>
      <c r="B1592" s="190" t="s">
        <v>3501</v>
      </c>
      <c r="P1592" s="190" t="s">
        <v>167</v>
      </c>
      <c r="T1592" s="190" t="s">
        <v>167</v>
      </c>
      <c r="X1592" s="190" t="s">
        <v>167</v>
      </c>
      <c r="Y1592" s="190" t="s">
        <v>163</v>
      </c>
      <c r="Z1592" s="190" t="s">
        <v>163</v>
      </c>
      <c r="AA1592" s="190" t="s">
        <v>163</v>
      </c>
      <c r="AB1592" s="190" t="s">
        <v>163</v>
      </c>
      <c r="AC1592" s="190" t="s">
        <v>163</v>
      </c>
    </row>
    <row r="1593" spans="1:29" x14ac:dyDescent="0.2">
      <c r="A1593" s="190">
        <v>426161</v>
      </c>
      <c r="B1593" s="190" t="s">
        <v>3501</v>
      </c>
      <c r="R1593" s="190" t="s">
        <v>167</v>
      </c>
      <c r="U1593" s="190" t="s">
        <v>165</v>
      </c>
      <c r="V1593" s="190" t="s">
        <v>167</v>
      </c>
      <c r="Y1593" s="190" t="s">
        <v>163</v>
      </c>
      <c r="Z1593" s="190" t="s">
        <v>163</v>
      </c>
      <c r="AA1593" s="190" t="s">
        <v>163</v>
      </c>
      <c r="AB1593" s="190" t="s">
        <v>163</v>
      </c>
      <c r="AC1593" s="190" t="s">
        <v>163</v>
      </c>
    </row>
    <row r="1594" spans="1:29" x14ac:dyDescent="0.2">
      <c r="A1594" s="190">
        <v>426162</v>
      </c>
      <c r="B1594" s="190" t="s">
        <v>3501</v>
      </c>
      <c r="E1594" s="190" t="s">
        <v>167</v>
      </c>
      <c r="N1594" s="190" t="s">
        <v>167</v>
      </c>
      <c r="P1594" s="190" t="s">
        <v>167</v>
      </c>
      <c r="Y1594" s="190" t="s">
        <v>163</v>
      </c>
      <c r="Z1594" s="190" t="s">
        <v>163</v>
      </c>
      <c r="AA1594" s="190" t="s">
        <v>163</v>
      </c>
      <c r="AB1594" s="190" t="s">
        <v>163</v>
      </c>
      <c r="AC1594" s="190" t="s">
        <v>163</v>
      </c>
    </row>
    <row r="1595" spans="1:29" x14ac:dyDescent="0.2">
      <c r="A1595" s="190">
        <v>426165</v>
      </c>
      <c r="B1595" s="190" t="s">
        <v>3501</v>
      </c>
      <c r="W1595" s="190" t="s">
        <v>167</v>
      </c>
      <c r="Y1595" s="190" t="s">
        <v>163</v>
      </c>
      <c r="Z1595" s="190" t="s">
        <v>163</v>
      </c>
      <c r="AA1595" s="190" t="s">
        <v>163</v>
      </c>
      <c r="AB1595" s="190" t="s">
        <v>163</v>
      </c>
      <c r="AC1595" s="190" t="s">
        <v>163</v>
      </c>
    </row>
    <row r="1596" spans="1:29" x14ac:dyDescent="0.2">
      <c r="A1596" s="190">
        <v>426168</v>
      </c>
      <c r="B1596" s="190" t="s">
        <v>3501</v>
      </c>
      <c r="N1596" s="190" t="s">
        <v>167</v>
      </c>
      <c r="O1596" s="190" t="s">
        <v>165</v>
      </c>
      <c r="R1596" s="190" t="s">
        <v>167</v>
      </c>
      <c r="T1596" s="190" t="s">
        <v>167</v>
      </c>
      <c r="Y1596" s="190" t="s">
        <v>163</v>
      </c>
      <c r="Z1596" s="190" t="s">
        <v>163</v>
      </c>
      <c r="AA1596" s="190" t="s">
        <v>163</v>
      </c>
      <c r="AB1596" s="190" t="s">
        <v>163</v>
      </c>
      <c r="AC1596" s="190" t="s">
        <v>163</v>
      </c>
    </row>
    <row r="1597" spans="1:29" x14ac:dyDescent="0.2">
      <c r="A1597" s="190">
        <v>426176</v>
      </c>
      <c r="B1597" s="190" t="s">
        <v>3501</v>
      </c>
      <c r="K1597" s="190" t="s">
        <v>167</v>
      </c>
      <c r="R1597" s="190" t="s">
        <v>165</v>
      </c>
      <c r="T1597" s="190" t="s">
        <v>165</v>
      </c>
      <c r="Y1597" s="190" t="s">
        <v>163</v>
      </c>
      <c r="Z1597" s="190" t="s">
        <v>163</v>
      </c>
      <c r="AA1597" s="190" t="s">
        <v>163</v>
      </c>
      <c r="AB1597" s="190" t="s">
        <v>163</v>
      </c>
      <c r="AC1597" s="190" t="s">
        <v>163</v>
      </c>
    </row>
    <row r="1598" spans="1:29" x14ac:dyDescent="0.2">
      <c r="A1598" s="190">
        <v>426178</v>
      </c>
      <c r="B1598" s="190" t="s">
        <v>3501</v>
      </c>
      <c r="N1598" s="190" t="s">
        <v>165</v>
      </c>
      <c r="P1598" s="190" t="s">
        <v>165</v>
      </c>
      <c r="R1598" s="190" t="s">
        <v>165</v>
      </c>
      <c r="Y1598" s="190" t="s">
        <v>163</v>
      </c>
      <c r="AA1598" s="190" t="s">
        <v>163</v>
      </c>
      <c r="AB1598" s="190" t="s">
        <v>163</v>
      </c>
      <c r="AC1598" s="190" t="s">
        <v>163</v>
      </c>
    </row>
    <row r="1599" spans="1:29" x14ac:dyDescent="0.2">
      <c r="A1599" s="190">
        <v>426221</v>
      </c>
      <c r="B1599" s="190" t="s">
        <v>3501</v>
      </c>
      <c r="P1599" s="190" t="s">
        <v>167</v>
      </c>
      <c r="R1599" s="190" t="s">
        <v>165</v>
      </c>
      <c r="T1599" s="190" t="s">
        <v>165</v>
      </c>
      <c r="V1599" s="190" t="s">
        <v>167</v>
      </c>
      <c r="Y1599" s="190" t="s">
        <v>163</v>
      </c>
      <c r="Z1599" s="190" t="s">
        <v>163</v>
      </c>
      <c r="AA1599" s="190" t="s">
        <v>163</v>
      </c>
      <c r="AB1599" s="190" t="s">
        <v>163</v>
      </c>
      <c r="AC1599" s="190" t="s">
        <v>163</v>
      </c>
    </row>
    <row r="1600" spans="1:29" x14ac:dyDescent="0.2">
      <c r="A1600" s="190">
        <v>426225</v>
      </c>
      <c r="B1600" s="190" t="s">
        <v>3501</v>
      </c>
      <c r="F1600" s="190" t="s">
        <v>167</v>
      </c>
      <c r="K1600" s="190" t="s">
        <v>167</v>
      </c>
      <c r="R1600" s="190" t="s">
        <v>163</v>
      </c>
      <c r="V1600" s="190" t="s">
        <v>167</v>
      </c>
      <c r="Y1600" s="190" t="s">
        <v>163</v>
      </c>
      <c r="Z1600" s="190" t="s">
        <v>163</v>
      </c>
      <c r="AA1600" s="190" t="s">
        <v>163</v>
      </c>
      <c r="AC1600" s="190" t="s">
        <v>163</v>
      </c>
    </row>
    <row r="1601" spans="1:29" x14ac:dyDescent="0.2">
      <c r="A1601" s="190">
        <v>426229</v>
      </c>
      <c r="B1601" s="190" t="s">
        <v>3501</v>
      </c>
      <c r="P1601" s="190" t="s">
        <v>167</v>
      </c>
      <c r="Q1601" s="190" t="s">
        <v>163</v>
      </c>
      <c r="R1601" s="190" t="s">
        <v>165</v>
      </c>
      <c r="V1601" s="190" t="s">
        <v>167</v>
      </c>
      <c r="Y1601" s="190" t="s">
        <v>163</v>
      </c>
      <c r="Z1601" s="190" t="s">
        <v>163</v>
      </c>
      <c r="AA1601" s="190" t="s">
        <v>163</v>
      </c>
      <c r="AB1601" s="190" t="s">
        <v>163</v>
      </c>
      <c r="AC1601" s="190" t="s">
        <v>163</v>
      </c>
    </row>
    <row r="1602" spans="1:29" x14ac:dyDescent="0.2">
      <c r="A1602" s="190">
        <v>426232</v>
      </c>
      <c r="B1602" s="190" t="s">
        <v>3501</v>
      </c>
      <c r="C1602" s="190" t="s">
        <v>167</v>
      </c>
      <c r="T1602" s="190" t="s">
        <v>165</v>
      </c>
      <c r="W1602" s="190" t="s">
        <v>167</v>
      </c>
      <c r="Y1602" s="190" t="s">
        <v>163</v>
      </c>
      <c r="Z1602" s="190" t="s">
        <v>163</v>
      </c>
      <c r="AA1602" s="190" t="s">
        <v>163</v>
      </c>
      <c r="AB1602" s="190" t="s">
        <v>163</v>
      </c>
      <c r="AC1602" s="190" t="s">
        <v>163</v>
      </c>
    </row>
    <row r="1603" spans="1:29" x14ac:dyDescent="0.2">
      <c r="A1603" s="190">
        <v>426312</v>
      </c>
      <c r="B1603" s="190" t="s">
        <v>3501</v>
      </c>
      <c r="M1603" s="190" t="s">
        <v>163</v>
      </c>
      <c r="N1603" s="190" t="s">
        <v>167</v>
      </c>
      <c r="V1603" s="190" t="s">
        <v>163</v>
      </c>
      <c r="W1603" s="190" t="s">
        <v>163</v>
      </c>
      <c r="Y1603" s="190" t="s">
        <v>163</v>
      </c>
      <c r="Z1603" s="190" t="s">
        <v>163</v>
      </c>
      <c r="AA1603" s="190" t="s">
        <v>163</v>
      </c>
      <c r="AB1603" s="190" t="s">
        <v>163</v>
      </c>
      <c r="AC1603" s="190" t="s">
        <v>163</v>
      </c>
    </row>
    <row r="1604" spans="1:29" x14ac:dyDescent="0.2">
      <c r="A1604" s="190">
        <v>426327</v>
      </c>
      <c r="B1604" s="190" t="s">
        <v>3501</v>
      </c>
      <c r="T1604" s="190" t="s">
        <v>167</v>
      </c>
      <c r="W1604" s="190" t="s">
        <v>165</v>
      </c>
      <c r="Y1604" s="190" t="s">
        <v>163</v>
      </c>
      <c r="Z1604" s="190" t="s">
        <v>163</v>
      </c>
      <c r="AA1604" s="190" t="s">
        <v>163</v>
      </c>
      <c r="AB1604" s="190" t="s">
        <v>163</v>
      </c>
      <c r="AC1604" s="190" t="s">
        <v>163</v>
      </c>
    </row>
    <row r="1605" spans="1:29" x14ac:dyDescent="0.2">
      <c r="A1605" s="190">
        <v>426353</v>
      </c>
      <c r="B1605" s="190" t="s">
        <v>3501</v>
      </c>
      <c r="N1605" s="190" t="s">
        <v>167</v>
      </c>
      <c r="R1605" s="190" t="s">
        <v>167</v>
      </c>
      <c r="W1605" s="190" t="s">
        <v>167</v>
      </c>
      <c r="Y1605" s="190" t="s">
        <v>163</v>
      </c>
      <c r="Z1605" s="190" t="s">
        <v>163</v>
      </c>
      <c r="AA1605" s="190" t="s">
        <v>163</v>
      </c>
      <c r="AB1605" s="190" t="s">
        <v>163</v>
      </c>
      <c r="AC1605" s="190" t="s">
        <v>163</v>
      </c>
    </row>
    <row r="1606" spans="1:29" x14ac:dyDescent="0.2">
      <c r="A1606" s="190">
        <v>426359</v>
      </c>
      <c r="B1606" s="190" t="s">
        <v>3501</v>
      </c>
      <c r="N1606" s="190" t="s">
        <v>165</v>
      </c>
      <c r="R1606" s="190" t="s">
        <v>167</v>
      </c>
      <c r="V1606" s="190" t="s">
        <v>167</v>
      </c>
      <c r="W1606" s="190" t="s">
        <v>167</v>
      </c>
      <c r="Y1606" s="190" t="s">
        <v>163</v>
      </c>
      <c r="Z1606" s="190" t="s">
        <v>163</v>
      </c>
      <c r="AA1606" s="190" t="s">
        <v>163</v>
      </c>
      <c r="AB1606" s="190" t="s">
        <v>163</v>
      </c>
      <c r="AC1606" s="190" t="s">
        <v>163</v>
      </c>
    </row>
    <row r="1607" spans="1:29" x14ac:dyDescent="0.2">
      <c r="A1607" s="190">
        <v>426370</v>
      </c>
      <c r="B1607" s="190" t="s">
        <v>3501</v>
      </c>
      <c r="N1607" s="190" t="s">
        <v>167</v>
      </c>
      <c r="P1607" s="190" t="s">
        <v>167</v>
      </c>
      <c r="T1607" s="190" t="s">
        <v>167</v>
      </c>
      <c r="Y1607" s="190" t="s">
        <v>163</v>
      </c>
      <c r="Z1607" s="190" t="s">
        <v>163</v>
      </c>
      <c r="AA1607" s="190" t="s">
        <v>163</v>
      </c>
      <c r="AB1607" s="190" t="s">
        <v>163</v>
      </c>
      <c r="AC1607" s="190" t="s">
        <v>163</v>
      </c>
    </row>
    <row r="1608" spans="1:29" x14ac:dyDescent="0.2">
      <c r="A1608" s="190">
        <v>426383</v>
      </c>
      <c r="B1608" s="190" t="s">
        <v>3501</v>
      </c>
      <c r="K1608" s="190" t="s">
        <v>167</v>
      </c>
      <c r="L1608" s="190" t="s">
        <v>167</v>
      </c>
      <c r="N1608" s="190" t="s">
        <v>167</v>
      </c>
      <c r="P1608" s="190" t="s">
        <v>167</v>
      </c>
      <c r="Y1608" s="190" t="s">
        <v>163</v>
      </c>
      <c r="Z1608" s="190" t="s">
        <v>163</v>
      </c>
      <c r="AA1608" s="190" t="s">
        <v>163</v>
      </c>
      <c r="AB1608" s="190" t="s">
        <v>163</v>
      </c>
      <c r="AC1608" s="190" t="s">
        <v>163</v>
      </c>
    </row>
    <row r="1609" spans="1:29" x14ac:dyDescent="0.2">
      <c r="A1609" s="190">
        <v>426386</v>
      </c>
      <c r="B1609" s="190" t="s">
        <v>3501</v>
      </c>
      <c r="N1609" s="190" t="s">
        <v>167</v>
      </c>
      <c r="T1609" s="190" t="s">
        <v>167</v>
      </c>
      <c r="V1609" s="190" t="s">
        <v>167</v>
      </c>
      <c r="Y1609" s="190" t="s">
        <v>163</v>
      </c>
      <c r="Z1609" s="190" t="s">
        <v>163</v>
      </c>
      <c r="AA1609" s="190" t="s">
        <v>163</v>
      </c>
      <c r="AB1609" s="190" t="s">
        <v>163</v>
      </c>
      <c r="AC1609" s="190" t="s">
        <v>163</v>
      </c>
    </row>
    <row r="1610" spans="1:29" x14ac:dyDescent="0.2">
      <c r="A1610" s="190">
        <v>426416</v>
      </c>
      <c r="B1610" s="190" t="s">
        <v>3501</v>
      </c>
      <c r="N1610" s="190" t="s">
        <v>167</v>
      </c>
      <c r="R1610" s="190" t="s">
        <v>167</v>
      </c>
      <c r="Y1610" s="190" t="s">
        <v>163</v>
      </c>
      <c r="Z1610" s="190" t="s">
        <v>163</v>
      </c>
      <c r="AA1610" s="190" t="s">
        <v>163</v>
      </c>
      <c r="AB1610" s="190" t="s">
        <v>163</v>
      </c>
      <c r="AC1610" s="190" t="s">
        <v>163</v>
      </c>
    </row>
    <row r="1611" spans="1:29" x14ac:dyDescent="0.2">
      <c r="A1611" s="190">
        <v>426422</v>
      </c>
      <c r="B1611" s="190" t="s">
        <v>3501</v>
      </c>
      <c r="N1611" s="190" t="s">
        <v>167</v>
      </c>
      <c r="P1611" s="190" t="s">
        <v>167</v>
      </c>
      <c r="R1611" s="190" t="s">
        <v>167</v>
      </c>
      <c r="Y1611" s="190" t="s">
        <v>163</v>
      </c>
      <c r="Z1611" s="190" t="s">
        <v>163</v>
      </c>
      <c r="AA1611" s="190" t="s">
        <v>163</v>
      </c>
      <c r="AB1611" s="190" t="s">
        <v>163</v>
      </c>
      <c r="AC1611" s="190" t="s">
        <v>163</v>
      </c>
    </row>
    <row r="1612" spans="1:29" x14ac:dyDescent="0.2">
      <c r="A1612" s="190">
        <v>426424</v>
      </c>
      <c r="B1612" s="190" t="s">
        <v>3501</v>
      </c>
      <c r="G1612" s="190" t="s">
        <v>163</v>
      </c>
      <c r="P1612" s="190" t="s">
        <v>165</v>
      </c>
      <c r="R1612" s="190" t="s">
        <v>165</v>
      </c>
      <c r="T1612" s="190" t="s">
        <v>165</v>
      </c>
      <c r="Y1612" s="190" t="s">
        <v>163</v>
      </c>
      <c r="Z1612" s="190" t="s">
        <v>163</v>
      </c>
      <c r="AA1612" s="190" t="s">
        <v>163</v>
      </c>
      <c r="AB1612" s="190" t="s">
        <v>163</v>
      </c>
      <c r="AC1612" s="190" t="s">
        <v>163</v>
      </c>
    </row>
    <row r="1613" spans="1:29" x14ac:dyDescent="0.2">
      <c r="A1613" s="190">
        <v>426425</v>
      </c>
      <c r="B1613" s="190" t="s">
        <v>3501</v>
      </c>
      <c r="K1613" s="190" t="s">
        <v>167</v>
      </c>
      <c r="N1613" s="190" t="s">
        <v>165</v>
      </c>
      <c r="P1613" s="190" t="s">
        <v>167</v>
      </c>
      <c r="T1613" s="190" t="s">
        <v>167</v>
      </c>
      <c r="Y1613" s="190" t="s">
        <v>163</v>
      </c>
      <c r="Z1613" s="190" t="s">
        <v>163</v>
      </c>
      <c r="AA1613" s="190" t="s">
        <v>163</v>
      </c>
      <c r="AB1613" s="190" t="s">
        <v>163</v>
      </c>
      <c r="AC1613" s="190" t="s">
        <v>163</v>
      </c>
    </row>
    <row r="1614" spans="1:29" x14ac:dyDescent="0.2">
      <c r="A1614" s="190">
        <v>426451</v>
      </c>
      <c r="B1614" s="190" t="s">
        <v>3501</v>
      </c>
      <c r="L1614" s="190" t="s">
        <v>167</v>
      </c>
      <c r="N1614" s="190" t="s">
        <v>167</v>
      </c>
      <c r="R1614" s="190" t="s">
        <v>167</v>
      </c>
      <c r="Y1614" s="190" t="s">
        <v>163</v>
      </c>
      <c r="Z1614" s="190" t="s">
        <v>163</v>
      </c>
      <c r="AA1614" s="190" t="s">
        <v>163</v>
      </c>
      <c r="AB1614" s="190" t="s">
        <v>163</v>
      </c>
      <c r="AC1614" s="190" t="s">
        <v>163</v>
      </c>
    </row>
    <row r="1615" spans="1:29" x14ac:dyDescent="0.2">
      <c r="A1615" s="190">
        <v>426456</v>
      </c>
      <c r="B1615" s="190" t="s">
        <v>3501</v>
      </c>
      <c r="H1615" s="190" t="s">
        <v>167</v>
      </c>
      <c r="P1615" s="190" t="s">
        <v>167</v>
      </c>
      <c r="S1615" s="190" t="s">
        <v>167</v>
      </c>
      <c r="Y1615" s="190" t="s">
        <v>163</v>
      </c>
      <c r="Z1615" s="190" t="s">
        <v>163</v>
      </c>
      <c r="AA1615" s="190" t="s">
        <v>163</v>
      </c>
      <c r="AB1615" s="190" t="s">
        <v>163</v>
      </c>
      <c r="AC1615" s="190" t="s">
        <v>163</v>
      </c>
    </row>
    <row r="1616" spans="1:29" x14ac:dyDescent="0.2">
      <c r="A1616" s="190">
        <v>426460</v>
      </c>
      <c r="B1616" s="190" t="s">
        <v>3501</v>
      </c>
      <c r="N1616" s="190" t="s">
        <v>167</v>
      </c>
      <c r="Y1616" s="190" t="s">
        <v>163</v>
      </c>
      <c r="Z1616" s="190" t="s">
        <v>163</v>
      </c>
      <c r="AA1616" s="190" t="s">
        <v>163</v>
      </c>
      <c r="AB1616" s="190" t="s">
        <v>163</v>
      </c>
      <c r="AC1616" s="190" t="s">
        <v>163</v>
      </c>
    </row>
    <row r="1617" spans="1:29" x14ac:dyDescent="0.2">
      <c r="A1617" s="190">
        <v>426487</v>
      </c>
      <c r="B1617" s="190" t="s">
        <v>3501</v>
      </c>
      <c r="N1617" s="190" t="s">
        <v>167</v>
      </c>
      <c r="P1617" s="190" t="s">
        <v>167</v>
      </c>
      <c r="T1617" s="190" t="s">
        <v>167</v>
      </c>
      <c r="Y1617" s="190" t="s">
        <v>163</v>
      </c>
      <c r="Z1617" s="190" t="s">
        <v>163</v>
      </c>
      <c r="AA1617" s="190" t="s">
        <v>163</v>
      </c>
      <c r="AB1617" s="190" t="s">
        <v>163</v>
      </c>
      <c r="AC1617" s="190" t="s">
        <v>163</v>
      </c>
    </row>
    <row r="1618" spans="1:29" x14ac:dyDescent="0.2">
      <c r="A1618" s="190">
        <v>426515</v>
      </c>
      <c r="B1618" s="190" t="s">
        <v>3501</v>
      </c>
      <c r="R1618" s="190" t="s">
        <v>165</v>
      </c>
      <c r="T1618" s="190" t="s">
        <v>163</v>
      </c>
      <c r="V1618" s="190" t="s">
        <v>163</v>
      </c>
      <c r="Y1618" s="190" t="s">
        <v>163</v>
      </c>
      <c r="Z1618" s="190" t="s">
        <v>163</v>
      </c>
      <c r="AA1618" s="190" t="s">
        <v>163</v>
      </c>
      <c r="AB1618" s="190" t="s">
        <v>163</v>
      </c>
      <c r="AC1618" s="190" t="s">
        <v>163</v>
      </c>
    </row>
    <row r="1619" spans="1:29" x14ac:dyDescent="0.2">
      <c r="A1619" s="190">
        <v>426533</v>
      </c>
      <c r="B1619" s="190" t="s">
        <v>3501</v>
      </c>
      <c r="J1619" s="190" t="s">
        <v>167</v>
      </c>
      <c r="N1619" s="190" t="s">
        <v>165</v>
      </c>
      <c r="W1619" s="190" t="s">
        <v>167</v>
      </c>
      <c r="Y1619" s="190" t="s">
        <v>163</v>
      </c>
      <c r="Z1619" s="190" t="s">
        <v>163</v>
      </c>
      <c r="AA1619" s="190" t="s">
        <v>163</v>
      </c>
      <c r="AB1619" s="190" t="s">
        <v>163</v>
      </c>
      <c r="AC1619" s="190" t="s">
        <v>163</v>
      </c>
    </row>
    <row r="1620" spans="1:29" x14ac:dyDescent="0.2">
      <c r="A1620" s="190">
        <v>426539</v>
      </c>
      <c r="B1620" s="190" t="s">
        <v>3501</v>
      </c>
      <c r="N1620" s="190" t="s">
        <v>167</v>
      </c>
      <c r="R1620" s="190" t="s">
        <v>167</v>
      </c>
      <c r="T1620" s="190" t="s">
        <v>167</v>
      </c>
      <c r="Y1620" s="190" t="s">
        <v>163</v>
      </c>
      <c r="Z1620" s="190" t="s">
        <v>163</v>
      </c>
      <c r="AA1620" s="190" t="s">
        <v>163</v>
      </c>
      <c r="AB1620" s="190" t="s">
        <v>163</v>
      </c>
      <c r="AC1620" s="190" t="s">
        <v>163</v>
      </c>
    </row>
    <row r="1621" spans="1:29" x14ac:dyDescent="0.2">
      <c r="A1621" s="190">
        <v>426544</v>
      </c>
      <c r="B1621" s="190" t="s">
        <v>3501</v>
      </c>
      <c r="N1621" s="190" t="s">
        <v>165</v>
      </c>
      <c r="R1621" s="190" t="s">
        <v>167</v>
      </c>
      <c r="T1621" s="190" t="s">
        <v>167</v>
      </c>
      <c r="W1621" s="190" t="s">
        <v>165</v>
      </c>
      <c r="Y1621" s="190" t="s">
        <v>163</v>
      </c>
      <c r="Z1621" s="190" t="s">
        <v>163</v>
      </c>
      <c r="AA1621" s="190" t="s">
        <v>163</v>
      </c>
      <c r="AB1621" s="190" t="s">
        <v>163</v>
      </c>
      <c r="AC1621" s="190" t="s">
        <v>163</v>
      </c>
    </row>
    <row r="1622" spans="1:29" x14ac:dyDescent="0.2">
      <c r="A1622" s="190">
        <v>426547</v>
      </c>
      <c r="B1622" s="190" t="s">
        <v>3501</v>
      </c>
      <c r="N1622" s="190" t="s">
        <v>165</v>
      </c>
      <c r="R1622" s="190" t="s">
        <v>163</v>
      </c>
      <c r="Z1622" s="190" t="s">
        <v>163</v>
      </c>
      <c r="AA1622" s="190" t="s">
        <v>163</v>
      </c>
      <c r="AB1622" s="190" t="s">
        <v>163</v>
      </c>
      <c r="AC1622" s="190" t="s">
        <v>163</v>
      </c>
    </row>
    <row r="1623" spans="1:29" x14ac:dyDescent="0.2">
      <c r="A1623" s="190">
        <v>426570</v>
      </c>
      <c r="B1623" s="190" t="s">
        <v>3501</v>
      </c>
      <c r="N1623" s="190" t="s">
        <v>167</v>
      </c>
      <c r="W1623" s="190" t="s">
        <v>167</v>
      </c>
      <c r="Y1623" s="190" t="s">
        <v>163</v>
      </c>
      <c r="Z1623" s="190" t="s">
        <v>163</v>
      </c>
      <c r="AA1623" s="190" t="s">
        <v>163</v>
      </c>
      <c r="AB1623" s="190" t="s">
        <v>163</v>
      </c>
      <c r="AC1623" s="190" t="s">
        <v>163</v>
      </c>
    </row>
    <row r="1624" spans="1:29" x14ac:dyDescent="0.2">
      <c r="A1624" s="190">
        <v>426575</v>
      </c>
      <c r="B1624" s="190" t="s">
        <v>3501</v>
      </c>
      <c r="K1624" s="190" t="s">
        <v>167</v>
      </c>
      <c r="N1624" s="190" t="s">
        <v>167</v>
      </c>
      <c r="O1624" s="190" t="s">
        <v>167</v>
      </c>
      <c r="R1624" s="190" t="s">
        <v>165</v>
      </c>
      <c r="Y1624" s="190" t="s">
        <v>163</v>
      </c>
      <c r="Z1624" s="190" t="s">
        <v>163</v>
      </c>
      <c r="AA1624" s="190" t="s">
        <v>163</v>
      </c>
      <c r="AB1624" s="190" t="s">
        <v>163</v>
      </c>
      <c r="AC1624" s="190" t="s">
        <v>163</v>
      </c>
    </row>
    <row r="1625" spans="1:29" x14ac:dyDescent="0.2">
      <c r="A1625" s="190">
        <v>426609</v>
      </c>
      <c r="B1625" s="190" t="s">
        <v>3501</v>
      </c>
      <c r="N1625" s="190" t="s">
        <v>165</v>
      </c>
      <c r="R1625" s="190" t="s">
        <v>165</v>
      </c>
      <c r="W1625" s="190" t="s">
        <v>167</v>
      </c>
      <c r="Y1625" s="190" t="s">
        <v>163</v>
      </c>
      <c r="Z1625" s="190" t="s">
        <v>163</v>
      </c>
      <c r="AA1625" s="190" t="s">
        <v>163</v>
      </c>
      <c r="AB1625" s="190" t="s">
        <v>163</v>
      </c>
      <c r="AC1625" s="190" t="s">
        <v>163</v>
      </c>
    </row>
    <row r="1626" spans="1:29" x14ac:dyDescent="0.2">
      <c r="A1626" s="190">
        <v>426632</v>
      </c>
      <c r="B1626" s="190" t="s">
        <v>3501</v>
      </c>
      <c r="H1626" s="190" t="s">
        <v>167</v>
      </c>
      <c r="N1626" s="190" t="s">
        <v>167</v>
      </c>
      <c r="P1626" s="190" t="s">
        <v>167</v>
      </c>
      <c r="Y1626" s="190" t="s">
        <v>163</v>
      </c>
      <c r="Z1626" s="190" t="s">
        <v>163</v>
      </c>
      <c r="AA1626" s="190" t="s">
        <v>163</v>
      </c>
      <c r="AB1626" s="190" t="s">
        <v>163</v>
      </c>
      <c r="AC1626" s="190" t="s">
        <v>163</v>
      </c>
    </row>
    <row r="1627" spans="1:29" x14ac:dyDescent="0.2">
      <c r="A1627" s="190">
        <v>426639</v>
      </c>
      <c r="B1627" s="190" t="s">
        <v>3501</v>
      </c>
      <c r="N1627" s="190" t="s">
        <v>167</v>
      </c>
      <c r="P1627" s="190" t="s">
        <v>167</v>
      </c>
      <c r="R1627" s="190" t="s">
        <v>167</v>
      </c>
      <c r="W1627" s="190" t="s">
        <v>165</v>
      </c>
      <c r="Y1627" s="190" t="s">
        <v>163</v>
      </c>
      <c r="Z1627" s="190" t="s">
        <v>163</v>
      </c>
      <c r="AA1627" s="190" t="s">
        <v>163</v>
      </c>
      <c r="AB1627" s="190" t="s">
        <v>163</v>
      </c>
      <c r="AC1627" s="190" t="s">
        <v>163</v>
      </c>
    </row>
    <row r="1628" spans="1:29" x14ac:dyDescent="0.2">
      <c r="A1628" s="190">
        <v>426707</v>
      </c>
      <c r="B1628" s="190" t="s">
        <v>3501</v>
      </c>
      <c r="K1628" s="190" t="s">
        <v>167</v>
      </c>
      <c r="Y1628" s="190" t="s">
        <v>163</v>
      </c>
      <c r="Z1628" s="190" t="s">
        <v>163</v>
      </c>
      <c r="AA1628" s="190" t="s">
        <v>163</v>
      </c>
      <c r="AB1628" s="190" t="s">
        <v>163</v>
      </c>
      <c r="AC1628" s="190" t="s">
        <v>163</v>
      </c>
    </row>
    <row r="1629" spans="1:29" x14ac:dyDescent="0.2">
      <c r="A1629" s="190">
        <v>426725</v>
      </c>
      <c r="B1629" s="190" t="s">
        <v>3501</v>
      </c>
      <c r="E1629" s="190" t="s">
        <v>167</v>
      </c>
      <c r="N1629" s="190" t="s">
        <v>167</v>
      </c>
      <c r="Q1629" s="190" t="s">
        <v>167</v>
      </c>
      <c r="T1629" s="190" t="s">
        <v>167</v>
      </c>
      <c r="Y1629" s="190" t="s">
        <v>163</v>
      </c>
      <c r="Z1629" s="190" t="s">
        <v>163</v>
      </c>
      <c r="AA1629" s="190" t="s">
        <v>163</v>
      </c>
      <c r="AB1629" s="190" t="s">
        <v>163</v>
      </c>
      <c r="AC1629" s="190" t="s">
        <v>163</v>
      </c>
    </row>
    <row r="1630" spans="1:29" x14ac:dyDescent="0.2">
      <c r="A1630" s="190">
        <v>426741</v>
      </c>
      <c r="B1630" s="190" t="s">
        <v>3501</v>
      </c>
      <c r="K1630" s="190" t="s">
        <v>167</v>
      </c>
      <c r="N1630" s="190" t="s">
        <v>165</v>
      </c>
      <c r="P1630" s="190" t="s">
        <v>167</v>
      </c>
      <c r="Y1630" s="190" t="s">
        <v>163</v>
      </c>
      <c r="Z1630" s="190" t="s">
        <v>163</v>
      </c>
      <c r="AA1630" s="190" t="s">
        <v>163</v>
      </c>
      <c r="AB1630" s="190" t="s">
        <v>163</v>
      </c>
      <c r="AC1630" s="190" t="s">
        <v>163</v>
      </c>
    </row>
    <row r="1631" spans="1:29" x14ac:dyDescent="0.2">
      <c r="A1631" s="190">
        <v>426764</v>
      </c>
      <c r="B1631" s="190" t="s">
        <v>3501</v>
      </c>
      <c r="P1631" s="190" t="s">
        <v>167</v>
      </c>
      <c r="Y1631" s="190" t="s">
        <v>163</v>
      </c>
      <c r="Z1631" s="190" t="s">
        <v>163</v>
      </c>
      <c r="AA1631" s="190" t="s">
        <v>163</v>
      </c>
      <c r="AB1631" s="190" t="s">
        <v>163</v>
      </c>
      <c r="AC1631" s="190" t="s">
        <v>163</v>
      </c>
    </row>
    <row r="1632" spans="1:29" x14ac:dyDescent="0.2">
      <c r="A1632" s="190">
        <v>426794</v>
      </c>
      <c r="B1632" s="190" t="s">
        <v>3501</v>
      </c>
      <c r="O1632" s="190" t="s">
        <v>167</v>
      </c>
      <c r="S1632" s="190" t="s">
        <v>167</v>
      </c>
      <c r="T1632" s="190" t="s">
        <v>167</v>
      </c>
      <c r="Y1632" s="190" t="s">
        <v>163</v>
      </c>
      <c r="Z1632" s="190" t="s">
        <v>163</v>
      </c>
      <c r="AA1632" s="190" t="s">
        <v>163</v>
      </c>
      <c r="AB1632" s="190" t="s">
        <v>163</v>
      </c>
      <c r="AC1632" s="190" t="s">
        <v>163</v>
      </c>
    </row>
    <row r="1633" spans="1:29" x14ac:dyDescent="0.2">
      <c r="A1633" s="190">
        <v>426800</v>
      </c>
      <c r="B1633" s="190" t="s">
        <v>3501</v>
      </c>
      <c r="E1633" s="190" t="s">
        <v>167</v>
      </c>
      <c r="R1633" s="190" t="s">
        <v>167</v>
      </c>
      <c r="Z1633" s="190" t="s">
        <v>163</v>
      </c>
      <c r="AA1633" s="190" t="s">
        <v>163</v>
      </c>
      <c r="AB1633" s="190" t="s">
        <v>163</v>
      </c>
      <c r="AC1633" s="190" t="s">
        <v>163</v>
      </c>
    </row>
    <row r="1634" spans="1:29" x14ac:dyDescent="0.2">
      <c r="A1634" s="190">
        <v>426801</v>
      </c>
      <c r="B1634" s="190" t="s">
        <v>3501</v>
      </c>
      <c r="T1634" s="190" t="s">
        <v>167</v>
      </c>
      <c r="Y1634" s="190" t="s">
        <v>163</v>
      </c>
      <c r="Z1634" s="190" t="s">
        <v>163</v>
      </c>
      <c r="AA1634" s="190" t="s">
        <v>163</v>
      </c>
      <c r="AB1634" s="190" t="s">
        <v>163</v>
      </c>
      <c r="AC1634" s="190" t="s">
        <v>163</v>
      </c>
    </row>
    <row r="1635" spans="1:29" x14ac:dyDescent="0.2">
      <c r="A1635" s="190">
        <v>426817</v>
      </c>
      <c r="B1635" s="190" t="s">
        <v>3501</v>
      </c>
      <c r="K1635" s="190" t="s">
        <v>167</v>
      </c>
      <c r="N1635" s="190" t="s">
        <v>167</v>
      </c>
      <c r="T1635" s="190" t="s">
        <v>165</v>
      </c>
      <c r="Y1635" s="190" t="s">
        <v>163</v>
      </c>
      <c r="Z1635" s="190" t="s">
        <v>163</v>
      </c>
      <c r="AA1635" s="190" t="s">
        <v>163</v>
      </c>
      <c r="AB1635" s="190" t="s">
        <v>163</v>
      </c>
      <c r="AC1635" s="190" t="s">
        <v>163</v>
      </c>
    </row>
    <row r="1636" spans="1:29" x14ac:dyDescent="0.2">
      <c r="A1636" s="190">
        <v>426831</v>
      </c>
      <c r="B1636" s="190" t="s">
        <v>3501</v>
      </c>
      <c r="M1636" s="190" t="s">
        <v>165</v>
      </c>
      <c r="R1636" s="190" t="s">
        <v>167</v>
      </c>
      <c r="W1636" s="190" t="s">
        <v>167</v>
      </c>
      <c r="Z1636" s="190" t="s">
        <v>163</v>
      </c>
      <c r="AA1636" s="190" t="s">
        <v>163</v>
      </c>
      <c r="AB1636" s="190" t="s">
        <v>163</v>
      </c>
      <c r="AC1636" s="190" t="s">
        <v>163</v>
      </c>
    </row>
    <row r="1637" spans="1:29" x14ac:dyDescent="0.2">
      <c r="A1637" s="190">
        <v>426840</v>
      </c>
      <c r="B1637" s="190" t="s">
        <v>3501</v>
      </c>
      <c r="N1637" s="190" t="s">
        <v>167</v>
      </c>
      <c r="W1637" s="190" t="s">
        <v>167</v>
      </c>
      <c r="Y1637" s="190" t="s">
        <v>163</v>
      </c>
      <c r="Z1637" s="190" t="s">
        <v>163</v>
      </c>
      <c r="AA1637" s="190" t="s">
        <v>163</v>
      </c>
      <c r="AB1637" s="190" t="s">
        <v>163</v>
      </c>
      <c r="AC1637" s="190" t="s">
        <v>163</v>
      </c>
    </row>
    <row r="1638" spans="1:29" x14ac:dyDescent="0.2">
      <c r="A1638" s="190">
        <v>426846</v>
      </c>
      <c r="B1638" s="190" t="s">
        <v>3501</v>
      </c>
      <c r="N1638" s="190" t="s">
        <v>167</v>
      </c>
      <c r="R1638" s="190" t="s">
        <v>167</v>
      </c>
      <c r="T1638" s="190" t="s">
        <v>167</v>
      </c>
      <c r="Y1638" s="190" t="s">
        <v>163</v>
      </c>
      <c r="Z1638" s="190" t="s">
        <v>163</v>
      </c>
      <c r="AA1638" s="190" t="s">
        <v>163</v>
      </c>
      <c r="AB1638" s="190" t="s">
        <v>163</v>
      </c>
      <c r="AC1638" s="190" t="s">
        <v>163</v>
      </c>
    </row>
    <row r="1639" spans="1:29" x14ac:dyDescent="0.2">
      <c r="A1639" s="190">
        <v>426861</v>
      </c>
      <c r="B1639" s="190" t="s">
        <v>3501</v>
      </c>
      <c r="R1639" s="190" t="s">
        <v>165</v>
      </c>
      <c r="Y1639" s="190" t="s">
        <v>163</v>
      </c>
      <c r="Z1639" s="190" t="s">
        <v>163</v>
      </c>
      <c r="AA1639" s="190" t="s">
        <v>163</v>
      </c>
      <c r="AB1639" s="190" t="s">
        <v>163</v>
      </c>
      <c r="AC1639" s="190" t="s">
        <v>163</v>
      </c>
    </row>
    <row r="1640" spans="1:29" x14ac:dyDescent="0.2">
      <c r="A1640" s="190">
        <v>426899</v>
      </c>
      <c r="B1640" s="190" t="s">
        <v>3501</v>
      </c>
      <c r="Q1640" s="190" t="s">
        <v>167</v>
      </c>
      <c r="T1640" s="190" t="s">
        <v>167</v>
      </c>
      <c r="U1640" s="190" t="s">
        <v>167</v>
      </c>
      <c r="Y1640" s="190" t="s">
        <v>163</v>
      </c>
      <c r="Z1640" s="190" t="s">
        <v>163</v>
      </c>
      <c r="AA1640" s="190" t="s">
        <v>163</v>
      </c>
      <c r="AB1640" s="190" t="s">
        <v>163</v>
      </c>
      <c r="AC1640" s="190" t="s">
        <v>163</v>
      </c>
    </row>
    <row r="1641" spans="1:29" x14ac:dyDescent="0.2">
      <c r="A1641" s="190">
        <v>426904</v>
      </c>
      <c r="B1641" s="190" t="s">
        <v>3501</v>
      </c>
      <c r="P1641" s="190" t="s">
        <v>167</v>
      </c>
      <c r="R1641" s="190" t="s">
        <v>165</v>
      </c>
      <c r="Y1641" s="190" t="s">
        <v>163</v>
      </c>
      <c r="Z1641" s="190" t="s">
        <v>163</v>
      </c>
      <c r="AA1641" s="190" t="s">
        <v>163</v>
      </c>
      <c r="AB1641" s="190" t="s">
        <v>163</v>
      </c>
      <c r="AC1641" s="190" t="s">
        <v>163</v>
      </c>
    </row>
    <row r="1642" spans="1:29" x14ac:dyDescent="0.2">
      <c r="A1642" s="190">
        <v>426911</v>
      </c>
      <c r="B1642" s="190" t="s">
        <v>3501</v>
      </c>
      <c r="L1642" s="190" t="s">
        <v>167</v>
      </c>
      <c r="R1642" s="190" t="s">
        <v>165</v>
      </c>
      <c r="Y1642" s="190" t="s">
        <v>163</v>
      </c>
      <c r="Z1642" s="190" t="s">
        <v>163</v>
      </c>
      <c r="AA1642" s="190" t="s">
        <v>163</v>
      </c>
      <c r="AB1642" s="190" t="s">
        <v>163</v>
      </c>
      <c r="AC1642" s="190" t="s">
        <v>163</v>
      </c>
    </row>
    <row r="1643" spans="1:29" x14ac:dyDescent="0.2">
      <c r="A1643" s="190">
        <v>426922</v>
      </c>
      <c r="B1643" s="190" t="s">
        <v>3501</v>
      </c>
      <c r="L1643" s="190" t="s">
        <v>167</v>
      </c>
      <c r="P1643" s="190" t="s">
        <v>167</v>
      </c>
      <c r="R1643" s="190" t="s">
        <v>165</v>
      </c>
      <c r="Y1643" s="190" t="s">
        <v>163</v>
      </c>
      <c r="Z1643" s="190" t="s">
        <v>163</v>
      </c>
      <c r="AA1643" s="190" t="s">
        <v>163</v>
      </c>
      <c r="AB1643" s="190" t="s">
        <v>163</v>
      </c>
      <c r="AC1643" s="190" t="s">
        <v>163</v>
      </c>
    </row>
    <row r="1644" spans="1:29" x14ac:dyDescent="0.2">
      <c r="A1644" s="190">
        <v>426961</v>
      </c>
      <c r="B1644" s="190" t="s">
        <v>3501</v>
      </c>
      <c r="K1644" s="190" t="s">
        <v>167</v>
      </c>
      <c r="R1644" s="190" t="s">
        <v>165</v>
      </c>
      <c r="V1644" s="190" t="s">
        <v>163</v>
      </c>
      <c r="Y1644" s="190" t="s">
        <v>163</v>
      </c>
      <c r="Z1644" s="190" t="s">
        <v>163</v>
      </c>
      <c r="AA1644" s="190" t="s">
        <v>163</v>
      </c>
      <c r="AB1644" s="190" t="s">
        <v>163</v>
      </c>
      <c r="AC1644" s="190" t="s">
        <v>163</v>
      </c>
    </row>
    <row r="1645" spans="1:29" x14ac:dyDescent="0.2">
      <c r="A1645" s="190">
        <v>426969</v>
      </c>
      <c r="B1645" s="190" t="s">
        <v>3501</v>
      </c>
      <c r="K1645" s="190" t="s">
        <v>167</v>
      </c>
      <c r="N1645" s="190" t="s">
        <v>165</v>
      </c>
      <c r="O1645" s="190" t="s">
        <v>167</v>
      </c>
      <c r="S1645" s="190" t="s">
        <v>167</v>
      </c>
      <c r="Y1645" s="190" t="s">
        <v>163</v>
      </c>
      <c r="Z1645" s="190" t="s">
        <v>163</v>
      </c>
      <c r="AA1645" s="190" t="s">
        <v>163</v>
      </c>
      <c r="AB1645" s="190" t="s">
        <v>163</v>
      </c>
      <c r="AC1645" s="190" t="s">
        <v>163</v>
      </c>
    </row>
    <row r="1646" spans="1:29" x14ac:dyDescent="0.2">
      <c r="A1646" s="190">
        <v>426984</v>
      </c>
      <c r="B1646" s="190" t="s">
        <v>3501</v>
      </c>
      <c r="M1646" s="190" t="s">
        <v>167</v>
      </c>
      <c r="P1646" s="190" t="s">
        <v>167</v>
      </c>
      <c r="R1646" s="190" t="s">
        <v>167</v>
      </c>
      <c r="X1646" s="190" t="s">
        <v>167</v>
      </c>
      <c r="Y1646" s="190" t="s">
        <v>163</v>
      </c>
      <c r="Z1646" s="190" t="s">
        <v>163</v>
      </c>
      <c r="AA1646" s="190" t="s">
        <v>163</v>
      </c>
      <c r="AB1646" s="190" t="s">
        <v>163</v>
      </c>
      <c r="AC1646" s="190" t="s">
        <v>163</v>
      </c>
    </row>
    <row r="1647" spans="1:29" x14ac:dyDescent="0.2">
      <c r="A1647" s="190">
        <v>426993</v>
      </c>
      <c r="B1647" s="190" t="s">
        <v>3501</v>
      </c>
      <c r="Q1647" s="190" t="s">
        <v>167</v>
      </c>
      <c r="R1647" s="190" t="s">
        <v>167</v>
      </c>
      <c r="Y1647" s="190" t="s">
        <v>163</v>
      </c>
      <c r="Z1647" s="190" t="s">
        <v>163</v>
      </c>
      <c r="AA1647" s="190" t="s">
        <v>163</v>
      </c>
      <c r="AB1647" s="190" t="s">
        <v>163</v>
      </c>
      <c r="AC1647" s="190" t="s">
        <v>163</v>
      </c>
    </row>
    <row r="1648" spans="1:29" x14ac:dyDescent="0.2">
      <c r="A1648" s="190">
        <v>426994</v>
      </c>
      <c r="B1648" s="190" t="s">
        <v>3501</v>
      </c>
      <c r="K1648" s="190" t="s">
        <v>167</v>
      </c>
      <c r="R1648" s="190" t="s">
        <v>165</v>
      </c>
      <c r="T1648" s="190" t="s">
        <v>165</v>
      </c>
      <c r="W1648" s="190" t="s">
        <v>165</v>
      </c>
      <c r="Y1648" s="190" t="s">
        <v>163</v>
      </c>
      <c r="Z1648" s="190" t="s">
        <v>163</v>
      </c>
      <c r="AA1648" s="190" t="s">
        <v>163</v>
      </c>
      <c r="AB1648" s="190" t="s">
        <v>163</v>
      </c>
      <c r="AC1648" s="190" t="s">
        <v>163</v>
      </c>
    </row>
    <row r="1649" spans="1:29" x14ac:dyDescent="0.2">
      <c r="A1649" s="190">
        <v>427020</v>
      </c>
      <c r="B1649" s="190" t="s">
        <v>3501</v>
      </c>
      <c r="K1649" s="190" t="s">
        <v>165</v>
      </c>
      <c r="N1649" s="190" t="s">
        <v>165</v>
      </c>
      <c r="R1649" s="190" t="s">
        <v>165</v>
      </c>
      <c r="S1649" s="190" t="s">
        <v>167</v>
      </c>
      <c r="Y1649" s="190" t="s">
        <v>163</v>
      </c>
      <c r="Z1649" s="190" t="s">
        <v>163</v>
      </c>
      <c r="AA1649" s="190" t="s">
        <v>163</v>
      </c>
      <c r="AB1649" s="190" t="s">
        <v>163</v>
      </c>
      <c r="AC1649" s="190" t="s">
        <v>163</v>
      </c>
    </row>
    <row r="1650" spans="1:29" x14ac:dyDescent="0.2">
      <c r="A1650" s="190">
        <v>427023</v>
      </c>
      <c r="B1650" s="190" t="s">
        <v>3501</v>
      </c>
      <c r="G1650" s="190" t="s">
        <v>165</v>
      </c>
      <c r="S1650" s="190" t="s">
        <v>165</v>
      </c>
      <c r="W1650" s="190" t="s">
        <v>165</v>
      </c>
      <c r="X1650" s="190" t="s">
        <v>165</v>
      </c>
      <c r="Y1650" s="190" t="s">
        <v>163</v>
      </c>
      <c r="Z1650" s="190" t="s">
        <v>163</v>
      </c>
      <c r="AA1650" s="190" t="s">
        <v>163</v>
      </c>
      <c r="AB1650" s="190" t="s">
        <v>163</v>
      </c>
      <c r="AC1650" s="190" t="s">
        <v>163</v>
      </c>
    </row>
    <row r="1651" spans="1:29" x14ac:dyDescent="0.2">
      <c r="A1651" s="190">
        <v>427027</v>
      </c>
      <c r="B1651" s="190" t="s">
        <v>3501</v>
      </c>
      <c r="L1651" s="190" t="s">
        <v>165</v>
      </c>
      <c r="N1651" s="190" t="s">
        <v>167</v>
      </c>
      <c r="O1651" s="190" t="s">
        <v>167</v>
      </c>
      <c r="S1651" s="190" t="s">
        <v>167</v>
      </c>
      <c r="Y1651" s="190" t="s">
        <v>163</v>
      </c>
      <c r="Z1651" s="190" t="s">
        <v>163</v>
      </c>
      <c r="AA1651" s="190" t="s">
        <v>163</v>
      </c>
      <c r="AB1651" s="190" t="s">
        <v>163</v>
      </c>
      <c r="AC1651" s="190" t="s">
        <v>163</v>
      </c>
    </row>
    <row r="1652" spans="1:29" x14ac:dyDescent="0.2">
      <c r="A1652" s="190">
        <v>427033</v>
      </c>
      <c r="B1652" s="190" t="s">
        <v>3501</v>
      </c>
      <c r="K1652" s="190" t="s">
        <v>167</v>
      </c>
      <c r="N1652" s="190" t="s">
        <v>167</v>
      </c>
      <c r="Y1652" s="190" t="s">
        <v>163</v>
      </c>
      <c r="Z1652" s="190" t="s">
        <v>163</v>
      </c>
      <c r="AA1652" s="190" t="s">
        <v>163</v>
      </c>
      <c r="AB1652" s="190" t="s">
        <v>163</v>
      </c>
      <c r="AC1652" s="190" t="s">
        <v>163</v>
      </c>
    </row>
    <row r="1653" spans="1:29" x14ac:dyDescent="0.2">
      <c r="A1653" s="190">
        <v>427045</v>
      </c>
      <c r="B1653" s="190" t="s">
        <v>3501</v>
      </c>
      <c r="S1653" s="190" t="s">
        <v>167</v>
      </c>
      <c r="V1653" s="190" t="s">
        <v>167</v>
      </c>
      <c r="Y1653" s="190" t="s">
        <v>163</v>
      </c>
      <c r="Z1653" s="190" t="s">
        <v>163</v>
      </c>
      <c r="AA1653" s="190" t="s">
        <v>163</v>
      </c>
      <c r="AB1653" s="190" t="s">
        <v>163</v>
      </c>
      <c r="AC1653" s="190" t="s">
        <v>163</v>
      </c>
    </row>
    <row r="1654" spans="1:29" x14ac:dyDescent="0.2">
      <c r="A1654" s="190">
        <v>427046</v>
      </c>
      <c r="B1654" s="190" t="s">
        <v>3501</v>
      </c>
      <c r="N1654" s="190" t="s">
        <v>167</v>
      </c>
      <c r="Y1654" s="190" t="s">
        <v>163</v>
      </c>
      <c r="Z1654" s="190" t="s">
        <v>163</v>
      </c>
      <c r="AA1654" s="190" t="s">
        <v>163</v>
      </c>
      <c r="AB1654" s="190" t="s">
        <v>163</v>
      </c>
      <c r="AC1654" s="190" t="s">
        <v>163</v>
      </c>
    </row>
    <row r="1655" spans="1:29" x14ac:dyDescent="0.2">
      <c r="A1655" s="190">
        <v>427048</v>
      </c>
      <c r="B1655" s="190" t="s">
        <v>3501</v>
      </c>
      <c r="M1655" s="190" t="s">
        <v>163</v>
      </c>
      <c r="R1655" s="190" t="s">
        <v>163</v>
      </c>
      <c r="T1655" s="190" t="s">
        <v>163</v>
      </c>
      <c r="W1655" s="190" t="s">
        <v>163</v>
      </c>
      <c r="Z1655" s="190" t="s">
        <v>163</v>
      </c>
      <c r="AA1655" s="190" t="s">
        <v>163</v>
      </c>
      <c r="AC1655" s="190" t="s">
        <v>163</v>
      </c>
    </row>
    <row r="1656" spans="1:29" x14ac:dyDescent="0.2">
      <c r="A1656" s="190">
        <v>427055</v>
      </c>
      <c r="B1656" s="190" t="s">
        <v>3501</v>
      </c>
      <c r="M1656" s="190" t="s">
        <v>165</v>
      </c>
      <c r="N1656" s="190" t="s">
        <v>167</v>
      </c>
      <c r="R1656" s="190" t="s">
        <v>163</v>
      </c>
      <c r="Y1656" s="190" t="s">
        <v>163</v>
      </c>
      <c r="Z1656" s="190" t="s">
        <v>163</v>
      </c>
      <c r="AA1656" s="190" t="s">
        <v>163</v>
      </c>
      <c r="AB1656" s="190" t="s">
        <v>163</v>
      </c>
      <c r="AC1656" s="190" t="s">
        <v>163</v>
      </c>
    </row>
    <row r="1657" spans="1:29" x14ac:dyDescent="0.2">
      <c r="A1657" s="190">
        <v>427076</v>
      </c>
      <c r="B1657" s="190" t="s">
        <v>3501</v>
      </c>
      <c r="N1657" s="190" t="s">
        <v>165</v>
      </c>
      <c r="Q1657" s="190" t="s">
        <v>167</v>
      </c>
      <c r="T1657" s="190" t="s">
        <v>165</v>
      </c>
      <c r="U1657" s="190" t="s">
        <v>165</v>
      </c>
      <c r="Y1657" s="190" t="s">
        <v>163</v>
      </c>
      <c r="Z1657" s="190" t="s">
        <v>163</v>
      </c>
      <c r="AA1657" s="190" t="s">
        <v>163</v>
      </c>
      <c r="AB1657" s="190" t="s">
        <v>163</v>
      </c>
      <c r="AC1657" s="190" t="s">
        <v>163</v>
      </c>
    </row>
    <row r="1658" spans="1:29" x14ac:dyDescent="0.2">
      <c r="A1658" s="190">
        <v>427110</v>
      </c>
      <c r="B1658" s="190" t="s">
        <v>3501</v>
      </c>
      <c r="R1658" s="190" t="s">
        <v>165</v>
      </c>
      <c r="Y1658" s="190" t="s">
        <v>163</v>
      </c>
      <c r="Z1658" s="190" t="s">
        <v>163</v>
      </c>
      <c r="AA1658" s="190" t="s">
        <v>163</v>
      </c>
      <c r="AB1658" s="190" t="s">
        <v>163</v>
      </c>
      <c r="AC1658" s="190" t="s">
        <v>163</v>
      </c>
    </row>
    <row r="1659" spans="1:29" x14ac:dyDescent="0.2">
      <c r="A1659" s="190">
        <v>427113</v>
      </c>
      <c r="B1659" s="190" t="s">
        <v>3501</v>
      </c>
      <c r="L1659" s="190" t="s">
        <v>165</v>
      </c>
      <c r="P1659" s="190" t="s">
        <v>167</v>
      </c>
      <c r="R1659" s="190" t="s">
        <v>165</v>
      </c>
      <c r="Y1659" s="190" t="s">
        <v>163</v>
      </c>
      <c r="Z1659" s="190" t="s">
        <v>163</v>
      </c>
      <c r="AA1659" s="190" t="s">
        <v>163</v>
      </c>
      <c r="AB1659" s="190" t="s">
        <v>163</v>
      </c>
      <c r="AC1659" s="190" t="s">
        <v>163</v>
      </c>
    </row>
    <row r="1660" spans="1:29" x14ac:dyDescent="0.2">
      <c r="A1660" s="190">
        <v>427165</v>
      </c>
      <c r="B1660" s="190" t="s">
        <v>3501</v>
      </c>
      <c r="L1660" s="190" t="s">
        <v>163</v>
      </c>
      <c r="N1660" s="190" t="s">
        <v>165</v>
      </c>
      <c r="R1660" s="190" t="s">
        <v>165</v>
      </c>
      <c r="W1660" s="190" t="s">
        <v>165</v>
      </c>
      <c r="Y1660" s="190" t="s">
        <v>163</v>
      </c>
      <c r="Z1660" s="190" t="s">
        <v>163</v>
      </c>
      <c r="AA1660" s="190" t="s">
        <v>163</v>
      </c>
      <c r="AB1660" s="190" t="s">
        <v>163</v>
      </c>
      <c r="AC1660" s="190" t="s">
        <v>163</v>
      </c>
    </row>
    <row r="1661" spans="1:29" x14ac:dyDescent="0.2">
      <c r="A1661" s="190">
        <v>427177</v>
      </c>
      <c r="B1661" s="190" t="s">
        <v>3501</v>
      </c>
      <c r="K1661" s="190" t="s">
        <v>167</v>
      </c>
      <c r="U1661" s="190" t="s">
        <v>163</v>
      </c>
      <c r="V1661" s="190" t="s">
        <v>163</v>
      </c>
      <c r="W1661" s="190" t="s">
        <v>163</v>
      </c>
      <c r="Y1661" s="190" t="s">
        <v>163</v>
      </c>
      <c r="Z1661" s="190" t="s">
        <v>163</v>
      </c>
      <c r="AA1661" s="190" t="s">
        <v>163</v>
      </c>
      <c r="AC1661" s="190" t="s">
        <v>163</v>
      </c>
    </row>
    <row r="1662" spans="1:29" x14ac:dyDescent="0.2">
      <c r="A1662" s="190">
        <v>427219</v>
      </c>
      <c r="B1662" s="190" t="s">
        <v>3501</v>
      </c>
      <c r="Y1662" s="190" t="s">
        <v>163</v>
      </c>
      <c r="AA1662" s="190" t="s">
        <v>163</v>
      </c>
      <c r="AB1662" s="190" t="s">
        <v>163</v>
      </c>
    </row>
    <row r="1663" spans="1:29" x14ac:dyDescent="0.2">
      <c r="A1663" s="190">
        <v>427220</v>
      </c>
      <c r="B1663" s="190" t="s">
        <v>3501</v>
      </c>
      <c r="U1663" s="190" t="s">
        <v>163</v>
      </c>
      <c r="V1663" s="190" t="s">
        <v>163</v>
      </c>
      <c r="W1663" s="190" t="s">
        <v>163</v>
      </c>
      <c r="Y1663" s="190" t="s">
        <v>163</v>
      </c>
      <c r="Z1663" s="190" t="s">
        <v>163</v>
      </c>
      <c r="AA1663" s="190" t="s">
        <v>163</v>
      </c>
      <c r="AC1663" s="190" t="s">
        <v>163</v>
      </c>
    </row>
    <row r="1664" spans="1:29" x14ac:dyDescent="0.2">
      <c r="A1664" s="190">
        <v>427221</v>
      </c>
      <c r="B1664" s="190" t="s">
        <v>3501</v>
      </c>
      <c r="U1664" s="190" t="s">
        <v>163</v>
      </c>
      <c r="V1664" s="190" t="s">
        <v>163</v>
      </c>
      <c r="W1664" s="190" t="s">
        <v>163</v>
      </c>
      <c r="Z1664" s="190" t="s">
        <v>163</v>
      </c>
      <c r="AA1664" s="190" t="s">
        <v>163</v>
      </c>
      <c r="AB1664" s="190" t="s">
        <v>163</v>
      </c>
      <c r="AC1664" s="190" t="s">
        <v>163</v>
      </c>
    </row>
    <row r="1665" spans="1:29" x14ac:dyDescent="0.2">
      <c r="A1665" s="190">
        <v>427224</v>
      </c>
      <c r="B1665" s="190" t="s">
        <v>3501</v>
      </c>
      <c r="L1665" s="190" t="s">
        <v>165</v>
      </c>
      <c r="U1665" s="190" t="s">
        <v>163</v>
      </c>
      <c r="V1665" s="190" t="s">
        <v>163</v>
      </c>
      <c r="W1665" s="190" t="s">
        <v>163</v>
      </c>
      <c r="Y1665" s="190" t="s">
        <v>163</v>
      </c>
      <c r="Z1665" s="190" t="s">
        <v>163</v>
      </c>
      <c r="AA1665" s="190" t="s">
        <v>163</v>
      </c>
      <c r="AC1665" s="190" t="s">
        <v>163</v>
      </c>
    </row>
    <row r="1666" spans="1:29" x14ac:dyDescent="0.2">
      <c r="A1666" s="190">
        <v>427225</v>
      </c>
      <c r="B1666" s="190" t="s">
        <v>3501</v>
      </c>
      <c r="U1666" s="190" t="s">
        <v>163</v>
      </c>
      <c r="V1666" s="190" t="s">
        <v>163</v>
      </c>
      <c r="W1666" s="190" t="s">
        <v>163</v>
      </c>
      <c r="Y1666" s="190" t="s">
        <v>163</v>
      </c>
      <c r="Z1666" s="190" t="s">
        <v>163</v>
      </c>
      <c r="AA1666" s="190" t="s">
        <v>163</v>
      </c>
      <c r="AC1666" s="190" t="s">
        <v>163</v>
      </c>
    </row>
    <row r="1667" spans="1:29" x14ac:dyDescent="0.2">
      <c r="A1667" s="190">
        <v>427251</v>
      </c>
      <c r="B1667" s="190" t="s">
        <v>3501</v>
      </c>
      <c r="D1667" s="190" t="s">
        <v>167</v>
      </c>
      <c r="W1667" s="190" t="s">
        <v>165</v>
      </c>
      <c r="Y1667" s="190" t="s">
        <v>163</v>
      </c>
      <c r="Z1667" s="190" t="s">
        <v>163</v>
      </c>
      <c r="AA1667" s="190" t="s">
        <v>163</v>
      </c>
      <c r="AB1667" s="190" t="s">
        <v>163</v>
      </c>
      <c r="AC1667" s="190" t="s">
        <v>163</v>
      </c>
    </row>
    <row r="1668" spans="1:29" x14ac:dyDescent="0.2">
      <c r="A1668" s="190">
        <v>427254</v>
      </c>
      <c r="B1668" s="190" t="s">
        <v>3501</v>
      </c>
      <c r="U1668" s="190" t="s">
        <v>163</v>
      </c>
      <c r="W1668" s="190" t="s">
        <v>163</v>
      </c>
      <c r="Z1668" s="190" t="s">
        <v>163</v>
      </c>
      <c r="AA1668" s="190" t="s">
        <v>163</v>
      </c>
      <c r="AB1668" s="190" t="s">
        <v>163</v>
      </c>
      <c r="AC1668" s="190" t="s">
        <v>163</v>
      </c>
    </row>
    <row r="1669" spans="1:29" x14ac:dyDescent="0.2">
      <c r="A1669" s="190">
        <v>427264</v>
      </c>
      <c r="B1669" s="190" t="s">
        <v>3501</v>
      </c>
      <c r="J1669" s="190" t="s">
        <v>167</v>
      </c>
      <c r="N1669" s="190" t="s">
        <v>167</v>
      </c>
      <c r="T1669" s="190" t="s">
        <v>167</v>
      </c>
      <c r="Y1669" s="190" t="s">
        <v>163</v>
      </c>
      <c r="Z1669" s="190" t="s">
        <v>163</v>
      </c>
      <c r="AA1669" s="190" t="s">
        <v>163</v>
      </c>
      <c r="AB1669" s="190" t="s">
        <v>163</v>
      </c>
      <c r="AC1669" s="190" t="s">
        <v>163</v>
      </c>
    </row>
    <row r="1670" spans="1:29" x14ac:dyDescent="0.2">
      <c r="A1670" s="190">
        <v>427302</v>
      </c>
      <c r="B1670" s="190" t="s">
        <v>3501</v>
      </c>
      <c r="R1670" s="190" t="s">
        <v>165</v>
      </c>
      <c r="W1670" s="190" t="s">
        <v>165</v>
      </c>
      <c r="Z1670" s="190" t="s">
        <v>163</v>
      </c>
      <c r="AA1670" s="190" t="s">
        <v>163</v>
      </c>
      <c r="AB1670" s="190" t="s">
        <v>163</v>
      </c>
      <c r="AC1670" s="190" t="s">
        <v>163</v>
      </c>
    </row>
    <row r="1671" spans="1:29" x14ac:dyDescent="0.2">
      <c r="A1671" s="190">
        <v>427320</v>
      </c>
      <c r="B1671" s="190" t="s">
        <v>3501</v>
      </c>
      <c r="K1671" s="190" t="s">
        <v>163</v>
      </c>
      <c r="U1671" s="190" t="s">
        <v>163</v>
      </c>
      <c r="V1671" s="190" t="s">
        <v>163</v>
      </c>
      <c r="W1671" s="190" t="s">
        <v>165</v>
      </c>
      <c r="Y1671" s="190" t="s">
        <v>163</v>
      </c>
      <c r="Z1671" s="190" t="s">
        <v>163</v>
      </c>
      <c r="AA1671" s="190" t="s">
        <v>163</v>
      </c>
      <c r="AB1671" s="190" t="s">
        <v>163</v>
      </c>
      <c r="AC1671" s="190" t="s">
        <v>163</v>
      </c>
    </row>
    <row r="1672" spans="1:29" x14ac:dyDescent="0.2">
      <c r="A1672" s="190">
        <v>427336</v>
      </c>
      <c r="B1672" s="190" t="s">
        <v>3501</v>
      </c>
      <c r="R1672" s="190" t="s">
        <v>163</v>
      </c>
      <c r="Y1672" s="190" t="s">
        <v>163</v>
      </c>
      <c r="Z1672" s="190" t="s">
        <v>163</v>
      </c>
      <c r="AA1672" s="190" t="s">
        <v>163</v>
      </c>
      <c r="AB1672" s="190" t="s">
        <v>163</v>
      </c>
      <c r="AC1672" s="190" t="s">
        <v>163</v>
      </c>
    </row>
    <row r="1673" spans="1:29" x14ac:dyDescent="0.2">
      <c r="A1673" s="190">
        <v>427516</v>
      </c>
      <c r="B1673" s="190" t="s">
        <v>3501</v>
      </c>
      <c r="O1673" s="190" t="s">
        <v>167</v>
      </c>
      <c r="T1673" s="190" t="s">
        <v>163</v>
      </c>
      <c r="U1673" s="190" t="s">
        <v>163</v>
      </c>
      <c r="V1673" s="190" t="s">
        <v>163</v>
      </c>
      <c r="Y1673" s="190" t="s">
        <v>163</v>
      </c>
      <c r="Z1673" s="190" t="s">
        <v>163</v>
      </c>
      <c r="AA1673" s="190" t="s">
        <v>163</v>
      </c>
      <c r="AB1673" s="190" t="s">
        <v>163</v>
      </c>
      <c r="AC1673" s="190" t="s">
        <v>163</v>
      </c>
    </row>
    <row r="1674" spans="1:29" x14ac:dyDescent="0.2">
      <c r="A1674" s="190">
        <v>427538</v>
      </c>
      <c r="B1674" s="190" t="s">
        <v>3501</v>
      </c>
      <c r="R1674" s="190" t="s">
        <v>163</v>
      </c>
      <c r="V1674" s="190" t="s">
        <v>163</v>
      </c>
      <c r="W1674" s="190" t="s">
        <v>163</v>
      </c>
      <c r="Y1674" s="190" t="s">
        <v>163</v>
      </c>
      <c r="Z1674" s="190" t="s">
        <v>163</v>
      </c>
      <c r="AA1674" s="190" t="s">
        <v>163</v>
      </c>
      <c r="AB1674" s="190" t="s">
        <v>163</v>
      </c>
      <c r="AC1674" s="190" t="s">
        <v>163</v>
      </c>
    </row>
    <row r="1675" spans="1:29" x14ac:dyDescent="0.2">
      <c r="A1675" s="190">
        <v>427547</v>
      </c>
      <c r="B1675" s="190" t="s">
        <v>3501</v>
      </c>
      <c r="D1675" s="190" t="s">
        <v>167</v>
      </c>
      <c r="Z1675" s="190" t="s">
        <v>163</v>
      </c>
      <c r="AA1675" s="190" t="s">
        <v>163</v>
      </c>
      <c r="AB1675" s="190" t="s">
        <v>163</v>
      </c>
      <c r="AC1675" s="190" t="s">
        <v>163</v>
      </c>
    </row>
    <row r="1676" spans="1:29" x14ac:dyDescent="0.2">
      <c r="A1676" s="190">
        <v>427594</v>
      </c>
      <c r="B1676" s="190" t="s">
        <v>3501</v>
      </c>
      <c r="R1676" s="190" t="s">
        <v>165</v>
      </c>
      <c r="W1676" s="190" t="s">
        <v>163</v>
      </c>
      <c r="Z1676" s="190" t="s">
        <v>163</v>
      </c>
      <c r="AA1676" s="190" t="s">
        <v>163</v>
      </c>
      <c r="AB1676" s="190" t="s">
        <v>163</v>
      </c>
      <c r="AC1676" s="190" t="s">
        <v>163</v>
      </c>
    </row>
    <row r="1677" spans="1:29" x14ac:dyDescent="0.2">
      <c r="A1677" s="190">
        <v>427625</v>
      </c>
      <c r="B1677" s="190" t="s">
        <v>3501</v>
      </c>
      <c r="W1677" s="190" t="s">
        <v>165</v>
      </c>
      <c r="Y1677" s="190" t="s">
        <v>163</v>
      </c>
      <c r="Z1677" s="190" t="s">
        <v>163</v>
      </c>
      <c r="AA1677" s="190" t="s">
        <v>163</v>
      </c>
      <c r="AC1677" s="190" t="s">
        <v>163</v>
      </c>
    </row>
    <row r="1678" spans="1:29" x14ac:dyDescent="0.2">
      <c r="A1678" s="190">
        <v>427655</v>
      </c>
      <c r="B1678" s="190" t="s">
        <v>3501</v>
      </c>
      <c r="U1678" s="190" t="s">
        <v>163</v>
      </c>
      <c r="V1678" s="190" t="s">
        <v>163</v>
      </c>
      <c r="W1678" s="190" t="s">
        <v>163</v>
      </c>
      <c r="Z1678" s="190" t="s">
        <v>163</v>
      </c>
      <c r="AA1678" s="190" t="s">
        <v>163</v>
      </c>
      <c r="AB1678" s="190" t="s">
        <v>163</v>
      </c>
    </row>
    <row r="1679" spans="1:29" x14ac:dyDescent="0.2">
      <c r="A1679" s="190">
        <v>427688</v>
      </c>
      <c r="B1679" s="190" t="s">
        <v>3501</v>
      </c>
      <c r="T1679" s="190" t="s">
        <v>163</v>
      </c>
      <c r="U1679" s="190" t="s">
        <v>163</v>
      </c>
      <c r="W1679" s="190" t="s">
        <v>163</v>
      </c>
      <c r="Z1679" s="190" t="s">
        <v>163</v>
      </c>
      <c r="AA1679" s="190" t="s">
        <v>163</v>
      </c>
      <c r="AB1679" s="190" t="s">
        <v>163</v>
      </c>
    </row>
    <row r="1680" spans="1:29" x14ac:dyDescent="0.2">
      <c r="A1680" s="190">
        <v>427695</v>
      </c>
      <c r="B1680" s="190" t="s">
        <v>3501</v>
      </c>
      <c r="Y1680" s="190" t="s">
        <v>163</v>
      </c>
      <c r="Z1680" s="190" t="s">
        <v>163</v>
      </c>
      <c r="AA1680" s="190" t="s">
        <v>163</v>
      </c>
      <c r="AB1680" s="190" t="s">
        <v>163</v>
      </c>
      <c r="AC1680" s="190" t="s">
        <v>163</v>
      </c>
    </row>
    <row r="1681" spans="1:29" x14ac:dyDescent="0.2">
      <c r="A1681" s="190">
        <v>427731</v>
      </c>
      <c r="B1681" s="190" t="s">
        <v>3501</v>
      </c>
      <c r="Y1681" s="190" t="s">
        <v>163</v>
      </c>
      <c r="Z1681" s="190" t="s">
        <v>163</v>
      </c>
      <c r="AA1681" s="190" t="s">
        <v>163</v>
      </c>
      <c r="AB1681" s="190" t="s">
        <v>163</v>
      </c>
      <c r="AC1681" s="190" t="s">
        <v>163</v>
      </c>
    </row>
    <row r="1682" spans="1:29" x14ac:dyDescent="0.2">
      <c r="A1682" s="190">
        <v>427746</v>
      </c>
      <c r="B1682" s="190" t="s">
        <v>3501</v>
      </c>
      <c r="W1682" s="190" t="s">
        <v>163</v>
      </c>
      <c r="X1682" s="190" t="s">
        <v>163</v>
      </c>
      <c r="AA1682" s="190" t="s">
        <v>163</v>
      </c>
    </row>
  </sheetData>
  <sheetProtection algorithmName="SHA-512" hashValue="/N5pNL2CppeeK6kGF8itmXW/po4oQDgBxV+grD89Me/n6vC45tBvGio8TWQLjMCsVnlwC4PnDFdtffqY2P+yUg==" saltValue="f+iD1kjUORgetRQFKHObRg==" spinCount="100000" sheet="1" selectLockedCells="1" selectUnlockedCells="1"/>
  <conditionalFormatting sqref="A1:AS1 A2853:AS8139 A1683:AS2851">
    <cfRule type="containsText" dxfId="5" priority="3" operator="containsText" text="tt">
      <formula>NOT(ISERROR(SEARCH("tt",A1)))</formula>
    </cfRule>
  </conditionalFormatting>
  <conditionalFormatting sqref="A2852:AS2852">
    <cfRule type="containsText" dxfId="4" priority="2" operator="containsText" text="tt">
      <formula>NOT(ISERROR(SEARCH("tt",A2852)))</formula>
    </cfRule>
  </conditionalFormatting>
  <conditionalFormatting sqref="A2:AS1682">
    <cfRule type="containsText" dxfId="3" priority="1" operator="containsText" text="tt">
      <formula>NOT(ISERROR(SEARCH("tt",A2)))</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F7343"/>
  <sheetViews>
    <sheetView rightToLeft="1" workbookViewId="0">
      <pane xSplit="2" ySplit="2" topLeftCell="L427" activePane="bottomRight" state="frozen"/>
      <selection pane="topRight" activeCell="C1" sqref="C1"/>
      <selection pane="bottomLeft" activeCell="A2" sqref="A2"/>
      <selection pane="bottomRight" sqref="A1:XFD1048576"/>
    </sheetView>
  </sheetViews>
  <sheetFormatPr defaultColWidth="9" defaultRowHeight="14.25" x14ac:dyDescent="0.2"/>
  <cols>
    <col min="1" max="1" width="11.25" style="9" bestFit="1" customWidth="1"/>
    <col min="2" max="2" width="21.5" style="9" bestFit="1" customWidth="1"/>
    <col min="3" max="3" width="18.5" style="9" bestFit="1" customWidth="1"/>
    <col min="4" max="4" width="20.5" style="9" bestFit="1" customWidth="1"/>
    <col min="5" max="5" width="6.5" style="9" bestFit="1" customWidth="1"/>
    <col min="6" max="6" width="10.5" style="188" bestFit="1" customWidth="1"/>
    <col min="7" max="7" width="13.375" style="9" bestFit="1" customWidth="1"/>
    <col min="8" max="8" width="12.125" style="9" bestFit="1" customWidth="1"/>
    <col min="9" max="9" width="13.25" style="9" bestFit="1" customWidth="1"/>
    <col min="10" max="11" width="9.5" style="9" bestFit="1" customWidth="1"/>
    <col min="12" max="12" width="11.25" style="9" bestFit="1" customWidth="1"/>
    <col min="13" max="13" width="8.25" style="9" bestFit="1" customWidth="1"/>
    <col min="14" max="14" width="9.5" style="9" bestFit="1" customWidth="1"/>
    <col min="15" max="15" width="11" style="9" bestFit="1" customWidth="1"/>
    <col min="16" max="17" width="10.5" style="9" bestFit="1" customWidth="1"/>
    <col min="18" max="22" width="13.75" style="9" customWidth="1"/>
    <col min="23" max="23" width="18.375" style="9" bestFit="1" customWidth="1"/>
    <col min="24" max="24" width="5.5" style="9" bestFit="1" customWidth="1"/>
    <col min="25" max="25" width="23.5" style="9" bestFit="1" customWidth="1"/>
    <col min="26" max="27" width="15.375" style="9" customWidth="1"/>
    <col min="28" max="28" width="45.125" style="9" customWidth="1"/>
    <col min="29" max="30" width="13.375" style="9" customWidth="1"/>
    <col min="31" max="16384" width="9" style="9"/>
  </cols>
  <sheetData>
    <row r="1" spans="1:29" x14ac:dyDescent="0.2">
      <c r="A1" s="9">
        <v>1</v>
      </c>
      <c r="B1" s="9">
        <v>2</v>
      </c>
      <c r="C1" s="9">
        <v>3</v>
      </c>
      <c r="D1" s="9">
        <v>4</v>
      </c>
      <c r="E1" s="9">
        <v>5</v>
      </c>
      <c r="F1" s="188">
        <v>6</v>
      </c>
      <c r="G1" s="9">
        <v>7</v>
      </c>
      <c r="H1" s="9">
        <v>8</v>
      </c>
      <c r="I1" s="9">
        <v>9</v>
      </c>
      <c r="J1" s="9">
        <v>10</v>
      </c>
      <c r="K1" s="9">
        <v>11</v>
      </c>
      <c r="L1" s="9">
        <v>12</v>
      </c>
      <c r="M1" s="9">
        <v>13</v>
      </c>
      <c r="N1" s="9">
        <v>14</v>
      </c>
      <c r="O1" s="9">
        <v>15</v>
      </c>
      <c r="P1" s="9">
        <v>16</v>
      </c>
      <c r="Q1" s="9">
        <v>17</v>
      </c>
      <c r="R1" s="9">
        <v>18</v>
      </c>
      <c r="S1" s="9">
        <v>19</v>
      </c>
      <c r="T1" s="9">
        <v>20</v>
      </c>
      <c r="U1" s="9">
        <v>21</v>
      </c>
      <c r="V1" s="9">
        <v>22</v>
      </c>
      <c r="W1" s="9">
        <v>23</v>
      </c>
      <c r="X1" s="9">
        <v>24</v>
      </c>
      <c r="Y1" s="9">
        <v>25</v>
      </c>
      <c r="Z1" s="9">
        <v>26</v>
      </c>
      <c r="AA1" s="9">
        <v>27</v>
      </c>
      <c r="AB1" s="9">
        <v>28</v>
      </c>
      <c r="AC1" s="9">
        <v>29</v>
      </c>
    </row>
    <row r="2" spans="1:29" ht="18.75" x14ac:dyDescent="0.2">
      <c r="A2" s="9" t="s">
        <v>94</v>
      </c>
      <c r="B2" s="9" t="s">
        <v>95</v>
      </c>
      <c r="C2" s="9" t="s">
        <v>96</v>
      </c>
      <c r="D2" s="9" t="s">
        <v>97</v>
      </c>
      <c r="E2" s="9" t="s">
        <v>61</v>
      </c>
      <c r="F2" s="188" t="s">
        <v>58</v>
      </c>
      <c r="G2" s="9" t="s">
        <v>59</v>
      </c>
      <c r="H2" s="9" t="s">
        <v>60</v>
      </c>
      <c r="I2" s="9" t="s">
        <v>101</v>
      </c>
      <c r="J2" s="9" t="s">
        <v>111</v>
      </c>
      <c r="K2" s="9" t="s">
        <v>112</v>
      </c>
      <c r="L2" s="9" t="s">
        <v>113</v>
      </c>
      <c r="M2" s="9" t="s">
        <v>109</v>
      </c>
      <c r="N2" s="9" t="s">
        <v>118</v>
      </c>
      <c r="O2" s="9" t="s">
        <v>119</v>
      </c>
      <c r="P2" s="9" t="s">
        <v>120</v>
      </c>
      <c r="Q2" s="9" t="s">
        <v>136</v>
      </c>
      <c r="R2" s="9" t="s">
        <v>259</v>
      </c>
      <c r="S2" s="9" t="s">
        <v>260</v>
      </c>
      <c r="T2" s="9" t="s">
        <v>261</v>
      </c>
      <c r="U2" s="9" t="s">
        <v>262</v>
      </c>
      <c r="V2" s="9" t="s">
        <v>263</v>
      </c>
      <c r="W2" s="9" t="s">
        <v>264</v>
      </c>
      <c r="X2" s="9" t="s">
        <v>265</v>
      </c>
      <c r="Y2" s="189" t="s">
        <v>25</v>
      </c>
      <c r="Z2" s="189" t="s">
        <v>26</v>
      </c>
      <c r="AA2" s="189" t="s">
        <v>27</v>
      </c>
      <c r="AB2" s="189" t="s">
        <v>28</v>
      </c>
      <c r="AC2" s="9">
        <v>1</v>
      </c>
    </row>
    <row r="3" spans="1:29" x14ac:dyDescent="0.2">
      <c r="A3" s="9">
        <v>400262</v>
      </c>
      <c r="B3" s="9" t="s">
        <v>6052</v>
      </c>
      <c r="C3" s="9" t="s">
        <v>1031</v>
      </c>
      <c r="D3" s="9" t="s">
        <v>936</v>
      </c>
      <c r="E3" s="9" t="s">
        <v>92</v>
      </c>
      <c r="F3" s="188">
        <v>29464</v>
      </c>
      <c r="G3" s="9" t="s">
        <v>34</v>
      </c>
      <c r="H3" s="9" t="s">
        <v>31</v>
      </c>
      <c r="I3" s="9" t="s">
        <v>172</v>
      </c>
      <c r="Y3" s="9" t="s">
        <v>3811</v>
      </c>
      <c r="Z3" s="9" t="s">
        <v>3812</v>
      </c>
      <c r="AA3" s="9" t="s">
        <v>3813</v>
      </c>
      <c r="AB3" s="9" t="s">
        <v>1070</v>
      </c>
    </row>
    <row r="4" spans="1:29" x14ac:dyDescent="0.2">
      <c r="A4" s="9">
        <v>400384</v>
      </c>
      <c r="B4" s="9" t="s">
        <v>1319</v>
      </c>
      <c r="C4" s="9" t="s">
        <v>695</v>
      </c>
      <c r="D4" s="9" t="s">
        <v>1320</v>
      </c>
      <c r="E4" s="9" t="s">
        <v>92</v>
      </c>
      <c r="F4" s="188">
        <v>30795</v>
      </c>
      <c r="G4" s="9" t="s">
        <v>34</v>
      </c>
      <c r="H4" s="9" t="s">
        <v>31</v>
      </c>
      <c r="I4" s="9" t="s">
        <v>172</v>
      </c>
      <c r="J4" s="9" t="s">
        <v>29</v>
      </c>
      <c r="K4" s="9">
        <v>2003</v>
      </c>
      <c r="L4" s="9" t="s">
        <v>34</v>
      </c>
      <c r="X4" s="9" t="s">
        <v>504</v>
      </c>
      <c r="Y4" s="9" t="s">
        <v>3814</v>
      </c>
      <c r="Z4" s="9" t="s">
        <v>3815</v>
      </c>
      <c r="AA4" s="9" t="s">
        <v>1197</v>
      </c>
      <c r="AB4" s="9" t="s">
        <v>1070</v>
      </c>
    </row>
    <row r="5" spans="1:29" x14ac:dyDescent="0.2">
      <c r="A5" s="9">
        <v>400389</v>
      </c>
      <c r="B5" s="9" t="s">
        <v>1321</v>
      </c>
      <c r="C5" s="9" t="s">
        <v>1322</v>
      </c>
      <c r="D5" s="9" t="s">
        <v>829</v>
      </c>
      <c r="E5" s="9" t="s">
        <v>93</v>
      </c>
      <c r="F5" s="188">
        <v>31413</v>
      </c>
      <c r="G5" s="9" t="s">
        <v>34</v>
      </c>
      <c r="H5" s="9" t="s">
        <v>31</v>
      </c>
      <c r="I5" s="9" t="s">
        <v>172</v>
      </c>
      <c r="J5" s="9" t="s">
        <v>29</v>
      </c>
      <c r="K5" s="9">
        <v>2003</v>
      </c>
      <c r="L5" s="9" t="s">
        <v>46</v>
      </c>
      <c r="Q5" s="9">
        <v>2000</v>
      </c>
      <c r="S5" s="9" t="s">
        <v>269</v>
      </c>
      <c r="T5" s="9" t="s">
        <v>269</v>
      </c>
      <c r="U5" s="9" t="s">
        <v>269</v>
      </c>
      <c r="V5" s="9" t="s">
        <v>269</v>
      </c>
      <c r="W5" s="9" t="s">
        <v>269</v>
      </c>
      <c r="X5" s="9" t="s">
        <v>504</v>
      </c>
    </row>
    <row r="6" spans="1:29" x14ac:dyDescent="0.2">
      <c r="A6" s="9">
        <v>400420</v>
      </c>
      <c r="B6" s="9" t="s">
        <v>1323</v>
      </c>
      <c r="C6" s="9" t="s">
        <v>312</v>
      </c>
      <c r="D6" s="9" t="s">
        <v>378</v>
      </c>
      <c r="E6" s="9" t="s">
        <v>92</v>
      </c>
      <c r="F6" s="188">
        <v>30683</v>
      </c>
      <c r="G6" s="9" t="s">
        <v>34</v>
      </c>
      <c r="H6" s="9" t="s">
        <v>31</v>
      </c>
      <c r="I6" s="9" t="s">
        <v>172</v>
      </c>
      <c r="J6" s="9" t="s">
        <v>32</v>
      </c>
      <c r="K6" s="9">
        <v>2002</v>
      </c>
      <c r="L6" s="9" t="s">
        <v>34</v>
      </c>
      <c r="X6" s="9" t="s">
        <v>504</v>
      </c>
      <c r="Y6" s="9" t="s">
        <v>3816</v>
      </c>
      <c r="Z6" s="9" t="s">
        <v>3817</v>
      </c>
      <c r="AA6" s="9" t="s">
        <v>3818</v>
      </c>
      <c r="AB6" s="9" t="s">
        <v>1049</v>
      </c>
    </row>
    <row r="7" spans="1:29" x14ac:dyDescent="0.2">
      <c r="A7" s="9">
        <v>400484</v>
      </c>
      <c r="B7" s="9" t="s">
        <v>1324</v>
      </c>
      <c r="C7" s="9" t="s">
        <v>343</v>
      </c>
      <c r="D7" s="9" t="s">
        <v>1325</v>
      </c>
      <c r="E7" s="9" t="s">
        <v>93</v>
      </c>
      <c r="F7" s="188">
        <v>28779</v>
      </c>
      <c r="G7" s="9" t="s">
        <v>34</v>
      </c>
      <c r="H7" s="9" t="s">
        <v>31</v>
      </c>
      <c r="I7" s="9" t="s">
        <v>172</v>
      </c>
      <c r="K7" s="9">
        <v>1999</v>
      </c>
      <c r="L7" s="9" t="s">
        <v>34</v>
      </c>
      <c r="Q7" s="9">
        <v>2000</v>
      </c>
      <c r="S7" s="9" t="s">
        <v>269</v>
      </c>
      <c r="U7" s="9" t="s">
        <v>269</v>
      </c>
      <c r="V7" s="9" t="s">
        <v>269</v>
      </c>
      <c r="W7" s="9" t="s">
        <v>269</v>
      </c>
      <c r="X7" s="9" t="s">
        <v>504</v>
      </c>
    </row>
    <row r="8" spans="1:29" x14ac:dyDescent="0.2">
      <c r="A8" s="9">
        <v>400520</v>
      </c>
      <c r="B8" s="9" t="s">
        <v>1326</v>
      </c>
      <c r="C8" s="9" t="s">
        <v>432</v>
      </c>
      <c r="D8" s="9" t="s">
        <v>1327</v>
      </c>
      <c r="E8" s="9" t="s">
        <v>92</v>
      </c>
      <c r="F8" s="188">
        <v>30709</v>
      </c>
      <c r="G8" s="9" t="s">
        <v>416</v>
      </c>
      <c r="H8" s="9" t="s">
        <v>31</v>
      </c>
      <c r="I8" s="9" t="s">
        <v>172</v>
      </c>
      <c r="J8" s="9" t="s">
        <v>29</v>
      </c>
      <c r="K8" s="9">
        <v>2002</v>
      </c>
      <c r="L8" s="9" t="s">
        <v>34</v>
      </c>
      <c r="Q8" s="9">
        <v>2000</v>
      </c>
      <c r="W8" s="9" t="s">
        <v>269</v>
      </c>
      <c r="X8" s="9" t="s">
        <v>680</v>
      </c>
    </row>
    <row r="9" spans="1:29" x14ac:dyDescent="0.2">
      <c r="A9" s="9">
        <v>400544</v>
      </c>
      <c r="B9" s="9" t="s">
        <v>1328</v>
      </c>
      <c r="C9" s="9" t="s">
        <v>351</v>
      </c>
      <c r="D9" s="9" t="s">
        <v>1329</v>
      </c>
      <c r="E9" s="9" t="s">
        <v>93</v>
      </c>
      <c r="F9" s="188">
        <v>30597</v>
      </c>
      <c r="G9" s="9" t="s">
        <v>34</v>
      </c>
      <c r="H9" s="9" t="s">
        <v>31</v>
      </c>
      <c r="I9" s="9" t="s">
        <v>172</v>
      </c>
      <c r="L9" s="9" t="s">
        <v>34</v>
      </c>
      <c r="Y9" s="9" t="s">
        <v>3819</v>
      </c>
      <c r="Z9" s="9" t="s">
        <v>3820</v>
      </c>
      <c r="AA9" s="9" t="s">
        <v>1108</v>
      </c>
      <c r="AB9" s="9" t="s">
        <v>1054</v>
      </c>
    </row>
    <row r="10" spans="1:29" x14ac:dyDescent="0.2">
      <c r="A10" s="9">
        <v>400583</v>
      </c>
      <c r="B10" s="9" t="s">
        <v>1330</v>
      </c>
      <c r="C10" s="9" t="s">
        <v>314</v>
      </c>
      <c r="D10" s="9" t="s">
        <v>1331</v>
      </c>
      <c r="E10" s="9" t="s">
        <v>93</v>
      </c>
      <c r="F10" s="188">
        <v>30471</v>
      </c>
      <c r="G10" s="9" t="s">
        <v>34</v>
      </c>
      <c r="H10" s="9" t="s">
        <v>31</v>
      </c>
      <c r="I10" s="9" t="s">
        <v>172</v>
      </c>
      <c r="J10" s="9" t="s">
        <v>1332</v>
      </c>
      <c r="K10" s="9">
        <v>2001</v>
      </c>
      <c r="L10" s="9" t="s">
        <v>34</v>
      </c>
      <c r="Q10" s="9">
        <v>2000</v>
      </c>
      <c r="S10" s="9" t="s">
        <v>269</v>
      </c>
      <c r="T10" s="9" t="s">
        <v>269</v>
      </c>
      <c r="U10" s="9" t="s">
        <v>269</v>
      </c>
      <c r="V10" s="9" t="s">
        <v>269</v>
      </c>
      <c r="W10" s="9" t="s">
        <v>269</v>
      </c>
      <c r="X10" s="9" t="s">
        <v>504</v>
      </c>
    </row>
    <row r="11" spans="1:29" x14ac:dyDescent="0.2">
      <c r="A11" s="9">
        <v>400630</v>
      </c>
      <c r="B11" s="9" t="s">
        <v>1333</v>
      </c>
      <c r="C11" s="9" t="s">
        <v>314</v>
      </c>
      <c r="D11" s="9" t="s">
        <v>376</v>
      </c>
      <c r="E11" s="9" t="s">
        <v>93</v>
      </c>
      <c r="F11" s="188">
        <v>31444</v>
      </c>
      <c r="G11" s="9" t="s">
        <v>34</v>
      </c>
      <c r="H11" s="9" t="s">
        <v>31</v>
      </c>
      <c r="I11" s="9" t="s">
        <v>172</v>
      </c>
      <c r="J11" s="9" t="s">
        <v>29</v>
      </c>
      <c r="K11" s="9">
        <v>2003</v>
      </c>
      <c r="L11" s="9" t="s">
        <v>34</v>
      </c>
      <c r="Q11" s="9">
        <v>2000</v>
      </c>
      <c r="T11" s="9" t="s">
        <v>269</v>
      </c>
      <c r="U11" s="9" t="s">
        <v>269</v>
      </c>
      <c r="V11" s="9" t="s">
        <v>269</v>
      </c>
      <c r="W11" s="9" t="s">
        <v>269</v>
      </c>
      <c r="X11" s="9" t="s">
        <v>504</v>
      </c>
    </row>
    <row r="12" spans="1:29" x14ac:dyDescent="0.2">
      <c r="A12" s="9">
        <v>400745</v>
      </c>
      <c r="B12" s="9" t="s">
        <v>1334</v>
      </c>
      <c r="C12" s="9" t="s">
        <v>284</v>
      </c>
      <c r="D12" s="9" t="s">
        <v>490</v>
      </c>
      <c r="E12" s="9" t="s">
        <v>92</v>
      </c>
      <c r="F12" s="188">
        <v>28669</v>
      </c>
      <c r="G12" s="9" t="s">
        <v>34</v>
      </c>
      <c r="H12" s="9" t="s">
        <v>31</v>
      </c>
      <c r="I12" s="9" t="s">
        <v>172</v>
      </c>
      <c r="J12" s="9" t="s">
        <v>1332</v>
      </c>
      <c r="K12" s="9">
        <v>1999</v>
      </c>
      <c r="L12" s="9" t="s">
        <v>34</v>
      </c>
      <c r="Q12" s="9">
        <v>2000</v>
      </c>
      <c r="U12" s="9" t="s">
        <v>269</v>
      </c>
      <c r="V12" s="9" t="s">
        <v>269</v>
      </c>
      <c r="W12" s="9" t="s">
        <v>269</v>
      </c>
      <c r="X12" s="9" t="s">
        <v>504</v>
      </c>
    </row>
    <row r="13" spans="1:29" x14ac:dyDescent="0.2">
      <c r="A13" s="9">
        <v>400981</v>
      </c>
      <c r="B13" s="9" t="s">
        <v>1335</v>
      </c>
      <c r="C13" s="9" t="s">
        <v>916</v>
      </c>
      <c r="D13" s="9" t="s">
        <v>845</v>
      </c>
      <c r="E13" s="9" t="s">
        <v>92</v>
      </c>
      <c r="F13" s="188">
        <v>29613</v>
      </c>
      <c r="G13" s="9" t="s">
        <v>86</v>
      </c>
      <c r="H13" s="9" t="s">
        <v>31</v>
      </c>
      <c r="I13" s="9" t="s">
        <v>172</v>
      </c>
      <c r="K13" s="9">
        <v>2002</v>
      </c>
      <c r="L13" s="9" t="s">
        <v>86</v>
      </c>
      <c r="Q13" s="9">
        <v>2000</v>
      </c>
      <c r="U13" s="9" t="s">
        <v>269</v>
      </c>
      <c r="V13" s="9" t="s">
        <v>269</v>
      </c>
      <c r="W13" s="9" t="s">
        <v>269</v>
      </c>
      <c r="X13" s="9" t="s">
        <v>504</v>
      </c>
    </row>
    <row r="14" spans="1:29" x14ac:dyDescent="0.2">
      <c r="A14" s="9">
        <v>401014</v>
      </c>
      <c r="B14" s="9" t="s">
        <v>1336</v>
      </c>
      <c r="C14" s="9" t="s">
        <v>800</v>
      </c>
      <c r="D14" s="9" t="s">
        <v>322</v>
      </c>
      <c r="E14" s="9" t="s">
        <v>282</v>
      </c>
      <c r="F14" s="188">
        <v>28500</v>
      </c>
      <c r="G14" s="9" t="s">
        <v>524</v>
      </c>
      <c r="H14" s="9" t="s">
        <v>31</v>
      </c>
      <c r="I14" s="9" t="s">
        <v>172</v>
      </c>
      <c r="J14" s="9" t="s">
        <v>1332</v>
      </c>
      <c r="K14" s="9">
        <v>1999</v>
      </c>
      <c r="L14" s="9" t="s">
        <v>46</v>
      </c>
      <c r="X14" s="9" t="s">
        <v>1337</v>
      </c>
    </row>
    <row r="15" spans="1:29" x14ac:dyDescent="0.2">
      <c r="A15" s="9">
        <v>401018</v>
      </c>
      <c r="B15" s="9" t="s">
        <v>1338</v>
      </c>
      <c r="C15" s="9" t="s">
        <v>611</v>
      </c>
      <c r="D15" s="9" t="s">
        <v>1339</v>
      </c>
      <c r="E15" s="9" t="s">
        <v>92</v>
      </c>
      <c r="F15" s="188">
        <v>28878</v>
      </c>
      <c r="G15" s="9" t="s">
        <v>34</v>
      </c>
      <c r="H15" s="9" t="s">
        <v>31</v>
      </c>
      <c r="I15" s="9" t="s">
        <v>172</v>
      </c>
      <c r="K15" s="9">
        <v>2003</v>
      </c>
      <c r="L15" s="9" t="s">
        <v>34</v>
      </c>
      <c r="Q15" s="9">
        <v>2000</v>
      </c>
      <c r="S15" s="9" t="s">
        <v>269</v>
      </c>
      <c r="U15" s="9" t="s">
        <v>269</v>
      </c>
      <c r="V15" s="9" t="s">
        <v>269</v>
      </c>
      <c r="W15" s="9" t="s">
        <v>269</v>
      </c>
      <c r="X15" s="9" t="s">
        <v>504</v>
      </c>
    </row>
    <row r="16" spans="1:29" x14ac:dyDescent="0.2">
      <c r="A16" s="9">
        <v>401092</v>
      </c>
      <c r="B16" s="9" t="s">
        <v>1340</v>
      </c>
      <c r="C16" s="9" t="s">
        <v>284</v>
      </c>
      <c r="D16" s="9" t="s">
        <v>1341</v>
      </c>
      <c r="E16" s="9" t="s">
        <v>92</v>
      </c>
      <c r="F16" s="188" t="s">
        <v>1342</v>
      </c>
      <c r="G16" s="9" t="s">
        <v>34</v>
      </c>
      <c r="H16" s="9" t="s">
        <v>31</v>
      </c>
      <c r="I16" s="9" t="s">
        <v>172</v>
      </c>
      <c r="Y16" s="9" t="s">
        <v>3821</v>
      </c>
      <c r="Z16" s="9" t="s">
        <v>1184</v>
      </c>
      <c r="AA16" s="9" t="s">
        <v>3822</v>
      </c>
      <c r="AB16" s="9" t="s">
        <v>3823</v>
      </c>
    </row>
    <row r="17" spans="1:28" x14ac:dyDescent="0.2">
      <c r="A17" s="9">
        <v>401118</v>
      </c>
      <c r="B17" s="9" t="s">
        <v>1343</v>
      </c>
      <c r="C17" s="9" t="s">
        <v>1344</v>
      </c>
      <c r="D17" s="9" t="s">
        <v>295</v>
      </c>
      <c r="E17" s="9" t="s">
        <v>92</v>
      </c>
      <c r="F17" s="188">
        <v>29048</v>
      </c>
      <c r="G17" s="9" t="s">
        <v>34</v>
      </c>
      <c r="H17" s="9" t="s">
        <v>31</v>
      </c>
      <c r="I17" s="9" t="s">
        <v>172</v>
      </c>
      <c r="J17" s="9" t="s">
        <v>32</v>
      </c>
      <c r="K17" s="9">
        <v>1997</v>
      </c>
      <c r="L17" s="9" t="s">
        <v>34</v>
      </c>
      <c r="Q17" s="9">
        <v>2000</v>
      </c>
      <c r="T17" s="9" t="s">
        <v>269</v>
      </c>
      <c r="U17" s="9" t="s">
        <v>269</v>
      </c>
      <c r="V17" s="9" t="s">
        <v>269</v>
      </c>
      <c r="W17" s="9" t="s">
        <v>269</v>
      </c>
    </row>
    <row r="18" spans="1:28" x14ac:dyDescent="0.2">
      <c r="A18" s="9">
        <v>401185</v>
      </c>
      <c r="B18" s="9" t="s">
        <v>1345</v>
      </c>
      <c r="C18" s="9" t="s">
        <v>304</v>
      </c>
      <c r="D18" s="9" t="s">
        <v>1346</v>
      </c>
      <c r="E18" s="9" t="s">
        <v>92</v>
      </c>
      <c r="F18" s="188">
        <v>28276</v>
      </c>
      <c r="G18" s="9" t="s">
        <v>34</v>
      </c>
      <c r="H18" s="9" t="s">
        <v>31</v>
      </c>
      <c r="I18" s="9" t="s">
        <v>172</v>
      </c>
      <c r="Q18" s="9">
        <v>2000</v>
      </c>
      <c r="T18" s="9" t="s">
        <v>269</v>
      </c>
      <c r="U18" s="9" t="s">
        <v>269</v>
      </c>
      <c r="V18" s="9" t="s">
        <v>269</v>
      </c>
      <c r="W18" s="9" t="s">
        <v>269</v>
      </c>
      <c r="X18" s="9" t="s">
        <v>504</v>
      </c>
    </row>
    <row r="19" spans="1:28" x14ac:dyDescent="0.2">
      <c r="A19" s="9">
        <v>401410</v>
      </c>
      <c r="B19" s="9" t="s">
        <v>1347</v>
      </c>
      <c r="C19" s="9" t="s">
        <v>634</v>
      </c>
      <c r="D19" s="9" t="s">
        <v>1348</v>
      </c>
      <c r="E19" s="9" t="s">
        <v>93</v>
      </c>
      <c r="F19" s="188">
        <v>30756</v>
      </c>
      <c r="G19" s="9" t="s">
        <v>34</v>
      </c>
      <c r="H19" s="9" t="s">
        <v>31</v>
      </c>
      <c r="I19" s="9" t="s">
        <v>172</v>
      </c>
      <c r="J19" s="9" t="s">
        <v>29</v>
      </c>
      <c r="K19" s="9">
        <v>2000</v>
      </c>
      <c r="L19" s="9" t="s">
        <v>34</v>
      </c>
      <c r="Q19" s="9">
        <v>2000</v>
      </c>
      <c r="S19" s="9" t="s">
        <v>269</v>
      </c>
      <c r="T19" s="9" t="s">
        <v>269</v>
      </c>
      <c r="U19" s="9" t="s">
        <v>269</v>
      </c>
      <c r="V19" s="9" t="s">
        <v>269</v>
      </c>
      <c r="W19" s="9" t="s">
        <v>269</v>
      </c>
      <c r="X19" s="9" t="s">
        <v>504</v>
      </c>
    </row>
    <row r="20" spans="1:28" x14ac:dyDescent="0.2">
      <c r="A20" s="9">
        <v>401531</v>
      </c>
      <c r="B20" s="9" t="s">
        <v>1349</v>
      </c>
      <c r="C20" s="9" t="s">
        <v>284</v>
      </c>
      <c r="D20" s="9" t="s">
        <v>1350</v>
      </c>
      <c r="E20" s="9" t="s">
        <v>92</v>
      </c>
      <c r="F20" s="188">
        <v>30878</v>
      </c>
      <c r="G20" s="9" t="s">
        <v>1351</v>
      </c>
      <c r="H20" s="9" t="s">
        <v>31</v>
      </c>
      <c r="I20" s="9" t="s">
        <v>172</v>
      </c>
      <c r="Q20" s="9">
        <v>2000</v>
      </c>
      <c r="W20" s="9" t="s">
        <v>269</v>
      </c>
      <c r="X20" s="9" t="s">
        <v>680</v>
      </c>
    </row>
    <row r="21" spans="1:28" x14ac:dyDescent="0.2">
      <c r="A21" s="9">
        <v>401538</v>
      </c>
      <c r="B21" s="9" t="s">
        <v>1352</v>
      </c>
      <c r="C21" s="9" t="s">
        <v>270</v>
      </c>
      <c r="D21" s="9" t="s">
        <v>1353</v>
      </c>
      <c r="E21" s="9" t="s">
        <v>92</v>
      </c>
      <c r="F21" s="188">
        <v>28529</v>
      </c>
      <c r="G21" s="9" t="s">
        <v>34</v>
      </c>
      <c r="H21" s="9" t="s">
        <v>31</v>
      </c>
      <c r="I21" s="9" t="s">
        <v>172</v>
      </c>
      <c r="J21" s="9" t="s">
        <v>32</v>
      </c>
      <c r="K21" s="9">
        <v>1997</v>
      </c>
      <c r="L21" s="9" t="s">
        <v>56</v>
      </c>
      <c r="X21" s="9" t="s">
        <v>504</v>
      </c>
      <c r="Y21" s="9" t="s">
        <v>3824</v>
      </c>
      <c r="Z21" s="9" t="s">
        <v>1056</v>
      </c>
      <c r="AA21" s="9" t="s">
        <v>3825</v>
      </c>
      <c r="AB21" s="9" t="s">
        <v>1072</v>
      </c>
    </row>
    <row r="22" spans="1:28" x14ac:dyDescent="0.2">
      <c r="A22" s="9">
        <v>401590</v>
      </c>
      <c r="B22" s="9" t="s">
        <v>1354</v>
      </c>
      <c r="C22" s="9" t="s">
        <v>317</v>
      </c>
      <c r="D22" s="9" t="s">
        <v>1355</v>
      </c>
      <c r="E22" s="9" t="s">
        <v>92</v>
      </c>
      <c r="F22" s="188">
        <v>29884</v>
      </c>
      <c r="G22" s="9" t="s">
        <v>1356</v>
      </c>
      <c r="H22" s="9" t="s">
        <v>31</v>
      </c>
      <c r="I22" s="9" t="s">
        <v>172</v>
      </c>
      <c r="J22" s="9" t="s">
        <v>32</v>
      </c>
      <c r="K22" s="9">
        <v>2001</v>
      </c>
      <c r="L22" s="9" t="s">
        <v>83</v>
      </c>
      <c r="Q22" s="9">
        <v>2000</v>
      </c>
      <c r="S22" s="9" t="s">
        <v>269</v>
      </c>
      <c r="U22" s="9" t="s">
        <v>269</v>
      </c>
      <c r="V22" s="9" t="s">
        <v>269</v>
      </c>
      <c r="W22" s="9" t="s">
        <v>269</v>
      </c>
      <c r="X22" s="9" t="s">
        <v>504</v>
      </c>
    </row>
    <row r="23" spans="1:28" x14ac:dyDescent="0.2">
      <c r="A23" s="9">
        <v>401613</v>
      </c>
      <c r="B23" s="9" t="s">
        <v>1357</v>
      </c>
      <c r="C23" s="9" t="s">
        <v>405</v>
      </c>
      <c r="D23" s="9" t="s">
        <v>1358</v>
      </c>
      <c r="E23" s="9" t="s">
        <v>92</v>
      </c>
      <c r="F23" s="188">
        <v>31715</v>
      </c>
      <c r="G23" s="9" t="s">
        <v>83</v>
      </c>
      <c r="H23" s="9" t="s">
        <v>31</v>
      </c>
      <c r="I23" s="9" t="s">
        <v>172</v>
      </c>
      <c r="J23" s="9" t="s">
        <v>29</v>
      </c>
      <c r="K23" s="9">
        <v>2004</v>
      </c>
      <c r="L23" s="9" t="s">
        <v>83</v>
      </c>
      <c r="Q23" s="9">
        <v>2000</v>
      </c>
      <c r="W23" s="9" t="s">
        <v>269</v>
      </c>
    </row>
    <row r="24" spans="1:28" x14ac:dyDescent="0.2">
      <c r="A24" s="9">
        <v>401826</v>
      </c>
      <c r="B24" s="9" t="s">
        <v>1359</v>
      </c>
      <c r="C24" s="9" t="s">
        <v>384</v>
      </c>
      <c r="D24" s="9" t="s">
        <v>1360</v>
      </c>
      <c r="E24" s="9" t="s">
        <v>92</v>
      </c>
      <c r="F24" s="188">
        <v>31237</v>
      </c>
      <c r="G24" s="9" t="s">
        <v>501</v>
      </c>
      <c r="H24" s="9" t="s">
        <v>31</v>
      </c>
      <c r="I24" s="9" t="s">
        <v>172</v>
      </c>
      <c r="Q24" s="9">
        <v>2000</v>
      </c>
      <c r="U24" s="9" t="s">
        <v>269</v>
      </c>
      <c r="V24" s="9" t="s">
        <v>269</v>
      </c>
      <c r="W24" s="9" t="s">
        <v>269</v>
      </c>
      <c r="X24" s="9" t="s">
        <v>504</v>
      </c>
    </row>
    <row r="25" spans="1:28" x14ac:dyDescent="0.2">
      <c r="A25" s="9">
        <v>401956</v>
      </c>
      <c r="B25" s="9" t="s">
        <v>1361</v>
      </c>
      <c r="C25" s="9" t="s">
        <v>1362</v>
      </c>
      <c r="D25" s="9" t="s">
        <v>1363</v>
      </c>
      <c r="E25" s="9" t="s">
        <v>92</v>
      </c>
      <c r="F25" s="188">
        <v>31359</v>
      </c>
      <c r="G25" s="9" t="s">
        <v>1364</v>
      </c>
      <c r="H25" s="9" t="s">
        <v>31</v>
      </c>
      <c r="I25" s="9" t="s">
        <v>172</v>
      </c>
      <c r="J25" s="9" t="s">
        <v>32</v>
      </c>
      <c r="K25" s="9">
        <v>2005</v>
      </c>
      <c r="L25" s="9" t="s">
        <v>86</v>
      </c>
      <c r="X25" s="9" t="s">
        <v>504</v>
      </c>
      <c r="Y25" s="9" t="s">
        <v>3826</v>
      </c>
      <c r="Z25" s="9" t="s">
        <v>3827</v>
      </c>
      <c r="AA25" s="9" t="s">
        <v>1055</v>
      </c>
      <c r="AB25" s="9" t="s">
        <v>3828</v>
      </c>
    </row>
    <row r="26" spans="1:28" x14ac:dyDescent="0.2">
      <c r="A26" s="9">
        <v>402104</v>
      </c>
      <c r="B26" s="9" t="s">
        <v>1365</v>
      </c>
      <c r="C26" s="9" t="s">
        <v>405</v>
      </c>
      <c r="D26" s="9" t="s">
        <v>1366</v>
      </c>
      <c r="E26" s="9" t="s">
        <v>92</v>
      </c>
      <c r="F26" s="188">
        <v>24061</v>
      </c>
      <c r="G26" s="9" t="s">
        <v>1367</v>
      </c>
      <c r="H26" s="9" t="s">
        <v>31</v>
      </c>
      <c r="I26" s="9" t="s">
        <v>172</v>
      </c>
      <c r="J26" s="9" t="s">
        <v>29</v>
      </c>
      <c r="K26" s="9">
        <v>1985</v>
      </c>
      <c r="L26" s="9" t="s">
        <v>83</v>
      </c>
      <c r="Q26" s="9">
        <v>2000</v>
      </c>
      <c r="S26" s="9" t="s">
        <v>269</v>
      </c>
      <c r="T26" s="9" t="s">
        <v>269</v>
      </c>
      <c r="U26" s="9" t="s">
        <v>269</v>
      </c>
      <c r="V26" s="9" t="s">
        <v>269</v>
      </c>
      <c r="W26" s="9" t="s">
        <v>269</v>
      </c>
      <c r="X26" s="9" t="s">
        <v>504</v>
      </c>
    </row>
    <row r="27" spans="1:28" x14ac:dyDescent="0.2">
      <c r="A27" s="9">
        <v>402218</v>
      </c>
      <c r="B27" s="9" t="s">
        <v>1368</v>
      </c>
      <c r="C27" s="9" t="s">
        <v>620</v>
      </c>
      <c r="D27" s="9" t="s">
        <v>278</v>
      </c>
      <c r="E27" s="9" t="s">
        <v>92</v>
      </c>
      <c r="F27" s="188">
        <v>31454</v>
      </c>
      <c r="G27" s="9" t="s">
        <v>660</v>
      </c>
      <c r="H27" s="9" t="s">
        <v>31</v>
      </c>
      <c r="I27" s="9" t="s">
        <v>172</v>
      </c>
      <c r="Q27" s="9">
        <v>2000</v>
      </c>
      <c r="W27" s="9" t="s">
        <v>269</v>
      </c>
      <c r="X27" s="9" t="s">
        <v>504</v>
      </c>
    </row>
    <row r="28" spans="1:28" x14ac:dyDescent="0.2">
      <c r="A28" s="9">
        <v>402220</v>
      </c>
      <c r="B28" s="9" t="s">
        <v>1369</v>
      </c>
      <c r="C28" s="9" t="s">
        <v>500</v>
      </c>
      <c r="D28" s="9" t="s">
        <v>1370</v>
      </c>
      <c r="E28" s="9" t="s">
        <v>93</v>
      </c>
      <c r="F28" s="188">
        <v>31778</v>
      </c>
      <c r="G28" s="9" t="s">
        <v>512</v>
      </c>
      <c r="H28" s="9" t="s">
        <v>31</v>
      </c>
      <c r="I28" s="9" t="s">
        <v>172</v>
      </c>
      <c r="Q28" s="9">
        <v>2000</v>
      </c>
      <c r="U28" s="9" t="s">
        <v>269</v>
      </c>
      <c r="V28" s="9" t="s">
        <v>269</v>
      </c>
      <c r="W28" s="9" t="s">
        <v>269</v>
      </c>
      <c r="X28" s="9" t="s">
        <v>504</v>
      </c>
    </row>
    <row r="29" spans="1:28" x14ac:dyDescent="0.2">
      <c r="A29" s="9">
        <v>402288</v>
      </c>
      <c r="B29" s="9" t="s">
        <v>1371</v>
      </c>
      <c r="C29" s="9" t="s">
        <v>667</v>
      </c>
      <c r="D29" s="9" t="s">
        <v>290</v>
      </c>
      <c r="E29" s="9" t="s">
        <v>92</v>
      </c>
      <c r="F29" s="188">
        <v>31857</v>
      </c>
      <c r="G29" s="9" t="s">
        <v>34</v>
      </c>
      <c r="H29" s="9" t="s">
        <v>31</v>
      </c>
      <c r="I29" s="9" t="s">
        <v>172</v>
      </c>
      <c r="Q29" s="9">
        <v>2000</v>
      </c>
      <c r="W29" s="9" t="s">
        <v>269</v>
      </c>
      <c r="X29" s="9" t="s">
        <v>680</v>
      </c>
    </row>
    <row r="30" spans="1:28" x14ac:dyDescent="0.2">
      <c r="A30" s="9">
        <v>402625</v>
      </c>
      <c r="B30" s="9" t="s">
        <v>1372</v>
      </c>
      <c r="C30" s="9" t="s">
        <v>642</v>
      </c>
      <c r="D30" s="9" t="s">
        <v>1373</v>
      </c>
      <c r="E30" s="9" t="s">
        <v>93</v>
      </c>
      <c r="F30" s="188">
        <v>31801</v>
      </c>
      <c r="G30" s="9" t="s">
        <v>34</v>
      </c>
      <c r="H30" s="9" t="s">
        <v>31</v>
      </c>
      <c r="I30" s="9" t="s">
        <v>172</v>
      </c>
      <c r="J30" s="9" t="s">
        <v>32</v>
      </c>
      <c r="K30" s="9">
        <v>2005</v>
      </c>
      <c r="L30" s="9" t="s">
        <v>34</v>
      </c>
      <c r="Q30" s="9">
        <v>2000</v>
      </c>
      <c r="V30" s="9" t="s">
        <v>269</v>
      </c>
      <c r="W30" s="9" t="s">
        <v>269</v>
      </c>
      <c r="X30" s="9" t="s">
        <v>504</v>
      </c>
    </row>
    <row r="31" spans="1:28" x14ac:dyDescent="0.2">
      <c r="A31" s="9">
        <v>402694</v>
      </c>
      <c r="B31" s="9" t="s">
        <v>1374</v>
      </c>
      <c r="C31" s="9" t="s">
        <v>373</v>
      </c>
      <c r="D31" s="9" t="s">
        <v>1375</v>
      </c>
      <c r="E31" s="9" t="s">
        <v>92</v>
      </c>
      <c r="F31" s="188">
        <v>29406</v>
      </c>
      <c r="G31" s="9" t="s">
        <v>53</v>
      </c>
      <c r="H31" s="9" t="s">
        <v>31</v>
      </c>
      <c r="I31" s="9" t="s">
        <v>172</v>
      </c>
      <c r="J31" s="9" t="s">
        <v>29</v>
      </c>
      <c r="K31" s="9">
        <v>1998</v>
      </c>
      <c r="L31" s="9" t="s">
        <v>34</v>
      </c>
      <c r="Y31" s="9" t="s">
        <v>3829</v>
      </c>
      <c r="Z31" s="9" t="s">
        <v>3830</v>
      </c>
      <c r="AA31" s="9" t="s">
        <v>3831</v>
      </c>
      <c r="AB31" s="9" t="s">
        <v>1250</v>
      </c>
    </row>
    <row r="32" spans="1:28" x14ac:dyDescent="0.2">
      <c r="A32" s="9">
        <v>402843</v>
      </c>
      <c r="B32" s="9" t="s">
        <v>1376</v>
      </c>
      <c r="C32" s="9" t="s">
        <v>627</v>
      </c>
      <c r="D32" s="9" t="s">
        <v>1377</v>
      </c>
      <c r="E32" s="9" t="s">
        <v>92</v>
      </c>
      <c r="F32" s="188">
        <v>28139</v>
      </c>
      <c r="G32" s="9" t="s">
        <v>34</v>
      </c>
      <c r="H32" s="9" t="s">
        <v>31</v>
      </c>
      <c r="I32" s="9" t="s">
        <v>172</v>
      </c>
      <c r="Q32" s="9">
        <v>2000</v>
      </c>
      <c r="R32" s="9" t="s">
        <v>269</v>
      </c>
      <c r="S32" s="9" t="s">
        <v>269</v>
      </c>
      <c r="T32" s="9" t="s">
        <v>269</v>
      </c>
      <c r="U32" s="9" t="s">
        <v>269</v>
      </c>
      <c r="V32" s="9" t="s">
        <v>269</v>
      </c>
      <c r="W32" s="9" t="s">
        <v>269</v>
      </c>
      <c r="X32" s="9" t="s">
        <v>504</v>
      </c>
    </row>
    <row r="33" spans="1:28" x14ac:dyDescent="0.2">
      <c r="A33" s="9">
        <v>402856</v>
      </c>
      <c r="B33" s="9" t="s">
        <v>1378</v>
      </c>
      <c r="C33" s="9" t="s">
        <v>836</v>
      </c>
      <c r="D33" s="9" t="s">
        <v>1379</v>
      </c>
      <c r="E33" s="9" t="s">
        <v>92</v>
      </c>
      <c r="F33" s="188">
        <v>27395</v>
      </c>
      <c r="G33" s="9" t="s">
        <v>793</v>
      </c>
      <c r="H33" s="9" t="s">
        <v>31</v>
      </c>
      <c r="I33" s="9" t="s">
        <v>172</v>
      </c>
      <c r="J33" s="9" t="s">
        <v>29</v>
      </c>
      <c r="K33" s="9">
        <v>1995</v>
      </c>
      <c r="L33" s="9" t="s">
        <v>34</v>
      </c>
      <c r="Q33" s="9">
        <v>2000</v>
      </c>
      <c r="T33" s="9" t="s">
        <v>269</v>
      </c>
      <c r="U33" s="9" t="s">
        <v>269</v>
      </c>
      <c r="V33" s="9" t="s">
        <v>269</v>
      </c>
      <c r="W33" s="9" t="s">
        <v>269</v>
      </c>
      <c r="X33" s="9" t="s">
        <v>504</v>
      </c>
    </row>
    <row r="34" spans="1:28" x14ac:dyDescent="0.2">
      <c r="A34" s="9">
        <v>402866</v>
      </c>
      <c r="B34" s="9" t="s">
        <v>1380</v>
      </c>
      <c r="C34" s="9" t="s">
        <v>543</v>
      </c>
      <c r="D34" s="9" t="s">
        <v>420</v>
      </c>
      <c r="E34" s="9" t="s">
        <v>92</v>
      </c>
      <c r="F34" s="188">
        <v>31588</v>
      </c>
      <c r="G34" s="9" t="s">
        <v>34</v>
      </c>
      <c r="H34" s="9" t="s">
        <v>31</v>
      </c>
      <c r="I34" s="9" t="s">
        <v>172</v>
      </c>
      <c r="J34" s="9" t="s">
        <v>32</v>
      </c>
      <c r="K34" s="9">
        <v>2004</v>
      </c>
      <c r="L34" s="9" t="s">
        <v>34</v>
      </c>
      <c r="Q34" s="9">
        <v>2000</v>
      </c>
      <c r="W34" s="9" t="s">
        <v>269</v>
      </c>
      <c r="X34" s="9" t="s">
        <v>680</v>
      </c>
    </row>
    <row r="35" spans="1:28" x14ac:dyDescent="0.2">
      <c r="A35" s="9">
        <v>402906</v>
      </c>
      <c r="B35" s="9" t="s">
        <v>1381</v>
      </c>
      <c r="C35" s="9" t="s">
        <v>317</v>
      </c>
      <c r="D35" s="9" t="s">
        <v>1382</v>
      </c>
      <c r="E35" s="9" t="s">
        <v>92</v>
      </c>
      <c r="F35" s="188">
        <v>31705</v>
      </c>
      <c r="G35" s="9" t="s">
        <v>408</v>
      </c>
      <c r="H35" s="9" t="s">
        <v>31</v>
      </c>
      <c r="I35" s="9" t="s">
        <v>172</v>
      </c>
      <c r="Q35" s="9">
        <v>2000</v>
      </c>
      <c r="R35" s="9" t="s">
        <v>269</v>
      </c>
      <c r="S35" s="9" t="s">
        <v>269</v>
      </c>
      <c r="T35" s="9" t="s">
        <v>269</v>
      </c>
      <c r="U35" s="9" t="s">
        <v>269</v>
      </c>
      <c r="V35" s="9" t="s">
        <v>269</v>
      </c>
      <c r="W35" s="9" t="s">
        <v>269</v>
      </c>
      <c r="X35" s="9" t="s">
        <v>504</v>
      </c>
    </row>
    <row r="36" spans="1:28" x14ac:dyDescent="0.2">
      <c r="A36" s="9">
        <v>402922</v>
      </c>
      <c r="B36" s="9" t="s">
        <v>1383</v>
      </c>
      <c r="C36" s="9" t="s">
        <v>332</v>
      </c>
      <c r="D36" s="9" t="s">
        <v>693</v>
      </c>
      <c r="E36" s="9" t="s">
        <v>92</v>
      </c>
      <c r="F36" s="188">
        <v>31049</v>
      </c>
      <c r="G36" s="9" t="s">
        <v>34</v>
      </c>
      <c r="H36" s="9" t="s">
        <v>31</v>
      </c>
      <c r="I36" s="9" t="s">
        <v>172</v>
      </c>
      <c r="Q36" s="9">
        <v>2000</v>
      </c>
      <c r="U36" s="9" t="s">
        <v>269</v>
      </c>
      <c r="V36" s="9" t="s">
        <v>269</v>
      </c>
      <c r="W36" s="9" t="s">
        <v>269</v>
      </c>
      <c r="X36" s="9" t="s">
        <v>504</v>
      </c>
    </row>
    <row r="37" spans="1:28" x14ac:dyDescent="0.2">
      <c r="A37" s="9">
        <v>403035</v>
      </c>
      <c r="B37" s="9" t="s">
        <v>1384</v>
      </c>
      <c r="C37" s="9" t="s">
        <v>389</v>
      </c>
      <c r="D37" s="9" t="s">
        <v>352</v>
      </c>
      <c r="E37" s="9" t="s">
        <v>93</v>
      </c>
      <c r="F37" s="188">
        <v>31821</v>
      </c>
      <c r="G37" s="9" t="s">
        <v>34</v>
      </c>
      <c r="H37" s="9" t="s">
        <v>31</v>
      </c>
      <c r="I37" s="9" t="s">
        <v>172</v>
      </c>
      <c r="J37" s="9" t="s">
        <v>32</v>
      </c>
      <c r="K37" s="9">
        <v>2004</v>
      </c>
      <c r="L37" s="9" t="s">
        <v>34</v>
      </c>
      <c r="X37" s="9" t="s">
        <v>504</v>
      </c>
      <c r="Y37" s="9" t="s">
        <v>3832</v>
      </c>
      <c r="Z37" s="9" t="s">
        <v>3833</v>
      </c>
      <c r="AA37" s="9" t="s">
        <v>3834</v>
      </c>
      <c r="AB37" s="9" t="s">
        <v>1070</v>
      </c>
    </row>
    <row r="38" spans="1:28" x14ac:dyDescent="0.2">
      <c r="A38" s="9">
        <v>403132</v>
      </c>
      <c r="B38" s="9" t="s">
        <v>1385</v>
      </c>
      <c r="C38" s="9" t="s">
        <v>384</v>
      </c>
      <c r="D38" s="9" t="s">
        <v>425</v>
      </c>
      <c r="E38" s="9" t="s">
        <v>92</v>
      </c>
      <c r="F38" s="188">
        <v>31607</v>
      </c>
      <c r="G38" s="9" t="s">
        <v>34</v>
      </c>
      <c r="H38" s="9" t="s">
        <v>31</v>
      </c>
      <c r="I38" s="9" t="s">
        <v>172</v>
      </c>
      <c r="J38" s="9" t="s">
        <v>32</v>
      </c>
      <c r="K38" s="9">
        <v>2004</v>
      </c>
      <c r="L38" s="9" t="s">
        <v>34</v>
      </c>
      <c r="Q38" s="9">
        <v>2000</v>
      </c>
      <c r="S38" s="9" t="s">
        <v>269</v>
      </c>
      <c r="T38" s="9" t="s">
        <v>269</v>
      </c>
      <c r="U38" s="9" t="s">
        <v>269</v>
      </c>
      <c r="V38" s="9" t="s">
        <v>269</v>
      </c>
      <c r="W38" s="9" t="s">
        <v>269</v>
      </c>
      <c r="X38" s="9" t="s">
        <v>504</v>
      </c>
    </row>
    <row r="39" spans="1:28" x14ac:dyDescent="0.2">
      <c r="A39" s="9">
        <v>403159</v>
      </c>
      <c r="B39" s="9" t="s">
        <v>1386</v>
      </c>
      <c r="C39" s="9" t="s">
        <v>277</v>
      </c>
      <c r="D39" s="9" t="s">
        <v>1366</v>
      </c>
      <c r="E39" s="9" t="s">
        <v>93</v>
      </c>
      <c r="F39" s="188">
        <v>28211</v>
      </c>
      <c r="G39" s="9" t="s">
        <v>34</v>
      </c>
      <c r="H39" s="9" t="s">
        <v>31</v>
      </c>
      <c r="I39" s="9" t="s">
        <v>172</v>
      </c>
      <c r="J39" s="9" t="s">
        <v>32</v>
      </c>
      <c r="K39" s="9">
        <v>1996</v>
      </c>
      <c r="L39" s="9" t="s">
        <v>34</v>
      </c>
      <c r="Y39" s="9" t="s">
        <v>3835</v>
      </c>
      <c r="Z39" s="9" t="s">
        <v>1162</v>
      </c>
      <c r="AA39" s="9" t="s">
        <v>3836</v>
      </c>
      <c r="AB39" s="9" t="s">
        <v>1049</v>
      </c>
    </row>
    <row r="40" spans="1:28" x14ac:dyDescent="0.2">
      <c r="A40" s="9">
        <v>403240</v>
      </c>
      <c r="B40" s="9" t="s">
        <v>1387</v>
      </c>
      <c r="C40" s="9" t="s">
        <v>1388</v>
      </c>
      <c r="D40" s="9" t="s">
        <v>615</v>
      </c>
      <c r="E40" s="9" t="s">
        <v>93</v>
      </c>
      <c r="F40" s="188" t="s">
        <v>1389</v>
      </c>
      <c r="G40" s="9" t="s">
        <v>34</v>
      </c>
      <c r="H40" s="9" t="s">
        <v>31</v>
      </c>
      <c r="I40" s="9" t="s">
        <v>172</v>
      </c>
      <c r="Q40" s="9">
        <v>2000</v>
      </c>
      <c r="R40" s="9" t="s">
        <v>269</v>
      </c>
      <c r="S40" s="9" t="s">
        <v>269</v>
      </c>
      <c r="U40" s="9" t="s">
        <v>269</v>
      </c>
      <c r="V40" s="9" t="s">
        <v>269</v>
      </c>
      <c r="W40" s="9" t="s">
        <v>269</v>
      </c>
      <c r="X40" s="9" t="s">
        <v>504</v>
      </c>
    </row>
    <row r="41" spans="1:28" x14ac:dyDescent="0.2">
      <c r="A41" s="9">
        <v>403337</v>
      </c>
      <c r="B41" s="9" t="s">
        <v>1390</v>
      </c>
      <c r="C41" s="9" t="s">
        <v>332</v>
      </c>
      <c r="D41" s="9" t="s">
        <v>453</v>
      </c>
      <c r="E41" s="9" t="s">
        <v>93</v>
      </c>
      <c r="F41" s="188">
        <v>30760</v>
      </c>
      <c r="G41" s="9" t="s">
        <v>34</v>
      </c>
      <c r="H41" s="9" t="s">
        <v>31</v>
      </c>
      <c r="I41" s="9" t="s">
        <v>172</v>
      </c>
      <c r="J41" s="9" t="s">
        <v>32</v>
      </c>
      <c r="K41" s="9">
        <v>2003</v>
      </c>
      <c r="L41" s="9" t="s">
        <v>34</v>
      </c>
      <c r="Q41" s="9">
        <v>2000</v>
      </c>
      <c r="U41" s="9" t="s">
        <v>269</v>
      </c>
      <c r="V41" s="9" t="s">
        <v>269</v>
      </c>
      <c r="W41" s="9" t="s">
        <v>269</v>
      </c>
    </row>
    <row r="42" spans="1:28" x14ac:dyDescent="0.2">
      <c r="A42" s="9">
        <v>403419</v>
      </c>
      <c r="B42" s="9" t="s">
        <v>1391</v>
      </c>
      <c r="C42" s="9" t="s">
        <v>284</v>
      </c>
      <c r="D42" s="9" t="s">
        <v>1392</v>
      </c>
      <c r="E42" s="9" t="s">
        <v>92</v>
      </c>
      <c r="F42" s="188">
        <v>31179</v>
      </c>
      <c r="G42" s="9" t="s">
        <v>298</v>
      </c>
      <c r="H42" s="9" t="s">
        <v>31</v>
      </c>
      <c r="I42" s="9" t="s">
        <v>172</v>
      </c>
      <c r="N42" s="9">
        <v>1201</v>
      </c>
      <c r="O42" s="188">
        <v>44608.465370370373</v>
      </c>
      <c r="P42" s="9">
        <v>55000</v>
      </c>
      <c r="Y42" s="9" t="s">
        <v>3837</v>
      </c>
      <c r="Z42" s="9" t="s">
        <v>1075</v>
      </c>
      <c r="AA42" s="9" t="s">
        <v>3838</v>
      </c>
      <c r="AB42" s="9" t="s">
        <v>1255</v>
      </c>
    </row>
    <row r="43" spans="1:28" x14ac:dyDescent="0.2">
      <c r="A43" s="9">
        <v>403445</v>
      </c>
      <c r="B43" s="9" t="s">
        <v>1393</v>
      </c>
      <c r="C43" s="9" t="s">
        <v>1394</v>
      </c>
      <c r="D43" s="9" t="s">
        <v>658</v>
      </c>
      <c r="E43" s="9" t="s">
        <v>92</v>
      </c>
      <c r="F43" s="188">
        <v>29618</v>
      </c>
      <c r="G43" s="9" t="s">
        <v>34</v>
      </c>
      <c r="H43" s="9" t="s">
        <v>31</v>
      </c>
      <c r="I43" s="9" t="s">
        <v>172</v>
      </c>
      <c r="Y43" s="9" t="s">
        <v>3839</v>
      </c>
      <c r="Z43" s="9" t="s">
        <v>1302</v>
      </c>
      <c r="AA43" s="9" t="s">
        <v>3840</v>
      </c>
      <c r="AB43" s="9" t="s">
        <v>1072</v>
      </c>
    </row>
    <row r="44" spans="1:28" x14ac:dyDescent="0.2">
      <c r="A44" s="9">
        <v>403447</v>
      </c>
      <c r="B44" s="9" t="s">
        <v>1395</v>
      </c>
      <c r="C44" s="9" t="s">
        <v>399</v>
      </c>
      <c r="D44" s="9" t="s">
        <v>1396</v>
      </c>
      <c r="E44" s="9" t="s">
        <v>92</v>
      </c>
      <c r="F44" s="188">
        <v>30507</v>
      </c>
      <c r="G44" s="9" t="s">
        <v>1397</v>
      </c>
      <c r="H44" s="9" t="s">
        <v>31</v>
      </c>
      <c r="I44" s="9" t="s">
        <v>172</v>
      </c>
      <c r="J44" s="9" t="s">
        <v>29</v>
      </c>
      <c r="K44" s="9">
        <v>2002</v>
      </c>
      <c r="L44" s="9" t="s">
        <v>86</v>
      </c>
      <c r="Q44" s="9">
        <v>2000</v>
      </c>
      <c r="U44" s="9" t="s">
        <v>269</v>
      </c>
      <c r="V44" s="9" t="s">
        <v>269</v>
      </c>
      <c r="W44" s="9" t="s">
        <v>269</v>
      </c>
      <c r="X44" s="9" t="s">
        <v>680</v>
      </c>
    </row>
    <row r="45" spans="1:28" x14ac:dyDescent="0.2">
      <c r="A45" s="9">
        <v>403473</v>
      </c>
      <c r="B45" s="9" t="s">
        <v>1398</v>
      </c>
      <c r="C45" s="9" t="s">
        <v>377</v>
      </c>
      <c r="D45" s="9" t="s">
        <v>403</v>
      </c>
      <c r="E45" s="9" t="s">
        <v>93</v>
      </c>
      <c r="F45" s="188">
        <v>30325</v>
      </c>
      <c r="G45" s="9" t="s">
        <v>53</v>
      </c>
      <c r="H45" s="9" t="s">
        <v>31</v>
      </c>
      <c r="I45" s="9" t="s">
        <v>172</v>
      </c>
      <c r="Q45" s="9">
        <v>2000</v>
      </c>
      <c r="R45" s="9" t="s">
        <v>269</v>
      </c>
      <c r="S45" s="9" t="s">
        <v>269</v>
      </c>
      <c r="T45" s="9" t="s">
        <v>269</v>
      </c>
      <c r="U45" s="9" t="s">
        <v>269</v>
      </c>
      <c r="V45" s="9" t="s">
        <v>269</v>
      </c>
      <c r="W45" s="9" t="s">
        <v>269</v>
      </c>
      <c r="X45" s="9" t="s">
        <v>504</v>
      </c>
    </row>
    <row r="46" spans="1:28" x14ac:dyDescent="0.2">
      <c r="A46" s="9">
        <v>403587</v>
      </c>
      <c r="B46" s="9" t="s">
        <v>1399</v>
      </c>
      <c r="C46" s="9" t="s">
        <v>573</v>
      </c>
      <c r="D46" s="9" t="s">
        <v>1400</v>
      </c>
      <c r="E46" s="9" t="s">
        <v>93</v>
      </c>
      <c r="F46" s="188">
        <v>31807</v>
      </c>
      <c r="G46" s="9" t="s">
        <v>34</v>
      </c>
      <c r="H46" s="9" t="s">
        <v>31</v>
      </c>
      <c r="I46" s="9" t="s">
        <v>172</v>
      </c>
      <c r="J46" s="9" t="s">
        <v>32</v>
      </c>
      <c r="K46" s="9">
        <v>2016</v>
      </c>
      <c r="L46" s="9" t="s">
        <v>34</v>
      </c>
      <c r="Y46" s="9" t="s">
        <v>1143</v>
      </c>
      <c r="Z46" s="9" t="s">
        <v>1144</v>
      </c>
      <c r="AA46" s="9" t="s">
        <v>1145</v>
      </c>
      <c r="AB46" s="9" t="s">
        <v>1146</v>
      </c>
    </row>
    <row r="47" spans="1:28" x14ac:dyDescent="0.2">
      <c r="A47" s="9">
        <v>403628</v>
      </c>
      <c r="B47" s="9" t="s">
        <v>1401</v>
      </c>
      <c r="C47" s="9" t="s">
        <v>302</v>
      </c>
      <c r="D47" s="9" t="s">
        <v>1402</v>
      </c>
      <c r="E47" s="9" t="s">
        <v>92</v>
      </c>
      <c r="F47" s="188">
        <v>31921</v>
      </c>
      <c r="G47" s="9" t="s">
        <v>537</v>
      </c>
      <c r="H47" s="9" t="s">
        <v>31</v>
      </c>
      <c r="I47" s="9" t="s">
        <v>172</v>
      </c>
      <c r="J47" s="9" t="s">
        <v>32</v>
      </c>
      <c r="K47" s="9">
        <v>2005</v>
      </c>
      <c r="L47" s="9" t="s">
        <v>46</v>
      </c>
      <c r="Q47" s="9">
        <v>2000</v>
      </c>
      <c r="W47" s="9" t="s">
        <v>269</v>
      </c>
    </row>
    <row r="48" spans="1:28" x14ac:dyDescent="0.2">
      <c r="A48" s="9">
        <v>403666</v>
      </c>
      <c r="B48" s="9" t="s">
        <v>1403</v>
      </c>
      <c r="C48" s="9" t="s">
        <v>373</v>
      </c>
      <c r="D48" s="9" t="s">
        <v>1404</v>
      </c>
      <c r="E48" s="9" t="s">
        <v>93</v>
      </c>
      <c r="F48" s="188">
        <v>30803</v>
      </c>
      <c r="G48" s="9" t="s">
        <v>956</v>
      </c>
      <c r="H48" s="9" t="s">
        <v>31</v>
      </c>
      <c r="I48" s="9" t="s">
        <v>172</v>
      </c>
      <c r="J48" s="9" t="s">
        <v>29</v>
      </c>
      <c r="K48" s="9">
        <v>2003</v>
      </c>
      <c r="L48" s="9" t="s">
        <v>34</v>
      </c>
      <c r="Q48" s="9">
        <v>2000</v>
      </c>
      <c r="S48" s="9" t="s">
        <v>269</v>
      </c>
      <c r="U48" s="9" t="s">
        <v>269</v>
      </c>
      <c r="V48" s="9" t="s">
        <v>269</v>
      </c>
      <c r="W48" s="9" t="s">
        <v>269</v>
      </c>
    </row>
    <row r="49" spans="1:28" x14ac:dyDescent="0.2">
      <c r="A49" s="9">
        <v>403721</v>
      </c>
      <c r="B49" s="9" t="s">
        <v>1405</v>
      </c>
      <c r="C49" s="9" t="s">
        <v>384</v>
      </c>
      <c r="D49" s="9" t="s">
        <v>520</v>
      </c>
      <c r="E49" s="9" t="s">
        <v>93</v>
      </c>
      <c r="F49" s="188">
        <v>31319</v>
      </c>
      <c r="G49" s="9" t="s">
        <v>34</v>
      </c>
      <c r="H49" s="9" t="s">
        <v>31</v>
      </c>
      <c r="I49" s="9" t="s">
        <v>172</v>
      </c>
      <c r="Q49" s="9">
        <v>2000</v>
      </c>
      <c r="U49" s="9" t="s">
        <v>269</v>
      </c>
      <c r="V49" s="9" t="s">
        <v>269</v>
      </c>
      <c r="W49" s="9" t="s">
        <v>269</v>
      </c>
      <c r="X49" s="9" t="s">
        <v>504</v>
      </c>
    </row>
    <row r="50" spans="1:28" x14ac:dyDescent="0.2">
      <c r="A50" s="9">
        <v>403747</v>
      </c>
      <c r="B50" s="9" t="s">
        <v>1406</v>
      </c>
      <c r="C50" s="9" t="s">
        <v>289</v>
      </c>
      <c r="D50" s="9" t="s">
        <v>1407</v>
      </c>
      <c r="E50" s="9" t="s">
        <v>92</v>
      </c>
      <c r="F50" s="188">
        <v>31613</v>
      </c>
      <c r="G50" s="9" t="s">
        <v>470</v>
      </c>
      <c r="H50" s="9" t="s">
        <v>31</v>
      </c>
      <c r="I50" s="9" t="s">
        <v>172</v>
      </c>
      <c r="J50" s="9" t="s">
        <v>32</v>
      </c>
      <c r="K50" s="9">
        <v>2004</v>
      </c>
      <c r="L50" s="9" t="s">
        <v>34</v>
      </c>
      <c r="Q50" s="9">
        <v>2000</v>
      </c>
      <c r="S50" s="9" t="s">
        <v>269</v>
      </c>
      <c r="U50" s="9" t="s">
        <v>269</v>
      </c>
      <c r="V50" s="9" t="s">
        <v>269</v>
      </c>
      <c r="W50" s="9" t="s">
        <v>269</v>
      </c>
      <c r="X50" s="9" t="s">
        <v>680</v>
      </c>
    </row>
    <row r="51" spans="1:28" x14ac:dyDescent="0.2">
      <c r="A51" s="9">
        <v>403838</v>
      </c>
      <c r="B51" s="9" t="s">
        <v>1408</v>
      </c>
      <c r="C51" s="9" t="s">
        <v>380</v>
      </c>
      <c r="D51" s="9" t="s">
        <v>1409</v>
      </c>
      <c r="E51" s="9" t="s">
        <v>93</v>
      </c>
      <c r="F51" s="188">
        <v>30274</v>
      </c>
      <c r="G51" s="9" t="s">
        <v>34</v>
      </c>
      <c r="H51" s="9" t="s">
        <v>31</v>
      </c>
      <c r="I51" s="9" t="s">
        <v>172</v>
      </c>
      <c r="Q51" s="9">
        <v>2000</v>
      </c>
      <c r="S51" s="9" t="s">
        <v>269</v>
      </c>
      <c r="U51" s="9" t="s">
        <v>269</v>
      </c>
      <c r="V51" s="9" t="s">
        <v>269</v>
      </c>
      <c r="W51" s="9" t="s">
        <v>269</v>
      </c>
      <c r="X51" s="9" t="s">
        <v>504</v>
      </c>
    </row>
    <row r="52" spans="1:28" x14ac:dyDescent="0.2">
      <c r="A52" s="9">
        <v>404042</v>
      </c>
      <c r="B52" s="9" t="s">
        <v>1410</v>
      </c>
      <c r="C52" s="9" t="s">
        <v>931</v>
      </c>
      <c r="D52" s="9" t="s">
        <v>1411</v>
      </c>
      <c r="E52" s="9" t="s">
        <v>92</v>
      </c>
      <c r="F52" s="188">
        <v>31657</v>
      </c>
      <c r="G52" s="9" t="s">
        <v>34</v>
      </c>
      <c r="H52" s="9" t="s">
        <v>31</v>
      </c>
      <c r="I52" s="9" t="s">
        <v>172</v>
      </c>
      <c r="J52" s="9" t="s">
        <v>32</v>
      </c>
      <c r="K52" s="9">
        <v>2004</v>
      </c>
      <c r="L52" s="9" t="s">
        <v>46</v>
      </c>
      <c r="Q52" s="9">
        <v>2000</v>
      </c>
      <c r="W52" s="9" t="s">
        <v>269</v>
      </c>
      <c r="X52" s="9" t="s">
        <v>504</v>
      </c>
    </row>
    <row r="53" spans="1:28" x14ac:dyDescent="0.2">
      <c r="A53" s="9">
        <v>404084</v>
      </c>
      <c r="B53" s="9" t="s">
        <v>1412</v>
      </c>
      <c r="C53" s="9" t="s">
        <v>457</v>
      </c>
      <c r="D53" s="9" t="s">
        <v>1413</v>
      </c>
      <c r="E53" s="9" t="s">
        <v>92</v>
      </c>
      <c r="F53" s="188">
        <v>29907</v>
      </c>
      <c r="G53" s="9" t="s">
        <v>34</v>
      </c>
      <c r="H53" s="9" t="s">
        <v>31</v>
      </c>
      <c r="I53" s="9" t="s">
        <v>172</v>
      </c>
      <c r="J53" s="9" t="s">
        <v>32</v>
      </c>
      <c r="K53" s="9">
        <v>2000</v>
      </c>
      <c r="L53" s="9" t="s">
        <v>34</v>
      </c>
      <c r="Y53" s="9" t="s">
        <v>3841</v>
      </c>
      <c r="Z53" s="9" t="s">
        <v>3842</v>
      </c>
      <c r="AA53" s="9" t="s">
        <v>1131</v>
      </c>
      <c r="AB53" s="9" t="s">
        <v>1052</v>
      </c>
    </row>
    <row r="54" spans="1:28" x14ac:dyDescent="0.2">
      <c r="A54" s="9">
        <v>404288</v>
      </c>
      <c r="B54" s="9" t="s">
        <v>1414</v>
      </c>
      <c r="C54" s="9" t="s">
        <v>284</v>
      </c>
      <c r="D54" s="9" t="s">
        <v>1415</v>
      </c>
      <c r="E54" s="9" t="s">
        <v>92</v>
      </c>
      <c r="F54" s="188">
        <v>31662</v>
      </c>
      <c r="G54" s="9" t="s">
        <v>34</v>
      </c>
      <c r="H54" s="9" t="s">
        <v>54</v>
      </c>
      <c r="I54" s="9" t="s">
        <v>172</v>
      </c>
      <c r="J54" s="9" t="s">
        <v>29</v>
      </c>
      <c r="L54" s="9" t="s">
        <v>34</v>
      </c>
      <c r="X54" s="9" t="s">
        <v>1337</v>
      </c>
    </row>
    <row r="55" spans="1:28" x14ac:dyDescent="0.2">
      <c r="A55" s="9">
        <v>404291</v>
      </c>
      <c r="B55" s="9" t="s">
        <v>1416</v>
      </c>
      <c r="C55" s="9" t="s">
        <v>618</v>
      </c>
      <c r="D55" s="9" t="s">
        <v>1417</v>
      </c>
      <c r="E55" s="9" t="s">
        <v>92</v>
      </c>
      <c r="F55" s="188">
        <v>31820</v>
      </c>
      <c r="G55" s="9" t="s">
        <v>34</v>
      </c>
      <c r="H55" s="9" t="s">
        <v>31</v>
      </c>
      <c r="I55" s="9" t="s">
        <v>172</v>
      </c>
      <c r="J55" s="9" t="s">
        <v>29</v>
      </c>
      <c r="K55" s="9">
        <v>2006</v>
      </c>
      <c r="L55" s="9" t="s">
        <v>34</v>
      </c>
      <c r="Q55" s="9">
        <v>2000</v>
      </c>
      <c r="T55" s="9" t="s">
        <v>269</v>
      </c>
      <c r="U55" s="9" t="s">
        <v>269</v>
      </c>
      <c r="V55" s="9" t="s">
        <v>269</v>
      </c>
      <c r="W55" s="9" t="s">
        <v>269</v>
      </c>
      <c r="X55" s="9" t="s">
        <v>504</v>
      </c>
    </row>
    <row r="56" spans="1:28" x14ac:dyDescent="0.2">
      <c r="A56" s="9">
        <v>404329</v>
      </c>
      <c r="B56" s="9" t="s">
        <v>1418</v>
      </c>
      <c r="C56" s="9" t="s">
        <v>661</v>
      </c>
      <c r="D56" s="9" t="s">
        <v>376</v>
      </c>
      <c r="E56" s="9" t="s">
        <v>92</v>
      </c>
      <c r="F56" s="188">
        <v>31238</v>
      </c>
      <c r="G56" s="9" t="s">
        <v>1419</v>
      </c>
      <c r="H56" s="9" t="s">
        <v>31</v>
      </c>
      <c r="I56" s="9" t="s">
        <v>172</v>
      </c>
      <c r="J56" s="9" t="s">
        <v>1332</v>
      </c>
      <c r="L56" s="9" t="s">
        <v>71</v>
      </c>
      <c r="Q56" s="9">
        <v>2000</v>
      </c>
      <c r="S56" s="9" t="s">
        <v>269</v>
      </c>
      <c r="T56" s="9" t="s">
        <v>269</v>
      </c>
      <c r="U56" s="9" t="s">
        <v>269</v>
      </c>
      <c r="V56" s="9" t="s">
        <v>269</v>
      </c>
      <c r="W56" s="9" t="s">
        <v>269</v>
      </c>
      <c r="X56" s="9" t="s">
        <v>504</v>
      </c>
    </row>
    <row r="57" spans="1:28" x14ac:dyDescent="0.2">
      <c r="A57" s="9">
        <v>404388</v>
      </c>
      <c r="B57" s="9" t="s">
        <v>1420</v>
      </c>
      <c r="C57" s="9" t="s">
        <v>573</v>
      </c>
      <c r="D57" s="9" t="s">
        <v>337</v>
      </c>
      <c r="E57" s="9" t="s">
        <v>93</v>
      </c>
      <c r="F57" s="188">
        <v>30682</v>
      </c>
      <c r="G57" s="9" t="s">
        <v>34</v>
      </c>
      <c r="H57" s="9" t="s">
        <v>31</v>
      </c>
      <c r="I57" s="9" t="s">
        <v>172</v>
      </c>
      <c r="J57" s="9" t="s">
        <v>32</v>
      </c>
      <c r="K57" s="9">
        <v>2002</v>
      </c>
      <c r="L57" s="9" t="s">
        <v>34</v>
      </c>
      <c r="Y57" s="9" t="s">
        <v>3843</v>
      </c>
      <c r="Z57" s="9" t="s">
        <v>3844</v>
      </c>
      <c r="AA57" s="9" t="s">
        <v>1095</v>
      </c>
      <c r="AB57" s="9" t="s">
        <v>1054</v>
      </c>
    </row>
    <row r="58" spans="1:28" x14ac:dyDescent="0.2">
      <c r="A58" s="9">
        <v>404390</v>
      </c>
      <c r="B58" s="9" t="s">
        <v>1421</v>
      </c>
      <c r="C58" s="9" t="s">
        <v>550</v>
      </c>
      <c r="D58" s="9" t="s">
        <v>1422</v>
      </c>
      <c r="E58" s="9" t="s">
        <v>93</v>
      </c>
      <c r="F58" s="188">
        <v>30180</v>
      </c>
      <c r="G58" s="9" t="s">
        <v>34</v>
      </c>
      <c r="H58" s="9" t="s">
        <v>31</v>
      </c>
      <c r="I58" s="9" t="s">
        <v>172</v>
      </c>
      <c r="Q58" s="9">
        <v>2000</v>
      </c>
      <c r="U58" s="9" t="s">
        <v>269</v>
      </c>
      <c r="V58" s="9" t="s">
        <v>269</v>
      </c>
      <c r="W58" s="9" t="s">
        <v>269</v>
      </c>
      <c r="X58" s="9" t="s">
        <v>504</v>
      </c>
    </row>
    <row r="59" spans="1:28" x14ac:dyDescent="0.2">
      <c r="A59" s="9">
        <v>404440</v>
      </c>
      <c r="B59" s="9" t="s">
        <v>1423</v>
      </c>
      <c r="C59" s="9" t="s">
        <v>1424</v>
      </c>
      <c r="D59" s="9" t="s">
        <v>623</v>
      </c>
      <c r="E59" s="9" t="s">
        <v>92</v>
      </c>
      <c r="F59" s="188">
        <v>31673</v>
      </c>
      <c r="G59" s="9" t="s">
        <v>34</v>
      </c>
      <c r="H59" s="9" t="s">
        <v>31</v>
      </c>
      <c r="I59" s="9" t="s">
        <v>172</v>
      </c>
      <c r="Q59" s="9">
        <v>2000</v>
      </c>
      <c r="U59" s="9" t="s">
        <v>269</v>
      </c>
      <c r="V59" s="9" t="s">
        <v>269</v>
      </c>
      <c r="W59" s="9" t="s">
        <v>269</v>
      </c>
      <c r="X59" s="9" t="s">
        <v>504</v>
      </c>
    </row>
    <row r="60" spans="1:28" x14ac:dyDescent="0.2">
      <c r="A60" s="9">
        <v>404529</v>
      </c>
      <c r="B60" s="9" t="s">
        <v>1425</v>
      </c>
      <c r="C60" s="9" t="s">
        <v>306</v>
      </c>
      <c r="D60" s="9" t="s">
        <v>1426</v>
      </c>
      <c r="E60" s="9" t="s">
        <v>92</v>
      </c>
      <c r="F60" s="188">
        <v>30855</v>
      </c>
      <c r="G60" s="9" t="s">
        <v>34</v>
      </c>
      <c r="H60" s="9" t="s">
        <v>31</v>
      </c>
      <c r="I60" s="9" t="s">
        <v>172</v>
      </c>
      <c r="J60" s="9" t="s">
        <v>32</v>
      </c>
      <c r="K60" s="9">
        <v>2003</v>
      </c>
      <c r="L60" s="9" t="s">
        <v>46</v>
      </c>
      <c r="N60" s="9">
        <v>1383</v>
      </c>
      <c r="O60" s="188">
        <v>44622.491608796299</v>
      </c>
      <c r="P60" s="9">
        <v>48000</v>
      </c>
    </row>
    <row r="61" spans="1:28" x14ac:dyDescent="0.2">
      <c r="A61" s="9">
        <v>404559</v>
      </c>
      <c r="B61" s="9" t="s">
        <v>1427</v>
      </c>
      <c r="C61" s="9" t="s">
        <v>306</v>
      </c>
      <c r="D61" s="9" t="s">
        <v>1428</v>
      </c>
      <c r="E61" s="9" t="s">
        <v>92</v>
      </c>
      <c r="F61" s="188">
        <v>30874</v>
      </c>
      <c r="G61" s="9" t="s">
        <v>832</v>
      </c>
      <c r="H61" s="9" t="s">
        <v>31</v>
      </c>
      <c r="I61" s="9" t="s">
        <v>172</v>
      </c>
      <c r="J61" s="9" t="s">
        <v>32</v>
      </c>
      <c r="L61" s="9" t="s">
        <v>86</v>
      </c>
      <c r="Q61" s="9">
        <v>2000</v>
      </c>
      <c r="S61" s="9" t="s">
        <v>269</v>
      </c>
      <c r="T61" s="9" t="s">
        <v>269</v>
      </c>
      <c r="U61" s="9" t="s">
        <v>269</v>
      </c>
      <c r="V61" s="9" t="s">
        <v>269</v>
      </c>
      <c r="W61" s="9" t="s">
        <v>269</v>
      </c>
      <c r="X61" s="9" t="s">
        <v>504</v>
      </c>
    </row>
    <row r="62" spans="1:28" x14ac:dyDescent="0.2">
      <c r="A62" s="9">
        <v>404777</v>
      </c>
      <c r="B62" s="9" t="s">
        <v>1429</v>
      </c>
      <c r="C62" s="9" t="s">
        <v>771</v>
      </c>
      <c r="D62" s="9" t="s">
        <v>1430</v>
      </c>
      <c r="E62" s="9" t="s">
        <v>92</v>
      </c>
      <c r="F62" s="188">
        <v>29686</v>
      </c>
      <c r="G62" s="9" t="s">
        <v>1431</v>
      </c>
      <c r="H62" s="9" t="s">
        <v>31</v>
      </c>
      <c r="I62" s="9" t="s">
        <v>172</v>
      </c>
      <c r="Q62" s="9">
        <v>2000</v>
      </c>
      <c r="U62" s="9" t="s">
        <v>269</v>
      </c>
      <c r="V62" s="9" t="s">
        <v>269</v>
      </c>
      <c r="W62" s="9" t="s">
        <v>269</v>
      </c>
      <c r="X62" s="9" t="s">
        <v>504</v>
      </c>
    </row>
    <row r="63" spans="1:28" x14ac:dyDescent="0.2">
      <c r="A63" s="9">
        <v>404840</v>
      </c>
      <c r="B63" s="9" t="s">
        <v>1432</v>
      </c>
      <c r="C63" s="9" t="s">
        <v>380</v>
      </c>
      <c r="D63" s="9" t="s">
        <v>1433</v>
      </c>
      <c r="E63" s="9" t="s">
        <v>92</v>
      </c>
      <c r="F63" s="188">
        <v>30682</v>
      </c>
      <c r="G63" s="9" t="s">
        <v>460</v>
      </c>
      <c r="H63" s="9" t="s">
        <v>31</v>
      </c>
      <c r="I63" s="9" t="s">
        <v>172</v>
      </c>
      <c r="J63" s="9" t="s">
        <v>32</v>
      </c>
      <c r="K63" s="9">
        <v>2002</v>
      </c>
      <c r="L63" s="9" t="s">
        <v>46</v>
      </c>
      <c r="Q63" s="9">
        <v>2000</v>
      </c>
      <c r="T63" s="9" t="s">
        <v>269</v>
      </c>
      <c r="U63" s="9" t="s">
        <v>269</v>
      </c>
      <c r="V63" s="9" t="s">
        <v>269</v>
      </c>
      <c r="W63" s="9" t="s">
        <v>269</v>
      </c>
      <c r="X63" s="9" t="s">
        <v>504</v>
      </c>
    </row>
    <row r="64" spans="1:28" x14ac:dyDescent="0.2">
      <c r="A64" s="9">
        <v>404845</v>
      </c>
      <c r="B64" s="9" t="s">
        <v>1434</v>
      </c>
      <c r="C64" s="9" t="s">
        <v>399</v>
      </c>
      <c r="D64" s="9" t="s">
        <v>278</v>
      </c>
      <c r="E64" s="9" t="s">
        <v>92</v>
      </c>
      <c r="F64" s="188">
        <v>31740</v>
      </c>
      <c r="G64" s="9" t="s">
        <v>34</v>
      </c>
      <c r="H64" s="9" t="s">
        <v>31</v>
      </c>
      <c r="I64" s="9" t="s">
        <v>172</v>
      </c>
      <c r="Q64" s="9">
        <v>2000</v>
      </c>
      <c r="U64" s="9" t="s">
        <v>269</v>
      </c>
      <c r="V64" s="9" t="s">
        <v>269</v>
      </c>
      <c r="W64" s="9" t="s">
        <v>269</v>
      </c>
    </row>
    <row r="65" spans="1:28" x14ac:dyDescent="0.2">
      <c r="A65" s="9">
        <v>404977</v>
      </c>
      <c r="B65" s="9" t="s">
        <v>1435</v>
      </c>
      <c r="C65" s="9" t="s">
        <v>286</v>
      </c>
      <c r="D65" s="9" t="s">
        <v>638</v>
      </c>
      <c r="E65" s="9" t="s">
        <v>93</v>
      </c>
      <c r="F65" s="188">
        <v>29643</v>
      </c>
      <c r="G65" s="9" t="s">
        <v>34</v>
      </c>
      <c r="H65" s="9" t="s">
        <v>31</v>
      </c>
      <c r="I65" s="9" t="s">
        <v>172</v>
      </c>
      <c r="Q65" s="9">
        <v>2000</v>
      </c>
      <c r="U65" s="9" t="s">
        <v>269</v>
      </c>
      <c r="V65" s="9" t="s">
        <v>269</v>
      </c>
      <c r="W65" s="9" t="s">
        <v>269</v>
      </c>
    </row>
    <row r="66" spans="1:28" x14ac:dyDescent="0.2">
      <c r="A66" s="9">
        <v>404989</v>
      </c>
      <c r="B66" s="9" t="s">
        <v>1436</v>
      </c>
      <c r="C66" s="9" t="s">
        <v>424</v>
      </c>
      <c r="D66" s="9" t="s">
        <v>1437</v>
      </c>
      <c r="E66" s="9" t="s">
        <v>93</v>
      </c>
      <c r="F66" s="188">
        <v>31922</v>
      </c>
      <c r="G66" s="9" t="s">
        <v>34</v>
      </c>
      <c r="H66" s="9" t="s">
        <v>31</v>
      </c>
      <c r="I66" s="9" t="s">
        <v>172</v>
      </c>
      <c r="J66" s="9" t="s">
        <v>29</v>
      </c>
      <c r="K66" s="9">
        <v>2005</v>
      </c>
      <c r="L66" s="9" t="s">
        <v>34</v>
      </c>
      <c r="Q66" s="9">
        <v>2000</v>
      </c>
      <c r="R66" s="9" t="s">
        <v>269</v>
      </c>
      <c r="T66" s="9" t="s">
        <v>269</v>
      </c>
      <c r="U66" s="9" t="s">
        <v>269</v>
      </c>
      <c r="V66" s="9" t="s">
        <v>269</v>
      </c>
      <c r="W66" s="9" t="s">
        <v>269</v>
      </c>
      <c r="X66" s="9" t="s">
        <v>504</v>
      </c>
    </row>
    <row r="67" spans="1:28" x14ac:dyDescent="0.2">
      <c r="A67" s="9">
        <v>404993</v>
      </c>
      <c r="B67" s="9" t="s">
        <v>1438</v>
      </c>
      <c r="C67" s="9" t="s">
        <v>1439</v>
      </c>
      <c r="D67" s="9" t="s">
        <v>1440</v>
      </c>
      <c r="E67" s="9" t="s">
        <v>93</v>
      </c>
      <c r="F67" s="188">
        <v>31782</v>
      </c>
      <c r="G67" s="9" t="s">
        <v>1441</v>
      </c>
      <c r="H67" s="9" t="s">
        <v>31</v>
      </c>
      <c r="I67" s="9" t="s">
        <v>172</v>
      </c>
      <c r="J67" s="9" t="s">
        <v>32</v>
      </c>
      <c r="K67" s="9">
        <v>2004</v>
      </c>
      <c r="L67" s="9" t="s">
        <v>46</v>
      </c>
      <c r="Q67" s="9">
        <v>2000</v>
      </c>
      <c r="W67" s="9" t="s">
        <v>269</v>
      </c>
      <c r="X67" s="9" t="s">
        <v>504</v>
      </c>
    </row>
    <row r="68" spans="1:28" x14ac:dyDescent="0.2">
      <c r="A68" s="9">
        <v>405059</v>
      </c>
      <c r="B68" s="9" t="s">
        <v>1442</v>
      </c>
      <c r="C68" s="9" t="s">
        <v>1443</v>
      </c>
      <c r="D68" s="9" t="s">
        <v>1444</v>
      </c>
      <c r="E68" s="9" t="s">
        <v>92</v>
      </c>
      <c r="F68" s="188">
        <v>31670</v>
      </c>
      <c r="G68" s="9" t="s">
        <v>301</v>
      </c>
      <c r="H68" s="9" t="s">
        <v>31</v>
      </c>
      <c r="I68" s="9" t="s">
        <v>172</v>
      </c>
      <c r="J68" s="9" t="s">
        <v>32</v>
      </c>
      <c r="K68" s="9">
        <v>2005</v>
      </c>
      <c r="L68" s="9" t="s">
        <v>46</v>
      </c>
      <c r="X68" s="9" t="s">
        <v>504</v>
      </c>
      <c r="Y68" s="9" t="s">
        <v>3845</v>
      </c>
      <c r="Z68" s="9" t="s">
        <v>3846</v>
      </c>
      <c r="AA68" s="9" t="s">
        <v>3847</v>
      </c>
      <c r="AB68" s="9" t="s">
        <v>1038</v>
      </c>
    </row>
    <row r="69" spans="1:28" x14ac:dyDescent="0.2">
      <c r="A69" s="9">
        <v>405365</v>
      </c>
      <c r="B69" s="9" t="s">
        <v>1445</v>
      </c>
      <c r="C69" s="9" t="s">
        <v>1446</v>
      </c>
      <c r="D69" s="9" t="s">
        <v>1447</v>
      </c>
      <c r="E69" s="9" t="s">
        <v>93</v>
      </c>
      <c r="F69" s="188">
        <v>31901</v>
      </c>
      <c r="G69" s="9" t="s">
        <v>443</v>
      </c>
      <c r="H69" s="9" t="s">
        <v>35</v>
      </c>
      <c r="I69" s="9" t="s">
        <v>172</v>
      </c>
      <c r="Q69" s="9">
        <v>2000</v>
      </c>
      <c r="R69" s="9" t="s">
        <v>269</v>
      </c>
      <c r="S69" s="9" t="s">
        <v>269</v>
      </c>
      <c r="U69" s="9" t="s">
        <v>269</v>
      </c>
      <c r="V69" s="9" t="s">
        <v>269</v>
      </c>
      <c r="W69" s="9" t="s">
        <v>269</v>
      </c>
      <c r="X69" s="9" t="s">
        <v>504</v>
      </c>
    </row>
    <row r="70" spans="1:28" x14ac:dyDescent="0.2">
      <c r="A70" s="9">
        <v>405369</v>
      </c>
      <c r="B70" s="9" t="s">
        <v>1448</v>
      </c>
      <c r="C70" s="9" t="s">
        <v>1449</v>
      </c>
      <c r="D70" s="9" t="s">
        <v>272</v>
      </c>
      <c r="E70" s="9" t="s">
        <v>93</v>
      </c>
      <c r="F70" s="188">
        <v>31666</v>
      </c>
      <c r="G70" s="9" t="s">
        <v>34</v>
      </c>
      <c r="H70" s="9" t="s">
        <v>31</v>
      </c>
      <c r="I70" s="9" t="s">
        <v>172</v>
      </c>
      <c r="J70" s="9" t="s">
        <v>29</v>
      </c>
      <c r="K70" s="9">
        <v>2005</v>
      </c>
      <c r="L70" s="9" t="s">
        <v>34</v>
      </c>
      <c r="Y70" s="9" t="s">
        <v>3848</v>
      </c>
      <c r="Z70" s="9" t="s">
        <v>3849</v>
      </c>
      <c r="AA70" s="9" t="s">
        <v>3850</v>
      </c>
      <c r="AB70" s="9" t="s">
        <v>1054</v>
      </c>
    </row>
    <row r="71" spans="1:28" x14ac:dyDescent="0.2">
      <c r="A71" s="9">
        <v>405433</v>
      </c>
      <c r="B71" s="9" t="s">
        <v>1450</v>
      </c>
      <c r="C71" s="9" t="s">
        <v>423</v>
      </c>
      <c r="D71" s="9" t="s">
        <v>1451</v>
      </c>
      <c r="E71" s="9" t="s">
        <v>92</v>
      </c>
      <c r="F71" s="188">
        <v>28763</v>
      </c>
      <c r="G71" s="9" t="s">
        <v>381</v>
      </c>
      <c r="H71" s="9" t="s">
        <v>31</v>
      </c>
      <c r="I71" s="9" t="s">
        <v>172</v>
      </c>
      <c r="J71" s="9" t="s">
        <v>29</v>
      </c>
      <c r="K71" s="9">
        <v>2005</v>
      </c>
      <c r="L71" s="9" t="s">
        <v>34</v>
      </c>
      <c r="Q71" s="9">
        <v>2000</v>
      </c>
      <c r="W71" s="9" t="s">
        <v>269</v>
      </c>
    </row>
    <row r="72" spans="1:28" x14ac:dyDescent="0.2">
      <c r="A72" s="9">
        <v>405467</v>
      </c>
      <c r="B72" s="9" t="s">
        <v>1452</v>
      </c>
      <c r="C72" s="9" t="s">
        <v>721</v>
      </c>
      <c r="D72" s="9" t="s">
        <v>459</v>
      </c>
      <c r="E72" s="9" t="s">
        <v>92</v>
      </c>
      <c r="F72" s="188">
        <v>29104</v>
      </c>
      <c r="G72" s="9" t="s">
        <v>43</v>
      </c>
      <c r="H72" s="9" t="s">
        <v>31</v>
      </c>
      <c r="I72" s="9" t="s">
        <v>172</v>
      </c>
      <c r="J72" s="9" t="s">
        <v>32</v>
      </c>
      <c r="K72" s="9">
        <v>1996</v>
      </c>
      <c r="L72" s="9" t="s">
        <v>43</v>
      </c>
      <c r="Y72" s="9" t="s">
        <v>3851</v>
      </c>
      <c r="Z72" s="9" t="s">
        <v>3852</v>
      </c>
      <c r="AA72" s="9" t="s">
        <v>1094</v>
      </c>
      <c r="AB72" s="9" t="s">
        <v>3853</v>
      </c>
    </row>
    <row r="73" spans="1:28" x14ac:dyDescent="0.2">
      <c r="A73" s="9">
        <v>405643</v>
      </c>
      <c r="B73" s="9" t="s">
        <v>1453</v>
      </c>
      <c r="C73" s="9" t="s">
        <v>332</v>
      </c>
      <c r="D73" s="9" t="s">
        <v>555</v>
      </c>
      <c r="E73" s="9" t="s">
        <v>92</v>
      </c>
      <c r="F73" s="188">
        <v>31899</v>
      </c>
      <c r="G73" s="9" t="s">
        <v>806</v>
      </c>
      <c r="H73" s="9" t="s">
        <v>31</v>
      </c>
      <c r="I73" s="9" t="s">
        <v>172</v>
      </c>
      <c r="J73" s="9" t="s">
        <v>29</v>
      </c>
      <c r="K73" s="9">
        <v>2005</v>
      </c>
      <c r="L73" s="9" t="s">
        <v>34</v>
      </c>
      <c r="Y73" s="9" t="s">
        <v>3854</v>
      </c>
      <c r="Z73" s="9" t="s">
        <v>1225</v>
      </c>
      <c r="AA73" s="9" t="s">
        <v>3855</v>
      </c>
      <c r="AB73" s="9" t="s">
        <v>3856</v>
      </c>
    </row>
    <row r="74" spans="1:28" x14ac:dyDescent="0.2">
      <c r="A74" s="9">
        <v>405682</v>
      </c>
      <c r="B74" s="9" t="s">
        <v>1454</v>
      </c>
      <c r="C74" s="9" t="s">
        <v>502</v>
      </c>
      <c r="D74" s="9" t="s">
        <v>378</v>
      </c>
      <c r="E74" s="9" t="s">
        <v>92</v>
      </c>
      <c r="F74" s="188">
        <v>30376</v>
      </c>
      <c r="G74" s="9" t="s">
        <v>1455</v>
      </c>
      <c r="H74" s="9" t="s">
        <v>31</v>
      </c>
      <c r="I74" s="9" t="s">
        <v>172</v>
      </c>
      <c r="J74" s="9" t="s">
        <v>29</v>
      </c>
      <c r="K74" s="9">
        <v>2000</v>
      </c>
      <c r="L74" s="9" t="s">
        <v>83</v>
      </c>
      <c r="N74" s="9">
        <v>955</v>
      </c>
      <c r="O74" s="188">
        <v>44599.521550925929</v>
      </c>
      <c r="P74" s="9">
        <v>1000</v>
      </c>
      <c r="Y74" s="9" t="s">
        <v>3857</v>
      </c>
      <c r="Z74" s="9" t="s">
        <v>3858</v>
      </c>
      <c r="AA74" s="9" t="s">
        <v>3859</v>
      </c>
      <c r="AB74" s="9" t="s">
        <v>1054</v>
      </c>
    </row>
    <row r="75" spans="1:28" x14ac:dyDescent="0.2">
      <c r="A75" s="9">
        <v>405841</v>
      </c>
      <c r="B75" s="9" t="s">
        <v>1456</v>
      </c>
      <c r="C75" s="9" t="s">
        <v>270</v>
      </c>
      <c r="D75" s="9" t="s">
        <v>994</v>
      </c>
      <c r="E75" s="9" t="s">
        <v>92</v>
      </c>
      <c r="F75" s="188">
        <v>31808</v>
      </c>
      <c r="G75" s="9" t="s">
        <v>34</v>
      </c>
      <c r="H75" s="9" t="s">
        <v>31</v>
      </c>
      <c r="I75" s="9" t="s">
        <v>172</v>
      </c>
      <c r="J75" s="9" t="s">
        <v>32</v>
      </c>
      <c r="K75" s="9">
        <v>2004</v>
      </c>
      <c r="L75" s="9" t="s">
        <v>34</v>
      </c>
      <c r="X75" s="9" t="s">
        <v>504</v>
      </c>
      <c r="Y75" s="9" t="s">
        <v>3860</v>
      </c>
      <c r="Z75" s="9" t="s">
        <v>3861</v>
      </c>
      <c r="AA75" s="9" t="s">
        <v>3862</v>
      </c>
      <c r="AB75" s="9" t="s">
        <v>1038</v>
      </c>
    </row>
    <row r="76" spans="1:28" x14ac:dyDescent="0.2">
      <c r="A76" s="9">
        <v>405932</v>
      </c>
      <c r="B76" s="9" t="s">
        <v>1457</v>
      </c>
      <c r="C76" s="9" t="s">
        <v>576</v>
      </c>
      <c r="D76" s="9" t="s">
        <v>847</v>
      </c>
      <c r="E76" s="9" t="s">
        <v>93</v>
      </c>
      <c r="F76" s="188">
        <v>32173</v>
      </c>
      <c r="G76" s="9" t="s">
        <v>34</v>
      </c>
      <c r="H76" s="9" t="s">
        <v>31</v>
      </c>
      <c r="I76" s="9" t="s">
        <v>172</v>
      </c>
      <c r="J76" s="9" t="s">
        <v>32</v>
      </c>
      <c r="K76" s="9">
        <v>2005</v>
      </c>
      <c r="L76" s="9" t="s">
        <v>34</v>
      </c>
    </row>
    <row r="77" spans="1:28" x14ac:dyDescent="0.2">
      <c r="A77" s="9">
        <v>406251</v>
      </c>
      <c r="B77" s="9" t="s">
        <v>1458</v>
      </c>
      <c r="C77" s="9" t="s">
        <v>1459</v>
      </c>
      <c r="D77" s="9" t="s">
        <v>420</v>
      </c>
      <c r="E77" s="9" t="s">
        <v>92</v>
      </c>
      <c r="F77" s="188">
        <v>31570</v>
      </c>
      <c r="G77" s="9" t="s">
        <v>34</v>
      </c>
      <c r="H77" s="9" t="s">
        <v>31</v>
      </c>
      <c r="I77" s="9" t="s">
        <v>172</v>
      </c>
      <c r="Q77" s="9">
        <v>2000</v>
      </c>
      <c r="U77" s="9" t="s">
        <v>269</v>
      </c>
      <c r="V77" s="9" t="s">
        <v>269</v>
      </c>
      <c r="W77" s="9" t="s">
        <v>269</v>
      </c>
      <c r="X77" s="9" t="s">
        <v>504</v>
      </c>
    </row>
    <row r="78" spans="1:28" x14ac:dyDescent="0.2">
      <c r="A78" s="9">
        <v>406316</v>
      </c>
      <c r="B78" s="9" t="s">
        <v>1460</v>
      </c>
      <c r="C78" s="9" t="s">
        <v>266</v>
      </c>
      <c r="D78" s="9" t="s">
        <v>1461</v>
      </c>
      <c r="E78" s="9" t="s">
        <v>92</v>
      </c>
      <c r="F78" s="188">
        <v>30383</v>
      </c>
      <c r="G78" s="9" t="s">
        <v>499</v>
      </c>
      <c r="H78" s="9" t="s">
        <v>31</v>
      </c>
      <c r="I78" s="9" t="s">
        <v>172</v>
      </c>
      <c r="J78" s="9" t="s">
        <v>32</v>
      </c>
      <c r="K78" s="9">
        <v>2002</v>
      </c>
      <c r="L78" s="9" t="s">
        <v>46</v>
      </c>
      <c r="N78" s="9">
        <v>1239</v>
      </c>
      <c r="O78" s="188">
        <v>44609.51489583333</v>
      </c>
      <c r="P78" s="9">
        <v>11000</v>
      </c>
    </row>
    <row r="79" spans="1:28" x14ac:dyDescent="0.2">
      <c r="A79" s="9">
        <v>406337</v>
      </c>
      <c r="B79" s="9" t="s">
        <v>1462</v>
      </c>
      <c r="C79" s="9" t="s">
        <v>395</v>
      </c>
      <c r="D79" s="9" t="s">
        <v>769</v>
      </c>
      <c r="E79" s="9" t="s">
        <v>92</v>
      </c>
      <c r="F79" s="188">
        <v>31420</v>
      </c>
      <c r="G79" s="9" t="s">
        <v>736</v>
      </c>
      <c r="H79" s="9" t="s">
        <v>31</v>
      </c>
      <c r="I79" s="9" t="s">
        <v>172</v>
      </c>
      <c r="J79" s="9" t="s">
        <v>32</v>
      </c>
      <c r="K79" s="9">
        <v>2003</v>
      </c>
      <c r="L79" s="9" t="s">
        <v>83</v>
      </c>
      <c r="Q79" s="9">
        <v>2000</v>
      </c>
      <c r="S79" s="9" t="s">
        <v>269</v>
      </c>
      <c r="T79" s="9" t="s">
        <v>269</v>
      </c>
      <c r="U79" s="9" t="s">
        <v>269</v>
      </c>
      <c r="V79" s="9" t="s">
        <v>269</v>
      </c>
      <c r="W79" s="9" t="s">
        <v>269</v>
      </c>
      <c r="X79" s="9" t="s">
        <v>504</v>
      </c>
    </row>
    <row r="80" spans="1:28" x14ac:dyDescent="0.2">
      <c r="A80" s="9">
        <v>406357</v>
      </c>
      <c r="B80" s="9" t="s">
        <v>1463</v>
      </c>
      <c r="C80" s="9" t="s">
        <v>270</v>
      </c>
      <c r="D80" s="9" t="s">
        <v>1464</v>
      </c>
      <c r="E80" s="9" t="s">
        <v>92</v>
      </c>
      <c r="F80" s="188">
        <v>32061</v>
      </c>
      <c r="G80" s="9" t="s">
        <v>34</v>
      </c>
      <c r="H80" s="9" t="s">
        <v>31</v>
      </c>
      <c r="I80" s="9" t="s">
        <v>172</v>
      </c>
      <c r="Q80" s="9">
        <v>2000</v>
      </c>
      <c r="U80" s="9" t="s">
        <v>269</v>
      </c>
      <c r="V80" s="9" t="s">
        <v>269</v>
      </c>
      <c r="W80" s="9" t="s">
        <v>269</v>
      </c>
    </row>
    <row r="81" spans="1:28" x14ac:dyDescent="0.2">
      <c r="A81" s="9">
        <v>406646</v>
      </c>
      <c r="B81" s="9" t="s">
        <v>1465</v>
      </c>
      <c r="C81" s="9" t="s">
        <v>405</v>
      </c>
      <c r="D81" s="9" t="s">
        <v>323</v>
      </c>
      <c r="E81" s="9" t="s">
        <v>92</v>
      </c>
      <c r="F81" s="188">
        <v>31673</v>
      </c>
      <c r="G81" s="9" t="s">
        <v>34</v>
      </c>
      <c r="H81" s="9" t="s">
        <v>31</v>
      </c>
      <c r="I81" s="9" t="s">
        <v>172</v>
      </c>
      <c r="J81" s="9" t="s">
        <v>32</v>
      </c>
      <c r="K81" s="9">
        <v>2004</v>
      </c>
      <c r="L81" s="9" t="s">
        <v>34</v>
      </c>
      <c r="Q81" s="9">
        <v>2000</v>
      </c>
      <c r="U81" s="9" t="s">
        <v>269</v>
      </c>
      <c r="V81" s="9" t="s">
        <v>269</v>
      </c>
      <c r="W81" s="9" t="s">
        <v>269</v>
      </c>
      <c r="X81" s="9" t="s">
        <v>504</v>
      </c>
    </row>
    <row r="82" spans="1:28" x14ac:dyDescent="0.2">
      <c r="A82" s="9">
        <v>406704</v>
      </c>
      <c r="B82" s="9" t="s">
        <v>1466</v>
      </c>
      <c r="C82" s="9" t="s">
        <v>631</v>
      </c>
      <c r="D82" s="9" t="s">
        <v>1467</v>
      </c>
      <c r="E82" s="9" t="s">
        <v>92</v>
      </c>
      <c r="F82" s="188">
        <v>30818</v>
      </c>
      <c r="G82" s="9" t="s">
        <v>34</v>
      </c>
      <c r="H82" s="9" t="s">
        <v>31</v>
      </c>
      <c r="I82" s="9" t="s">
        <v>172</v>
      </c>
      <c r="Q82" s="9">
        <v>2000</v>
      </c>
      <c r="R82" s="9" t="s">
        <v>269</v>
      </c>
      <c r="S82" s="9" t="s">
        <v>269</v>
      </c>
      <c r="T82" s="9" t="s">
        <v>269</v>
      </c>
      <c r="U82" s="9" t="s">
        <v>269</v>
      </c>
      <c r="V82" s="9" t="s">
        <v>269</v>
      </c>
      <c r="W82" s="9" t="s">
        <v>269</v>
      </c>
      <c r="X82" s="9" t="s">
        <v>504</v>
      </c>
    </row>
    <row r="83" spans="1:28" x14ac:dyDescent="0.2">
      <c r="A83" s="9">
        <v>406948</v>
      </c>
      <c r="B83" s="9" t="s">
        <v>1468</v>
      </c>
      <c r="C83" s="9" t="s">
        <v>932</v>
      </c>
      <c r="D83" s="9" t="s">
        <v>1469</v>
      </c>
      <c r="E83" s="9" t="s">
        <v>92</v>
      </c>
      <c r="F83" s="188">
        <v>31990</v>
      </c>
      <c r="G83" s="9" t="s">
        <v>34</v>
      </c>
      <c r="H83" s="9" t="s">
        <v>31</v>
      </c>
      <c r="I83" s="9" t="s">
        <v>172</v>
      </c>
      <c r="Q83" s="9">
        <v>2000</v>
      </c>
      <c r="W83" s="9" t="s">
        <v>269</v>
      </c>
      <c r="X83" s="9" t="s">
        <v>504</v>
      </c>
    </row>
    <row r="84" spans="1:28" x14ac:dyDescent="0.2">
      <c r="A84" s="9">
        <v>406971</v>
      </c>
      <c r="B84" s="9" t="s">
        <v>1470</v>
      </c>
      <c r="C84" s="9" t="s">
        <v>266</v>
      </c>
      <c r="D84" s="9" t="s">
        <v>1471</v>
      </c>
      <c r="E84" s="9" t="s">
        <v>92</v>
      </c>
      <c r="F84" s="188">
        <v>31232</v>
      </c>
      <c r="G84" s="9" t="s">
        <v>1472</v>
      </c>
      <c r="H84" s="9" t="s">
        <v>31</v>
      </c>
      <c r="I84" s="9" t="s">
        <v>172</v>
      </c>
      <c r="Q84" s="9">
        <v>2000</v>
      </c>
      <c r="U84" s="9" t="s">
        <v>269</v>
      </c>
      <c r="V84" s="9" t="s">
        <v>269</v>
      </c>
      <c r="W84" s="9" t="s">
        <v>269</v>
      </c>
      <c r="X84" s="9" t="s">
        <v>504</v>
      </c>
    </row>
    <row r="85" spans="1:28" x14ac:dyDescent="0.2">
      <c r="A85" s="9">
        <v>406983</v>
      </c>
      <c r="B85" s="9" t="s">
        <v>1473</v>
      </c>
      <c r="C85" s="9" t="s">
        <v>304</v>
      </c>
      <c r="D85" s="9" t="s">
        <v>1474</v>
      </c>
      <c r="E85" s="9" t="s">
        <v>92</v>
      </c>
      <c r="F85" s="188">
        <v>31457</v>
      </c>
      <c r="G85" s="9" t="s">
        <v>34</v>
      </c>
      <c r="H85" s="9" t="s">
        <v>31</v>
      </c>
      <c r="I85" s="9" t="s">
        <v>172</v>
      </c>
      <c r="Q85" s="9">
        <v>2000</v>
      </c>
      <c r="T85" s="9" t="s">
        <v>269</v>
      </c>
      <c r="U85" s="9" t="s">
        <v>269</v>
      </c>
      <c r="V85" s="9" t="s">
        <v>269</v>
      </c>
      <c r="W85" s="9" t="s">
        <v>269</v>
      </c>
    </row>
    <row r="86" spans="1:28" x14ac:dyDescent="0.2">
      <c r="A86" s="9">
        <v>407059</v>
      </c>
      <c r="B86" s="9" t="s">
        <v>1475</v>
      </c>
      <c r="C86" s="9" t="s">
        <v>320</v>
      </c>
      <c r="D86" s="9" t="s">
        <v>321</v>
      </c>
      <c r="E86" s="9" t="s">
        <v>92</v>
      </c>
      <c r="F86" s="188">
        <v>30340</v>
      </c>
      <c r="G86" s="9" t="s">
        <v>1476</v>
      </c>
      <c r="H86" s="9" t="s">
        <v>31</v>
      </c>
      <c r="I86" s="9" t="s">
        <v>172</v>
      </c>
      <c r="J86" s="9" t="s">
        <v>29</v>
      </c>
      <c r="K86" s="9">
        <v>2002</v>
      </c>
      <c r="L86" s="9" t="s">
        <v>83</v>
      </c>
      <c r="N86" s="9">
        <v>586</v>
      </c>
      <c r="O86" s="188">
        <v>44592.407604166663</v>
      </c>
      <c r="P86" s="9">
        <v>42000</v>
      </c>
      <c r="Y86" s="9" t="s">
        <v>3863</v>
      </c>
      <c r="Z86" s="9" t="s">
        <v>3864</v>
      </c>
      <c r="AA86" s="9" t="s">
        <v>3865</v>
      </c>
      <c r="AB86" s="9" t="s">
        <v>3866</v>
      </c>
    </row>
    <row r="87" spans="1:28" x14ac:dyDescent="0.2">
      <c r="A87" s="9">
        <v>407060</v>
      </c>
      <c r="B87" s="9" t="s">
        <v>871</v>
      </c>
      <c r="C87" s="9" t="s">
        <v>270</v>
      </c>
      <c r="D87" s="9" t="s">
        <v>1477</v>
      </c>
      <c r="E87" s="9" t="s">
        <v>92</v>
      </c>
      <c r="F87" s="188">
        <v>31344</v>
      </c>
      <c r="G87" s="9" t="s">
        <v>765</v>
      </c>
      <c r="H87" s="9" t="s">
        <v>31</v>
      </c>
      <c r="I87" s="9" t="s">
        <v>172</v>
      </c>
      <c r="Q87" s="9">
        <v>2000</v>
      </c>
      <c r="T87" s="9" t="s">
        <v>269</v>
      </c>
      <c r="U87" s="9" t="s">
        <v>269</v>
      </c>
      <c r="V87" s="9" t="s">
        <v>269</v>
      </c>
      <c r="W87" s="9" t="s">
        <v>269</v>
      </c>
      <c r="X87" s="9" t="s">
        <v>504</v>
      </c>
    </row>
    <row r="88" spans="1:28" x14ac:dyDescent="0.2">
      <c r="A88" s="9">
        <v>407157</v>
      </c>
      <c r="B88" s="9" t="s">
        <v>1478</v>
      </c>
      <c r="C88" s="9" t="s">
        <v>805</v>
      </c>
      <c r="D88" s="9" t="s">
        <v>1479</v>
      </c>
      <c r="E88" s="9" t="s">
        <v>92</v>
      </c>
      <c r="F88" s="188">
        <v>31599</v>
      </c>
      <c r="G88" s="9" t="s">
        <v>34</v>
      </c>
      <c r="H88" s="9" t="s">
        <v>31</v>
      </c>
      <c r="I88" s="9" t="s">
        <v>172</v>
      </c>
      <c r="J88" s="9" t="s">
        <v>29</v>
      </c>
      <c r="K88" s="9">
        <v>2004</v>
      </c>
      <c r="L88" s="9" t="s">
        <v>34</v>
      </c>
      <c r="Q88" s="9">
        <v>2000</v>
      </c>
      <c r="W88" s="9" t="s">
        <v>269</v>
      </c>
      <c r="X88" s="9" t="s">
        <v>680</v>
      </c>
    </row>
    <row r="89" spans="1:28" x14ac:dyDescent="0.2">
      <c r="A89" s="9">
        <v>407165</v>
      </c>
      <c r="B89" s="9" t="s">
        <v>1480</v>
      </c>
      <c r="C89" s="9" t="s">
        <v>767</v>
      </c>
      <c r="D89" s="9" t="s">
        <v>1481</v>
      </c>
      <c r="E89" s="9" t="s">
        <v>92</v>
      </c>
      <c r="F89" s="188">
        <v>31471</v>
      </c>
      <c r="G89" s="9" t="s">
        <v>34</v>
      </c>
      <c r="H89" s="9" t="s">
        <v>31</v>
      </c>
      <c r="I89" s="9" t="s">
        <v>172</v>
      </c>
      <c r="J89" s="9" t="s">
        <v>29</v>
      </c>
      <c r="K89" s="9">
        <v>2014</v>
      </c>
      <c r="L89" s="9" t="s">
        <v>34</v>
      </c>
      <c r="Q89" s="9">
        <v>2000</v>
      </c>
      <c r="W89" s="9" t="s">
        <v>269</v>
      </c>
      <c r="X89" s="9" t="s">
        <v>680</v>
      </c>
    </row>
    <row r="90" spans="1:28" x14ac:dyDescent="0.2">
      <c r="A90" s="9">
        <v>407211</v>
      </c>
      <c r="B90" s="9" t="s">
        <v>1482</v>
      </c>
      <c r="C90" s="9" t="s">
        <v>683</v>
      </c>
      <c r="D90" s="9" t="s">
        <v>1483</v>
      </c>
      <c r="E90" s="9" t="s">
        <v>92</v>
      </c>
      <c r="F90" s="188">
        <v>30532</v>
      </c>
      <c r="G90" s="9" t="s">
        <v>34</v>
      </c>
      <c r="H90" s="9" t="s">
        <v>31</v>
      </c>
      <c r="I90" s="9" t="s">
        <v>172</v>
      </c>
      <c r="Q90" s="9">
        <v>2000</v>
      </c>
      <c r="R90" s="9" t="s">
        <v>269</v>
      </c>
      <c r="T90" s="9" t="s">
        <v>269</v>
      </c>
      <c r="U90" s="9" t="s">
        <v>269</v>
      </c>
      <c r="V90" s="9" t="s">
        <v>269</v>
      </c>
      <c r="W90" s="9" t="s">
        <v>269</v>
      </c>
    </row>
    <row r="91" spans="1:28" x14ac:dyDescent="0.2">
      <c r="A91" s="9">
        <v>407214</v>
      </c>
      <c r="B91" s="9" t="s">
        <v>1484</v>
      </c>
      <c r="C91" s="9" t="s">
        <v>1485</v>
      </c>
      <c r="D91" s="9" t="s">
        <v>376</v>
      </c>
      <c r="E91" s="9" t="s">
        <v>92</v>
      </c>
      <c r="F91" s="188">
        <v>31658</v>
      </c>
      <c r="G91" s="9" t="s">
        <v>334</v>
      </c>
      <c r="H91" s="9" t="s">
        <v>31</v>
      </c>
      <c r="I91" s="9" t="s">
        <v>172</v>
      </c>
      <c r="Y91" s="9" t="s">
        <v>3867</v>
      </c>
      <c r="Z91" s="9" t="s">
        <v>3868</v>
      </c>
      <c r="AA91" s="9" t="s">
        <v>1097</v>
      </c>
      <c r="AB91" s="9" t="s">
        <v>1070</v>
      </c>
    </row>
    <row r="92" spans="1:28" x14ac:dyDescent="0.2">
      <c r="A92" s="9">
        <v>407221</v>
      </c>
      <c r="B92" s="9" t="s">
        <v>1486</v>
      </c>
      <c r="C92" s="9" t="s">
        <v>302</v>
      </c>
      <c r="D92" s="9" t="s">
        <v>513</v>
      </c>
      <c r="E92" s="9" t="s">
        <v>92</v>
      </c>
      <c r="F92" s="188">
        <v>31782</v>
      </c>
      <c r="G92" s="9" t="s">
        <v>34</v>
      </c>
      <c r="H92" s="9" t="s">
        <v>31</v>
      </c>
      <c r="I92" s="9" t="s">
        <v>172</v>
      </c>
      <c r="J92" s="9" t="s">
        <v>32</v>
      </c>
      <c r="K92" s="9">
        <v>2004</v>
      </c>
      <c r="L92" s="9" t="s">
        <v>34</v>
      </c>
      <c r="Y92" s="9" t="s">
        <v>3869</v>
      </c>
      <c r="Z92" s="9" t="s">
        <v>1290</v>
      </c>
      <c r="AA92" s="9" t="s">
        <v>3870</v>
      </c>
      <c r="AB92" s="9" t="s">
        <v>1070</v>
      </c>
    </row>
    <row r="93" spans="1:28" x14ac:dyDescent="0.2">
      <c r="A93" s="9">
        <v>407310</v>
      </c>
      <c r="B93" s="9" t="s">
        <v>1487</v>
      </c>
      <c r="C93" s="9" t="s">
        <v>875</v>
      </c>
      <c r="D93" s="9" t="s">
        <v>1488</v>
      </c>
      <c r="E93" s="9" t="s">
        <v>92</v>
      </c>
      <c r="F93" s="188">
        <v>30713</v>
      </c>
      <c r="G93" s="9" t="s">
        <v>34</v>
      </c>
      <c r="H93" s="9" t="s">
        <v>31</v>
      </c>
      <c r="I93" s="9" t="s">
        <v>172</v>
      </c>
      <c r="Q93" s="9">
        <v>2000</v>
      </c>
      <c r="V93" s="9" t="s">
        <v>269</v>
      </c>
      <c r="W93" s="9" t="s">
        <v>269</v>
      </c>
    </row>
    <row r="94" spans="1:28" x14ac:dyDescent="0.2">
      <c r="A94" s="9">
        <v>407335</v>
      </c>
      <c r="B94" s="9" t="s">
        <v>1489</v>
      </c>
      <c r="C94" s="9" t="s">
        <v>304</v>
      </c>
      <c r="D94" s="9" t="s">
        <v>1490</v>
      </c>
      <c r="E94" s="9" t="s">
        <v>92</v>
      </c>
      <c r="F94" s="188">
        <v>31130</v>
      </c>
      <c r="G94" s="9" t="s">
        <v>537</v>
      </c>
      <c r="H94" s="9" t="s">
        <v>31</v>
      </c>
      <c r="I94" s="9" t="s">
        <v>172</v>
      </c>
      <c r="J94" s="9" t="s">
        <v>32</v>
      </c>
      <c r="K94" s="9">
        <v>2003</v>
      </c>
      <c r="L94" s="9" t="s">
        <v>46</v>
      </c>
      <c r="Q94" s="9">
        <v>2000</v>
      </c>
      <c r="S94" s="9" t="s">
        <v>269</v>
      </c>
      <c r="T94" s="9" t="s">
        <v>269</v>
      </c>
      <c r="U94" s="9" t="s">
        <v>269</v>
      </c>
      <c r="V94" s="9" t="s">
        <v>269</v>
      </c>
      <c r="W94" s="9" t="s">
        <v>269</v>
      </c>
      <c r="X94" s="9" t="s">
        <v>504</v>
      </c>
    </row>
    <row r="95" spans="1:28" x14ac:dyDescent="0.2">
      <c r="A95" s="9">
        <v>407387</v>
      </c>
      <c r="B95" s="9" t="s">
        <v>1491</v>
      </c>
      <c r="C95" s="9" t="s">
        <v>302</v>
      </c>
      <c r="D95" s="9" t="s">
        <v>1492</v>
      </c>
      <c r="E95" s="9" t="s">
        <v>92</v>
      </c>
      <c r="F95" s="188">
        <v>31675</v>
      </c>
      <c r="G95" s="9" t="s">
        <v>34</v>
      </c>
      <c r="H95" s="9" t="s">
        <v>31</v>
      </c>
      <c r="I95" s="9" t="s">
        <v>172</v>
      </c>
      <c r="Q95" s="9">
        <v>2000</v>
      </c>
      <c r="U95" s="9" t="s">
        <v>269</v>
      </c>
      <c r="V95" s="9" t="s">
        <v>269</v>
      </c>
      <c r="W95" s="9" t="s">
        <v>269</v>
      </c>
      <c r="X95" s="9" t="s">
        <v>504</v>
      </c>
    </row>
    <row r="96" spans="1:28" x14ac:dyDescent="0.2">
      <c r="A96" s="9">
        <v>407425</v>
      </c>
      <c r="B96" s="9" t="s">
        <v>1493</v>
      </c>
      <c r="C96" s="9" t="s">
        <v>289</v>
      </c>
      <c r="D96" s="9" t="s">
        <v>1494</v>
      </c>
      <c r="E96" s="9" t="s">
        <v>93</v>
      </c>
      <c r="F96" s="188">
        <v>31929</v>
      </c>
      <c r="G96" s="9" t="s">
        <v>34</v>
      </c>
      <c r="H96" s="9" t="s">
        <v>31</v>
      </c>
      <c r="I96" s="9" t="s">
        <v>172</v>
      </c>
      <c r="J96" s="9" t="s">
        <v>29</v>
      </c>
      <c r="K96" s="9">
        <v>2005</v>
      </c>
      <c r="L96" s="9" t="s">
        <v>34</v>
      </c>
      <c r="Q96" s="9">
        <v>2000</v>
      </c>
      <c r="T96" s="9" t="s">
        <v>269</v>
      </c>
      <c r="U96" s="9" t="s">
        <v>269</v>
      </c>
      <c r="V96" s="9" t="s">
        <v>269</v>
      </c>
      <c r="W96" s="9" t="s">
        <v>269</v>
      </c>
      <c r="X96" s="9" t="s">
        <v>504</v>
      </c>
    </row>
    <row r="97" spans="1:28" x14ac:dyDescent="0.2">
      <c r="A97" s="9">
        <v>407652</v>
      </c>
      <c r="B97" s="9" t="s">
        <v>1495</v>
      </c>
      <c r="C97" s="9" t="s">
        <v>270</v>
      </c>
      <c r="D97" s="9" t="s">
        <v>287</v>
      </c>
      <c r="E97" s="9" t="s">
        <v>92</v>
      </c>
      <c r="F97" s="188">
        <v>30317</v>
      </c>
      <c r="G97" s="9" t="s">
        <v>746</v>
      </c>
      <c r="H97" s="9" t="s">
        <v>31</v>
      </c>
      <c r="I97" s="9" t="s">
        <v>172</v>
      </c>
      <c r="Q97" s="9">
        <v>2000</v>
      </c>
      <c r="T97" s="9" t="s">
        <v>269</v>
      </c>
      <c r="U97" s="9" t="s">
        <v>269</v>
      </c>
      <c r="V97" s="9" t="s">
        <v>269</v>
      </c>
      <c r="W97" s="9" t="s">
        <v>269</v>
      </c>
    </row>
    <row r="98" spans="1:28" x14ac:dyDescent="0.2">
      <c r="A98" s="9">
        <v>407760</v>
      </c>
      <c r="B98" s="9" t="s">
        <v>1496</v>
      </c>
      <c r="C98" s="9" t="s">
        <v>384</v>
      </c>
      <c r="D98" s="9" t="s">
        <v>272</v>
      </c>
      <c r="E98" s="9" t="s">
        <v>92</v>
      </c>
      <c r="F98" s="188">
        <v>30945</v>
      </c>
      <c r="G98" s="9" t="s">
        <v>34</v>
      </c>
      <c r="H98" s="9" t="s">
        <v>31</v>
      </c>
      <c r="I98" s="9" t="s">
        <v>172</v>
      </c>
      <c r="Q98" s="9">
        <v>2000</v>
      </c>
      <c r="V98" s="9" t="s">
        <v>269</v>
      </c>
      <c r="W98" s="9" t="s">
        <v>269</v>
      </c>
      <c r="X98" s="9" t="s">
        <v>680</v>
      </c>
    </row>
    <row r="99" spans="1:28" x14ac:dyDescent="0.2">
      <c r="A99" s="9">
        <v>407918</v>
      </c>
      <c r="B99" s="9" t="s">
        <v>1497</v>
      </c>
      <c r="C99" s="9" t="s">
        <v>280</v>
      </c>
      <c r="D99" s="9" t="s">
        <v>401</v>
      </c>
      <c r="E99" s="9" t="s">
        <v>92</v>
      </c>
      <c r="F99" s="188">
        <v>26425</v>
      </c>
      <c r="G99" s="9" t="s">
        <v>34</v>
      </c>
      <c r="H99" s="9" t="s">
        <v>31</v>
      </c>
      <c r="I99" s="9" t="s">
        <v>172</v>
      </c>
      <c r="J99" s="9" t="s">
        <v>29</v>
      </c>
      <c r="K99" s="9">
        <v>1993</v>
      </c>
      <c r="L99" s="9" t="s">
        <v>34</v>
      </c>
      <c r="Y99" s="9" t="s">
        <v>3871</v>
      </c>
      <c r="Z99" s="9" t="s">
        <v>1118</v>
      </c>
      <c r="AA99" s="9" t="s">
        <v>3872</v>
      </c>
      <c r="AB99" s="9" t="s">
        <v>1038</v>
      </c>
    </row>
    <row r="100" spans="1:28" x14ac:dyDescent="0.2">
      <c r="A100" s="9">
        <v>408007</v>
      </c>
      <c r="B100" s="9" t="s">
        <v>1498</v>
      </c>
      <c r="C100" s="9" t="s">
        <v>302</v>
      </c>
      <c r="D100" s="9" t="s">
        <v>1499</v>
      </c>
      <c r="E100" s="9" t="s">
        <v>93</v>
      </c>
      <c r="F100" s="188">
        <v>31248</v>
      </c>
      <c r="G100" s="9" t="s">
        <v>34</v>
      </c>
      <c r="H100" s="9" t="s">
        <v>31</v>
      </c>
      <c r="I100" s="9" t="s">
        <v>172</v>
      </c>
      <c r="Q100" s="9">
        <v>2000</v>
      </c>
      <c r="R100" s="9" t="s">
        <v>269</v>
      </c>
      <c r="S100" s="9" t="s">
        <v>269</v>
      </c>
      <c r="T100" s="9" t="s">
        <v>269</v>
      </c>
      <c r="U100" s="9" t="s">
        <v>269</v>
      </c>
      <c r="V100" s="9" t="s">
        <v>269</v>
      </c>
      <c r="W100" s="9" t="s">
        <v>269</v>
      </c>
      <c r="X100" s="9" t="s">
        <v>504</v>
      </c>
    </row>
    <row r="101" spans="1:28" x14ac:dyDescent="0.2">
      <c r="A101" s="9">
        <v>408012</v>
      </c>
      <c r="B101" s="9" t="s">
        <v>1500</v>
      </c>
      <c r="C101" s="9" t="s">
        <v>284</v>
      </c>
      <c r="D101" s="9" t="s">
        <v>278</v>
      </c>
      <c r="E101" s="9" t="s">
        <v>93</v>
      </c>
      <c r="F101" s="188">
        <v>31124</v>
      </c>
      <c r="G101" s="9" t="s">
        <v>34</v>
      </c>
      <c r="H101" s="9" t="s">
        <v>31</v>
      </c>
      <c r="I101" s="9" t="s">
        <v>172</v>
      </c>
      <c r="J101" s="9" t="s">
        <v>29</v>
      </c>
      <c r="K101" s="9">
        <v>2003</v>
      </c>
      <c r="L101" s="9" t="s">
        <v>34</v>
      </c>
      <c r="Q101" s="9">
        <v>2000</v>
      </c>
      <c r="S101" s="9" t="s">
        <v>269</v>
      </c>
      <c r="T101" s="9" t="s">
        <v>269</v>
      </c>
      <c r="U101" s="9" t="s">
        <v>269</v>
      </c>
      <c r="V101" s="9" t="s">
        <v>269</v>
      </c>
      <c r="W101" s="9" t="s">
        <v>269</v>
      </c>
      <c r="X101" s="9" t="s">
        <v>504</v>
      </c>
    </row>
    <row r="102" spans="1:28" x14ac:dyDescent="0.2">
      <c r="A102" s="9">
        <v>408018</v>
      </c>
      <c r="B102" s="9" t="s">
        <v>1501</v>
      </c>
      <c r="C102" s="9" t="s">
        <v>1502</v>
      </c>
      <c r="D102" s="9" t="s">
        <v>1503</v>
      </c>
      <c r="E102" s="9" t="s">
        <v>92</v>
      </c>
      <c r="F102" s="188">
        <v>31049</v>
      </c>
      <c r="G102" s="9" t="s">
        <v>53</v>
      </c>
      <c r="H102" s="9" t="s">
        <v>31</v>
      </c>
      <c r="I102" s="9" t="s">
        <v>172</v>
      </c>
      <c r="Q102" s="9">
        <v>2000</v>
      </c>
      <c r="V102" s="9" t="s">
        <v>269</v>
      </c>
      <c r="W102" s="9" t="s">
        <v>269</v>
      </c>
      <c r="X102" s="9" t="s">
        <v>504</v>
      </c>
    </row>
    <row r="103" spans="1:28" x14ac:dyDescent="0.2">
      <c r="A103" s="9">
        <v>408048</v>
      </c>
      <c r="B103" s="9" t="s">
        <v>1504</v>
      </c>
      <c r="C103" s="9" t="s">
        <v>270</v>
      </c>
      <c r="D103" s="9" t="s">
        <v>272</v>
      </c>
      <c r="E103" s="9" t="s">
        <v>92</v>
      </c>
      <c r="F103" s="188">
        <v>31435</v>
      </c>
      <c r="G103" s="9" t="s">
        <v>34</v>
      </c>
      <c r="H103" s="9" t="s">
        <v>31</v>
      </c>
      <c r="I103" s="9" t="s">
        <v>172</v>
      </c>
      <c r="J103" s="9" t="s">
        <v>32</v>
      </c>
      <c r="K103" s="9">
        <v>2004</v>
      </c>
      <c r="L103" s="9" t="s">
        <v>34</v>
      </c>
      <c r="Q103" s="9">
        <v>2000</v>
      </c>
      <c r="W103" s="9" t="s">
        <v>269</v>
      </c>
      <c r="X103" s="9" t="s">
        <v>680</v>
      </c>
    </row>
    <row r="104" spans="1:28" x14ac:dyDescent="0.2">
      <c r="A104" s="9">
        <v>408192</v>
      </c>
      <c r="B104" s="9" t="s">
        <v>1505</v>
      </c>
      <c r="C104" s="9" t="s">
        <v>910</v>
      </c>
      <c r="D104" s="9" t="s">
        <v>1506</v>
      </c>
      <c r="E104" s="9" t="s">
        <v>93</v>
      </c>
      <c r="F104" s="188">
        <v>31447</v>
      </c>
      <c r="G104" s="9" t="s">
        <v>34</v>
      </c>
      <c r="H104" s="9" t="s">
        <v>31</v>
      </c>
      <c r="I104" s="9" t="s">
        <v>172</v>
      </c>
      <c r="Q104" s="9">
        <v>2000</v>
      </c>
      <c r="U104" s="9" t="s">
        <v>269</v>
      </c>
      <c r="V104" s="9" t="s">
        <v>269</v>
      </c>
      <c r="W104" s="9" t="s">
        <v>269</v>
      </c>
      <c r="X104" s="9" t="s">
        <v>504</v>
      </c>
    </row>
    <row r="105" spans="1:28" x14ac:dyDescent="0.2">
      <c r="A105" s="9">
        <v>408198</v>
      </c>
      <c r="B105" s="9" t="s">
        <v>1507</v>
      </c>
      <c r="C105" s="9" t="s">
        <v>908</v>
      </c>
      <c r="D105" s="9" t="s">
        <v>386</v>
      </c>
      <c r="E105" s="9" t="s">
        <v>93</v>
      </c>
      <c r="F105" s="188">
        <v>31215</v>
      </c>
      <c r="G105" s="9" t="s">
        <v>83</v>
      </c>
      <c r="H105" s="9" t="s">
        <v>31</v>
      </c>
      <c r="I105" s="9" t="s">
        <v>172</v>
      </c>
      <c r="Q105" s="9">
        <v>2000</v>
      </c>
      <c r="U105" s="9" t="s">
        <v>269</v>
      </c>
      <c r="V105" s="9" t="s">
        <v>269</v>
      </c>
      <c r="W105" s="9" t="s">
        <v>269</v>
      </c>
      <c r="X105" s="9" t="s">
        <v>504</v>
      </c>
    </row>
    <row r="106" spans="1:28" x14ac:dyDescent="0.2">
      <c r="A106" s="9">
        <v>408246</v>
      </c>
      <c r="B106" s="9" t="s">
        <v>1508</v>
      </c>
      <c r="C106" s="9" t="s">
        <v>284</v>
      </c>
      <c r="D106" s="9" t="s">
        <v>1509</v>
      </c>
      <c r="E106" s="9" t="s">
        <v>93</v>
      </c>
      <c r="F106" s="188" t="s">
        <v>1510</v>
      </c>
      <c r="G106" s="9" t="s">
        <v>706</v>
      </c>
      <c r="H106" s="9" t="s">
        <v>31</v>
      </c>
      <c r="I106" s="9" t="s">
        <v>172</v>
      </c>
      <c r="Q106" s="9">
        <v>2000</v>
      </c>
      <c r="U106" s="9" t="s">
        <v>269</v>
      </c>
      <c r="V106" s="9" t="s">
        <v>269</v>
      </c>
      <c r="W106" s="9" t="s">
        <v>269</v>
      </c>
      <c r="X106" s="9" t="s">
        <v>504</v>
      </c>
    </row>
    <row r="107" spans="1:28" x14ac:dyDescent="0.2">
      <c r="A107" s="9">
        <v>408273</v>
      </c>
      <c r="B107" s="9" t="s">
        <v>1511</v>
      </c>
      <c r="C107" s="9" t="s">
        <v>270</v>
      </c>
      <c r="D107" s="9" t="s">
        <v>1512</v>
      </c>
      <c r="E107" s="9" t="s">
        <v>93</v>
      </c>
      <c r="F107" s="188">
        <v>30507</v>
      </c>
      <c r="G107" s="9" t="s">
        <v>34</v>
      </c>
      <c r="H107" s="9" t="s">
        <v>31</v>
      </c>
      <c r="I107" s="9" t="s">
        <v>172</v>
      </c>
      <c r="Q107" s="9">
        <v>2000</v>
      </c>
      <c r="U107" s="9" t="s">
        <v>269</v>
      </c>
      <c r="V107" s="9" t="s">
        <v>269</v>
      </c>
      <c r="W107" s="9" t="s">
        <v>269</v>
      </c>
    </row>
    <row r="108" spans="1:28" x14ac:dyDescent="0.2">
      <c r="A108" s="9">
        <v>408320</v>
      </c>
      <c r="B108" s="9" t="s">
        <v>1513</v>
      </c>
      <c r="C108" s="9" t="s">
        <v>1514</v>
      </c>
      <c r="D108" s="9" t="s">
        <v>293</v>
      </c>
      <c r="E108" s="9" t="s">
        <v>93</v>
      </c>
      <c r="F108" s="188">
        <v>31816</v>
      </c>
      <c r="G108" s="9" t="s">
        <v>34</v>
      </c>
      <c r="H108" s="9" t="s">
        <v>31</v>
      </c>
      <c r="I108" s="9" t="s">
        <v>172</v>
      </c>
      <c r="Y108" s="9" t="s">
        <v>3873</v>
      </c>
      <c r="Z108" s="9" t="s">
        <v>3874</v>
      </c>
      <c r="AA108" s="9" t="s">
        <v>1093</v>
      </c>
      <c r="AB108" s="9" t="s">
        <v>1072</v>
      </c>
    </row>
    <row r="109" spans="1:28" x14ac:dyDescent="0.2">
      <c r="A109" s="9">
        <v>408349</v>
      </c>
      <c r="B109" s="9" t="s">
        <v>1515</v>
      </c>
      <c r="C109" s="9" t="s">
        <v>908</v>
      </c>
      <c r="D109" s="9" t="s">
        <v>1516</v>
      </c>
      <c r="E109" s="9" t="s">
        <v>93</v>
      </c>
      <c r="F109" s="188">
        <v>30094</v>
      </c>
      <c r="G109" s="9" t="s">
        <v>83</v>
      </c>
      <c r="H109" s="9" t="s">
        <v>31</v>
      </c>
      <c r="I109" s="9" t="s">
        <v>172</v>
      </c>
      <c r="Q109" s="9">
        <v>2000</v>
      </c>
      <c r="W109" s="9" t="s">
        <v>269</v>
      </c>
    </row>
    <row r="110" spans="1:28" x14ac:dyDescent="0.2">
      <c r="A110" s="9">
        <v>408382</v>
      </c>
      <c r="B110" s="9" t="s">
        <v>1517</v>
      </c>
      <c r="C110" s="9" t="s">
        <v>270</v>
      </c>
      <c r="D110" s="9" t="s">
        <v>783</v>
      </c>
      <c r="E110" s="9" t="s">
        <v>93</v>
      </c>
      <c r="F110" s="188">
        <v>31625</v>
      </c>
      <c r="G110" s="9" t="s">
        <v>34</v>
      </c>
      <c r="H110" s="9" t="s">
        <v>31</v>
      </c>
      <c r="I110" s="9" t="s">
        <v>172</v>
      </c>
      <c r="Q110" s="9">
        <v>2000</v>
      </c>
      <c r="W110" s="9" t="s">
        <v>269</v>
      </c>
      <c r="X110" s="9" t="s">
        <v>680</v>
      </c>
    </row>
    <row r="111" spans="1:28" x14ac:dyDescent="0.2">
      <c r="A111" s="9">
        <v>408444</v>
      </c>
      <c r="B111" s="9" t="s">
        <v>1518</v>
      </c>
      <c r="C111" s="9" t="s">
        <v>630</v>
      </c>
      <c r="D111" s="9" t="s">
        <v>535</v>
      </c>
      <c r="E111" s="9" t="s">
        <v>93</v>
      </c>
      <c r="F111" s="188">
        <v>32083</v>
      </c>
      <c r="G111" s="9" t="s">
        <v>1519</v>
      </c>
      <c r="H111" s="9" t="s">
        <v>31</v>
      </c>
      <c r="I111" s="9" t="s">
        <v>172</v>
      </c>
      <c r="Q111" s="9">
        <v>2000</v>
      </c>
      <c r="W111" s="9" t="s">
        <v>269</v>
      </c>
      <c r="X111" s="9" t="s">
        <v>680</v>
      </c>
    </row>
    <row r="112" spans="1:28" x14ac:dyDescent="0.2">
      <c r="A112" s="9">
        <v>408470</v>
      </c>
      <c r="B112" s="9" t="s">
        <v>1520</v>
      </c>
      <c r="C112" s="9" t="s">
        <v>920</v>
      </c>
      <c r="D112" s="9" t="s">
        <v>1521</v>
      </c>
      <c r="E112" s="9" t="s">
        <v>92</v>
      </c>
      <c r="F112" s="188" t="s">
        <v>1522</v>
      </c>
      <c r="G112" s="9" t="s">
        <v>922</v>
      </c>
      <c r="H112" s="9" t="s">
        <v>31</v>
      </c>
      <c r="I112" s="9" t="s">
        <v>172</v>
      </c>
      <c r="J112" s="9" t="s">
        <v>29</v>
      </c>
      <c r="K112" s="9">
        <v>2004</v>
      </c>
      <c r="L112" s="9" t="s">
        <v>34</v>
      </c>
      <c r="Q112" s="9">
        <v>2000</v>
      </c>
      <c r="U112" s="9" t="s">
        <v>269</v>
      </c>
      <c r="V112" s="9" t="s">
        <v>269</v>
      </c>
      <c r="W112" s="9" t="s">
        <v>269</v>
      </c>
      <c r="X112" s="9" t="s">
        <v>504</v>
      </c>
    </row>
    <row r="113" spans="1:28" x14ac:dyDescent="0.2">
      <c r="A113" s="9">
        <v>408536</v>
      </c>
      <c r="B113" s="9" t="s">
        <v>1523</v>
      </c>
      <c r="C113" s="9" t="s">
        <v>1524</v>
      </c>
      <c r="D113" s="9" t="s">
        <v>1525</v>
      </c>
      <c r="E113" s="9" t="s">
        <v>92</v>
      </c>
      <c r="F113" s="188">
        <v>31475</v>
      </c>
      <c r="G113" s="9" t="s">
        <v>470</v>
      </c>
      <c r="H113" s="9" t="s">
        <v>31</v>
      </c>
      <c r="I113" s="9" t="s">
        <v>172</v>
      </c>
      <c r="J113" s="9" t="s">
        <v>32</v>
      </c>
      <c r="K113" s="9">
        <v>2005</v>
      </c>
      <c r="L113" s="9" t="s">
        <v>34</v>
      </c>
      <c r="Q113" s="9">
        <v>2000</v>
      </c>
      <c r="S113" s="9" t="s">
        <v>269</v>
      </c>
      <c r="T113" s="9" t="s">
        <v>269</v>
      </c>
      <c r="U113" s="9" t="s">
        <v>269</v>
      </c>
      <c r="V113" s="9" t="s">
        <v>269</v>
      </c>
      <c r="W113" s="9" t="s">
        <v>269</v>
      </c>
      <c r="X113" s="9" t="s">
        <v>504</v>
      </c>
    </row>
    <row r="114" spans="1:28" x14ac:dyDescent="0.2">
      <c r="A114" s="9">
        <v>408556</v>
      </c>
      <c r="B114" s="9" t="s">
        <v>1526</v>
      </c>
      <c r="C114" s="9" t="s">
        <v>395</v>
      </c>
      <c r="D114" s="9" t="s">
        <v>1527</v>
      </c>
      <c r="E114" s="9" t="s">
        <v>93</v>
      </c>
      <c r="F114" s="188">
        <v>30048</v>
      </c>
      <c r="G114" s="9" t="s">
        <v>626</v>
      </c>
      <c r="H114" s="9" t="s">
        <v>31</v>
      </c>
      <c r="I114" s="9" t="s">
        <v>172</v>
      </c>
      <c r="Q114" s="9">
        <v>2000</v>
      </c>
      <c r="R114" s="9" t="s">
        <v>269</v>
      </c>
      <c r="S114" s="9" t="s">
        <v>269</v>
      </c>
      <c r="T114" s="9" t="s">
        <v>269</v>
      </c>
      <c r="U114" s="9" t="s">
        <v>269</v>
      </c>
      <c r="V114" s="9" t="s">
        <v>269</v>
      </c>
      <c r="W114" s="9" t="s">
        <v>269</v>
      </c>
      <c r="X114" s="9" t="s">
        <v>504</v>
      </c>
    </row>
    <row r="115" spans="1:28" x14ac:dyDescent="0.2">
      <c r="A115" s="9">
        <v>408596</v>
      </c>
      <c r="B115" s="9" t="s">
        <v>1528</v>
      </c>
      <c r="C115" s="9" t="s">
        <v>270</v>
      </c>
      <c r="D115" s="9" t="s">
        <v>1529</v>
      </c>
      <c r="E115" s="9" t="s">
        <v>92</v>
      </c>
      <c r="F115" s="188">
        <v>31983</v>
      </c>
      <c r="G115" s="9" t="s">
        <v>301</v>
      </c>
      <c r="H115" s="9" t="s">
        <v>31</v>
      </c>
      <c r="I115" s="9" t="s">
        <v>172</v>
      </c>
      <c r="Q115" s="9">
        <v>2000</v>
      </c>
      <c r="W115" s="9" t="s">
        <v>269</v>
      </c>
    </row>
    <row r="116" spans="1:28" x14ac:dyDescent="0.2">
      <c r="A116" s="9">
        <v>408704</v>
      </c>
      <c r="B116" s="9" t="s">
        <v>1530</v>
      </c>
      <c r="C116" s="9" t="s">
        <v>270</v>
      </c>
      <c r="D116" s="9" t="s">
        <v>919</v>
      </c>
      <c r="E116" s="9" t="s">
        <v>92</v>
      </c>
      <c r="F116" s="188">
        <v>31937</v>
      </c>
      <c r="G116" s="9" t="s">
        <v>1531</v>
      </c>
      <c r="H116" s="9" t="s">
        <v>31</v>
      </c>
      <c r="I116" s="9" t="s">
        <v>172</v>
      </c>
      <c r="Q116" s="9">
        <v>2000</v>
      </c>
      <c r="U116" s="9" t="s">
        <v>269</v>
      </c>
      <c r="V116" s="9" t="s">
        <v>269</v>
      </c>
      <c r="W116" s="9" t="s">
        <v>269</v>
      </c>
      <c r="X116" s="9" t="s">
        <v>504</v>
      </c>
    </row>
    <row r="117" spans="1:28" x14ac:dyDescent="0.2">
      <c r="A117" s="9">
        <v>408783</v>
      </c>
      <c r="B117" s="9" t="s">
        <v>1532</v>
      </c>
      <c r="C117" s="9" t="s">
        <v>828</v>
      </c>
      <c r="D117" s="9" t="s">
        <v>1533</v>
      </c>
      <c r="E117" s="9" t="s">
        <v>93</v>
      </c>
      <c r="F117" s="188">
        <v>30727</v>
      </c>
      <c r="G117" s="9" t="s">
        <v>77</v>
      </c>
      <c r="H117" s="9" t="s">
        <v>31</v>
      </c>
      <c r="I117" s="9" t="s">
        <v>172</v>
      </c>
      <c r="J117" s="9" t="s">
        <v>32</v>
      </c>
      <c r="K117" s="9">
        <v>2004</v>
      </c>
      <c r="L117" s="9" t="s">
        <v>77</v>
      </c>
      <c r="Q117" s="9">
        <v>2000</v>
      </c>
      <c r="S117" s="9" t="s">
        <v>269</v>
      </c>
      <c r="T117" s="9" t="s">
        <v>269</v>
      </c>
      <c r="U117" s="9" t="s">
        <v>269</v>
      </c>
      <c r="V117" s="9" t="s">
        <v>269</v>
      </c>
      <c r="W117" s="9" t="s">
        <v>269</v>
      </c>
      <c r="X117" s="9" t="s">
        <v>504</v>
      </c>
    </row>
    <row r="118" spans="1:28" x14ac:dyDescent="0.2">
      <c r="A118" s="9">
        <v>408918</v>
      </c>
      <c r="B118" s="9" t="s">
        <v>1534</v>
      </c>
      <c r="C118" s="9" t="s">
        <v>284</v>
      </c>
      <c r="D118" s="9" t="s">
        <v>1535</v>
      </c>
      <c r="E118" s="9" t="s">
        <v>93</v>
      </c>
      <c r="F118" s="188">
        <v>28524</v>
      </c>
      <c r="G118" s="9" t="s">
        <v>34</v>
      </c>
      <c r="H118" s="9" t="s">
        <v>31</v>
      </c>
      <c r="I118" s="9" t="s">
        <v>172</v>
      </c>
      <c r="X118" s="9" t="s">
        <v>504</v>
      </c>
      <c r="Y118" s="9" t="s">
        <v>3875</v>
      </c>
      <c r="Z118" s="9" t="s">
        <v>1084</v>
      </c>
      <c r="AA118" s="9" t="s">
        <v>3876</v>
      </c>
      <c r="AB118" s="9" t="s">
        <v>1072</v>
      </c>
    </row>
    <row r="119" spans="1:28" x14ac:dyDescent="0.2">
      <c r="A119" s="9">
        <v>409030</v>
      </c>
      <c r="B119" s="9" t="s">
        <v>1536</v>
      </c>
      <c r="C119" s="9" t="s">
        <v>373</v>
      </c>
      <c r="D119" s="9" t="s">
        <v>1537</v>
      </c>
      <c r="E119" s="9" t="s">
        <v>92</v>
      </c>
      <c r="F119" s="188">
        <v>31141</v>
      </c>
      <c r="G119" s="9" t="s">
        <v>791</v>
      </c>
      <c r="H119" s="9" t="s">
        <v>35</v>
      </c>
      <c r="I119" s="9" t="s">
        <v>172</v>
      </c>
      <c r="J119" s="9" t="s">
        <v>1332</v>
      </c>
      <c r="K119" s="9">
        <v>2004</v>
      </c>
      <c r="L119" s="9" t="s">
        <v>34</v>
      </c>
      <c r="Q119" s="9">
        <v>2000</v>
      </c>
      <c r="T119" s="9" t="s">
        <v>269</v>
      </c>
      <c r="U119" s="9" t="s">
        <v>269</v>
      </c>
      <c r="V119" s="9" t="s">
        <v>269</v>
      </c>
      <c r="W119" s="9" t="s">
        <v>269</v>
      </c>
      <c r="X119" s="9" t="s">
        <v>504</v>
      </c>
    </row>
    <row r="120" spans="1:28" x14ac:dyDescent="0.2">
      <c r="A120" s="9">
        <v>409034</v>
      </c>
      <c r="B120" s="9" t="s">
        <v>1538</v>
      </c>
      <c r="C120" s="9" t="s">
        <v>908</v>
      </c>
      <c r="D120" s="9" t="s">
        <v>1539</v>
      </c>
      <c r="E120" s="9" t="s">
        <v>93</v>
      </c>
      <c r="F120" s="188">
        <v>31376</v>
      </c>
      <c r="G120" s="9" t="s">
        <v>34</v>
      </c>
      <c r="H120" s="9" t="s">
        <v>31</v>
      </c>
      <c r="I120" s="9" t="s">
        <v>172</v>
      </c>
      <c r="J120" s="9" t="s">
        <v>32</v>
      </c>
      <c r="K120" s="9">
        <v>2007</v>
      </c>
      <c r="L120" s="9" t="s">
        <v>34</v>
      </c>
      <c r="X120" s="9" t="s">
        <v>504</v>
      </c>
      <c r="Y120" s="9" t="s">
        <v>3877</v>
      </c>
      <c r="Z120" s="9" t="s">
        <v>3878</v>
      </c>
      <c r="AA120" s="9" t="s">
        <v>3879</v>
      </c>
      <c r="AB120" s="9" t="s">
        <v>1054</v>
      </c>
    </row>
    <row r="121" spans="1:28" x14ac:dyDescent="0.2">
      <c r="A121" s="9">
        <v>409059</v>
      </c>
      <c r="B121" s="9" t="s">
        <v>1540</v>
      </c>
      <c r="C121" s="9" t="s">
        <v>389</v>
      </c>
      <c r="D121" s="9" t="s">
        <v>1541</v>
      </c>
      <c r="E121" s="9" t="s">
        <v>93</v>
      </c>
      <c r="F121" s="188">
        <v>28897</v>
      </c>
      <c r="G121" s="9" t="s">
        <v>1542</v>
      </c>
      <c r="H121" s="9" t="s">
        <v>31</v>
      </c>
      <c r="I121" s="9" t="s">
        <v>172</v>
      </c>
      <c r="J121" s="9" t="s">
        <v>32</v>
      </c>
      <c r="K121" s="9">
        <v>2005</v>
      </c>
      <c r="L121" s="9" t="s">
        <v>34</v>
      </c>
      <c r="Q121" s="9">
        <v>2000</v>
      </c>
      <c r="U121" s="9" t="s">
        <v>269</v>
      </c>
      <c r="V121" s="9" t="s">
        <v>269</v>
      </c>
      <c r="W121" s="9" t="s">
        <v>269</v>
      </c>
      <c r="X121" s="9" t="s">
        <v>504</v>
      </c>
    </row>
    <row r="122" spans="1:28" x14ac:dyDescent="0.2">
      <c r="A122" s="9">
        <v>409061</v>
      </c>
      <c r="B122" s="9" t="s">
        <v>1543</v>
      </c>
      <c r="C122" s="9" t="s">
        <v>277</v>
      </c>
      <c r="D122" s="9" t="s">
        <v>525</v>
      </c>
      <c r="E122" s="9" t="s">
        <v>92</v>
      </c>
      <c r="F122" s="188">
        <v>30051</v>
      </c>
      <c r="G122" s="9" t="s">
        <v>34</v>
      </c>
      <c r="H122" s="9" t="s">
        <v>31</v>
      </c>
      <c r="I122" s="9" t="s">
        <v>172</v>
      </c>
      <c r="Q122" s="9">
        <v>2000</v>
      </c>
      <c r="R122" s="9" t="s">
        <v>269</v>
      </c>
      <c r="S122" s="9" t="s">
        <v>269</v>
      </c>
      <c r="U122" s="9" t="s">
        <v>269</v>
      </c>
      <c r="V122" s="9" t="s">
        <v>269</v>
      </c>
      <c r="W122" s="9" t="s">
        <v>269</v>
      </c>
      <c r="X122" s="9" t="s">
        <v>504</v>
      </c>
    </row>
    <row r="123" spans="1:28" x14ac:dyDescent="0.2">
      <c r="A123" s="9">
        <v>409082</v>
      </c>
      <c r="B123" s="9" t="s">
        <v>1544</v>
      </c>
      <c r="C123" s="9" t="s">
        <v>1545</v>
      </c>
      <c r="D123" s="9" t="s">
        <v>1546</v>
      </c>
      <c r="E123" s="9" t="s">
        <v>92</v>
      </c>
      <c r="F123" s="188">
        <v>25302</v>
      </c>
      <c r="G123" s="9" t="s">
        <v>34</v>
      </c>
      <c r="H123" s="9" t="s">
        <v>31</v>
      </c>
      <c r="I123" s="9" t="s">
        <v>172</v>
      </c>
      <c r="J123" s="9" t="s">
        <v>29</v>
      </c>
      <c r="K123" s="9">
        <v>1988</v>
      </c>
      <c r="L123" s="9" t="s">
        <v>34</v>
      </c>
      <c r="Q123" s="9">
        <v>2000</v>
      </c>
      <c r="U123" s="9" t="s">
        <v>269</v>
      </c>
      <c r="V123" s="9" t="s">
        <v>269</v>
      </c>
      <c r="W123" s="9" t="s">
        <v>269</v>
      </c>
      <c r="X123" s="9" t="s">
        <v>504</v>
      </c>
    </row>
    <row r="124" spans="1:28" x14ac:dyDescent="0.2">
      <c r="A124" s="9">
        <v>409113</v>
      </c>
      <c r="B124" s="9" t="s">
        <v>1547</v>
      </c>
      <c r="C124" s="9" t="s">
        <v>284</v>
      </c>
      <c r="D124" s="9" t="s">
        <v>287</v>
      </c>
      <c r="E124" s="9" t="s">
        <v>93</v>
      </c>
      <c r="F124" s="188">
        <v>27580</v>
      </c>
      <c r="G124" s="9" t="s">
        <v>34</v>
      </c>
      <c r="H124" s="9" t="s">
        <v>31</v>
      </c>
      <c r="I124" s="9" t="s">
        <v>172</v>
      </c>
      <c r="J124" s="9" t="s">
        <v>324</v>
      </c>
      <c r="K124" s="9">
        <v>1998</v>
      </c>
      <c r="L124" s="9" t="s">
        <v>34</v>
      </c>
      <c r="Q124" s="9">
        <v>2000</v>
      </c>
      <c r="W124" s="9" t="s">
        <v>269</v>
      </c>
      <c r="X124" s="9" t="s">
        <v>680</v>
      </c>
    </row>
    <row r="125" spans="1:28" x14ac:dyDescent="0.2">
      <c r="A125" s="9">
        <v>409159</v>
      </c>
      <c r="B125" s="9" t="s">
        <v>1548</v>
      </c>
      <c r="C125" s="9" t="s">
        <v>611</v>
      </c>
      <c r="D125" s="9" t="s">
        <v>1549</v>
      </c>
      <c r="E125" s="9" t="s">
        <v>92</v>
      </c>
      <c r="F125" s="188">
        <v>31182</v>
      </c>
      <c r="G125" s="9" t="s">
        <v>301</v>
      </c>
      <c r="H125" s="9" t="s">
        <v>35</v>
      </c>
      <c r="I125" s="9" t="s">
        <v>172</v>
      </c>
      <c r="Y125" s="9" t="s">
        <v>3880</v>
      </c>
      <c r="Z125" s="9" t="s">
        <v>3881</v>
      </c>
      <c r="AA125" s="9" t="s">
        <v>3882</v>
      </c>
      <c r="AB125" s="9" t="s">
        <v>1155</v>
      </c>
    </row>
    <row r="126" spans="1:28" x14ac:dyDescent="0.2">
      <c r="A126" s="9">
        <v>409181</v>
      </c>
      <c r="B126" s="9" t="s">
        <v>1550</v>
      </c>
      <c r="C126" s="9" t="s">
        <v>1502</v>
      </c>
      <c r="D126" s="9" t="s">
        <v>1551</v>
      </c>
      <c r="E126" s="9" t="s">
        <v>93</v>
      </c>
      <c r="F126" s="188">
        <v>30742</v>
      </c>
      <c r="G126" s="9" t="s">
        <v>34</v>
      </c>
      <c r="H126" s="9" t="s">
        <v>31</v>
      </c>
      <c r="I126" s="9" t="s">
        <v>172</v>
      </c>
      <c r="Q126" s="9">
        <v>2000</v>
      </c>
      <c r="W126" s="9" t="s">
        <v>269</v>
      </c>
    </row>
    <row r="127" spans="1:28" x14ac:dyDescent="0.2">
      <c r="A127" s="9">
        <v>409198</v>
      </c>
      <c r="B127" s="9" t="s">
        <v>1552</v>
      </c>
      <c r="C127" s="9" t="s">
        <v>389</v>
      </c>
      <c r="D127" s="9" t="s">
        <v>1553</v>
      </c>
      <c r="E127" s="9" t="s">
        <v>92</v>
      </c>
      <c r="F127" s="188">
        <v>31413</v>
      </c>
      <c r="G127" s="9" t="s">
        <v>86</v>
      </c>
      <c r="H127" s="9" t="s">
        <v>31</v>
      </c>
      <c r="I127" s="9" t="s">
        <v>172</v>
      </c>
      <c r="J127" s="9" t="s">
        <v>29</v>
      </c>
      <c r="K127" s="9">
        <v>2005</v>
      </c>
      <c r="L127" s="9" t="s">
        <v>86</v>
      </c>
      <c r="Q127" s="9">
        <v>2000</v>
      </c>
      <c r="T127" s="9" t="s">
        <v>269</v>
      </c>
      <c r="U127" s="9" t="s">
        <v>269</v>
      </c>
      <c r="V127" s="9" t="s">
        <v>269</v>
      </c>
      <c r="W127" s="9" t="s">
        <v>269</v>
      </c>
      <c r="X127" s="9" t="s">
        <v>504</v>
      </c>
    </row>
    <row r="128" spans="1:28" x14ac:dyDescent="0.2">
      <c r="A128" s="9">
        <v>409241</v>
      </c>
      <c r="B128" s="9" t="s">
        <v>1554</v>
      </c>
      <c r="C128" s="9" t="s">
        <v>665</v>
      </c>
      <c r="D128" s="9" t="s">
        <v>1555</v>
      </c>
      <c r="E128" s="9" t="s">
        <v>93</v>
      </c>
      <c r="F128" s="188">
        <v>31802</v>
      </c>
      <c r="G128" s="9" t="s">
        <v>685</v>
      </c>
      <c r="H128" s="9" t="s">
        <v>31</v>
      </c>
      <c r="I128" s="9" t="s">
        <v>172</v>
      </c>
      <c r="Q128" s="9">
        <v>2000</v>
      </c>
      <c r="V128" s="9" t="s">
        <v>269</v>
      </c>
      <c r="W128" s="9" t="s">
        <v>269</v>
      </c>
      <c r="X128" s="9" t="s">
        <v>680</v>
      </c>
    </row>
    <row r="129" spans="1:28" x14ac:dyDescent="0.2">
      <c r="A129" s="9">
        <v>409292</v>
      </c>
      <c r="B129" s="9" t="s">
        <v>1556</v>
      </c>
      <c r="C129" s="9" t="s">
        <v>920</v>
      </c>
      <c r="D129" s="9" t="s">
        <v>1521</v>
      </c>
      <c r="E129" s="9" t="s">
        <v>93</v>
      </c>
      <c r="F129" s="188">
        <v>30053</v>
      </c>
      <c r="G129" s="9" t="s">
        <v>338</v>
      </c>
      <c r="H129" s="9" t="s">
        <v>31</v>
      </c>
      <c r="I129" s="9" t="s">
        <v>172</v>
      </c>
      <c r="J129" s="9" t="s">
        <v>29</v>
      </c>
      <c r="K129" s="9">
        <v>2002</v>
      </c>
      <c r="L129" s="9" t="s">
        <v>34</v>
      </c>
      <c r="Q129" s="9">
        <v>2000</v>
      </c>
      <c r="V129" s="9" t="s">
        <v>269</v>
      </c>
      <c r="W129" s="9" t="s">
        <v>269</v>
      </c>
    </row>
    <row r="130" spans="1:28" x14ac:dyDescent="0.2">
      <c r="A130" s="9">
        <v>409334</v>
      </c>
      <c r="B130" s="9" t="s">
        <v>1557</v>
      </c>
      <c r="C130" s="9" t="s">
        <v>766</v>
      </c>
      <c r="D130" s="9" t="s">
        <v>1558</v>
      </c>
      <c r="E130" s="9" t="s">
        <v>92</v>
      </c>
      <c r="F130" s="188">
        <v>30577</v>
      </c>
      <c r="G130" s="9" t="s">
        <v>949</v>
      </c>
      <c r="H130" s="9" t="s">
        <v>31</v>
      </c>
      <c r="I130" s="9" t="s">
        <v>172</v>
      </c>
      <c r="J130" s="9" t="s">
        <v>32</v>
      </c>
      <c r="K130" s="9">
        <v>2002</v>
      </c>
      <c r="L130" s="9" t="s">
        <v>71</v>
      </c>
      <c r="Q130" s="9">
        <v>2000</v>
      </c>
      <c r="W130" s="9" t="s">
        <v>269</v>
      </c>
      <c r="X130" s="9" t="s">
        <v>680</v>
      </c>
    </row>
    <row r="131" spans="1:28" x14ac:dyDescent="0.2">
      <c r="A131" s="9">
        <v>409363</v>
      </c>
      <c r="B131" s="9" t="s">
        <v>1559</v>
      </c>
      <c r="C131" s="9" t="s">
        <v>1560</v>
      </c>
      <c r="D131" s="9" t="s">
        <v>799</v>
      </c>
      <c r="E131" s="9" t="s">
        <v>93</v>
      </c>
      <c r="F131" s="188">
        <v>31176</v>
      </c>
      <c r="G131" s="9" t="s">
        <v>777</v>
      </c>
      <c r="H131" s="9" t="s">
        <v>31</v>
      </c>
      <c r="I131" s="9" t="s">
        <v>172</v>
      </c>
      <c r="Y131" s="9" t="s">
        <v>3883</v>
      </c>
      <c r="Z131" s="9" t="s">
        <v>3884</v>
      </c>
      <c r="AA131" s="9" t="s">
        <v>3885</v>
      </c>
      <c r="AB131" s="9" t="s">
        <v>3886</v>
      </c>
    </row>
    <row r="132" spans="1:28" x14ac:dyDescent="0.2">
      <c r="A132" s="9">
        <v>409365</v>
      </c>
      <c r="B132" s="9" t="s">
        <v>1561</v>
      </c>
      <c r="C132" s="9" t="s">
        <v>1502</v>
      </c>
      <c r="D132" s="9" t="s">
        <v>1562</v>
      </c>
      <c r="E132" s="9" t="s">
        <v>93</v>
      </c>
      <c r="F132" s="188">
        <v>29712</v>
      </c>
      <c r="G132" s="9" t="s">
        <v>650</v>
      </c>
      <c r="H132" s="9" t="s">
        <v>31</v>
      </c>
      <c r="I132" s="9" t="s">
        <v>172</v>
      </c>
      <c r="J132" s="9" t="s">
        <v>32</v>
      </c>
      <c r="K132" s="9">
        <v>2000</v>
      </c>
      <c r="L132" s="9" t="s">
        <v>83</v>
      </c>
      <c r="Q132" s="9">
        <v>2000</v>
      </c>
      <c r="S132" s="9" t="s">
        <v>269</v>
      </c>
      <c r="U132" s="9" t="s">
        <v>269</v>
      </c>
      <c r="V132" s="9" t="s">
        <v>269</v>
      </c>
      <c r="W132" s="9" t="s">
        <v>269</v>
      </c>
      <c r="X132" s="9" t="s">
        <v>504</v>
      </c>
    </row>
    <row r="133" spans="1:28" x14ac:dyDescent="0.2">
      <c r="A133" s="9">
        <v>409475</v>
      </c>
      <c r="B133" s="9" t="s">
        <v>1563</v>
      </c>
      <c r="C133" s="9" t="s">
        <v>457</v>
      </c>
      <c r="D133" s="9" t="s">
        <v>1564</v>
      </c>
      <c r="E133" s="9" t="s">
        <v>93</v>
      </c>
      <c r="F133" s="188">
        <v>32538</v>
      </c>
      <c r="G133" s="9" t="s">
        <v>34</v>
      </c>
      <c r="H133" s="9" t="s">
        <v>31</v>
      </c>
      <c r="I133" s="9" t="s">
        <v>172</v>
      </c>
      <c r="Q133" s="9">
        <v>2000</v>
      </c>
      <c r="W133" s="9" t="s">
        <v>269</v>
      </c>
      <c r="X133" s="9" t="s">
        <v>504</v>
      </c>
    </row>
    <row r="134" spans="1:28" x14ac:dyDescent="0.2">
      <c r="A134" s="9">
        <v>409539</v>
      </c>
      <c r="B134" s="9" t="s">
        <v>1565</v>
      </c>
      <c r="C134" s="9" t="s">
        <v>808</v>
      </c>
      <c r="D134" s="9" t="s">
        <v>1566</v>
      </c>
      <c r="E134" s="9" t="s">
        <v>93</v>
      </c>
      <c r="F134" s="188">
        <v>30317</v>
      </c>
      <c r="G134" s="9" t="s">
        <v>861</v>
      </c>
      <c r="H134" s="9" t="s">
        <v>31</v>
      </c>
      <c r="I134" s="9" t="s">
        <v>172</v>
      </c>
      <c r="Q134" s="9">
        <v>2000</v>
      </c>
      <c r="W134" s="9" t="s">
        <v>269</v>
      </c>
      <c r="X134" s="9" t="s">
        <v>680</v>
      </c>
    </row>
    <row r="135" spans="1:28" x14ac:dyDescent="0.2">
      <c r="A135" s="9">
        <v>409540</v>
      </c>
      <c r="B135" s="9" t="s">
        <v>1567</v>
      </c>
      <c r="C135" s="9" t="s">
        <v>435</v>
      </c>
      <c r="D135" s="9" t="s">
        <v>329</v>
      </c>
      <c r="E135" s="9" t="s">
        <v>93</v>
      </c>
      <c r="F135" s="188">
        <v>30505</v>
      </c>
      <c r="G135" s="9" t="s">
        <v>34</v>
      </c>
      <c r="H135" s="9" t="s">
        <v>31</v>
      </c>
      <c r="I135" s="9" t="s">
        <v>172</v>
      </c>
      <c r="Q135" s="9">
        <v>2000</v>
      </c>
      <c r="U135" s="9" t="s">
        <v>269</v>
      </c>
      <c r="V135" s="9" t="s">
        <v>269</v>
      </c>
      <c r="W135" s="9" t="s">
        <v>269</v>
      </c>
      <c r="X135" s="9" t="s">
        <v>504</v>
      </c>
    </row>
    <row r="136" spans="1:28" x14ac:dyDescent="0.2">
      <c r="A136" s="9">
        <v>409730</v>
      </c>
      <c r="B136" s="9" t="s">
        <v>1568</v>
      </c>
      <c r="C136" s="9" t="s">
        <v>341</v>
      </c>
      <c r="D136" s="9" t="s">
        <v>279</v>
      </c>
      <c r="E136" s="9" t="s">
        <v>92</v>
      </c>
      <c r="F136" s="188">
        <v>31413</v>
      </c>
      <c r="G136" s="9" t="s">
        <v>716</v>
      </c>
      <c r="H136" s="9" t="s">
        <v>31</v>
      </c>
      <c r="I136" s="9" t="s">
        <v>172</v>
      </c>
      <c r="Q136" s="9">
        <v>2000</v>
      </c>
      <c r="T136" s="9" t="s">
        <v>269</v>
      </c>
      <c r="U136" s="9" t="s">
        <v>269</v>
      </c>
      <c r="V136" s="9" t="s">
        <v>269</v>
      </c>
      <c r="W136" s="9" t="s">
        <v>269</v>
      </c>
      <c r="X136" s="9" t="s">
        <v>504</v>
      </c>
    </row>
    <row r="137" spans="1:28" x14ac:dyDescent="0.2">
      <c r="A137" s="9">
        <v>409775</v>
      </c>
      <c r="B137" s="9" t="s">
        <v>1569</v>
      </c>
      <c r="C137" s="9" t="s">
        <v>611</v>
      </c>
      <c r="D137" s="9" t="s">
        <v>1570</v>
      </c>
      <c r="E137" s="9" t="s">
        <v>92</v>
      </c>
      <c r="F137" s="188">
        <v>32509</v>
      </c>
      <c r="G137" s="9" t="s">
        <v>34</v>
      </c>
      <c r="H137" s="9" t="s">
        <v>31</v>
      </c>
      <c r="I137" s="9" t="s">
        <v>172</v>
      </c>
      <c r="Q137" s="9">
        <v>2000</v>
      </c>
      <c r="R137" s="9" t="s">
        <v>269</v>
      </c>
      <c r="S137" s="9" t="s">
        <v>269</v>
      </c>
      <c r="T137" s="9" t="s">
        <v>269</v>
      </c>
      <c r="U137" s="9" t="s">
        <v>269</v>
      </c>
      <c r="V137" s="9" t="s">
        <v>269</v>
      </c>
      <c r="W137" s="9" t="s">
        <v>269</v>
      </c>
      <c r="X137" s="9" t="s">
        <v>504</v>
      </c>
    </row>
    <row r="138" spans="1:28" x14ac:dyDescent="0.2">
      <c r="A138" s="9">
        <v>409837</v>
      </c>
      <c r="B138" s="9" t="s">
        <v>1571</v>
      </c>
      <c r="C138" s="9" t="s">
        <v>398</v>
      </c>
      <c r="D138" s="9" t="s">
        <v>1572</v>
      </c>
      <c r="E138" s="9" t="s">
        <v>92</v>
      </c>
      <c r="F138" s="188">
        <v>31414</v>
      </c>
      <c r="G138" s="9" t="s">
        <v>1573</v>
      </c>
      <c r="H138" s="9" t="s">
        <v>31</v>
      </c>
      <c r="I138" s="9" t="s">
        <v>172</v>
      </c>
      <c r="Q138" s="9">
        <v>2000</v>
      </c>
      <c r="U138" s="9" t="s">
        <v>269</v>
      </c>
      <c r="V138" s="9" t="s">
        <v>269</v>
      </c>
      <c r="W138" s="9" t="s">
        <v>269</v>
      </c>
    </row>
    <row r="139" spans="1:28" x14ac:dyDescent="0.2">
      <c r="A139" s="9">
        <v>409914</v>
      </c>
      <c r="B139" s="9" t="s">
        <v>1574</v>
      </c>
      <c r="C139" s="9" t="s">
        <v>909</v>
      </c>
      <c r="D139" s="9" t="s">
        <v>1575</v>
      </c>
      <c r="E139" s="9" t="s">
        <v>93</v>
      </c>
      <c r="F139" s="188">
        <v>31391</v>
      </c>
      <c r="G139" s="9" t="s">
        <v>34</v>
      </c>
      <c r="H139" s="9" t="s">
        <v>31</v>
      </c>
      <c r="I139" s="9" t="s">
        <v>172</v>
      </c>
      <c r="J139" s="9" t="s">
        <v>32</v>
      </c>
      <c r="K139" s="9">
        <v>2003</v>
      </c>
      <c r="L139" s="9" t="s">
        <v>34</v>
      </c>
      <c r="Q139" s="9">
        <v>2000</v>
      </c>
      <c r="U139" s="9" t="s">
        <v>269</v>
      </c>
      <c r="V139" s="9" t="s">
        <v>269</v>
      </c>
      <c r="W139" s="9" t="s">
        <v>269</v>
      </c>
      <c r="X139" s="9" t="s">
        <v>504</v>
      </c>
    </row>
    <row r="140" spans="1:28" x14ac:dyDescent="0.2">
      <c r="A140" s="9">
        <v>409945</v>
      </c>
      <c r="B140" s="9" t="s">
        <v>1576</v>
      </c>
      <c r="C140" s="9" t="s">
        <v>1577</v>
      </c>
      <c r="D140" s="9" t="s">
        <v>804</v>
      </c>
      <c r="E140" s="9" t="s">
        <v>93</v>
      </c>
      <c r="F140" s="188">
        <v>29012</v>
      </c>
      <c r="G140" s="9" t="s">
        <v>34</v>
      </c>
      <c r="H140" s="9" t="s">
        <v>31</v>
      </c>
      <c r="I140" s="9" t="s">
        <v>172</v>
      </c>
      <c r="J140" s="9" t="s">
        <v>29</v>
      </c>
      <c r="K140" s="9">
        <v>1997</v>
      </c>
      <c r="L140" s="9" t="s">
        <v>34</v>
      </c>
      <c r="Q140" s="9">
        <v>2000</v>
      </c>
      <c r="T140" s="9" t="s">
        <v>269</v>
      </c>
      <c r="U140" s="9" t="s">
        <v>269</v>
      </c>
      <c r="V140" s="9" t="s">
        <v>269</v>
      </c>
      <c r="W140" s="9" t="s">
        <v>269</v>
      </c>
      <c r="X140" s="9" t="s">
        <v>504</v>
      </c>
    </row>
    <row r="141" spans="1:28" x14ac:dyDescent="0.2">
      <c r="A141" s="9">
        <v>409952</v>
      </c>
      <c r="B141" s="9" t="s">
        <v>1578</v>
      </c>
      <c r="C141" s="9" t="s">
        <v>284</v>
      </c>
      <c r="D141" s="9" t="s">
        <v>1579</v>
      </c>
      <c r="E141" s="9" t="s">
        <v>92</v>
      </c>
      <c r="F141" s="188">
        <v>31206</v>
      </c>
      <c r="G141" s="9" t="s">
        <v>34</v>
      </c>
      <c r="H141" s="9" t="s">
        <v>31</v>
      </c>
      <c r="I141" s="9" t="s">
        <v>172</v>
      </c>
      <c r="J141" s="9" t="s">
        <v>29</v>
      </c>
      <c r="K141" s="9">
        <v>2004</v>
      </c>
      <c r="L141" s="9" t="s">
        <v>34</v>
      </c>
      <c r="Q141" s="9">
        <v>2000</v>
      </c>
      <c r="S141" s="9" t="s">
        <v>269</v>
      </c>
      <c r="T141" s="9" t="s">
        <v>269</v>
      </c>
      <c r="U141" s="9" t="s">
        <v>269</v>
      </c>
      <c r="V141" s="9" t="s">
        <v>269</v>
      </c>
      <c r="W141" s="9" t="s">
        <v>269</v>
      </c>
    </row>
    <row r="142" spans="1:28" x14ac:dyDescent="0.2">
      <c r="A142" s="9">
        <v>410058</v>
      </c>
      <c r="B142" s="9" t="s">
        <v>1580</v>
      </c>
      <c r="C142" s="9" t="s">
        <v>547</v>
      </c>
      <c r="D142" s="9" t="s">
        <v>1581</v>
      </c>
      <c r="E142" s="9" t="s">
        <v>92</v>
      </c>
      <c r="F142" s="188">
        <v>31962</v>
      </c>
      <c r="G142" s="9" t="s">
        <v>34</v>
      </c>
      <c r="H142" s="9" t="s">
        <v>31</v>
      </c>
      <c r="I142" s="9" t="s">
        <v>172</v>
      </c>
      <c r="J142" s="9" t="s">
        <v>32</v>
      </c>
      <c r="K142" s="9">
        <v>2006</v>
      </c>
      <c r="L142" s="9" t="s">
        <v>34</v>
      </c>
      <c r="Y142" s="9" t="s">
        <v>3887</v>
      </c>
      <c r="Z142" s="9" t="s">
        <v>3888</v>
      </c>
      <c r="AA142" s="9" t="s">
        <v>3889</v>
      </c>
      <c r="AB142" s="9" t="s">
        <v>3890</v>
      </c>
    </row>
    <row r="143" spans="1:28" x14ac:dyDescent="0.2">
      <c r="A143" s="9">
        <v>410096</v>
      </c>
      <c r="B143" s="9" t="s">
        <v>1582</v>
      </c>
      <c r="C143" s="9" t="s">
        <v>317</v>
      </c>
      <c r="D143" s="9" t="s">
        <v>643</v>
      </c>
      <c r="E143" s="9" t="s">
        <v>92</v>
      </c>
      <c r="F143" s="188">
        <v>32834</v>
      </c>
      <c r="G143" s="9" t="s">
        <v>338</v>
      </c>
      <c r="H143" s="9" t="s">
        <v>31</v>
      </c>
      <c r="I143" s="9" t="s">
        <v>172</v>
      </c>
      <c r="Q143" s="9">
        <v>2000</v>
      </c>
      <c r="W143" s="9" t="s">
        <v>269</v>
      </c>
      <c r="X143" s="9" t="s">
        <v>504</v>
      </c>
    </row>
    <row r="144" spans="1:28" x14ac:dyDescent="0.2">
      <c r="A144" s="9">
        <v>410124</v>
      </c>
      <c r="B144" s="9" t="s">
        <v>1583</v>
      </c>
      <c r="C144" s="9" t="s">
        <v>632</v>
      </c>
      <c r="D144" s="9" t="s">
        <v>1584</v>
      </c>
      <c r="E144" s="9" t="s">
        <v>92</v>
      </c>
      <c r="F144" s="188">
        <v>31625</v>
      </c>
      <c r="G144" s="9" t="s">
        <v>43</v>
      </c>
      <c r="H144" s="9" t="s">
        <v>31</v>
      </c>
      <c r="I144" s="9" t="s">
        <v>172</v>
      </c>
      <c r="Q144" s="9">
        <v>2000</v>
      </c>
      <c r="U144" s="9" t="s">
        <v>269</v>
      </c>
      <c r="V144" s="9" t="s">
        <v>269</v>
      </c>
      <c r="W144" s="9" t="s">
        <v>269</v>
      </c>
      <c r="X144" s="9" t="s">
        <v>504</v>
      </c>
    </row>
    <row r="145" spans="1:28" x14ac:dyDescent="0.2">
      <c r="A145" s="9">
        <v>410234</v>
      </c>
      <c r="B145" s="9" t="s">
        <v>1585</v>
      </c>
      <c r="C145" s="9" t="s">
        <v>454</v>
      </c>
      <c r="D145" s="9" t="s">
        <v>333</v>
      </c>
      <c r="E145" s="9" t="s">
        <v>92</v>
      </c>
      <c r="F145" s="188">
        <v>30683</v>
      </c>
      <c r="G145" s="9" t="s">
        <v>589</v>
      </c>
      <c r="H145" s="9" t="s">
        <v>31</v>
      </c>
      <c r="I145" s="9" t="s">
        <v>172</v>
      </c>
      <c r="J145" s="9" t="s">
        <v>1332</v>
      </c>
      <c r="K145" s="9">
        <v>2001</v>
      </c>
      <c r="L145" s="9" t="s">
        <v>83</v>
      </c>
      <c r="Q145" s="9">
        <v>2000</v>
      </c>
      <c r="V145" s="9" t="s">
        <v>269</v>
      </c>
      <c r="W145" s="9" t="s">
        <v>269</v>
      </c>
    </row>
    <row r="146" spans="1:28" x14ac:dyDescent="0.2">
      <c r="A146" s="9">
        <v>410235</v>
      </c>
      <c r="B146" s="9" t="s">
        <v>1586</v>
      </c>
      <c r="C146" s="9" t="s">
        <v>395</v>
      </c>
      <c r="D146" s="9" t="s">
        <v>1587</v>
      </c>
      <c r="E146" s="9" t="s">
        <v>92</v>
      </c>
      <c r="F146" s="188">
        <v>30431</v>
      </c>
      <c r="G146" s="9" t="s">
        <v>34</v>
      </c>
      <c r="H146" s="9" t="s">
        <v>31</v>
      </c>
      <c r="I146" s="9" t="s">
        <v>172</v>
      </c>
      <c r="Q146" s="9">
        <v>2000</v>
      </c>
      <c r="U146" s="9" t="s">
        <v>269</v>
      </c>
      <c r="V146" s="9" t="s">
        <v>269</v>
      </c>
      <c r="W146" s="9" t="s">
        <v>269</v>
      </c>
      <c r="X146" s="9" t="s">
        <v>504</v>
      </c>
    </row>
    <row r="147" spans="1:28" x14ac:dyDescent="0.2">
      <c r="A147" s="9">
        <v>410249</v>
      </c>
      <c r="B147" s="9" t="s">
        <v>1588</v>
      </c>
      <c r="C147" s="9" t="s">
        <v>306</v>
      </c>
      <c r="D147" s="9" t="s">
        <v>484</v>
      </c>
      <c r="E147" s="9" t="s">
        <v>282</v>
      </c>
      <c r="F147" s="188">
        <v>31899</v>
      </c>
      <c r="G147" s="9" t="s">
        <v>34</v>
      </c>
      <c r="H147" s="9" t="s">
        <v>31</v>
      </c>
      <c r="I147" s="9" t="s">
        <v>172</v>
      </c>
      <c r="J147" s="9" t="s">
        <v>32</v>
      </c>
      <c r="K147" s="9">
        <v>2005</v>
      </c>
      <c r="L147" s="9" t="s">
        <v>34</v>
      </c>
    </row>
    <row r="148" spans="1:28" x14ac:dyDescent="0.2">
      <c r="A148" s="9">
        <v>410267</v>
      </c>
      <c r="B148" s="9" t="s">
        <v>1589</v>
      </c>
      <c r="C148" s="9" t="s">
        <v>1590</v>
      </c>
      <c r="D148" s="9" t="s">
        <v>525</v>
      </c>
      <c r="E148" s="9" t="s">
        <v>93</v>
      </c>
      <c r="F148" s="188">
        <v>32143</v>
      </c>
      <c r="G148" s="9" t="s">
        <v>1591</v>
      </c>
      <c r="H148" s="9" t="s">
        <v>31</v>
      </c>
      <c r="I148" s="9" t="s">
        <v>172</v>
      </c>
      <c r="Q148" s="9">
        <v>2000</v>
      </c>
      <c r="R148" s="9" t="s">
        <v>269</v>
      </c>
      <c r="U148" s="9" t="s">
        <v>269</v>
      </c>
      <c r="V148" s="9" t="s">
        <v>269</v>
      </c>
      <c r="W148" s="9" t="s">
        <v>269</v>
      </c>
      <c r="X148" s="9" t="s">
        <v>504</v>
      </c>
    </row>
    <row r="149" spans="1:28" x14ac:dyDescent="0.2">
      <c r="A149" s="9">
        <v>410281</v>
      </c>
      <c r="B149" s="9" t="s">
        <v>1592</v>
      </c>
      <c r="C149" s="9" t="s">
        <v>679</v>
      </c>
      <c r="D149" s="9" t="s">
        <v>1593</v>
      </c>
      <c r="E149" s="9" t="s">
        <v>93</v>
      </c>
      <c r="F149" s="188">
        <v>32575</v>
      </c>
      <c r="G149" s="9" t="s">
        <v>34</v>
      </c>
      <c r="H149" s="9" t="s">
        <v>31</v>
      </c>
      <c r="I149" s="9" t="s">
        <v>172</v>
      </c>
      <c r="Q149" s="9">
        <v>2000</v>
      </c>
      <c r="U149" s="9" t="s">
        <v>269</v>
      </c>
      <c r="V149" s="9" t="s">
        <v>269</v>
      </c>
      <c r="W149" s="9" t="s">
        <v>269</v>
      </c>
    </row>
    <row r="150" spans="1:28" x14ac:dyDescent="0.2">
      <c r="A150" s="9">
        <v>410284</v>
      </c>
      <c r="B150" s="9" t="s">
        <v>1594</v>
      </c>
      <c r="C150" s="9" t="s">
        <v>284</v>
      </c>
      <c r="D150" s="9" t="s">
        <v>321</v>
      </c>
      <c r="E150" s="9" t="s">
        <v>93</v>
      </c>
      <c r="F150" s="188">
        <v>30915</v>
      </c>
      <c r="G150" s="9" t="s">
        <v>34</v>
      </c>
      <c r="H150" s="9" t="s">
        <v>31</v>
      </c>
      <c r="I150" s="9" t="s">
        <v>172</v>
      </c>
      <c r="Q150" s="9">
        <v>2000</v>
      </c>
      <c r="U150" s="9" t="s">
        <v>269</v>
      </c>
      <c r="V150" s="9" t="s">
        <v>269</v>
      </c>
      <c r="W150" s="9" t="s">
        <v>269</v>
      </c>
      <c r="X150" s="9" t="s">
        <v>504</v>
      </c>
    </row>
    <row r="151" spans="1:28" x14ac:dyDescent="0.2">
      <c r="A151" s="9">
        <v>410319</v>
      </c>
      <c r="B151" s="9" t="s">
        <v>1595</v>
      </c>
      <c r="C151" s="9" t="s">
        <v>590</v>
      </c>
      <c r="D151" s="9" t="s">
        <v>278</v>
      </c>
      <c r="E151" s="9" t="s">
        <v>93</v>
      </c>
      <c r="F151" s="188">
        <v>32150</v>
      </c>
      <c r="G151" s="9" t="s">
        <v>34</v>
      </c>
      <c r="H151" s="9" t="s">
        <v>75</v>
      </c>
      <c r="I151" s="9" t="s">
        <v>172</v>
      </c>
      <c r="Q151" s="9">
        <v>2000</v>
      </c>
      <c r="U151" s="9" t="s">
        <v>269</v>
      </c>
      <c r="V151" s="9" t="s">
        <v>269</v>
      </c>
      <c r="W151" s="9" t="s">
        <v>269</v>
      </c>
      <c r="X151" s="9" t="s">
        <v>504</v>
      </c>
    </row>
    <row r="152" spans="1:28" x14ac:dyDescent="0.2">
      <c r="A152" s="9">
        <v>410428</v>
      </c>
      <c r="B152" s="9" t="s">
        <v>1596</v>
      </c>
      <c r="C152" s="9" t="s">
        <v>373</v>
      </c>
      <c r="D152" s="9" t="s">
        <v>1597</v>
      </c>
      <c r="E152" s="9" t="s">
        <v>92</v>
      </c>
      <c r="F152" s="188">
        <v>30797</v>
      </c>
      <c r="G152" s="9" t="s">
        <v>34</v>
      </c>
      <c r="H152" s="9" t="s">
        <v>31</v>
      </c>
      <c r="I152" s="9" t="s">
        <v>172</v>
      </c>
      <c r="J152" s="9" t="s">
        <v>32</v>
      </c>
      <c r="K152" s="9">
        <v>2002</v>
      </c>
      <c r="L152" s="9" t="s">
        <v>34</v>
      </c>
      <c r="Q152" s="9">
        <v>2000</v>
      </c>
      <c r="V152" s="9" t="s">
        <v>269</v>
      </c>
      <c r="W152" s="9" t="s">
        <v>269</v>
      </c>
    </row>
    <row r="153" spans="1:28" x14ac:dyDescent="0.2">
      <c r="A153" s="9">
        <v>410437</v>
      </c>
      <c r="B153" s="9" t="s">
        <v>1598</v>
      </c>
      <c r="C153" s="9" t="s">
        <v>627</v>
      </c>
      <c r="D153" s="9" t="s">
        <v>272</v>
      </c>
      <c r="E153" s="9" t="s">
        <v>93</v>
      </c>
      <c r="F153" s="188">
        <v>31048</v>
      </c>
      <c r="G153" s="9" t="s">
        <v>34</v>
      </c>
      <c r="H153" s="9" t="s">
        <v>31</v>
      </c>
      <c r="I153" s="9" t="s">
        <v>172</v>
      </c>
      <c r="Q153" s="9">
        <v>2000</v>
      </c>
      <c r="R153" s="9" t="s">
        <v>269</v>
      </c>
      <c r="S153" s="9" t="s">
        <v>269</v>
      </c>
      <c r="T153" s="9" t="s">
        <v>269</v>
      </c>
      <c r="U153" s="9" t="s">
        <v>269</v>
      </c>
      <c r="V153" s="9" t="s">
        <v>269</v>
      </c>
      <c r="W153" s="9" t="s">
        <v>269</v>
      </c>
      <c r="X153" s="9" t="s">
        <v>504</v>
      </c>
    </row>
    <row r="154" spans="1:28" x14ac:dyDescent="0.2">
      <c r="A154" s="9">
        <v>410447</v>
      </c>
      <c r="B154" s="9" t="s">
        <v>1599</v>
      </c>
      <c r="C154" s="9" t="s">
        <v>284</v>
      </c>
      <c r="D154" s="9" t="s">
        <v>541</v>
      </c>
      <c r="E154" s="9" t="s">
        <v>92</v>
      </c>
      <c r="F154" s="188">
        <v>29076</v>
      </c>
      <c r="G154" s="9" t="s">
        <v>736</v>
      </c>
      <c r="H154" s="9" t="s">
        <v>31</v>
      </c>
      <c r="I154" s="9" t="s">
        <v>172</v>
      </c>
      <c r="Q154" s="9">
        <v>2000</v>
      </c>
      <c r="U154" s="9" t="s">
        <v>269</v>
      </c>
      <c r="V154" s="9" t="s">
        <v>269</v>
      </c>
      <c r="W154" s="9" t="s">
        <v>269</v>
      </c>
      <c r="X154" s="9" t="s">
        <v>504</v>
      </c>
    </row>
    <row r="155" spans="1:28" x14ac:dyDescent="0.2">
      <c r="A155" s="9">
        <v>410498</v>
      </c>
      <c r="B155" s="9" t="s">
        <v>1600</v>
      </c>
      <c r="C155" s="9" t="s">
        <v>1601</v>
      </c>
      <c r="D155" s="9" t="s">
        <v>1602</v>
      </c>
      <c r="E155" s="9" t="s">
        <v>93</v>
      </c>
      <c r="F155" s="188">
        <v>32019</v>
      </c>
      <c r="G155" s="9" t="s">
        <v>74</v>
      </c>
      <c r="H155" s="9" t="s">
        <v>31</v>
      </c>
      <c r="I155" s="9" t="s">
        <v>172</v>
      </c>
      <c r="J155" s="9" t="s">
        <v>32</v>
      </c>
      <c r="K155" s="9">
        <v>2006</v>
      </c>
      <c r="L155" s="9" t="s">
        <v>74</v>
      </c>
      <c r="Q155" s="9">
        <v>2000</v>
      </c>
      <c r="V155" s="9" t="s">
        <v>269</v>
      </c>
      <c r="W155" s="9" t="s">
        <v>269</v>
      </c>
      <c r="X155" s="9" t="s">
        <v>680</v>
      </c>
    </row>
    <row r="156" spans="1:28" x14ac:dyDescent="0.2">
      <c r="A156" s="9">
        <v>410507</v>
      </c>
      <c r="B156" s="9" t="s">
        <v>1603</v>
      </c>
      <c r="C156" s="9" t="s">
        <v>302</v>
      </c>
      <c r="D156" s="9" t="s">
        <v>303</v>
      </c>
      <c r="E156" s="9" t="s">
        <v>93</v>
      </c>
      <c r="F156" s="188">
        <v>30439</v>
      </c>
      <c r="G156" s="9" t="s">
        <v>34</v>
      </c>
      <c r="H156" s="9" t="s">
        <v>31</v>
      </c>
      <c r="I156" s="9" t="s">
        <v>172</v>
      </c>
      <c r="O156" s="188"/>
      <c r="Y156" s="9" t="s">
        <v>3891</v>
      </c>
      <c r="Z156" s="9" t="s">
        <v>1045</v>
      </c>
      <c r="AA156" s="9" t="s">
        <v>3892</v>
      </c>
      <c r="AB156" s="9" t="s">
        <v>1072</v>
      </c>
    </row>
    <row r="157" spans="1:28" x14ac:dyDescent="0.2">
      <c r="A157" s="9">
        <v>410549</v>
      </c>
      <c r="B157" s="9" t="s">
        <v>1604</v>
      </c>
      <c r="C157" s="9" t="s">
        <v>521</v>
      </c>
      <c r="D157" s="9" t="s">
        <v>1605</v>
      </c>
      <c r="E157" s="9" t="s">
        <v>92</v>
      </c>
      <c r="F157" s="188">
        <v>32650</v>
      </c>
      <c r="G157" s="9" t="s">
        <v>34</v>
      </c>
      <c r="H157" s="9" t="s">
        <v>35</v>
      </c>
      <c r="I157" s="9" t="s">
        <v>172</v>
      </c>
      <c r="Q157" s="9">
        <v>2000</v>
      </c>
      <c r="T157" s="9" t="s">
        <v>269</v>
      </c>
      <c r="U157" s="9" t="s">
        <v>269</v>
      </c>
      <c r="V157" s="9" t="s">
        <v>269</v>
      </c>
      <c r="W157" s="9" t="s">
        <v>269</v>
      </c>
      <c r="X157" s="9" t="s">
        <v>504</v>
      </c>
    </row>
    <row r="158" spans="1:28" x14ac:dyDescent="0.2">
      <c r="A158" s="9">
        <v>410584</v>
      </c>
      <c r="B158" s="9" t="s">
        <v>1606</v>
      </c>
      <c r="C158" s="9" t="s">
        <v>676</v>
      </c>
      <c r="D158" s="9" t="s">
        <v>1607</v>
      </c>
      <c r="E158" s="9" t="s">
        <v>92</v>
      </c>
      <c r="F158" s="188">
        <v>27483</v>
      </c>
      <c r="G158" s="9" t="s">
        <v>53</v>
      </c>
      <c r="H158" s="9" t="s">
        <v>31</v>
      </c>
      <c r="I158" s="9" t="s">
        <v>172</v>
      </c>
      <c r="Q158" s="9">
        <v>2000</v>
      </c>
      <c r="T158" s="9" t="s">
        <v>269</v>
      </c>
      <c r="U158" s="9" t="s">
        <v>269</v>
      </c>
      <c r="V158" s="9" t="s">
        <v>269</v>
      </c>
      <c r="W158" s="9" t="s">
        <v>269</v>
      </c>
      <c r="X158" s="9" t="s">
        <v>504</v>
      </c>
    </row>
    <row r="159" spans="1:28" x14ac:dyDescent="0.2">
      <c r="A159" s="9">
        <v>410627</v>
      </c>
      <c r="B159" s="9" t="s">
        <v>1608</v>
      </c>
      <c r="C159" s="9" t="s">
        <v>632</v>
      </c>
      <c r="D159" s="9" t="s">
        <v>1609</v>
      </c>
      <c r="E159" s="9" t="s">
        <v>92</v>
      </c>
      <c r="F159" s="188">
        <v>32721</v>
      </c>
      <c r="G159" s="9" t="s">
        <v>338</v>
      </c>
      <c r="H159" s="9" t="s">
        <v>31</v>
      </c>
      <c r="I159" s="9" t="s">
        <v>172</v>
      </c>
      <c r="Q159" s="9">
        <v>2000</v>
      </c>
      <c r="R159" s="9" t="s">
        <v>269</v>
      </c>
      <c r="S159" s="9" t="s">
        <v>269</v>
      </c>
      <c r="T159" s="9" t="s">
        <v>269</v>
      </c>
      <c r="U159" s="9" t="s">
        <v>269</v>
      </c>
      <c r="V159" s="9" t="s">
        <v>269</v>
      </c>
      <c r="W159" s="9" t="s">
        <v>269</v>
      </c>
      <c r="X159" s="9" t="s">
        <v>504</v>
      </c>
    </row>
    <row r="160" spans="1:28" x14ac:dyDescent="0.2">
      <c r="A160" s="9">
        <v>410647</v>
      </c>
      <c r="B160" s="9" t="s">
        <v>1610</v>
      </c>
      <c r="C160" s="9" t="s">
        <v>665</v>
      </c>
      <c r="D160" s="9" t="s">
        <v>966</v>
      </c>
      <c r="E160" s="9" t="s">
        <v>93</v>
      </c>
      <c r="F160" s="188">
        <v>31048</v>
      </c>
      <c r="G160" s="9" t="s">
        <v>834</v>
      </c>
      <c r="H160" s="9" t="s">
        <v>31</v>
      </c>
      <c r="I160" s="9" t="s">
        <v>172</v>
      </c>
      <c r="J160" s="9" t="s">
        <v>1332</v>
      </c>
      <c r="K160" s="9">
        <v>2005</v>
      </c>
      <c r="L160" s="9" t="s">
        <v>46</v>
      </c>
      <c r="Q160" s="9">
        <v>2000</v>
      </c>
      <c r="V160" s="9" t="s">
        <v>269</v>
      </c>
      <c r="W160" s="9" t="s">
        <v>269</v>
      </c>
    </row>
    <row r="161" spans="1:28" x14ac:dyDescent="0.2">
      <c r="A161" s="9">
        <v>410652</v>
      </c>
      <c r="B161" s="9" t="s">
        <v>1611</v>
      </c>
      <c r="C161" s="9" t="s">
        <v>284</v>
      </c>
      <c r="D161" s="9" t="s">
        <v>1612</v>
      </c>
      <c r="E161" s="9" t="s">
        <v>93</v>
      </c>
      <c r="F161" s="188">
        <v>33060</v>
      </c>
      <c r="G161" s="9" t="s">
        <v>34</v>
      </c>
      <c r="H161" s="9" t="s">
        <v>31</v>
      </c>
      <c r="I161" s="9" t="s">
        <v>172</v>
      </c>
      <c r="Q161" s="9">
        <v>2000</v>
      </c>
      <c r="U161" s="9" t="s">
        <v>269</v>
      </c>
      <c r="V161" s="9" t="s">
        <v>269</v>
      </c>
      <c r="W161" s="9" t="s">
        <v>269</v>
      </c>
      <c r="X161" s="9" t="s">
        <v>504</v>
      </c>
    </row>
    <row r="162" spans="1:28" x14ac:dyDescent="0.2">
      <c r="A162" s="9">
        <v>410685</v>
      </c>
      <c r="B162" s="9" t="s">
        <v>1613</v>
      </c>
      <c r="C162" s="9" t="s">
        <v>306</v>
      </c>
      <c r="D162" s="9" t="s">
        <v>1614</v>
      </c>
      <c r="E162" s="9" t="s">
        <v>93</v>
      </c>
      <c r="F162" s="188">
        <v>32162</v>
      </c>
      <c r="G162" s="9" t="s">
        <v>596</v>
      </c>
      <c r="H162" s="9" t="s">
        <v>31</v>
      </c>
      <c r="I162" s="9" t="s">
        <v>172</v>
      </c>
      <c r="Q162" s="9">
        <v>2000</v>
      </c>
      <c r="U162" s="9" t="s">
        <v>269</v>
      </c>
      <c r="V162" s="9" t="s">
        <v>269</v>
      </c>
      <c r="W162" s="9" t="s">
        <v>269</v>
      </c>
      <c r="X162" s="9" t="s">
        <v>504</v>
      </c>
    </row>
    <row r="163" spans="1:28" x14ac:dyDescent="0.2">
      <c r="A163" s="9">
        <v>410694</v>
      </c>
      <c r="B163" s="9" t="s">
        <v>1615</v>
      </c>
      <c r="C163" s="9" t="s">
        <v>1616</v>
      </c>
      <c r="D163" s="9" t="s">
        <v>1617</v>
      </c>
      <c r="E163" s="9" t="s">
        <v>92</v>
      </c>
      <c r="F163" s="188">
        <v>31260</v>
      </c>
      <c r="G163" s="9" t="s">
        <v>381</v>
      </c>
      <c r="H163" s="9" t="s">
        <v>31</v>
      </c>
      <c r="I163" s="9" t="s">
        <v>172</v>
      </c>
      <c r="Q163" s="9">
        <v>2000</v>
      </c>
      <c r="R163" s="9" t="s">
        <v>269</v>
      </c>
      <c r="S163" s="9" t="s">
        <v>269</v>
      </c>
      <c r="T163" s="9" t="s">
        <v>269</v>
      </c>
      <c r="U163" s="9" t="s">
        <v>269</v>
      </c>
      <c r="V163" s="9" t="s">
        <v>269</v>
      </c>
      <c r="W163" s="9" t="s">
        <v>269</v>
      </c>
      <c r="X163" s="9" t="s">
        <v>504</v>
      </c>
    </row>
    <row r="164" spans="1:28" x14ac:dyDescent="0.2">
      <c r="A164" s="9">
        <v>410737</v>
      </c>
      <c r="B164" s="9" t="s">
        <v>1618</v>
      </c>
      <c r="C164" s="9" t="s">
        <v>306</v>
      </c>
      <c r="D164" s="9" t="s">
        <v>1619</v>
      </c>
      <c r="E164" s="9" t="s">
        <v>93</v>
      </c>
      <c r="F164" s="188">
        <v>32228</v>
      </c>
      <c r="G164" s="9" t="s">
        <v>438</v>
      </c>
      <c r="H164" s="9" t="s">
        <v>31</v>
      </c>
      <c r="I164" s="9" t="s">
        <v>172</v>
      </c>
      <c r="J164" s="9" t="s">
        <v>32</v>
      </c>
      <c r="K164" s="9">
        <v>2005</v>
      </c>
      <c r="L164" s="9" t="s">
        <v>46</v>
      </c>
      <c r="Y164" s="9" t="s">
        <v>3893</v>
      </c>
      <c r="Z164" s="9" t="s">
        <v>1165</v>
      </c>
      <c r="AA164" s="9" t="s">
        <v>1125</v>
      </c>
      <c r="AB164" s="9" t="s">
        <v>3894</v>
      </c>
    </row>
    <row r="165" spans="1:28" x14ac:dyDescent="0.2">
      <c r="A165" s="9">
        <v>410749</v>
      </c>
      <c r="B165" s="9" t="s">
        <v>1620</v>
      </c>
      <c r="C165" s="9" t="s">
        <v>404</v>
      </c>
      <c r="D165" s="9" t="s">
        <v>296</v>
      </c>
      <c r="E165" s="9" t="s">
        <v>92</v>
      </c>
      <c r="F165" s="188">
        <v>32125</v>
      </c>
      <c r="G165" s="9" t="s">
        <v>1621</v>
      </c>
      <c r="H165" s="9" t="s">
        <v>31</v>
      </c>
      <c r="I165" s="9" t="s">
        <v>172</v>
      </c>
      <c r="J165" s="9" t="s">
        <v>29</v>
      </c>
      <c r="K165" s="9">
        <v>2005</v>
      </c>
      <c r="Q165" s="9">
        <v>2000</v>
      </c>
      <c r="S165" s="9" t="s">
        <v>269</v>
      </c>
      <c r="U165" s="9" t="s">
        <v>269</v>
      </c>
      <c r="V165" s="9" t="s">
        <v>269</v>
      </c>
      <c r="W165" s="9" t="s">
        <v>269</v>
      </c>
      <c r="X165" s="9" t="s">
        <v>504</v>
      </c>
    </row>
    <row r="166" spans="1:28" x14ac:dyDescent="0.2">
      <c r="A166" s="9">
        <v>410778</v>
      </c>
      <c r="B166" s="9" t="s">
        <v>1622</v>
      </c>
      <c r="C166" s="9" t="s">
        <v>407</v>
      </c>
      <c r="D166" s="9" t="s">
        <v>1623</v>
      </c>
      <c r="E166" s="9" t="s">
        <v>93</v>
      </c>
      <c r="F166" s="188">
        <v>32509</v>
      </c>
      <c r="G166" s="9" t="s">
        <v>913</v>
      </c>
      <c r="H166" s="9" t="s">
        <v>31</v>
      </c>
      <c r="I166" s="9" t="s">
        <v>172</v>
      </c>
      <c r="Q166" s="9">
        <v>2000</v>
      </c>
      <c r="U166" s="9" t="s">
        <v>269</v>
      </c>
      <c r="V166" s="9" t="s">
        <v>269</v>
      </c>
      <c r="W166" s="9" t="s">
        <v>269</v>
      </c>
      <c r="X166" s="9" t="s">
        <v>504</v>
      </c>
    </row>
    <row r="167" spans="1:28" x14ac:dyDescent="0.2">
      <c r="A167" s="9">
        <v>410786</v>
      </c>
      <c r="B167" s="9" t="s">
        <v>1624</v>
      </c>
      <c r="C167" s="9" t="s">
        <v>284</v>
      </c>
      <c r="D167" s="9" t="s">
        <v>1625</v>
      </c>
      <c r="E167" s="9" t="s">
        <v>92</v>
      </c>
      <c r="F167" s="188">
        <v>31778</v>
      </c>
      <c r="G167" s="9" t="s">
        <v>43</v>
      </c>
      <c r="H167" s="9" t="s">
        <v>31</v>
      </c>
      <c r="I167" s="9" t="s">
        <v>172</v>
      </c>
      <c r="Q167" s="9">
        <v>2000</v>
      </c>
      <c r="R167" s="9" t="s">
        <v>269</v>
      </c>
      <c r="S167" s="9" t="s">
        <v>269</v>
      </c>
      <c r="T167" s="9" t="s">
        <v>269</v>
      </c>
      <c r="U167" s="9" t="s">
        <v>269</v>
      </c>
      <c r="V167" s="9" t="s">
        <v>269</v>
      </c>
      <c r="W167" s="9" t="s">
        <v>269</v>
      </c>
      <c r="X167" s="9" t="s">
        <v>504</v>
      </c>
    </row>
    <row r="168" spans="1:28" x14ac:dyDescent="0.2">
      <c r="A168" s="9">
        <v>410813</v>
      </c>
      <c r="B168" s="9" t="s">
        <v>1626</v>
      </c>
      <c r="C168" s="9" t="s">
        <v>679</v>
      </c>
      <c r="D168" s="9" t="s">
        <v>581</v>
      </c>
      <c r="E168" s="9" t="s">
        <v>92</v>
      </c>
      <c r="F168" s="188">
        <v>31601</v>
      </c>
      <c r="G168" s="9" t="s">
        <v>34</v>
      </c>
      <c r="H168" s="9" t="s">
        <v>31</v>
      </c>
      <c r="I168" s="9" t="s">
        <v>172</v>
      </c>
      <c r="J168" s="9" t="s">
        <v>32</v>
      </c>
      <c r="K168" s="9">
        <v>2005</v>
      </c>
      <c r="L168" s="9" t="s">
        <v>34</v>
      </c>
      <c r="Y168" s="9" t="s">
        <v>3895</v>
      </c>
      <c r="Z168" s="9" t="s">
        <v>1256</v>
      </c>
      <c r="AA168" s="9" t="s">
        <v>3896</v>
      </c>
      <c r="AB168" s="9" t="s">
        <v>1049</v>
      </c>
    </row>
    <row r="169" spans="1:28" x14ac:dyDescent="0.2">
      <c r="A169" s="9">
        <v>410868</v>
      </c>
      <c r="B169" s="9" t="s">
        <v>1627</v>
      </c>
      <c r="C169" s="9" t="s">
        <v>1628</v>
      </c>
      <c r="D169" s="9" t="s">
        <v>1629</v>
      </c>
      <c r="E169" s="9" t="s">
        <v>92</v>
      </c>
      <c r="F169" s="188">
        <v>28126</v>
      </c>
      <c r="G169" s="9" t="s">
        <v>1630</v>
      </c>
      <c r="H169" s="9" t="s">
        <v>31</v>
      </c>
      <c r="I169" s="9" t="s">
        <v>172</v>
      </c>
      <c r="N169" s="9">
        <v>1000</v>
      </c>
      <c r="O169" s="188">
        <v>44600.479791666665</v>
      </c>
      <c r="P169" s="9">
        <v>115000</v>
      </c>
      <c r="Y169" s="9" t="s">
        <v>3897</v>
      </c>
      <c r="Z169" s="9" t="s">
        <v>3898</v>
      </c>
      <c r="AA169" s="9" t="s">
        <v>1095</v>
      </c>
      <c r="AB169" s="9" t="s">
        <v>1054</v>
      </c>
    </row>
    <row r="170" spans="1:28" x14ac:dyDescent="0.2">
      <c r="A170" s="9">
        <v>410907</v>
      </c>
      <c r="B170" s="9" t="s">
        <v>1631</v>
      </c>
      <c r="C170" s="9" t="s">
        <v>302</v>
      </c>
      <c r="D170" s="9" t="s">
        <v>1632</v>
      </c>
      <c r="E170" s="9" t="s">
        <v>93</v>
      </c>
      <c r="F170" s="188">
        <v>33044</v>
      </c>
      <c r="G170" s="9" t="s">
        <v>34</v>
      </c>
      <c r="H170" s="9" t="s">
        <v>31</v>
      </c>
      <c r="I170" s="9" t="s">
        <v>172</v>
      </c>
      <c r="Q170" s="9">
        <v>2000</v>
      </c>
      <c r="U170" s="9" t="s">
        <v>269</v>
      </c>
      <c r="V170" s="9" t="s">
        <v>269</v>
      </c>
      <c r="W170" s="9" t="s">
        <v>269</v>
      </c>
      <c r="X170" s="9" t="s">
        <v>504</v>
      </c>
    </row>
    <row r="171" spans="1:28" x14ac:dyDescent="0.2">
      <c r="A171" s="9">
        <v>410918</v>
      </c>
      <c r="B171" s="9" t="s">
        <v>1633</v>
      </c>
      <c r="C171" s="9" t="s">
        <v>266</v>
      </c>
      <c r="D171" s="9" t="s">
        <v>1634</v>
      </c>
      <c r="E171" s="9" t="s">
        <v>93</v>
      </c>
      <c r="F171" s="188">
        <v>32143</v>
      </c>
      <c r="G171" s="9" t="s">
        <v>273</v>
      </c>
      <c r="H171" s="9" t="s">
        <v>35</v>
      </c>
      <c r="I171" s="9" t="s">
        <v>172</v>
      </c>
      <c r="J171" s="9" t="s">
        <v>1332</v>
      </c>
      <c r="K171" s="9">
        <v>2004</v>
      </c>
      <c r="L171" s="9" t="s">
        <v>34</v>
      </c>
      <c r="Q171" s="9">
        <v>2000</v>
      </c>
      <c r="V171" s="9" t="s">
        <v>269</v>
      </c>
      <c r="W171" s="9" t="s">
        <v>269</v>
      </c>
    </row>
    <row r="172" spans="1:28" x14ac:dyDescent="0.2">
      <c r="A172" s="9">
        <v>410970</v>
      </c>
      <c r="B172" s="9" t="s">
        <v>1635</v>
      </c>
      <c r="C172" s="9" t="s">
        <v>1636</v>
      </c>
      <c r="D172" s="9" t="s">
        <v>503</v>
      </c>
      <c r="E172" s="9" t="s">
        <v>93</v>
      </c>
      <c r="F172" s="188">
        <v>32968</v>
      </c>
      <c r="G172" s="9" t="s">
        <v>34</v>
      </c>
      <c r="H172" s="9" t="s">
        <v>31</v>
      </c>
      <c r="I172" s="9" t="s">
        <v>172</v>
      </c>
      <c r="Q172" s="9">
        <v>2000</v>
      </c>
      <c r="U172" s="9" t="s">
        <v>269</v>
      </c>
      <c r="V172" s="9" t="s">
        <v>269</v>
      </c>
      <c r="W172" s="9" t="s">
        <v>269</v>
      </c>
      <c r="X172" s="9" t="s">
        <v>504</v>
      </c>
    </row>
    <row r="173" spans="1:28" x14ac:dyDescent="0.2">
      <c r="A173" s="9">
        <v>411067</v>
      </c>
      <c r="B173" s="9" t="s">
        <v>1637</v>
      </c>
      <c r="C173" s="9" t="s">
        <v>708</v>
      </c>
      <c r="D173" s="9" t="s">
        <v>1638</v>
      </c>
      <c r="E173" s="9" t="s">
        <v>93</v>
      </c>
      <c r="F173" s="188">
        <v>32615</v>
      </c>
      <c r="G173" s="9" t="s">
        <v>1639</v>
      </c>
      <c r="H173" s="9" t="s">
        <v>31</v>
      </c>
      <c r="I173" s="9" t="s">
        <v>172</v>
      </c>
      <c r="J173" s="9" t="s">
        <v>29</v>
      </c>
      <c r="K173" s="9">
        <v>2008</v>
      </c>
      <c r="L173" s="9" t="s">
        <v>34</v>
      </c>
      <c r="X173" s="9" t="s">
        <v>504</v>
      </c>
      <c r="Y173" s="9" t="s">
        <v>3899</v>
      </c>
      <c r="Z173" s="9" t="s">
        <v>3900</v>
      </c>
      <c r="AA173" s="9" t="s">
        <v>3901</v>
      </c>
      <c r="AB173" s="9" t="s">
        <v>1078</v>
      </c>
    </row>
    <row r="174" spans="1:28" x14ac:dyDescent="0.2">
      <c r="A174" s="9">
        <v>411073</v>
      </c>
      <c r="B174" s="9" t="s">
        <v>1640</v>
      </c>
      <c r="C174" s="9" t="s">
        <v>1641</v>
      </c>
      <c r="D174" s="9" t="s">
        <v>1642</v>
      </c>
      <c r="E174" s="9" t="s">
        <v>93</v>
      </c>
      <c r="F174" s="188">
        <v>31691</v>
      </c>
      <c r="G174" s="9" t="s">
        <v>1643</v>
      </c>
      <c r="H174" s="9" t="s">
        <v>31</v>
      </c>
      <c r="I174" s="9" t="s">
        <v>172</v>
      </c>
      <c r="Q174" s="9">
        <v>2000</v>
      </c>
      <c r="T174" s="9" t="s">
        <v>269</v>
      </c>
      <c r="U174" s="9" t="s">
        <v>269</v>
      </c>
      <c r="V174" s="9" t="s">
        <v>269</v>
      </c>
      <c r="W174" s="9" t="s">
        <v>269</v>
      </c>
      <c r="X174" s="9" t="s">
        <v>504</v>
      </c>
    </row>
    <row r="175" spans="1:28" x14ac:dyDescent="0.2">
      <c r="A175" s="9">
        <v>411114</v>
      </c>
      <c r="B175" s="9" t="s">
        <v>1644</v>
      </c>
      <c r="C175" s="9" t="s">
        <v>480</v>
      </c>
      <c r="D175" s="9" t="s">
        <v>1645</v>
      </c>
      <c r="E175" s="9" t="s">
        <v>92</v>
      </c>
      <c r="F175" s="188">
        <v>32247</v>
      </c>
      <c r="G175" s="9" t="s">
        <v>301</v>
      </c>
      <c r="H175" s="9" t="s">
        <v>31</v>
      </c>
      <c r="I175" s="9" t="s">
        <v>172</v>
      </c>
      <c r="J175" s="9" t="s">
        <v>32</v>
      </c>
      <c r="K175" s="9">
        <v>2006</v>
      </c>
      <c r="L175" s="9" t="s">
        <v>46</v>
      </c>
      <c r="Q175" s="9">
        <v>2000</v>
      </c>
      <c r="S175" s="9" t="s">
        <v>269</v>
      </c>
      <c r="U175" s="9" t="s">
        <v>269</v>
      </c>
      <c r="V175" s="9" t="s">
        <v>269</v>
      </c>
      <c r="W175" s="9" t="s">
        <v>269</v>
      </c>
      <c r="X175" s="9" t="s">
        <v>504</v>
      </c>
    </row>
    <row r="176" spans="1:28" x14ac:dyDescent="0.2">
      <c r="A176" s="9">
        <v>411116</v>
      </c>
      <c r="B176" s="9" t="s">
        <v>1646</v>
      </c>
      <c r="C176" s="9" t="s">
        <v>439</v>
      </c>
      <c r="D176" s="9" t="s">
        <v>1647</v>
      </c>
      <c r="E176" s="9" t="s">
        <v>92</v>
      </c>
      <c r="F176" s="188">
        <v>31983</v>
      </c>
      <c r="G176" s="9" t="s">
        <v>34</v>
      </c>
      <c r="H176" s="9" t="s">
        <v>31</v>
      </c>
      <c r="I176" s="9" t="s">
        <v>172</v>
      </c>
      <c r="Q176" s="9">
        <v>2000</v>
      </c>
      <c r="S176" s="9" t="s">
        <v>269</v>
      </c>
      <c r="T176" s="9" t="s">
        <v>269</v>
      </c>
      <c r="U176" s="9" t="s">
        <v>269</v>
      </c>
      <c r="V176" s="9" t="s">
        <v>269</v>
      </c>
      <c r="W176" s="9" t="s">
        <v>269</v>
      </c>
      <c r="X176" s="9" t="s">
        <v>504</v>
      </c>
    </row>
    <row r="177" spans="1:28" x14ac:dyDescent="0.2">
      <c r="A177" s="9">
        <v>411124</v>
      </c>
      <c r="B177" s="9" t="s">
        <v>1648</v>
      </c>
      <c r="C177" s="9" t="s">
        <v>912</v>
      </c>
      <c r="D177" s="9" t="s">
        <v>1649</v>
      </c>
      <c r="E177" s="9" t="s">
        <v>93</v>
      </c>
      <c r="F177" s="188">
        <v>32283</v>
      </c>
      <c r="G177" s="9" t="s">
        <v>1650</v>
      </c>
      <c r="H177" s="9" t="s">
        <v>31</v>
      </c>
      <c r="I177" s="9" t="s">
        <v>172</v>
      </c>
      <c r="Q177" s="9">
        <v>2000</v>
      </c>
      <c r="U177" s="9" t="s">
        <v>269</v>
      </c>
      <c r="V177" s="9" t="s">
        <v>269</v>
      </c>
      <c r="W177" s="9" t="s">
        <v>269</v>
      </c>
      <c r="X177" s="9" t="s">
        <v>504</v>
      </c>
    </row>
    <row r="178" spans="1:28" x14ac:dyDescent="0.2">
      <c r="A178" s="9">
        <v>411133</v>
      </c>
      <c r="B178" s="9" t="s">
        <v>853</v>
      </c>
      <c r="C178" s="9" t="s">
        <v>411</v>
      </c>
      <c r="D178" s="9" t="s">
        <v>1651</v>
      </c>
      <c r="E178" s="9" t="s">
        <v>92</v>
      </c>
      <c r="F178" s="188">
        <v>27760</v>
      </c>
      <c r="G178" s="9" t="s">
        <v>953</v>
      </c>
      <c r="H178" s="9" t="s">
        <v>31</v>
      </c>
      <c r="I178" s="9" t="s">
        <v>172</v>
      </c>
      <c r="J178" s="9" t="s">
        <v>32</v>
      </c>
      <c r="K178" s="9">
        <v>1998</v>
      </c>
      <c r="L178" s="9" t="s">
        <v>46</v>
      </c>
      <c r="Q178" s="9">
        <v>2000</v>
      </c>
      <c r="V178" s="9" t="s">
        <v>269</v>
      </c>
      <c r="W178" s="9" t="s">
        <v>269</v>
      </c>
    </row>
    <row r="179" spans="1:28" x14ac:dyDescent="0.2">
      <c r="A179" s="9">
        <v>411135</v>
      </c>
      <c r="B179" s="9" t="s">
        <v>1652</v>
      </c>
      <c r="C179" s="9" t="s">
        <v>557</v>
      </c>
      <c r="D179" s="9" t="s">
        <v>1653</v>
      </c>
      <c r="E179" s="9" t="s">
        <v>92</v>
      </c>
      <c r="F179" s="188">
        <v>31607</v>
      </c>
      <c r="G179" s="9" t="s">
        <v>501</v>
      </c>
      <c r="H179" s="9" t="s">
        <v>31</v>
      </c>
      <c r="I179" s="9" t="s">
        <v>172</v>
      </c>
      <c r="Y179" s="9" t="s">
        <v>3902</v>
      </c>
      <c r="Z179" s="9" t="s">
        <v>3903</v>
      </c>
      <c r="AA179" s="9" t="s">
        <v>3904</v>
      </c>
      <c r="AB179" s="9" t="s">
        <v>1054</v>
      </c>
    </row>
    <row r="180" spans="1:28" x14ac:dyDescent="0.2">
      <c r="A180" s="9">
        <v>411216</v>
      </c>
      <c r="B180" s="9" t="s">
        <v>1654</v>
      </c>
      <c r="C180" s="9" t="s">
        <v>284</v>
      </c>
      <c r="D180" s="9" t="s">
        <v>1655</v>
      </c>
      <c r="E180" s="9" t="s">
        <v>92</v>
      </c>
      <c r="F180" s="188">
        <v>32518</v>
      </c>
      <c r="G180" s="9" t="s">
        <v>273</v>
      </c>
      <c r="H180" s="9" t="s">
        <v>31</v>
      </c>
      <c r="I180" s="9" t="s">
        <v>172</v>
      </c>
      <c r="Q180" s="9">
        <v>2000</v>
      </c>
      <c r="R180" s="9" t="s">
        <v>269</v>
      </c>
      <c r="S180" s="9" t="s">
        <v>269</v>
      </c>
      <c r="T180" s="9" t="s">
        <v>269</v>
      </c>
      <c r="U180" s="9" t="s">
        <v>269</v>
      </c>
      <c r="V180" s="9" t="s">
        <v>269</v>
      </c>
      <c r="W180" s="9" t="s">
        <v>269</v>
      </c>
      <c r="X180" s="9" t="s">
        <v>504</v>
      </c>
    </row>
    <row r="181" spans="1:28" x14ac:dyDescent="0.2">
      <c r="A181" s="9">
        <v>411228</v>
      </c>
      <c r="B181" s="9" t="s">
        <v>1656</v>
      </c>
      <c r="C181" s="9" t="s">
        <v>347</v>
      </c>
      <c r="D181" s="9" t="s">
        <v>1657</v>
      </c>
      <c r="E181" s="9" t="s">
        <v>92</v>
      </c>
      <c r="F181" s="188">
        <v>32758</v>
      </c>
      <c r="G181" s="9" t="s">
        <v>1658</v>
      </c>
      <c r="H181" s="9" t="s">
        <v>31</v>
      </c>
      <c r="I181" s="9" t="s">
        <v>172</v>
      </c>
      <c r="Q181" s="9">
        <v>2000</v>
      </c>
      <c r="R181" s="9" t="s">
        <v>269</v>
      </c>
      <c r="S181" s="9" t="s">
        <v>269</v>
      </c>
      <c r="T181" s="9" t="s">
        <v>269</v>
      </c>
      <c r="U181" s="9" t="s">
        <v>269</v>
      </c>
      <c r="V181" s="9" t="s">
        <v>269</v>
      </c>
      <c r="W181" s="9" t="s">
        <v>269</v>
      </c>
      <c r="X181" s="9" t="s">
        <v>504</v>
      </c>
    </row>
    <row r="182" spans="1:28" x14ac:dyDescent="0.2">
      <c r="A182" s="9">
        <v>411243</v>
      </c>
      <c r="B182" s="9" t="s">
        <v>1659</v>
      </c>
      <c r="C182" s="9" t="s">
        <v>782</v>
      </c>
      <c r="D182" s="9" t="s">
        <v>1660</v>
      </c>
      <c r="E182" s="9" t="s">
        <v>93</v>
      </c>
      <c r="F182" s="188">
        <v>32651</v>
      </c>
      <c r="G182" s="9" t="s">
        <v>34</v>
      </c>
      <c r="H182" s="9" t="s">
        <v>31</v>
      </c>
      <c r="I182" s="9" t="s">
        <v>172</v>
      </c>
      <c r="J182" s="9" t="s">
        <v>32</v>
      </c>
      <c r="K182" s="9">
        <v>2007</v>
      </c>
      <c r="L182" s="9" t="s">
        <v>46</v>
      </c>
      <c r="Q182" s="9">
        <v>2000</v>
      </c>
      <c r="W182" s="9" t="s">
        <v>269</v>
      </c>
      <c r="X182" s="9" t="s">
        <v>680</v>
      </c>
    </row>
    <row r="183" spans="1:28" x14ac:dyDescent="0.2">
      <c r="A183" s="9">
        <v>411303</v>
      </c>
      <c r="B183" s="9" t="s">
        <v>1661</v>
      </c>
      <c r="C183" s="9" t="s">
        <v>588</v>
      </c>
      <c r="D183" s="9" t="s">
        <v>321</v>
      </c>
      <c r="E183" s="9" t="s">
        <v>93</v>
      </c>
      <c r="F183" s="188">
        <v>28204</v>
      </c>
      <c r="G183" s="9" t="s">
        <v>34</v>
      </c>
      <c r="H183" s="9" t="s">
        <v>31</v>
      </c>
      <c r="I183" s="9" t="s">
        <v>172</v>
      </c>
      <c r="J183" s="9" t="s">
        <v>32</v>
      </c>
      <c r="K183" s="9">
        <v>1998</v>
      </c>
      <c r="L183" s="9" t="s">
        <v>34</v>
      </c>
      <c r="Q183" s="9">
        <v>2000</v>
      </c>
      <c r="S183" s="9" t="s">
        <v>269</v>
      </c>
      <c r="T183" s="9" t="s">
        <v>269</v>
      </c>
      <c r="U183" s="9" t="s">
        <v>269</v>
      </c>
      <c r="V183" s="9" t="s">
        <v>269</v>
      </c>
      <c r="W183" s="9" t="s">
        <v>269</v>
      </c>
      <c r="X183" s="9" t="s">
        <v>504</v>
      </c>
    </row>
    <row r="184" spans="1:28" x14ac:dyDescent="0.2">
      <c r="A184" s="9">
        <v>411308</v>
      </c>
      <c r="B184" s="9" t="s">
        <v>1662</v>
      </c>
      <c r="C184" s="9" t="s">
        <v>417</v>
      </c>
      <c r="D184" s="9" t="s">
        <v>1663</v>
      </c>
      <c r="E184" s="9" t="s">
        <v>92</v>
      </c>
      <c r="F184" s="188">
        <v>31896</v>
      </c>
      <c r="G184" s="9" t="s">
        <v>53</v>
      </c>
      <c r="H184" s="9" t="s">
        <v>31</v>
      </c>
      <c r="I184" s="9" t="s">
        <v>172</v>
      </c>
      <c r="Q184" s="9">
        <v>2000</v>
      </c>
      <c r="T184" s="9" t="s">
        <v>269</v>
      </c>
      <c r="U184" s="9" t="s">
        <v>269</v>
      </c>
      <c r="V184" s="9" t="s">
        <v>269</v>
      </c>
      <c r="W184" s="9" t="s">
        <v>269</v>
      </c>
      <c r="X184" s="9" t="s">
        <v>504</v>
      </c>
    </row>
    <row r="185" spans="1:28" x14ac:dyDescent="0.2">
      <c r="A185" s="9">
        <v>411361</v>
      </c>
      <c r="B185" s="9" t="s">
        <v>1664</v>
      </c>
      <c r="C185" s="9" t="s">
        <v>1665</v>
      </c>
      <c r="D185" s="9" t="s">
        <v>425</v>
      </c>
      <c r="E185" s="9" t="s">
        <v>92</v>
      </c>
      <c r="F185" s="188">
        <v>31662</v>
      </c>
      <c r="G185" s="9" t="s">
        <v>537</v>
      </c>
      <c r="H185" s="9" t="s">
        <v>31</v>
      </c>
      <c r="I185" s="9" t="s">
        <v>172</v>
      </c>
      <c r="J185" s="9" t="s">
        <v>32</v>
      </c>
      <c r="K185" s="9">
        <v>2006</v>
      </c>
      <c r="L185" s="9" t="s">
        <v>46</v>
      </c>
      <c r="Q185" s="9">
        <v>2000</v>
      </c>
      <c r="T185" s="9" t="s">
        <v>269</v>
      </c>
      <c r="U185" s="9" t="s">
        <v>269</v>
      </c>
      <c r="V185" s="9" t="s">
        <v>269</v>
      </c>
      <c r="W185" s="9" t="s">
        <v>269</v>
      </c>
      <c r="X185" s="9" t="s">
        <v>504</v>
      </c>
    </row>
    <row r="186" spans="1:28" x14ac:dyDescent="0.2">
      <c r="A186" s="9">
        <v>411377</v>
      </c>
      <c r="B186" s="9" t="s">
        <v>1666</v>
      </c>
      <c r="C186" s="9" t="s">
        <v>395</v>
      </c>
      <c r="D186" s="9" t="s">
        <v>403</v>
      </c>
      <c r="E186" s="9" t="s">
        <v>92</v>
      </c>
      <c r="F186" s="188">
        <v>31484</v>
      </c>
      <c r="G186" s="9" t="s">
        <v>566</v>
      </c>
      <c r="H186" s="9" t="s">
        <v>31</v>
      </c>
      <c r="I186" s="9" t="s">
        <v>172</v>
      </c>
      <c r="J186" s="9" t="s">
        <v>1332</v>
      </c>
      <c r="K186" s="9">
        <v>2006</v>
      </c>
      <c r="L186" s="9" t="s">
        <v>56</v>
      </c>
      <c r="Q186" s="9">
        <v>2000</v>
      </c>
      <c r="V186" s="9" t="s">
        <v>269</v>
      </c>
      <c r="W186" s="9" t="s">
        <v>269</v>
      </c>
      <c r="X186" s="9" t="s">
        <v>504</v>
      </c>
    </row>
    <row r="187" spans="1:28" x14ac:dyDescent="0.2">
      <c r="A187" s="9">
        <v>411447</v>
      </c>
      <c r="B187" s="9" t="s">
        <v>1667</v>
      </c>
      <c r="C187" s="9" t="s">
        <v>527</v>
      </c>
      <c r="D187" s="9" t="s">
        <v>1668</v>
      </c>
      <c r="E187" s="9" t="s">
        <v>93</v>
      </c>
      <c r="F187" s="188">
        <v>30966</v>
      </c>
      <c r="G187" s="9" t="s">
        <v>806</v>
      </c>
      <c r="H187" s="9" t="s">
        <v>35</v>
      </c>
      <c r="I187" s="9" t="s">
        <v>172</v>
      </c>
      <c r="Q187" s="9">
        <v>2000</v>
      </c>
      <c r="U187" s="9" t="s">
        <v>269</v>
      </c>
      <c r="V187" s="9" t="s">
        <v>269</v>
      </c>
      <c r="W187" s="9" t="s">
        <v>269</v>
      </c>
    </row>
    <row r="188" spans="1:28" x14ac:dyDescent="0.2">
      <c r="A188" s="9">
        <v>411465</v>
      </c>
      <c r="B188" s="9" t="s">
        <v>1669</v>
      </c>
      <c r="C188" s="9" t="s">
        <v>389</v>
      </c>
      <c r="D188" s="9" t="s">
        <v>1670</v>
      </c>
      <c r="E188" s="9" t="s">
        <v>92</v>
      </c>
      <c r="F188" s="188">
        <v>32752</v>
      </c>
      <c r="G188" s="9" t="s">
        <v>570</v>
      </c>
      <c r="H188" s="9" t="s">
        <v>31</v>
      </c>
      <c r="I188" s="9" t="s">
        <v>172</v>
      </c>
      <c r="Y188" s="9" t="s">
        <v>3905</v>
      </c>
      <c r="Z188" s="9" t="s">
        <v>1239</v>
      </c>
      <c r="AA188" s="9" t="s">
        <v>1067</v>
      </c>
      <c r="AB188" s="9" t="s">
        <v>1269</v>
      </c>
    </row>
    <row r="189" spans="1:28" x14ac:dyDescent="0.2">
      <c r="A189" s="9">
        <v>411510</v>
      </c>
      <c r="B189" s="9" t="s">
        <v>1671</v>
      </c>
      <c r="C189" s="9" t="s">
        <v>344</v>
      </c>
      <c r="D189" s="9" t="s">
        <v>490</v>
      </c>
      <c r="E189" s="9" t="s">
        <v>282</v>
      </c>
      <c r="F189" s="188">
        <v>33390</v>
      </c>
      <c r="G189" s="9" t="s">
        <v>668</v>
      </c>
      <c r="H189" s="9" t="s">
        <v>31</v>
      </c>
      <c r="I189" s="9" t="s">
        <v>172</v>
      </c>
      <c r="J189" s="9" t="s">
        <v>29</v>
      </c>
      <c r="K189" s="9">
        <v>2008</v>
      </c>
      <c r="L189" s="9" t="s">
        <v>46</v>
      </c>
      <c r="X189" s="9" t="s">
        <v>1337</v>
      </c>
    </row>
    <row r="190" spans="1:28" x14ac:dyDescent="0.2">
      <c r="A190" s="9">
        <v>411537</v>
      </c>
      <c r="B190" s="9" t="s">
        <v>1672</v>
      </c>
      <c r="C190" s="9" t="s">
        <v>266</v>
      </c>
      <c r="D190" s="9" t="s">
        <v>1673</v>
      </c>
      <c r="E190" s="9" t="s">
        <v>93</v>
      </c>
      <c r="F190" s="188">
        <v>33091</v>
      </c>
      <c r="G190" s="9" t="s">
        <v>34</v>
      </c>
      <c r="H190" s="9" t="s">
        <v>31</v>
      </c>
      <c r="I190" s="9" t="s">
        <v>172</v>
      </c>
      <c r="Q190" s="9">
        <v>2000</v>
      </c>
      <c r="R190" s="9" t="s">
        <v>269</v>
      </c>
      <c r="S190" s="9" t="s">
        <v>269</v>
      </c>
      <c r="U190" s="9" t="s">
        <v>269</v>
      </c>
      <c r="V190" s="9" t="s">
        <v>269</v>
      </c>
      <c r="W190" s="9" t="s">
        <v>269</v>
      </c>
    </row>
    <row r="191" spans="1:28" x14ac:dyDescent="0.2">
      <c r="A191" s="9">
        <v>411539</v>
      </c>
      <c r="B191" s="9" t="s">
        <v>1674</v>
      </c>
      <c r="C191" s="9" t="s">
        <v>270</v>
      </c>
      <c r="D191" s="9" t="s">
        <v>271</v>
      </c>
      <c r="E191" s="9" t="s">
        <v>93</v>
      </c>
      <c r="F191" s="188">
        <v>30662</v>
      </c>
      <c r="G191" s="9" t="s">
        <v>947</v>
      </c>
      <c r="H191" s="9" t="s">
        <v>31</v>
      </c>
      <c r="I191" s="9" t="s">
        <v>172</v>
      </c>
      <c r="J191" s="9" t="s">
        <v>32</v>
      </c>
      <c r="K191" s="9">
        <v>2001</v>
      </c>
      <c r="L191" s="9" t="s">
        <v>46</v>
      </c>
      <c r="Q191" s="9">
        <v>2000</v>
      </c>
      <c r="W191" s="9" t="s">
        <v>269</v>
      </c>
      <c r="X191" s="9" t="s">
        <v>680</v>
      </c>
    </row>
    <row r="192" spans="1:28" x14ac:dyDescent="0.2">
      <c r="A192" s="9">
        <v>411567</v>
      </c>
      <c r="B192" s="9" t="s">
        <v>1675</v>
      </c>
      <c r="C192" s="9" t="s">
        <v>620</v>
      </c>
      <c r="D192" s="9" t="s">
        <v>1676</v>
      </c>
      <c r="E192" s="9" t="s">
        <v>92</v>
      </c>
      <c r="F192" s="188">
        <v>31552</v>
      </c>
      <c r="G192" s="9" t="s">
        <v>735</v>
      </c>
      <c r="H192" s="9" t="s">
        <v>31</v>
      </c>
      <c r="I192" s="9" t="s">
        <v>172</v>
      </c>
      <c r="J192" s="9" t="s">
        <v>29</v>
      </c>
      <c r="K192" s="9">
        <v>2006</v>
      </c>
      <c r="L192" s="9" t="s">
        <v>34</v>
      </c>
      <c r="Q192" s="9">
        <v>2000</v>
      </c>
      <c r="U192" s="9" t="s">
        <v>269</v>
      </c>
      <c r="V192" s="9" t="s">
        <v>269</v>
      </c>
      <c r="W192" s="9" t="s">
        <v>269</v>
      </c>
      <c r="X192" s="9" t="s">
        <v>504</v>
      </c>
    </row>
    <row r="193" spans="1:28" x14ac:dyDescent="0.2">
      <c r="A193" s="9">
        <v>411595</v>
      </c>
      <c r="B193" s="9" t="s">
        <v>1677</v>
      </c>
      <c r="C193" s="9" t="s">
        <v>325</v>
      </c>
      <c r="D193" s="9" t="s">
        <v>356</v>
      </c>
      <c r="E193" s="9" t="s">
        <v>92</v>
      </c>
      <c r="F193" s="188">
        <v>32145</v>
      </c>
      <c r="G193" s="9" t="s">
        <v>34</v>
      </c>
      <c r="H193" s="9" t="s">
        <v>31</v>
      </c>
      <c r="I193" s="9" t="s">
        <v>172</v>
      </c>
      <c r="J193" s="9" t="s">
        <v>32</v>
      </c>
      <c r="K193" s="9">
        <v>2005</v>
      </c>
      <c r="L193" s="9" t="s">
        <v>89</v>
      </c>
      <c r="Q193" s="9">
        <v>2000</v>
      </c>
      <c r="W193" s="9" t="s">
        <v>269</v>
      </c>
      <c r="X193" s="9" t="s">
        <v>680</v>
      </c>
    </row>
    <row r="194" spans="1:28" x14ac:dyDescent="0.2">
      <c r="A194" s="9">
        <v>411601</v>
      </c>
      <c r="B194" s="9" t="s">
        <v>1678</v>
      </c>
      <c r="C194" s="9" t="s">
        <v>1424</v>
      </c>
      <c r="D194" s="9" t="s">
        <v>795</v>
      </c>
      <c r="E194" s="9" t="s">
        <v>92</v>
      </c>
      <c r="F194" s="188">
        <v>31371</v>
      </c>
      <c r="G194" s="9" t="s">
        <v>34</v>
      </c>
      <c r="H194" s="9" t="s">
        <v>31</v>
      </c>
      <c r="I194" s="9" t="s">
        <v>172</v>
      </c>
      <c r="J194" s="9" t="s">
        <v>29</v>
      </c>
      <c r="K194" s="9">
        <v>2005</v>
      </c>
      <c r="L194" s="9" t="s">
        <v>34</v>
      </c>
      <c r="Y194" s="9" t="s">
        <v>3906</v>
      </c>
      <c r="Z194" s="9" t="s">
        <v>3907</v>
      </c>
      <c r="AA194" s="9" t="s">
        <v>3908</v>
      </c>
      <c r="AB194" s="9" t="s">
        <v>1072</v>
      </c>
    </row>
    <row r="195" spans="1:28" x14ac:dyDescent="0.2">
      <c r="A195" s="9">
        <v>411622</v>
      </c>
      <c r="B195" s="9" t="s">
        <v>1679</v>
      </c>
      <c r="C195" s="9" t="s">
        <v>487</v>
      </c>
      <c r="D195" s="9" t="s">
        <v>451</v>
      </c>
      <c r="E195" s="9" t="s">
        <v>92</v>
      </c>
      <c r="F195" s="188">
        <v>32051</v>
      </c>
      <c r="G195" s="9" t="s">
        <v>1680</v>
      </c>
      <c r="H195" s="9" t="s">
        <v>31</v>
      </c>
      <c r="I195" s="9" t="s">
        <v>172</v>
      </c>
      <c r="J195" s="9" t="s">
        <v>29</v>
      </c>
      <c r="K195" s="9">
        <v>2005</v>
      </c>
      <c r="L195" s="9" t="s">
        <v>83</v>
      </c>
      <c r="Q195" s="9">
        <v>2000</v>
      </c>
      <c r="V195" s="9" t="s">
        <v>269</v>
      </c>
      <c r="W195" s="9" t="s">
        <v>269</v>
      </c>
      <c r="X195" s="9" t="s">
        <v>504</v>
      </c>
    </row>
    <row r="196" spans="1:28" x14ac:dyDescent="0.2">
      <c r="A196" s="9">
        <v>411633</v>
      </c>
      <c r="B196" s="9" t="s">
        <v>1681</v>
      </c>
      <c r="C196" s="9" t="s">
        <v>284</v>
      </c>
      <c r="D196" s="9" t="s">
        <v>541</v>
      </c>
      <c r="E196" s="9" t="s">
        <v>92</v>
      </c>
      <c r="F196" s="188">
        <v>25211</v>
      </c>
      <c r="G196" s="9" t="s">
        <v>697</v>
      </c>
      <c r="H196" s="9" t="s">
        <v>31</v>
      </c>
      <c r="I196" s="9" t="s">
        <v>172</v>
      </c>
      <c r="J196" s="9" t="s">
        <v>29</v>
      </c>
      <c r="K196" s="9">
        <v>1987</v>
      </c>
      <c r="L196" s="9" t="s">
        <v>83</v>
      </c>
      <c r="Q196" s="9">
        <v>2000</v>
      </c>
      <c r="S196" s="9" t="s">
        <v>269</v>
      </c>
      <c r="U196" s="9" t="s">
        <v>269</v>
      </c>
      <c r="V196" s="9" t="s">
        <v>269</v>
      </c>
      <c r="W196" s="9" t="s">
        <v>269</v>
      </c>
      <c r="X196" s="9" t="s">
        <v>504</v>
      </c>
    </row>
    <row r="197" spans="1:28" x14ac:dyDescent="0.2">
      <c r="A197" s="9">
        <v>411658</v>
      </c>
      <c r="B197" s="9" t="s">
        <v>1682</v>
      </c>
      <c r="C197" s="9" t="s">
        <v>875</v>
      </c>
      <c r="D197" s="9" t="s">
        <v>1683</v>
      </c>
      <c r="E197" s="9" t="s">
        <v>92</v>
      </c>
      <c r="F197" s="188">
        <v>32509</v>
      </c>
      <c r="G197" s="9" t="s">
        <v>34</v>
      </c>
      <c r="H197" s="9" t="s">
        <v>31</v>
      </c>
      <c r="I197" s="9" t="s">
        <v>172</v>
      </c>
      <c r="J197" s="9" t="s">
        <v>29</v>
      </c>
      <c r="K197" s="9">
        <v>2001</v>
      </c>
      <c r="L197" s="9" t="s">
        <v>34</v>
      </c>
      <c r="Q197" s="9">
        <v>2000</v>
      </c>
      <c r="W197" s="9" t="s">
        <v>269</v>
      </c>
      <c r="X197" s="9" t="s">
        <v>504</v>
      </c>
    </row>
    <row r="198" spans="1:28" x14ac:dyDescent="0.2">
      <c r="A198" s="9">
        <v>411665</v>
      </c>
      <c r="B198" s="9" t="s">
        <v>803</v>
      </c>
      <c r="C198" s="9" t="s">
        <v>393</v>
      </c>
      <c r="D198" s="9" t="s">
        <v>1684</v>
      </c>
      <c r="E198" s="9" t="s">
        <v>92</v>
      </c>
      <c r="F198" s="188">
        <v>32887</v>
      </c>
      <c r="G198" s="9" t="s">
        <v>750</v>
      </c>
      <c r="H198" s="9" t="s">
        <v>31</v>
      </c>
      <c r="I198" s="9" t="s">
        <v>172</v>
      </c>
      <c r="Q198" s="9">
        <v>2000</v>
      </c>
      <c r="U198" s="9" t="s">
        <v>269</v>
      </c>
      <c r="V198" s="9" t="s">
        <v>269</v>
      </c>
      <c r="W198" s="9" t="s">
        <v>269</v>
      </c>
    </row>
    <row r="199" spans="1:28" x14ac:dyDescent="0.2">
      <c r="A199" s="9">
        <v>411687</v>
      </c>
      <c r="B199" s="9" t="s">
        <v>1685</v>
      </c>
      <c r="C199" s="9" t="s">
        <v>1686</v>
      </c>
      <c r="D199" s="9" t="s">
        <v>378</v>
      </c>
      <c r="E199" s="9" t="s">
        <v>92</v>
      </c>
      <c r="F199" s="188">
        <v>31167</v>
      </c>
      <c r="G199" s="9" t="s">
        <v>1687</v>
      </c>
      <c r="H199" s="9" t="s">
        <v>31</v>
      </c>
      <c r="I199" s="9" t="s">
        <v>172</v>
      </c>
      <c r="J199" s="9" t="s">
        <v>324</v>
      </c>
      <c r="K199" s="9">
        <v>2006</v>
      </c>
      <c r="L199" s="9" t="s">
        <v>34</v>
      </c>
      <c r="Q199" s="9">
        <v>2000</v>
      </c>
      <c r="W199" s="9" t="s">
        <v>269</v>
      </c>
      <c r="X199" s="9" t="s">
        <v>680</v>
      </c>
    </row>
    <row r="200" spans="1:28" x14ac:dyDescent="0.2">
      <c r="A200" s="9">
        <v>411815</v>
      </c>
      <c r="B200" s="9" t="s">
        <v>445</v>
      </c>
      <c r="C200" s="9" t="s">
        <v>270</v>
      </c>
      <c r="D200" s="9" t="s">
        <v>1688</v>
      </c>
      <c r="E200" s="9" t="s">
        <v>92</v>
      </c>
      <c r="F200" s="188">
        <v>31503</v>
      </c>
      <c r="G200" s="9" t="s">
        <v>34</v>
      </c>
      <c r="H200" s="9" t="s">
        <v>31</v>
      </c>
      <c r="I200" s="9" t="s">
        <v>172</v>
      </c>
      <c r="X200" s="9" t="s">
        <v>504</v>
      </c>
      <c r="Y200" s="9" t="s">
        <v>3909</v>
      </c>
      <c r="Z200" s="9" t="s">
        <v>1056</v>
      </c>
      <c r="AA200" s="9" t="s">
        <v>3910</v>
      </c>
      <c r="AB200" s="9" t="s">
        <v>1054</v>
      </c>
    </row>
    <row r="201" spans="1:28" x14ac:dyDescent="0.2">
      <c r="A201" s="9">
        <v>411845</v>
      </c>
      <c r="B201" s="9" t="s">
        <v>1689</v>
      </c>
      <c r="C201" s="9" t="s">
        <v>317</v>
      </c>
      <c r="D201" s="9" t="s">
        <v>1690</v>
      </c>
      <c r="E201" s="9" t="s">
        <v>93</v>
      </c>
      <c r="F201" s="188">
        <v>32188</v>
      </c>
      <c r="G201" s="9" t="s">
        <v>34</v>
      </c>
      <c r="H201" s="9" t="s">
        <v>31</v>
      </c>
      <c r="I201" s="9" t="s">
        <v>172</v>
      </c>
      <c r="Q201" s="9">
        <v>2000</v>
      </c>
      <c r="V201" s="9" t="s">
        <v>269</v>
      </c>
      <c r="W201" s="9" t="s">
        <v>269</v>
      </c>
    </row>
    <row r="202" spans="1:28" x14ac:dyDescent="0.2">
      <c r="A202" s="9">
        <v>411905</v>
      </c>
      <c r="B202" s="9" t="s">
        <v>1691</v>
      </c>
      <c r="C202" s="9" t="s">
        <v>377</v>
      </c>
      <c r="D202" s="9" t="s">
        <v>1692</v>
      </c>
      <c r="E202" s="9" t="s">
        <v>92</v>
      </c>
      <c r="F202" s="188">
        <v>33026</v>
      </c>
      <c r="G202" s="9" t="s">
        <v>34</v>
      </c>
      <c r="H202" s="9" t="s">
        <v>31</v>
      </c>
      <c r="I202" s="9" t="s">
        <v>172</v>
      </c>
      <c r="J202" s="9" t="s">
        <v>29</v>
      </c>
      <c r="K202" s="9">
        <v>2008</v>
      </c>
      <c r="L202" s="9" t="s">
        <v>46</v>
      </c>
      <c r="Y202" s="9" t="s">
        <v>3911</v>
      </c>
      <c r="Z202" s="9" t="s">
        <v>3912</v>
      </c>
      <c r="AA202" s="9" t="s">
        <v>1098</v>
      </c>
      <c r="AB202" s="9" t="s">
        <v>1038</v>
      </c>
    </row>
    <row r="203" spans="1:28" x14ac:dyDescent="0.2">
      <c r="A203" s="9">
        <v>411929</v>
      </c>
      <c r="B203" s="9" t="s">
        <v>1693</v>
      </c>
      <c r="C203" s="9" t="s">
        <v>409</v>
      </c>
      <c r="D203" s="9" t="s">
        <v>1694</v>
      </c>
      <c r="E203" s="9" t="s">
        <v>93</v>
      </c>
      <c r="F203" s="188">
        <v>31807</v>
      </c>
      <c r="G203" s="9" t="s">
        <v>34</v>
      </c>
      <c r="H203" s="9" t="s">
        <v>35</v>
      </c>
      <c r="I203" s="9" t="s">
        <v>172</v>
      </c>
      <c r="J203" s="9" t="s">
        <v>29</v>
      </c>
      <c r="K203" s="9">
        <v>2006</v>
      </c>
      <c r="L203" s="9" t="s">
        <v>34</v>
      </c>
      <c r="Q203" s="9">
        <v>2000</v>
      </c>
      <c r="U203" s="9" t="s">
        <v>269</v>
      </c>
      <c r="V203" s="9" t="s">
        <v>269</v>
      </c>
      <c r="W203" s="9" t="s">
        <v>269</v>
      </c>
      <c r="X203" s="9" t="s">
        <v>504</v>
      </c>
    </row>
    <row r="204" spans="1:28" x14ac:dyDescent="0.2">
      <c r="A204" s="9">
        <v>411949</v>
      </c>
      <c r="B204" s="9" t="s">
        <v>1695</v>
      </c>
      <c r="C204" s="9" t="s">
        <v>384</v>
      </c>
      <c r="D204" s="9" t="s">
        <v>1696</v>
      </c>
      <c r="E204" s="9" t="s">
        <v>93</v>
      </c>
      <c r="F204" s="188">
        <v>33012</v>
      </c>
      <c r="G204" s="9" t="s">
        <v>34</v>
      </c>
      <c r="H204" s="9" t="s">
        <v>31</v>
      </c>
      <c r="I204" s="9" t="s">
        <v>172</v>
      </c>
      <c r="Q204" s="9">
        <v>2000</v>
      </c>
      <c r="U204" s="9" t="s">
        <v>269</v>
      </c>
      <c r="V204" s="9" t="s">
        <v>269</v>
      </c>
      <c r="W204" s="9" t="s">
        <v>269</v>
      </c>
      <c r="X204" s="9" t="s">
        <v>504</v>
      </c>
    </row>
    <row r="205" spans="1:28" x14ac:dyDescent="0.2">
      <c r="A205" s="9">
        <v>411952</v>
      </c>
      <c r="B205" s="9" t="s">
        <v>1697</v>
      </c>
      <c r="C205" s="9" t="s">
        <v>527</v>
      </c>
      <c r="D205" s="9" t="s">
        <v>704</v>
      </c>
      <c r="E205" s="9" t="s">
        <v>93</v>
      </c>
      <c r="F205" s="188">
        <v>31970</v>
      </c>
      <c r="G205" s="9" t="s">
        <v>34</v>
      </c>
      <c r="H205" s="9" t="s">
        <v>31</v>
      </c>
      <c r="I205" s="9" t="s">
        <v>172</v>
      </c>
      <c r="Q205" s="9">
        <v>2000</v>
      </c>
      <c r="U205" s="9" t="s">
        <v>269</v>
      </c>
      <c r="V205" s="9" t="s">
        <v>269</v>
      </c>
      <c r="W205" s="9" t="s">
        <v>269</v>
      </c>
    </row>
    <row r="206" spans="1:28" x14ac:dyDescent="0.2">
      <c r="A206" s="9">
        <v>411993</v>
      </c>
      <c r="B206" s="9" t="s">
        <v>1698</v>
      </c>
      <c r="C206" s="9" t="s">
        <v>404</v>
      </c>
      <c r="D206" s="9" t="s">
        <v>1699</v>
      </c>
      <c r="E206" s="9" t="s">
        <v>93</v>
      </c>
      <c r="F206" s="188">
        <v>31453</v>
      </c>
      <c r="G206" s="9" t="s">
        <v>34</v>
      </c>
      <c r="H206" s="9" t="s">
        <v>31</v>
      </c>
      <c r="I206" s="9" t="s">
        <v>172</v>
      </c>
      <c r="Q206" s="9">
        <v>2000</v>
      </c>
      <c r="W206" s="9" t="s">
        <v>269</v>
      </c>
    </row>
    <row r="207" spans="1:28" x14ac:dyDescent="0.2">
      <c r="A207" s="9">
        <v>412011</v>
      </c>
      <c r="B207" s="9" t="s">
        <v>1700</v>
      </c>
      <c r="C207" s="9" t="s">
        <v>463</v>
      </c>
      <c r="D207" s="9" t="s">
        <v>1701</v>
      </c>
      <c r="E207" s="9" t="s">
        <v>93</v>
      </c>
      <c r="F207" s="188">
        <v>32510</v>
      </c>
      <c r="G207" s="9" t="s">
        <v>34</v>
      </c>
      <c r="H207" s="9" t="s">
        <v>31</v>
      </c>
      <c r="I207" s="9" t="s">
        <v>172</v>
      </c>
      <c r="X207" s="9" t="s">
        <v>504</v>
      </c>
      <c r="Y207" s="9" t="s">
        <v>3913</v>
      </c>
      <c r="Z207" s="9" t="s">
        <v>3914</v>
      </c>
      <c r="AA207" s="9" t="s">
        <v>1064</v>
      </c>
      <c r="AB207" s="9" t="s">
        <v>1054</v>
      </c>
    </row>
    <row r="208" spans="1:28" x14ac:dyDescent="0.2">
      <c r="A208" s="9">
        <v>412115</v>
      </c>
      <c r="B208" s="9" t="s">
        <v>1702</v>
      </c>
      <c r="C208" s="9" t="s">
        <v>344</v>
      </c>
      <c r="D208" s="9" t="s">
        <v>1703</v>
      </c>
      <c r="E208" s="9" t="s">
        <v>93</v>
      </c>
      <c r="F208" s="188">
        <v>33242</v>
      </c>
      <c r="G208" s="9" t="s">
        <v>765</v>
      </c>
      <c r="H208" s="9" t="s">
        <v>31</v>
      </c>
      <c r="I208" s="9" t="s">
        <v>172</v>
      </c>
      <c r="J208" s="9" t="s">
        <v>29</v>
      </c>
      <c r="K208" s="9">
        <v>2008</v>
      </c>
      <c r="L208" s="9" t="s">
        <v>46</v>
      </c>
      <c r="X208" s="9" t="s">
        <v>504</v>
      </c>
      <c r="Y208" s="9" t="s">
        <v>3915</v>
      </c>
      <c r="Z208" s="9" t="s">
        <v>1149</v>
      </c>
      <c r="AA208" s="9" t="s">
        <v>3916</v>
      </c>
      <c r="AB208" s="9" t="s">
        <v>1054</v>
      </c>
    </row>
    <row r="209" spans="1:28" x14ac:dyDescent="0.2">
      <c r="A209" s="9">
        <v>412130</v>
      </c>
      <c r="B209" s="9" t="s">
        <v>1704</v>
      </c>
      <c r="C209" s="9" t="s">
        <v>266</v>
      </c>
      <c r="D209" s="9" t="s">
        <v>267</v>
      </c>
      <c r="E209" s="9" t="s">
        <v>93</v>
      </c>
      <c r="F209" s="188">
        <v>31446</v>
      </c>
      <c r="G209" s="9" t="s">
        <v>268</v>
      </c>
      <c r="H209" s="9" t="s">
        <v>31</v>
      </c>
      <c r="I209" s="9" t="s">
        <v>172</v>
      </c>
      <c r="N209" s="9">
        <v>390</v>
      </c>
      <c r="O209" s="188">
        <v>44578.558055555557</v>
      </c>
      <c r="P209" s="9">
        <v>71000</v>
      </c>
      <c r="Q209" s="9">
        <v>1000</v>
      </c>
    </row>
    <row r="210" spans="1:28" x14ac:dyDescent="0.2">
      <c r="A210" s="9">
        <v>412136</v>
      </c>
      <c r="B210" s="9" t="s">
        <v>1705</v>
      </c>
      <c r="C210" s="9" t="s">
        <v>448</v>
      </c>
      <c r="D210" s="9" t="s">
        <v>335</v>
      </c>
      <c r="E210" s="9" t="s">
        <v>93</v>
      </c>
      <c r="F210" s="188">
        <v>32408</v>
      </c>
      <c r="G210" s="9" t="s">
        <v>34</v>
      </c>
      <c r="H210" s="9" t="s">
        <v>31</v>
      </c>
      <c r="I210" s="9" t="s">
        <v>172</v>
      </c>
      <c r="J210" s="9" t="s">
        <v>32</v>
      </c>
      <c r="K210" s="9">
        <v>2007</v>
      </c>
      <c r="L210" s="9" t="s">
        <v>34</v>
      </c>
      <c r="X210" s="9" t="s">
        <v>504</v>
      </c>
      <c r="Y210" s="9" t="s">
        <v>3917</v>
      </c>
      <c r="Z210" s="9" t="s">
        <v>3918</v>
      </c>
      <c r="AA210" s="9" t="s">
        <v>3919</v>
      </c>
      <c r="AB210" s="9" t="s">
        <v>1054</v>
      </c>
    </row>
    <row r="211" spans="1:28" x14ac:dyDescent="0.2">
      <c r="A211" s="9">
        <v>412202</v>
      </c>
      <c r="B211" s="9" t="s">
        <v>1706</v>
      </c>
      <c r="C211" s="9" t="s">
        <v>573</v>
      </c>
      <c r="D211" s="9" t="s">
        <v>1707</v>
      </c>
      <c r="E211" s="9" t="s">
        <v>93</v>
      </c>
      <c r="F211" s="188">
        <v>32371</v>
      </c>
      <c r="G211" s="9" t="s">
        <v>34</v>
      </c>
      <c r="H211" s="9" t="s">
        <v>35</v>
      </c>
      <c r="I211" s="9" t="s">
        <v>172</v>
      </c>
      <c r="J211" s="9" t="s">
        <v>32</v>
      </c>
      <c r="K211" s="9">
        <v>2006</v>
      </c>
      <c r="L211" s="9" t="s">
        <v>34</v>
      </c>
      <c r="X211" s="9" t="s">
        <v>504</v>
      </c>
      <c r="Y211" s="9" t="s">
        <v>3920</v>
      </c>
      <c r="Z211" s="9" t="s">
        <v>3921</v>
      </c>
      <c r="AA211" s="9" t="s">
        <v>3922</v>
      </c>
      <c r="AB211" s="9" t="s">
        <v>3923</v>
      </c>
    </row>
    <row r="212" spans="1:28" x14ac:dyDescent="0.2">
      <c r="A212" s="9">
        <v>412203</v>
      </c>
      <c r="B212" s="9" t="s">
        <v>1708</v>
      </c>
      <c r="C212" s="9" t="s">
        <v>782</v>
      </c>
      <c r="D212" s="9" t="s">
        <v>1709</v>
      </c>
      <c r="E212" s="9" t="s">
        <v>93</v>
      </c>
      <c r="F212" s="188">
        <v>32143</v>
      </c>
      <c r="G212" s="9" t="s">
        <v>338</v>
      </c>
      <c r="H212" s="9" t="s">
        <v>31</v>
      </c>
      <c r="I212" s="9" t="s">
        <v>172</v>
      </c>
      <c r="Q212" s="9">
        <v>2000</v>
      </c>
      <c r="S212" s="9" t="s">
        <v>269</v>
      </c>
      <c r="T212" s="9" t="s">
        <v>269</v>
      </c>
      <c r="U212" s="9" t="s">
        <v>269</v>
      </c>
      <c r="V212" s="9" t="s">
        <v>269</v>
      </c>
      <c r="W212" s="9" t="s">
        <v>269</v>
      </c>
    </row>
    <row r="213" spans="1:28" x14ac:dyDescent="0.2">
      <c r="A213" s="9">
        <v>412207</v>
      </c>
      <c r="B213" s="9" t="s">
        <v>1710</v>
      </c>
      <c r="C213" s="9" t="s">
        <v>380</v>
      </c>
      <c r="D213" s="9" t="s">
        <v>817</v>
      </c>
      <c r="E213" s="9" t="s">
        <v>92</v>
      </c>
      <c r="F213" s="188">
        <v>26666</v>
      </c>
      <c r="G213" s="9" t="s">
        <v>773</v>
      </c>
      <c r="H213" s="9" t="s">
        <v>31</v>
      </c>
      <c r="I213" s="9" t="s">
        <v>172</v>
      </c>
      <c r="Q213" s="9">
        <v>2000</v>
      </c>
      <c r="W213" s="9" t="s">
        <v>269</v>
      </c>
      <c r="X213" s="9" t="s">
        <v>680</v>
      </c>
    </row>
    <row r="214" spans="1:28" x14ac:dyDescent="0.2">
      <c r="A214" s="9">
        <v>412220</v>
      </c>
      <c r="B214" s="9" t="s">
        <v>1711</v>
      </c>
      <c r="C214" s="9" t="s">
        <v>545</v>
      </c>
      <c r="D214" s="9" t="s">
        <v>328</v>
      </c>
      <c r="E214" s="9" t="s">
        <v>92</v>
      </c>
      <c r="F214" s="188">
        <v>32334</v>
      </c>
      <c r="G214" s="9" t="s">
        <v>34</v>
      </c>
      <c r="H214" s="9" t="s">
        <v>44</v>
      </c>
      <c r="I214" s="9" t="s">
        <v>172</v>
      </c>
      <c r="Q214" s="9">
        <v>2000</v>
      </c>
      <c r="V214" s="9" t="s">
        <v>269</v>
      </c>
      <c r="W214" s="9" t="s">
        <v>269</v>
      </c>
      <c r="X214" s="9" t="s">
        <v>504</v>
      </c>
    </row>
    <row r="215" spans="1:28" x14ac:dyDescent="0.2">
      <c r="A215" s="9">
        <v>412477</v>
      </c>
      <c r="B215" s="9" t="s">
        <v>1712</v>
      </c>
      <c r="C215" s="9" t="s">
        <v>920</v>
      </c>
      <c r="D215" s="9" t="s">
        <v>1713</v>
      </c>
      <c r="E215" s="9" t="s">
        <v>92</v>
      </c>
      <c r="F215" s="188">
        <v>32243</v>
      </c>
      <c r="G215" s="9" t="s">
        <v>301</v>
      </c>
      <c r="H215" s="9" t="s">
        <v>31</v>
      </c>
      <c r="I215" s="9" t="s">
        <v>172</v>
      </c>
      <c r="J215" s="9" t="s">
        <v>32</v>
      </c>
      <c r="K215" s="9">
        <v>2006</v>
      </c>
      <c r="L215" s="9" t="s">
        <v>34</v>
      </c>
      <c r="Q215" s="9">
        <v>2000</v>
      </c>
      <c r="V215" s="9" t="s">
        <v>269</v>
      </c>
      <c r="W215" s="9" t="s">
        <v>269</v>
      </c>
    </row>
    <row r="216" spans="1:28" x14ac:dyDescent="0.2">
      <c r="A216" s="9">
        <v>412485</v>
      </c>
      <c r="B216" s="9" t="s">
        <v>1714</v>
      </c>
      <c r="C216" s="9" t="s">
        <v>434</v>
      </c>
      <c r="D216" s="9" t="s">
        <v>637</v>
      </c>
      <c r="E216" s="9" t="s">
        <v>92</v>
      </c>
      <c r="F216" s="188">
        <v>27638</v>
      </c>
      <c r="G216" s="9" t="s">
        <v>1715</v>
      </c>
      <c r="H216" s="9" t="s">
        <v>31</v>
      </c>
      <c r="I216" s="9" t="s">
        <v>172</v>
      </c>
      <c r="J216" s="9" t="s">
        <v>29</v>
      </c>
      <c r="K216" s="9">
        <v>1996</v>
      </c>
      <c r="L216" s="9" t="s">
        <v>34</v>
      </c>
      <c r="Y216" s="9" t="s">
        <v>3924</v>
      </c>
      <c r="Z216" s="9" t="s">
        <v>3925</v>
      </c>
      <c r="AA216" s="9" t="s">
        <v>3926</v>
      </c>
      <c r="AB216" s="9" t="s">
        <v>3927</v>
      </c>
    </row>
    <row r="217" spans="1:28" x14ac:dyDescent="0.2">
      <c r="A217" s="9">
        <v>412510</v>
      </c>
      <c r="B217" s="9" t="s">
        <v>1716</v>
      </c>
      <c r="C217" s="9" t="s">
        <v>606</v>
      </c>
      <c r="D217" s="9" t="s">
        <v>1717</v>
      </c>
      <c r="E217" s="9" t="s">
        <v>92</v>
      </c>
      <c r="F217" s="188">
        <v>32282</v>
      </c>
      <c r="G217" s="9" t="s">
        <v>34</v>
      </c>
      <c r="H217" s="9" t="s">
        <v>31</v>
      </c>
      <c r="I217" s="9" t="s">
        <v>172</v>
      </c>
      <c r="Y217" s="9" t="s">
        <v>3928</v>
      </c>
      <c r="Z217" s="9" t="s">
        <v>1291</v>
      </c>
      <c r="AA217" s="9" t="s">
        <v>3929</v>
      </c>
      <c r="AB217" s="9" t="s">
        <v>1054</v>
      </c>
    </row>
    <row r="218" spans="1:28" x14ac:dyDescent="0.2">
      <c r="A218" s="9">
        <v>412521</v>
      </c>
      <c r="B218" s="9" t="s">
        <v>1718</v>
      </c>
      <c r="C218" s="9" t="s">
        <v>405</v>
      </c>
      <c r="D218" s="9" t="s">
        <v>1719</v>
      </c>
      <c r="E218" s="9" t="s">
        <v>92</v>
      </c>
      <c r="F218" s="188">
        <v>33239</v>
      </c>
      <c r="G218" s="9" t="s">
        <v>1720</v>
      </c>
      <c r="H218" s="9" t="s">
        <v>31</v>
      </c>
      <c r="I218" s="9" t="s">
        <v>172</v>
      </c>
      <c r="Q218" s="9">
        <v>2000</v>
      </c>
      <c r="R218" s="9" t="s">
        <v>269</v>
      </c>
      <c r="S218" s="9" t="s">
        <v>269</v>
      </c>
      <c r="U218" s="9" t="s">
        <v>269</v>
      </c>
      <c r="V218" s="9" t="s">
        <v>269</v>
      </c>
      <c r="W218" s="9" t="s">
        <v>269</v>
      </c>
      <c r="X218" s="9" t="s">
        <v>504</v>
      </c>
    </row>
    <row r="219" spans="1:28" x14ac:dyDescent="0.2">
      <c r="A219" s="9">
        <v>412536</v>
      </c>
      <c r="B219" s="9" t="s">
        <v>1721</v>
      </c>
      <c r="C219" s="9" t="s">
        <v>1722</v>
      </c>
      <c r="D219" s="9" t="s">
        <v>333</v>
      </c>
      <c r="E219" s="9" t="s">
        <v>92</v>
      </c>
      <c r="F219" s="188">
        <v>33166</v>
      </c>
      <c r="G219" s="9" t="s">
        <v>34</v>
      </c>
      <c r="H219" s="9" t="s">
        <v>31</v>
      </c>
      <c r="I219" s="9" t="s">
        <v>172</v>
      </c>
      <c r="J219" s="9" t="s">
        <v>32</v>
      </c>
      <c r="K219" s="9">
        <v>2008</v>
      </c>
      <c r="L219" s="9" t="s">
        <v>34</v>
      </c>
      <c r="Q219" s="9">
        <v>2000</v>
      </c>
      <c r="U219" s="9" t="s">
        <v>269</v>
      </c>
      <c r="V219" s="9" t="s">
        <v>269</v>
      </c>
      <c r="W219" s="9" t="s">
        <v>269</v>
      </c>
      <c r="X219" s="9" t="s">
        <v>504</v>
      </c>
    </row>
    <row r="220" spans="1:28" x14ac:dyDescent="0.2">
      <c r="A220" s="9">
        <v>412562</v>
      </c>
      <c r="B220" s="9" t="s">
        <v>1723</v>
      </c>
      <c r="C220" s="9" t="s">
        <v>284</v>
      </c>
      <c r="D220" s="9" t="s">
        <v>1724</v>
      </c>
      <c r="E220" s="9" t="s">
        <v>92</v>
      </c>
      <c r="F220" s="188">
        <v>32586</v>
      </c>
      <c r="G220" s="9" t="s">
        <v>34</v>
      </c>
      <c r="H220" s="9" t="s">
        <v>31</v>
      </c>
      <c r="I220" s="9" t="s">
        <v>172</v>
      </c>
      <c r="J220" s="9" t="s">
        <v>32</v>
      </c>
      <c r="K220" s="9">
        <v>2007</v>
      </c>
      <c r="L220" s="9" t="s">
        <v>46</v>
      </c>
      <c r="Q220" s="9">
        <v>2000</v>
      </c>
      <c r="S220" s="9" t="s">
        <v>269</v>
      </c>
      <c r="T220" s="9" t="s">
        <v>269</v>
      </c>
      <c r="U220" s="9" t="s">
        <v>269</v>
      </c>
      <c r="V220" s="9" t="s">
        <v>269</v>
      </c>
      <c r="W220" s="9" t="s">
        <v>269</v>
      </c>
      <c r="X220" s="9" t="s">
        <v>504</v>
      </c>
    </row>
    <row r="221" spans="1:28" x14ac:dyDescent="0.2">
      <c r="A221" s="9">
        <v>412584</v>
      </c>
      <c r="B221" s="9" t="s">
        <v>1725</v>
      </c>
      <c r="C221" s="9" t="s">
        <v>314</v>
      </c>
      <c r="D221" s="9" t="s">
        <v>1726</v>
      </c>
      <c r="E221" s="9" t="s">
        <v>92</v>
      </c>
      <c r="F221" s="188">
        <v>33458</v>
      </c>
      <c r="G221" s="9" t="s">
        <v>34</v>
      </c>
      <c r="H221" s="9" t="s">
        <v>31</v>
      </c>
      <c r="I221" s="9" t="s">
        <v>172</v>
      </c>
      <c r="J221" s="9" t="s">
        <v>29</v>
      </c>
      <c r="K221" s="9">
        <v>2008</v>
      </c>
      <c r="L221" s="9" t="s">
        <v>46</v>
      </c>
      <c r="Q221" s="9">
        <v>2000</v>
      </c>
      <c r="V221" s="9" t="s">
        <v>269</v>
      </c>
      <c r="W221" s="9" t="s">
        <v>269</v>
      </c>
      <c r="X221" s="9" t="s">
        <v>504</v>
      </c>
    </row>
    <row r="222" spans="1:28" x14ac:dyDescent="0.2">
      <c r="A222" s="9">
        <v>412608</v>
      </c>
      <c r="B222" s="9" t="s">
        <v>1727</v>
      </c>
      <c r="C222" s="9" t="s">
        <v>284</v>
      </c>
      <c r="D222" s="9" t="s">
        <v>362</v>
      </c>
      <c r="E222" s="9" t="s">
        <v>92</v>
      </c>
      <c r="F222" s="188">
        <v>33345</v>
      </c>
      <c r="G222" s="9" t="s">
        <v>53</v>
      </c>
      <c r="H222" s="9" t="s">
        <v>31</v>
      </c>
      <c r="I222" s="9" t="s">
        <v>172</v>
      </c>
      <c r="J222" s="9" t="s">
        <v>32</v>
      </c>
      <c r="K222" s="9">
        <v>2010</v>
      </c>
      <c r="L222" s="9" t="s">
        <v>46</v>
      </c>
      <c r="Q222" s="9">
        <v>2000</v>
      </c>
      <c r="W222" s="9" t="s">
        <v>269</v>
      </c>
    </row>
    <row r="223" spans="1:28" x14ac:dyDescent="0.2">
      <c r="A223" s="9">
        <v>412647</v>
      </c>
      <c r="B223" s="9" t="s">
        <v>1728</v>
      </c>
      <c r="C223" s="9" t="s">
        <v>304</v>
      </c>
      <c r="D223" s="9" t="s">
        <v>337</v>
      </c>
      <c r="E223" s="9" t="s">
        <v>92</v>
      </c>
      <c r="F223" s="188">
        <v>33604</v>
      </c>
      <c r="G223" s="9" t="s">
        <v>34</v>
      </c>
      <c r="H223" s="9" t="s">
        <v>31</v>
      </c>
      <c r="I223" s="9" t="s">
        <v>172</v>
      </c>
      <c r="J223" s="9" t="s">
        <v>32</v>
      </c>
      <c r="L223" s="9" t="s">
        <v>34</v>
      </c>
    </row>
    <row r="224" spans="1:28" x14ac:dyDescent="0.2">
      <c r="A224" s="9">
        <v>412685</v>
      </c>
      <c r="B224" s="9" t="s">
        <v>1729</v>
      </c>
      <c r="C224" s="9" t="s">
        <v>284</v>
      </c>
      <c r="D224" s="9" t="s">
        <v>287</v>
      </c>
      <c r="E224" s="9" t="s">
        <v>92</v>
      </c>
      <c r="F224" s="188">
        <v>33072</v>
      </c>
      <c r="G224" s="9" t="s">
        <v>702</v>
      </c>
      <c r="H224" s="9" t="s">
        <v>31</v>
      </c>
      <c r="I224" s="9" t="s">
        <v>172</v>
      </c>
      <c r="J224" s="9" t="s">
        <v>29</v>
      </c>
      <c r="K224" s="9">
        <v>2009</v>
      </c>
      <c r="L224" s="9" t="s">
        <v>34</v>
      </c>
      <c r="Q224" s="9">
        <v>2000</v>
      </c>
      <c r="S224" s="9" t="s">
        <v>269</v>
      </c>
      <c r="T224" s="9" t="s">
        <v>269</v>
      </c>
      <c r="U224" s="9" t="s">
        <v>269</v>
      </c>
      <c r="V224" s="9" t="s">
        <v>269</v>
      </c>
      <c r="W224" s="9" t="s">
        <v>269</v>
      </c>
      <c r="X224" s="9" t="s">
        <v>504</v>
      </c>
    </row>
    <row r="225" spans="1:28" x14ac:dyDescent="0.2">
      <c r="A225" s="9">
        <v>412703</v>
      </c>
      <c r="B225" s="9" t="s">
        <v>1730</v>
      </c>
      <c r="C225" s="9" t="s">
        <v>491</v>
      </c>
      <c r="D225" s="9" t="s">
        <v>1731</v>
      </c>
      <c r="E225" s="9" t="s">
        <v>92</v>
      </c>
      <c r="F225" s="188">
        <v>31906</v>
      </c>
      <c r="G225" s="9" t="s">
        <v>34</v>
      </c>
      <c r="H225" s="9" t="s">
        <v>31</v>
      </c>
      <c r="I225" s="9" t="s">
        <v>172</v>
      </c>
      <c r="J225" s="9" t="s">
        <v>32</v>
      </c>
      <c r="L225" s="9" t="s">
        <v>34</v>
      </c>
      <c r="X225" s="9" t="s">
        <v>504</v>
      </c>
      <c r="Y225" s="9" t="s">
        <v>3930</v>
      </c>
      <c r="Z225" s="9" t="s">
        <v>1292</v>
      </c>
      <c r="AA225" s="9" t="s">
        <v>3931</v>
      </c>
      <c r="AB225" s="9" t="s">
        <v>1123</v>
      </c>
    </row>
    <row r="226" spans="1:28" x14ac:dyDescent="0.2">
      <c r="A226" s="9">
        <v>412726</v>
      </c>
      <c r="B226" s="9" t="s">
        <v>1732</v>
      </c>
      <c r="C226" s="9" t="s">
        <v>284</v>
      </c>
      <c r="D226" s="9" t="s">
        <v>1733</v>
      </c>
      <c r="E226" s="9" t="s">
        <v>92</v>
      </c>
      <c r="F226" s="188">
        <v>29221</v>
      </c>
      <c r="G226" s="9" t="s">
        <v>416</v>
      </c>
      <c r="H226" s="9" t="s">
        <v>31</v>
      </c>
      <c r="I226" s="9" t="s">
        <v>172</v>
      </c>
      <c r="Q226" s="9">
        <v>2000</v>
      </c>
      <c r="V226" s="9" t="s">
        <v>269</v>
      </c>
      <c r="W226" s="9" t="s">
        <v>269</v>
      </c>
      <c r="X226" s="9" t="s">
        <v>504</v>
      </c>
    </row>
    <row r="227" spans="1:28" x14ac:dyDescent="0.2">
      <c r="A227" s="9">
        <v>412774</v>
      </c>
      <c r="B227" s="9" t="s">
        <v>1734</v>
      </c>
      <c r="C227" s="9" t="s">
        <v>867</v>
      </c>
      <c r="D227" s="9" t="s">
        <v>548</v>
      </c>
      <c r="E227" s="9" t="s">
        <v>92</v>
      </c>
      <c r="F227" s="188">
        <v>31479</v>
      </c>
      <c r="G227" s="9" t="s">
        <v>34</v>
      </c>
      <c r="H227" s="9" t="s">
        <v>31</v>
      </c>
      <c r="I227" s="9" t="s">
        <v>172</v>
      </c>
      <c r="Q227" s="9">
        <v>2000</v>
      </c>
      <c r="W227" s="9" t="s">
        <v>269</v>
      </c>
      <c r="X227" s="9" t="s">
        <v>504</v>
      </c>
    </row>
    <row r="228" spans="1:28" x14ac:dyDescent="0.2">
      <c r="A228" s="9">
        <v>412788</v>
      </c>
      <c r="B228" s="9" t="s">
        <v>1735</v>
      </c>
      <c r="C228" s="9" t="s">
        <v>316</v>
      </c>
      <c r="D228" s="9" t="s">
        <v>293</v>
      </c>
      <c r="E228" s="9" t="s">
        <v>282</v>
      </c>
      <c r="F228" s="188">
        <v>32991</v>
      </c>
      <c r="G228" s="9" t="s">
        <v>34</v>
      </c>
      <c r="H228" s="9" t="s">
        <v>31</v>
      </c>
      <c r="I228" s="9" t="s">
        <v>172</v>
      </c>
      <c r="N228" s="9">
        <v>1364</v>
      </c>
      <c r="O228" s="188">
        <v>44620.485474537039</v>
      </c>
      <c r="P228" s="9">
        <v>44000</v>
      </c>
      <c r="X228" s="9" t="s">
        <v>1337</v>
      </c>
    </row>
    <row r="229" spans="1:28" x14ac:dyDescent="0.2">
      <c r="A229" s="9">
        <v>412801</v>
      </c>
      <c r="B229" s="9" t="s">
        <v>1736</v>
      </c>
      <c r="C229" s="9" t="s">
        <v>277</v>
      </c>
      <c r="D229" s="9" t="s">
        <v>278</v>
      </c>
      <c r="E229" s="9" t="s">
        <v>93</v>
      </c>
      <c r="F229" s="188">
        <v>31415</v>
      </c>
      <c r="G229" s="9" t="s">
        <v>34</v>
      </c>
      <c r="H229" s="9" t="s">
        <v>31</v>
      </c>
      <c r="I229" s="9" t="s">
        <v>172</v>
      </c>
      <c r="J229" s="9" t="s">
        <v>32</v>
      </c>
      <c r="K229" s="9">
        <v>2003</v>
      </c>
      <c r="L229" s="9" t="s">
        <v>34</v>
      </c>
      <c r="N229" s="9">
        <v>1084</v>
      </c>
      <c r="O229" s="188">
        <v>44605.379270833335</v>
      </c>
      <c r="P229" s="9">
        <v>19000</v>
      </c>
      <c r="Q229" s="9">
        <v>1000</v>
      </c>
    </row>
    <row r="230" spans="1:28" x14ac:dyDescent="0.2">
      <c r="A230" s="9">
        <v>412805</v>
      </c>
      <c r="B230" s="9" t="s">
        <v>1737</v>
      </c>
      <c r="C230" s="9" t="s">
        <v>284</v>
      </c>
      <c r="D230" s="9" t="s">
        <v>1738</v>
      </c>
      <c r="E230" s="9" t="s">
        <v>93</v>
      </c>
      <c r="F230" s="188">
        <v>33604</v>
      </c>
      <c r="G230" s="9" t="s">
        <v>1739</v>
      </c>
      <c r="H230" s="9" t="s">
        <v>31</v>
      </c>
      <c r="I230" s="9" t="s">
        <v>172</v>
      </c>
      <c r="J230" s="9" t="s">
        <v>32</v>
      </c>
      <c r="K230" s="9">
        <v>2009</v>
      </c>
      <c r="L230" s="9" t="s">
        <v>46</v>
      </c>
      <c r="Q230" s="9">
        <v>2000</v>
      </c>
      <c r="V230" s="9" t="s">
        <v>269</v>
      </c>
      <c r="W230" s="9" t="s">
        <v>269</v>
      </c>
      <c r="X230" s="9" t="s">
        <v>680</v>
      </c>
    </row>
    <row r="231" spans="1:28" x14ac:dyDescent="0.2">
      <c r="A231" s="9">
        <v>412807</v>
      </c>
      <c r="B231" s="9" t="s">
        <v>1740</v>
      </c>
      <c r="C231" s="9" t="s">
        <v>521</v>
      </c>
      <c r="D231" s="9" t="s">
        <v>328</v>
      </c>
      <c r="E231" s="9" t="s">
        <v>92</v>
      </c>
      <c r="F231" s="188">
        <v>29564</v>
      </c>
      <c r="G231" s="9" t="s">
        <v>1741</v>
      </c>
      <c r="H231" s="9" t="s">
        <v>31</v>
      </c>
      <c r="I231" s="9" t="s">
        <v>172</v>
      </c>
      <c r="Q231" s="9">
        <v>2000</v>
      </c>
      <c r="U231" s="9" t="s">
        <v>269</v>
      </c>
      <c r="V231" s="9" t="s">
        <v>269</v>
      </c>
      <c r="W231" s="9" t="s">
        <v>269</v>
      </c>
    </row>
    <row r="232" spans="1:28" x14ac:dyDescent="0.2">
      <c r="A232" s="9">
        <v>412809</v>
      </c>
      <c r="B232" s="9" t="s">
        <v>1742</v>
      </c>
      <c r="C232" s="9" t="s">
        <v>343</v>
      </c>
      <c r="D232" s="9" t="s">
        <v>489</v>
      </c>
      <c r="E232" s="9" t="s">
        <v>93</v>
      </c>
      <c r="F232" s="188">
        <v>33092</v>
      </c>
      <c r="G232" s="9" t="s">
        <v>34</v>
      </c>
      <c r="H232" s="9" t="s">
        <v>31</v>
      </c>
      <c r="I232" s="9" t="s">
        <v>172</v>
      </c>
      <c r="J232" s="9" t="s">
        <v>32</v>
      </c>
      <c r="K232" s="9">
        <v>2009</v>
      </c>
      <c r="L232" s="9" t="s">
        <v>34</v>
      </c>
      <c r="Y232" s="9" t="s">
        <v>3932</v>
      </c>
      <c r="Z232" s="9" t="s">
        <v>3933</v>
      </c>
      <c r="AA232" s="9" t="s">
        <v>3934</v>
      </c>
      <c r="AB232" s="9" t="s">
        <v>1072</v>
      </c>
    </row>
    <row r="233" spans="1:28" x14ac:dyDescent="0.2">
      <c r="A233" s="9">
        <v>412827</v>
      </c>
      <c r="B233" s="9" t="s">
        <v>1743</v>
      </c>
      <c r="C233" s="9" t="s">
        <v>1744</v>
      </c>
      <c r="D233" s="9" t="s">
        <v>1745</v>
      </c>
      <c r="E233" s="9" t="s">
        <v>92</v>
      </c>
      <c r="F233" s="188">
        <v>33136</v>
      </c>
      <c r="G233" s="9" t="s">
        <v>86</v>
      </c>
      <c r="H233" s="9" t="s">
        <v>31</v>
      </c>
      <c r="I233" s="9" t="s">
        <v>172</v>
      </c>
      <c r="Q233" s="9">
        <v>2000</v>
      </c>
      <c r="U233" s="9" t="s">
        <v>269</v>
      </c>
      <c r="V233" s="9" t="s">
        <v>269</v>
      </c>
      <c r="W233" s="9" t="s">
        <v>269</v>
      </c>
    </row>
    <row r="234" spans="1:28" x14ac:dyDescent="0.2">
      <c r="A234" s="9">
        <v>412876</v>
      </c>
      <c r="B234" s="9" t="s">
        <v>1746</v>
      </c>
      <c r="C234" s="9" t="s">
        <v>384</v>
      </c>
      <c r="D234" s="9" t="s">
        <v>459</v>
      </c>
      <c r="E234" s="9" t="s">
        <v>92</v>
      </c>
      <c r="F234" s="188">
        <v>32195</v>
      </c>
      <c r="G234" s="9" t="s">
        <v>858</v>
      </c>
      <c r="H234" s="9" t="s">
        <v>31</v>
      </c>
      <c r="I234" s="9" t="s">
        <v>172</v>
      </c>
      <c r="K234" s="9">
        <v>2007</v>
      </c>
      <c r="L234" s="9" t="s">
        <v>56</v>
      </c>
      <c r="Q234" s="9">
        <v>2000</v>
      </c>
      <c r="W234" s="9" t="s">
        <v>269</v>
      </c>
      <c r="X234" s="9" t="s">
        <v>680</v>
      </c>
    </row>
    <row r="235" spans="1:28" x14ac:dyDescent="0.2">
      <c r="A235" s="9">
        <v>412896</v>
      </c>
      <c r="B235" s="9" t="s">
        <v>1747</v>
      </c>
      <c r="C235" s="9" t="s">
        <v>417</v>
      </c>
      <c r="D235" s="9" t="s">
        <v>322</v>
      </c>
      <c r="E235" s="9" t="s">
        <v>93</v>
      </c>
      <c r="F235" s="188">
        <v>32329</v>
      </c>
      <c r="G235" s="9" t="s">
        <v>86</v>
      </c>
      <c r="H235" s="9" t="s">
        <v>31</v>
      </c>
      <c r="I235" s="9" t="s">
        <v>172</v>
      </c>
      <c r="J235" s="9" t="s">
        <v>32</v>
      </c>
      <c r="K235" s="9">
        <v>2006</v>
      </c>
      <c r="L235" s="9" t="s">
        <v>86</v>
      </c>
      <c r="Q235" s="9">
        <v>2000</v>
      </c>
      <c r="S235" s="9" t="s">
        <v>269</v>
      </c>
      <c r="T235" s="9" t="s">
        <v>269</v>
      </c>
      <c r="U235" s="9" t="s">
        <v>269</v>
      </c>
      <c r="V235" s="9" t="s">
        <v>269</v>
      </c>
      <c r="W235" s="9" t="s">
        <v>269</v>
      </c>
      <c r="X235" s="9" t="s">
        <v>504</v>
      </c>
    </row>
    <row r="236" spans="1:28" x14ac:dyDescent="0.2">
      <c r="A236" s="9">
        <v>412916</v>
      </c>
      <c r="B236" s="9" t="s">
        <v>1748</v>
      </c>
      <c r="C236" s="9" t="s">
        <v>491</v>
      </c>
      <c r="D236" s="9" t="s">
        <v>783</v>
      </c>
      <c r="E236" s="9" t="s">
        <v>93</v>
      </c>
      <c r="F236" s="188">
        <v>33500</v>
      </c>
      <c r="G236" s="9" t="s">
        <v>34</v>
      </c>
      <c r="H236" s="9" t="s">
        <v>31</v>
      </c>
      <c r="I236" s="9" t="s">
        <v>172</v>
      </c>
      <c r="J236" s="9" t="s">
        <v>29</v>
      </c>
      <c r="K236" s="9">
        <v>2009</v>
      </c>
      <c r="L236" s="9" t="s">
        <v>34</v>
      </c>
      <c r="Q236" s="9">
        <v>2000</v>
      </c>
      <c r="V236" s="9" t="s">
        <v>269</v>
      </c>
      <c r="W236" s="9" t="s">
        <v>269</v>
      </c>
      <c r="X236" s="9" t="s">
        <v>504</v>
      </c>
    </row>
    <row r="237" spans="1:28" x14ac:dyDescent="0.2">
      <c r="A237" s="9">
        <v>413021</v>
      </c>
      <c r="B237" s="9" t="s">
        <v>1749</v>
      </c>
      <c r="C237" s="9" t="s">
        <v>888</v>
      </c>
      <c r="D237" s="9" t="s">
        <v>1750</v>
      </c>
      <c r="E237" s="9" t="s">
        <v>92</v>
      </c>
      <c r="F237" s="188">
        <v>31559</v>
      </c>
      <c r="G237" s="9" t="s">
        <v>1751</v>
      </c>
      <c r="H237" s="9" t="s">
        <v>35</v>
      </c>
      <c r="I237" s="9" t="s">
        <v>172</v>
      </c>
      <c r="J237" s="9" t="s">
        <v>32</v>
      </c>
      <c r="K237" s="9">
        <v>2003</v>
      </c>
      <c r="L237" s="9" t="s">
        <v>46</v>
      </c>
      <c r="Y237" s="9" t="s">
        <v>3935</v>
      </c>
      <c r="Z237" s="9" t="s">
        <v>3936</v>
      </c>
      <c r="AA237" s="9" t="s">
        <v>3937</v>
      </c>
      <c r="AB237" s="9" t="s">
        <v>3938</v>
      </c>
    </row>
    <row r="238" spans="1:28" x14ac:dyDescent="0.2">
      <c r="A238" s="9">
        <v>413075</v>
      </c>
      <c r="B238" s="9" t="s">
        <v>1752</v>
      </c>
      <c r="C238" s="9" t="s">
        <v>390</v>
      </c>
      <c r="D238" s="9" t="s">
        <v>994</v>
      </c>
      <c r="E238" s="9" t="s">
        <v>92</v>
      </c>
      <c r="F238" s="188">
        <v>32993</v>
      </c>
      <c r="G238" s="9" t="s">
        <v>34</v>
      </c>
      <c r="H238" s="9" t="s">
        <v>31</v>
      </c>
      <c r="I238" s="9" t="s">
        <v>172</v>
      </c>
      <c r="J238" s="9" t="s">
        <v>32</v>
      </c>
      <c r="K238" s="9">
        <v>2010</v>
      </c>
      <c r="L238" s="9" t="s">
        <v>34</v>
      </c>
      <c r="X238" s="9" t="s">
        <v>1337</v>
      </c>
    </row>
    <row r="239" spans="1:28" x14ac:dyDescent="0.2">
      <c r="A239" s="9">
        <v>413132</v>
      </c>
      <c r="B239" s="9" t="s">
        <v>1753</v>
      </c>
      <c r="C239" s="9" t="s">
        <v>441</v>
      </c>
      <c r="D239" s="9" t="s">
        <v>488</v>
      </c>
      <c r="E239" s="9" t="s">
        <v>93</v>
      </c>
      <c r="F239" s="188">
        <v>32995</v>
      </c>
      <c r="G239" s="9" t="s">
        <v>858</v>
      </c>
      <c r="H239" s="9" t="s">
        <v>31</v>
      </c>
      <c r="I239" s="9" t="s">
        <v>172</v>
      </c>
      <c r="J239" s="9" t="s">
        <v>29</v>
      </c>
      <c r="K239" s="9">
        <v>2007</v>
      </c>
      <c r="X239" s="9" t="s">
        <v>504</v>
      </c>
      <c r="Y239" s="9" t="s">
        <v>3939</v>
      </c>
      <c r="Z239" s="9" t="s">
        <v>3940</v>
      </c>
      <c r="AA239" s="9" t="s">
        <v>3941</v>
      </c>
      <c r="AB239" s="9" t="s">
        <v>3942</v>
      </c>
    </row>
    <row r="240" spans="1:28" x14ac:dyDescent="0.2">
      <c r="A240" s="9">
        <v>413161</v>
      </c>
      <c r="B240" s="9" t="s">
        <v>1754</v>
      </c>
      <c r="C240" s="9" t="s">
        <v>332</v>
      </c>
      <c r="D240" s="9" t="s">
        <v>1755</v>
      </c>
      <c r="E240" s="9" t="s">
        <v>92</v>
      </c>
      <c r="F240" s="188">
        <v>33066</v>
      </c>
      <c r="G240" s="9" t="s">
        <v>34</v>
      </c>
      <c r="H240" s="9" t="s">
        <v>31</v>
      </c>
      <c r="I240" s="9" t="s">
        <v>172</v>
      </c>
      <c r="J240" s="9" t="s">
        <v>29</v>
      </c>
      <c r="K240" s="9">
        <v>2008</v>
      </c>
      <c r="L240" s="9" t="s">
        <v>34</v>
      </c>
      <c r="Q240" s="9">
        <v>2000</v>
      </c>
      <c r="S240" s="9" t="s">
        <v>269</v>
      </c>
      <c r="T240" s="9" t="s">
        <v>269</v>
      </c>
      <c r="U240" s="9" t="s">
        <v>269</v>
      </c>
      <c r="V240" s="9" t="s">
        <v>269</v>
      </c>
      <c r="W240" s="9" t="s">
        <v>269</v>
      </c>
      <c r="X240" s="9" t="s">
        <v>504</v>
      </c>
    </row>
    <row r="241" spans="1:28" x14ac:dyDescent="0.2">
      <c r="A241" s="9">
        <v>413224</v>
      </c>
      <c r="B241" s="9" t="s">
        <v>1756</v>
      </c>
      <c r="C241" s="9" t="s">
        <v>1757</v>
      </c>
      <c r="D241" s="9" t="s">
        <v>290</v>
      </c>
      <c r="E241" s="9" t="s">
        <v>92</v>
      </c>
      <c r="F241" s="188">
        <v>33302</v>
      </c>
      <c r="G241" s="9" t="s">
        <v>34</v>
      </c>
      <c r="H241" s="9" t="s">
        <v>31</v>
      </c>
      <c r="I241" s="9" t="s">
        <v>172</v>
      </c>
      <c r="J241" s="9" t="s">
        <v>29</v>
      </c>
      <c r="K241" s="9">
        <v>2008</v>
      </c>
      <c r="L241" s="9" t="s">
        <v>34</v>
      </c>
      <c r="Q241" s="9">
        <v>2000</v>
      </c>
      <c r="U241" s="9" t="s">
        <v>269</v>
      </c>
      <c r="V241" s="9" t="s">
        <v>269</v>
      </c>
      <c r="W241" s="9" t="s">
        <v>269</v>
      </c>
      <c r="X241" s="9" t="s">
        <v>504</v>
      </c>
    </row>
    <row r="242" spans="1:28" x14ac:dyDescent="0.2">
      <c r="A242" s="9">
        <v>413247</v>
      </c>
      <c r="B242" s="9" t="s">
        <v>1758</v>
      </c>
      <c r="C242" s="9" t="s">
        <v>373</v>
      </c>
      <c r="D242" s="9" t="s">
        <v>600</v>
      </c>
      <c r="E242" s="9" t="s">
        <v>92</v>
      </c>
      <c r="F242" s="188" t="s">
        <v>1759</v>
      </c>
      <c r="G242" s="9" t="s">
        <v>34</v>
      </c>
      <c r="H242" s="9" t="s">
        <v>31</v>
      </c>
      <c r="I242" s="9" t="s">
        <v>172</v>
      </c>
      <c r="J242" s="9" t="s">
        <v>32</v>
      </c>
      <c r="K242" s="9">
        <v>2006</v>
      </c>
      <c r="L242" s="9" t="s">
        <v>34</v>
      </c>
      <c r="Y242" s="9" t="s">
        <v>3943</v>
      </c>
      <c r="Z242" s="9" t="s">
        <v>3944</v>
      </c>
      <c r="AA242" s="9" t="s">
        <v>3945</v>
      </c>
      <c r="AB242" s="9" t="s">
        <v>1038</v>
      </c>
    </row>
    <row r="243" spans="1:28" x14ac:dyDescent="0.2">
      <c r="A243" s="9">
        <v>413314</v>
      </c>
      <c r="B243" s="9" t="s">
        <v>1760</v>
      </c>
      <c r="C243" s="9" t="s">
        <v>571</v>
      </c>
      <c r="D243" s="9" t="s">
        <v>485</v>
      </c>
      <c r="E243" s="9" t="s">
        <v>92</v>
      </c>
      <c r="F243" s="188">
        <v>32919</v>
      </c>
      <c r="G243" s="9" t="s">
        <v>34</v>
      </c>
      <c r="H243" s="9" t="s">
        <v>31</v>
      </c>
      <c r="I243" s="9" t="s">
        <v>172</v>
      </c>
      <c r="J243" s="9" t="s">
        <v>29</v>
      </c>
      <c r="K243" s="9">
        <v>2009</v>
      </c>
      <c r="L243" s="9" t="s">
        <v>34</v>
      </c>
      <c r="Q243" s="9">
        <v>2000</v>
      </c>
      <c r="U243" s="9" t="s">
        <v>269</v>
      </c>
      <c r="V243" s="9" t="s">
        <v>269</v>
      </c>
      <c r="W243" s="9" t="s">
        <v>269</v>
      </c>
      <c r="X243" s="9" t="s">
        <v>504</v>
      </c>
    </row>
    <row r="244" spans="1:28" x14ac:dyDescent="0.2">
      <c r="A244" s="9">
        <v>413344</v>
      </c>
      <c r="B244" s="9" t="s">
        <v>1761</v>
      </c>
      <c r="C244" s="9" t="s">
        <v>377</v>
      </c>
      <c r="D244" s="9" t="s">
        <v>359</v>
      </c>
      <c r="E244" s="9" t="s">
        <v>92</v>
      </c>
      <c r="F244" s="188">
        <v>32901</v>
      </c>
      <c r="G244" s="9" t="s">
        <v>34</v>
      </c>
      <c r="H244" s="9" t="s">
        <v>31</v>
      </c>
      <c r="I244" s="9" t="s">
        <v>172</v>
      </c>
      <c r="Q244" s="9">
        <v>2000</v>
      </c>
      <c r="R244" s="9" t="s">
        <v>269</v>
      </c>
      <c r="S244" s="9" t="s">
        <v>269</v>
      </c>
      <c r="T244" s="9" t="s">
        <v>269</v>
      </c>
      <c r="U244" s="9" t="s">
        <v>269</v>
      </c>
      <c r="V244" s="9" t="s">
        <v>269</v>
      </c>
      <c r="W244" s="9" t="s">
        <v>269</v>
      </c>
      <c r="X244" s="9" t="s">
        <v>504</v>
      </c>
    </row>
    <row r="245" spans="1:28" x14ac:dyDescent="0.2">
      <c r="A245" s="9">
        <v>413392</v>
      </c>
      <c r="B245" s="9" t="s">
        <v>1762</v>
      </c>
      <c r="C245" s="9" t="s">
        <v>948</v>
      </c>
      <c r="D245" s="9" t="s">
        <v>267</v>
      </c>
      <c r="E245" s="9" t="s">
        <v>93</v>
      </c>
      <c r="F245" s="188">
        <v>31857</v>
      </c>
      <c r="G245" s="9" t="s">
        <v>34</v>
      </c>
      <c r="H245" s="9" t="s">
        <v>31</v>
      </c>
      <c r="I245" s="9" t="s">
        <v>172</v>
      </c>
      <c r="Q245" s="9">
        <v>2000</v>
      </c>
      <c r="W245" s="9" t="s">
        <v>269</v>
      </c>
      <c r="X245" s="9" t="s">
        <v>680</v>
      </c>
    </row>
    <row r="246" spans="1:28" x14ac:dyDescent="0.2">
      <c r="A246" s="9">
        <v>413422</v>
      </c>
      <c r="B246" s="9" t="s">
        <v>1763</v>
      </c>
      <c r="C246" s="9" t="s">
        <v>302</v>
      </c>
      <c r="D246" s="9" t="s">
        <v>1764</v>
      </c>
      <c r="E246" s="9" t="s">
        <v>92</v>
      </c>
      <c r="F246" s="188">
        <v>32686</v>
      </c>
      <c r="G246" s="9" t="s">
        <v>34</v>
      </c>
      <c r="H246" s="9" t="s">
        <v>31</v>
      </c>
      <c r="I246" s="9" t="s">
        <v>172</v>
      </c>
      <c r="Y246" s="9" t="s">
        <v>3946</v>
      </c>
      <c r="Z246" s="9" t="s">
        <v>1045</v>
      </c>
      <c r="AA246" s="9" t="s">
        <v>3947</v>
      </c>
      <c r="AB246" s="9" t="s">
        <v>1049</v>
      </c>
    </row>
    <row r="247" spans="1:28" x14ac:dyDescent="0.2">
      <c r="A247" s="9">
        <v>413517</v>
      </c>
      <c r="B247" s="9" t="s">
        <v>1765</v>
      </c>
      <c r="C247" s="9" t="s">
        <v>280</v>
      </c>
      <c r="D247" s="9" t="s">
        <v>281</v>
      </c>
      <c r="E247" s="9" t="s">
        <v>282</v>
      </c>
      <c r="F247" s="188">
        <v>33604</v>
      </c>
      <c r="G247" s="9" t="s">
        <v>283</v>
      </c>
      <c r="H247" s="9" t="s">
        <v>31</v>
      </c>
      <c r="I247" s="9" t="s">
        <v>172</v>
      </c>
      <c r="J247" s="9" t="s">
        <v>29</v>
      </c>
      <c r="K247" s="9">
        <v>2009</v>
      </c>
      <c r="L247" s="9" t="s">
        <v>46</v>
      </c>
      <c r="N247" s="9">
        <v>1073</v>
      </c>
      <c r="O247" s="188">
        <v>44605.341481481482</v>
      </c>
      <c r="P247" s="9">
        <v>80000</v>
      </c>
      <c r="X247" s="9" t="s">
        <v>1337</v>
      </c>
    </row>
    <row r="248" spans="1:28" x14ac:dyDescent="0.2">
      <c r="A248" s="9">
        <v>413528</v>
      </c>
      <c r="B248" s="9" t="s">
        <v>1766</v>
      </c>
      <c r="C248" s="9" t="s">
        <v>389</v>
      </c>
      <c r="D248" s="9" t="s">
        <v>1767</v>
      </c>
      <c r="E248" s="9" t="s">
        <v>93</v>
      </c>
      <c r="F248" s="188">
        <v>32813</v>
      </c>
      <c r="G248" s="9" t="s">
        <v>86</v>
      </c>
      <c r="H248" s="9" t="s">
        <v>31</v>
      </c>
      <c r="I248" s="9" t="s">
        <v>172</v>
      </c>
      <c r="J248" s="9" t="s">
        <v>32</v>
      </c>
      <c r="K248" s="9">
        <v>2007</v>
      </c>
      <c r="L248" s="9" t="s">
        <v>86</v>
      </c>
      <c r="Q248" s="9">
        <v>2000</v>
      </c>
      <c r="S248" s="9" t="s">
        <v>269</v>
      </c>
      <c r="T248" s="9" t="s">
        <v>269</v>
      </c>
      <c r="U248" s="9" t="s">
        <v>269</v>
      </c>
      <c r="V248" s="9" t="s">
        <v>269</v>
      </c>
      <c r="W248" s="9" t="s">
        <v>269</v>
      </c>
      <c r="X248" s="9" t="s">
        <v>504</v>
      </c>
    </row>
    <row r="249" spans="1:28" x14ac:dyDescent="0.2">
      <c r="A249" s="9">
        <v>413534</v>
      </c>
      <c r="B249" s="9" t="s">
        <v>1768</v>
      </c>
      <c r="C249" s="9" t="s">
        <v>424</v>
      </c>
      <c r="D249" s="9" t="s">
        <v>1769</v>
      </c>
      <c r="E249" s="9" t="s">
        <v>92</v>
      </c>
      <c r="F249" s="188">
        <v>31419</v>
      </c>
      <c r="G249" s="9" t="s">
        <v>34</v>
      </c>
      <c r="H249" s="9" t="s">
        <v>31</v>
      </c>
      <c r="I249" s="9" t="s">
        <v>172</v>
      </c>
      <c r="J249" s="9" t="s">
        <v>29</v>
      </c>
      <c r="K249" s="9">
        <v>2004</v>
      </c>
      <c r="L249" s="9" t="s">
        <v>34</v>
      </c>
      <c r="Q249" s="9">
        <v>2000</v>
      </c>
      <c r="V249" s="9" t="s">
        <v>269</v>
      </c>
      <c r="W249" s="9" t="s">
        <v>269</v>
      </c>
    </row>
    <row r="250" spans="1:28" x14ac:dyDescent="0.2">
      <c r="A250" s="9">
        <v>413541</v>
      </c>
      <c r="B250" s="9" t="s">
        <v>1770</v>
      </c>
      <c r="C250" s="9" t="s">
        <v>552</v>
      </c>
      <c r="D250" s="9" t="s">
        <v>359</v>
      </c>
      <c r="E250" s="9" t="s">
        <v>93</v>
      </c>
      <c r="F250" s="188">
        <v>33420</v>
      </c>
      <c r="G250" s="9" t="s">
        <v>34</v>
      </c>
      <c r="H250" s="9" t="s">
        <v>31</v>
      </c>
      <c r="I250" s="9" t="s">
        <v>172</v>
      </c>
      <c r="Q250" s="9">
        <v>2000</v>
      </c>
      <c r="U250" s="9" t="s">
        <v>269</v>
      </c>
      <c r="V250" s="9" t="s">
        <v>269</v>
      </c>
      <c r="W250" s="9" t="s">
        <v>269</v>
      </c>
      <c r="X250" s="9" t="s">
        <v>504</v>
      </c>
    </row>
    <row r="251" spans="1:28" x14ac:dyDescent="0.2">
      <c r="A251" s="9">
        <v>413549</v>
      </c>
      <c r="B251" s="9" t="s">
        <v>1771</v>
      </c>
      <c r="C251" s="9" t="s">
        <v>380</v>
      </c>
      <c r="D251" s="9" t="s">
        <v>485</v>
      </c>
      <c r="E251" s="9" t="s">
        <v>92</v>
      </c>
      <c r="F251" s="188">
        <v>33613</v>
      </c>
      <c r="G251" s="9" t="s">
        <v>34</v>
      </c>
      <c r="H251" s="9" t="s">
        <v>31</v>
      </c>
      <c r="I251" s="9" t="s">
        <v>172</v>
      </c>
      <c r="J251" s="9" t="s">
        <v>29</v>
      </c>
      <c r="K251" s="9">
        <v>2009</v>
      </c>
      <c r="L251" s="9" t="s">
        <v>34</v>
      </c>
      <c r="X251" s="9" t="s">
        <v>504</v>
      </c>
      <c r="Y251" s="9" t="s">
        <v>3948</v>
      </c>
      <c r="Z251" s="9" t="s">
        <v>1194</v>
      </c>
      <c r="AA251" s="9" t="s">
        <v>3949</v>
      </c>
      <c r="AB251" s="9" t="s">
        <v>1054</v>
      </c>
    </row>
    <row r="252" spans="1:28" x14ac:dyDescent="0.2">
      <c r="A252" s="9">
        <v>413560</v>
      </c>
      <c r="B252" s="9" t="s">
        <v>1772</v>
      </c>
      <c r="C252" s="9" t="s">
        <v>387</v>
      </c>
      <c r="D252" s="9" t="s">
        <v>624</v>
      </c>
      <c r="E252" s="9" t="s">
        <v>93</v>
      </c>
      <c r="F252" s="188">
        <v>30965</v>
      </c>
      <c r="G252" s="9" t="s">
        <v>512</v>
      </c>
      <c r="H252" s="9" t="s">
        <v>31</v>
      </c>
      <c r="I252" s="9" t="s">
        <v>172</v>
      </c>
      <c r="Q252" s="9">
        <v>2000</v>
      </c>
      <c r="W252" s="9" t="s">
        <v>269</v>
      </c>
      <c r="X252" s="9" t="s">
        <v>680</v>
      </c>
    </row>
    <row r="253" spans="1:28" x14ac:dyDescent="0.2">
      <c r="A253" s="9">
        <v>413581</v>
      </c>
      <c r="B253" s="9" t="s">
        <v>1773</v>
      </c>
      <c r="C253" s="9" t="s">
        <v>286</v>
      </c>
      <c r="D253" s="9" t="s">
        <v>1774</v>
      </c>
      <c r="E253" s="9" t="s">
        <v>93</v>
      </c>
      <c r="F253" s="188">
        <v>32417</v>
      </c>
      <c r="G253" s="9" t="s">
        <v>604</v>
      </c>
      <c r="H253" s="9" t="s">
        <v>31</v>
      </c>
      <c r="I253" s="9" t="s">
        <v>172</v>
      </c>
      <c r="Q253" s="9">
        <v>2000</v>
      </c>
      <c r="V253" s="9" t="s">
        <v>269</v>
      </c>
      <c r="W253" s="9" t="s">
        <v>269</v>
      </c>
      <c r="X253" s="9" t="s">
        <v>504</v>
      </c>
    </row>
    <row r="254" spans="1:28" x14ac:dyDescent="0.2">
      <c r="A254" s="9">
        <v>413597</v>
      </c>
      <c r="B254" s="9" t="s">
        <v>1775</v>
      </c>
      <c r="C254" s="9" t="s">
        <v>841</v>
      </c>
      <c r="D254" s="9" t="s">
        <v>1776</v>
      </c>
      <c r="E254" s="9" t="s">
        <v>93</v>
      </c>
      <c r="F254" s="188">
        <v>32709</v>
      </c>
      <c r="G254" s="9" t="s">
        <v>1777</v>
      </c>
      <c r="H254" s="9" t="s">
        <v>31</v>
      </c>
      <c r="I254" s="9" t="s">
        <v>172</v>
      </c>
      <c r="K254" s="9">
        <v>2009</v>
      </c>
      <c r="L254" s="9" t="s">
        <v>86</v>
      </c>
      <c r="Q254" s="9">
        <v>2000</v>
      </c>
      <c r="W254" s="9" t="s">
        <v>269</v>
      </c>
      <c r="X254" s="9" t="s">
        <v>680</v>
      </c>
    </row>
    <row r="255" spans="1:28" x14ac:dyDescent="0.2">
      <c r="A255" s="9">
        <v>413598</v>
      </c>
      <c r="B255" s="9" t="s">
        <v>1778</v>
      </c>
      <c r="C255" s="9" t="s">
        <v>310</v>
      </c>
      <c r="D255" s="9" t="s">
        <v>349</v>
      </c>
      <c r="E255" s="9" t="s">
        <v>92</v>
      </c>
      <c r="F255" s="188">
        <v>33239</v>
      </c>
      <c r="G255" s="9" t="s">
        <v>460</v>
      </c>
      <c r="H255" s="9" t="s">
        <v>31</v>
      </c>
      <c r="I255" s="9" t="s">
        <v>172</v>
      </c>
      <c r="J255" s="9" t="s">
        <v>32</v>
      </c>
      <c r="K255" s="9">
        <v>2009</v>
      </c>
      <c r="L255" s="9" t="s">
        <v>34</v>
      </c>
      <c r="Q255" s="9">
        <v>2000</v>
      </c>
      <c r="W255" s="9" t="s">
        <v>269</v>
      </c>
      <c r="X255" s="9" t="s">
        <v>504</v>
      </c>
    </row>
    <row r="256" spans="1:28" x14ac:dyDescent="0.2">
      <c r="A256" s="9">
        <v>413632</v>
      </c>
      <c r="B256" s="9" t="s">
        <v>1779</v>
      </c>
      <c r="C256" s="9" t="s">
        <v>270</v>
      </c>
      <c r="D256" s="9" t="s">
        <v>1780</v>
      </c>
      <c r="E256" s="9" t="s">
        <v>93</v>
      </c>
      <c r="F256" s="188">
        <v>31749</v>
      </c>
      <c r="G256" s="9" t="s">
        <v>34</v>
      </c>
      <c r="H256" s="9" t="s">
        <v>31</v>
      </c>
      <c r="I256" s="9" t="s">
        <v>172</v>
      </c>
      <c r="J256" s="9" t="s">
        <v>32</v>
      </c>
      <c r="K256" s="9">
        <v>2006</v>
      </c>
      <c r="L256" s="9" t="s">
        <v>34</v>
      </c>
      <c r="Y256" s="9" t="s">
        <v>3950</v>
      </c>
      <c r="Z256" s="9" t="s">
        <v>1056</v>
      </c>
      <c r="AA256" s="9" t="s">
        <v>1220</v>
      </c>
      <c r="AB256" s="9" t="s">
        <v>1072</v>
      </c>
    </row>
    <row r="257" spans="1:28" x14ac:dyDescent="0.2">
      <c r="A257" s="9">
        <v>413635</v>
      </c>
      <c r="B257" s="9" t="s">
        <v>1781</v>
      </c>
      <c r="C257" s="9" t="s">
        <v>270</v>
      </c>
      <c r="D257" s="9" t="s">
        <v>1782</v>
      </c>
      <c r="E257" s="9" t="s">
        <v>93</v>
      </c>
      <c r="F257" s="188">
        <v>29469</v>
      </c>
      <c r="G257" s="9" t="s">
        <v>34</v>
      </c>
      <c r="H257" s="9" t="s">
        <v>31</v>
      </c>
      <c r="I257" s="9" t="s">
        <v>172</v>
      </c>
    </row>
    <row r="258" spans="1:28" x14ac:dyDescent="0.2">
      <c r="A258" s="9">
        <v>413704</v>
      </c>
      <c r="B258" s="9" t="s">
        <v>1783</v>
      </c>
      <c r="C258" s="9" t="s">
        <v>306</v>
      </c>
      <c r="D258" s="9" t="s">
        <v>1784</v>
      </c>
      <c r="E258" s="9" t="s">
        <v>92</v>
      </c>
      <c r="F258" s="188">
        <v>28902</v>
      </c>
      <c r="G258" s="9" t="s">
        <v>653</v>
      </c>
      <c r="H258" s="9" t="s">
        <v>31</v>
      </c>
      <c r="I258" s="9" t="s">
        <v>172</v>
      </c>
      <c r="J258" s="9" t="s">
        <v>29</v>
      </c>
      <c r="K258" s="9">
        <v>1998</v>
      </c>
      <c r="L258" s="9" t="s">
        <v>46</v>
      </c>
      <c r="Q258" s="9">
        <v>2000</v>
      </c>
      <c r="T258" s="9" t="s">
        <v>269</v>
      </c>
      <c r="U258" s="9" t="s">
        <v>269</v>
      </c>
      <c r="V258" s="9" t="s">
        <v>269</v>
      </c>
      <c r="W258" s="9" t="s">
        <v>269</v>
      </c>
    </row>
    <row r="259" spans="1:28" x14ac:dyDescent="0.2">
      <c r="A259" s="9">
        <v>413783</v>
      </c>
      <c r="B259" s="9" t="s">
        <v>1785</v>
      </c>
      <c r="C259" s="9" t="s">
        <v>384</v>
      </c>
      <c r="D259" s="9" t="s">
        <v>1786</v>
      </c>
      <c r="E259" s="9" t="s">
        <v>92</v>
      </c>
      <c r="F259" s="188">
        <v>33304</v>
      </c>
      <c r="G259" s="9" t="s">
        <v>34</v>
      </c>
      <c r="H259" s="9" t="s">
        <v>31</v>
      </c>
      <c r="I259" s="9" t="s">
        <v>172</v>
      </c>
      <c r="Q259" s="9">
        <v>2000</v>
      </c>
      <c r="W259" s="9" t="s">
        <v>269</v>
      </c>
      <c r="X259" s="9" t="s">
        <v>680</v>
      </c>
    </row>
    <row r="260" spans="1:28" x14ac:dyDescent="0.2">
      <c r="A260" s="9">
        <v>413810</v>
      </c>
      <c r="B260" s="9" t="s">
        <v>1787</v>
      </c>
      <c r="C260" s="9" t="s">
        <v>1788</v>
      </c>
      <c r="D260" s="9" t="s">
        <v>619</v>
      </c>
      <c r="E260" s="9" t="s">
        <v>93</v>
      </c>
      <c r="F260" s="188">
        <v>33970</v>
      </c>
      <c r="G260" s="9" t="s">
        <v>34</v>
      </c>
      <c r="H260" s="9" t="s">
        <v>31</v>
      </c>
      <c r="I260" s="9" t="s">
        <v>172</v>
      </c>
      <c r="J260" s="9" t="s">
        <v>29</v>
      </c>
      <c r="K260" s="9">
        <v>2010</v>
      </c>
      <c r="L260" s="9" t="s">
        <v>34</v>
      </c>
      <c r="Q260" s="9">
        <v>2000</v>
      </c>
      <c r="U260" s="9" t="s">
        <v>269</v>
      </c>
      <c r="V260" s="9" t="s">
        <v>269</v>
      </c>
      <c r="W260" s="9" t="s">
        <v>269</v>
      </c>
      <c r="X260" s="9" t="s">
        <v>504</v>
      </c>
    </row>
    <row r="261" spans="1:28" x14ac:dyDescent="0.2">
      <c r="A261" s="9">
        <v>413861</v>
      </c>
      <c r="B261" s="9" t="s">
        <v>1789</v>
      </c>
      <c r="C261" s="9" t="s">
        <v>1790</v>
      </c>
      <c r="D261" s="9" t="s">
        <v>1791</v>
      </c>
      <c r="E261" s="9" t="s">
        <v>92</v>
      </c>
      <c r="F261" s="188">
        <v>30529</v>
      </c>
      <c r="G261" s="9" t="s">
        <v>917</v>
      </c>
      <c r="H261" s="9" t="s">
        <v>31</v>
      </c>
      <c r="I261" s="9" t="s">
        <v>172</v>
      </c>
      <c r="Q261" s="9">
        <v>2000</v>
      </c>
      <c r="U261" s="9" t="s">
        <v>269</v>
      </c>
      <c r="V261" s="9" t="s">
        <v>269</v>
      </c>
      <c r="W261" s="9" t="s">
        <v>269</v>
      </c>
      <c r="X261" s="9" t="s">
        <v>504</v>
      </c>
    </row>
    <row r="262" spans="1:28" x14ac:dyDescent="0.2">
      <c r="A262" s="9">
        <v>413884</v>
      </c>
      <c r="B262" s="9" t="s">
        <v>1792</v>
      </c>
      <c r="C262" s="9" t="s">
        <v>405</v>
      </c>
      <c r="D262" s="9" t="s">
        <v>1793</v>
      </c>
      <c r="E262" s="9" t="s">
        <v>92</v>
      </c>
      <c r="F262" s="188">
        <v>33628</v>
      </c>
      <c r="G262" s="9" t="s">
        <v>56</v>
      </c>
      <c r="H262" s="9" t="s">
        <v>31</v>
      </c>
      <c r="I262" s="9" t="s">
        <v>172</v>
      </c>
      <c r="Q262" s="9">
        <v>2000</v>
      </c>
      <c r="R262" s="9" t="s">
        <v>269</v>
      </c>
      <c r="S262" s="9" t="s">
        <v>269</v>
      </c>
      <c r="T262" s="9" t="s">
        <v>269</v>
      </c>
      <c r="U262" s="9" t="s">
        <v>269</v>
      </c>
      <c r="V262" s="9" t="s">
        <v>269</v>
      </c>
      <c r="W262" s="9" t="s">
        <v>269</v>
      </c>
      <c r="X262" s="9" t="s">
        <v>504</v>
      </c>
    </row>
    <row r="263" spans="1:28" x14ac:dyDescent="0.2">
      <c r="A263" s="9">
        <v>413963</v>
      </c>
      <c r="B263" s="9" t="s">
        <v>1794</v>
      </c>
      <c r="C263" s="9" t="s">
        <v>1795</v>
      </c>
      <c r="D263" s="9" t="s">
        <v>1796</v>
      </c>
      <c r="E263" s="9" t="s">
        <v>93</v>
      </c>
      <c r="F263" s="188">
        <v>30682</v>
      </c>
      <c r="G263" s="9" t="s">
        <v>338</v>
      </c>
      <c r="H263" s="9" t="s">
        <v>31</v>
      </c>
      <c r="I263" s="9" t="s">
        <v>172</v>
      </c>
      <c r="Y263" s="9" t="s">
        <v>3951</v>
      </c>
      <c r="Z263" s="9" t="s">
        <v>3952</v>
      </c>
      <c r="AA263" s="9" t="s">
        <v>3953</v>
      </c>
      <c r="AB263" s="9" t="s">
        <v>1054</v>
      </c>
    </row>
    <row r="264" spans="1:28" x14ac:dyDescent="0.2">
      <c r="A264" s="9">
        <v>413974</v>
      </c>
      <c r="B264" s="9" t="s">
        <v>1797</v>
      </c>
      <c r="C264" s="9" t="s">
        <v>302</v>
      </c>
      <c r="D264" s="9" t="s">
        <v>548</v>
      </c>
      <c r="E264" s="9" t="s">
        <v>93</v>
      </c>
      <c r="F264" s="188">
        <v>32039</v>
      </c>
      <c r="G264" s="9" t="s">
        <v>34</v>
      </c>
      <c r="H264" s="9" t="s">
        <v>31</v>
      </c>
      <c r="I264" s="9" t="s">
        <v>172</v>
      </c>
      <c r="J264" s="9" t="s">
        <v>32</v>
      </c>
      <c r="K264" s="9">
        <v>2005</v>
      </c>
      <c r="L264" s="9" t="s">
        <v>34</v>
      </c>
      <c r="Q264" s="9">
        <v>2000</v>
      </c>
      <c r="T264" s="9" t="s">
        <v>269</v>
      </c>
      <c r="U264" s="9" t="s">
        <v>269</v>
      </c>
      <c r="V264" s="9" t="s">
        <v>269</v>
      </c>
      <c r="W264" s="9" t="s">
        <v>269</v>
      </c>
    </row>
    <row r="265" spans="1:28" x14ac:dyDescent="0.2">
      <c r="A265" s="9">
        <v>413975</v>
      </c>
      <c r="B265" s="9" t="s">
        <v>1798</v>
      </c>
      <c r="C265" s="9" t="s">
        <v>896</v>
      </c>
      <c r="D265" s="9" t="s">
        <v>391</v>
      </c>
      <c r="E265" s="9" t="s">
        <v>92</v>
      </c>
      <c r="F265" s="188">
        <v>32629</v>
      </c>
      <c r="G265" s="9" t="s">
        <v>86</v>
      </c>
      <c r="H265" s="9" t="s">
        <v>31</v>
      </c>
      <c r="I265" s="9" t="s">
        <v>172</v>
      </c>
      <c r="J265" s="9" t="s">
        <v>32</v>
      </c>
      <c r="K265" s="9">
        <v>2008</v>
      </c>
      <c r="L265" s="9" t="s">
        <v>34</v>
      </c>
    </row>
    <row r="266" spans="1:28" x14ac:dyDescent="0.2">
      <c r="A266" s="9">
        <v>414070</v>
      </c>
      <c r="B266" s="9" t="s">
        <v>1799</v>
      </c>
      <c r="C266" s="9" t="s">
        <v>373</v>
      </c>
      <c r="D266" s="9" t="s">
        <v>1800</v>
      </c>
      <c r="E266" s="9" t="s">
        <v>93</v>
      </c>
      <c r="F266" s="188">
        <v>33808</v>
      </c>
      <c r="G266" s="9" t="s">
        <v>1801</v>
      </c>
      <c r="H266" s="9" t="s">
        <v>31</v>
      </c>
      <c r="I266" s="9" t="s">
        <v>172</v>
      </c>
      <c r="Y266" s="9" t="s">
        <v>3954</v>
      </c>
      <c r="Z266" s="9" t="s">
        <v>3955</v>
      </c>
      <c r="AA266" s="9" t="s">
        <v>1220</v>
      </c>
      <c r="AB266" s="9" t="s">
        <v>3956</v>
      </c>
    </row>
    <row r="267" spans="1:28" x14ac:dyDescent="0.2">
      <c r="A267" s="9">
        <v>414078</v>
      </c>
      <c r="B267" s="9" t="s">
        <v>1802</v>
      </c>
      <c r="C267" s="9" t="s">
        <v>487</v>
      </c>
      <c r="D267" s="9" t="s">
        <v>1803</v>
      </c>
      <c r="E267" s="9" t="s">
        <v>92</v>
      </c>
      <c r="F267" s="188">
        <v>31564</v>
      </c>
      <c r="G267" s="9" t="s">
        <v>34</v>
      </c>
      <c r="H267" s="9" t="s">
        <v>31</v>
      </c>
      <c r="I267" s="9" t="s">
        <v>172</v>
      </c>
      <c r="Y267" s="9" t="s">
        <v>3957</v>
      </c>
      <c r="Z267" s="9" t="s">
        <v>1249</v>
      </c>
      <c r="AA267" s="9" t="s">
        <v>3958</v>
      </c>
      <c r="AB267" s="9" t="s">
        <v>1054</v>
      </c>
    </row>
    <row r="268" spans="1:28" x14ac:dyDescent="0.2">
      <c r="A268" s="9">
        <v>414080</v>
      </c>
      <c r="B268" s="9" t="s">
        <v>1804</v>
      </c>
      <c r="C268" s="9" t="s">
        <v>1805</v>
      </c>
      <c r="D268" s="9" t="s">
        <v>1806</v>
      </c>
      <c r="E268" s="9" t="s">
        <v>93</v>
      </c>
      <c r="F268" s="188">
        <v>32875</v>
      </c>
      <c r="G268" s="9" t="s">
        <v>734</v>
      </c>
      <c r="H268" s="9" t="s">
        <v>31</v>
      </c>
      <c r="I268" s="9" t="s">
        <v>172</v>
      </c>
      <c r="J268" s="9" t="s">
        <v>29</v>
      </c>
      <c r="K268" s="9">
        <v>2008</v>
      </c>
      <c r="L268" s="9" t="s">
        <v>34</v>
      </c>
      <c r="Y268" s="9" t="s">
        <v>3959</v>
      </c>
      <c r="Z268" s="9" t="s">
        <v>3960</v>
      </c>
      <c r="AA268" s="9" t="s">
        <v>3961</v>
      </c>
      <c r="AB268" s="9" t="s">
        <v>1038</v>
      </c>
    </row>
    <row r="269" spans="1:28" x14ac:dyDescent="0.2">
      <c r="A269" s="9">
        <v>414121</v>
      </c>
      <c r="B269" s="9" t="s">
        <v>1807</v>
      </c>
      <c r="C269" s="9" t="s">
        <v>395</v>
      </c>
      <c r="D269" s="9" t="s">
        <v>1808</v>
      </c>
      <c r="E269" s="9" t="s">
        <v>92</v>
      </c>
      <c r="F269" s="188">
        <v>32509</v>
      </c>
      <c r="G269" s="9" t="s">
        <v>34</v>
      </c>
      <c r="H269" s="9" t="s">
        <v>31</v>
      </c>
      <c r="I269" s="9" t="s">
        <v>172</v>
      </c>
      <c r="J269" s="9" t="s">
        <v>32</v>
      </c>
      <c r="K269" s="9">
        <v>2006</v>
      </c>
      <c r="L269" s="9" t="s">
        <v>34</v>
      </c>
      <c r="Q269" s="9">
        <v>2000</v>
      </c>
      <c r="U269" s="9" t="s">
        <v>269</v>
      </c>
      <c r="V269" s="9" t="s">
        <v>269</v>
      </c>
      <c r="W269" s="9" t="s">
        <v>269</v>
      </c>
      <c r="X269" s="9" t="s">
        <v>504</v>
      </c>
    </row>
    <row r="270" spans="1:28" x14ac:dyDescent="0.2">
      <c r="A270" s="9">
        <v>414137</v>
      </c>
      <c r="B270" s="9" t="s">
        <v>1809</v>
      </c>
      <c r="C270" s="9" t="s">
        <v>491</v>
      </c>
      <c r="D270" s="9" t="s">
        <v>1810</v>
      </c>
      <c r="E270" s="9" t="s">
        <v>92</v>
      </c>
      <c r="F270" s="188">
        <v>33013</v>
      </c>
      <c r="G270" s="9" t="s">
        <v>34</v>
      </c>
      <c r="H270" s="9" t="s">
        <v>31</v>
      </c>
      <c r="I270" s="9" t="s">
        <v>172</v>
      </c>
      <c r="Q270" s="9">
        <v>2000</v>
      </c>
      <c r="R270" s="9" t="s">
        <v>269</v>
      </c>
      <c r="S270" s="9" t="s">
        <v>269</v>
      </c>
      <c r="T270" s="9" t="s">
        <v>269</v>
      </c>
      <c r="U270" s="9" t="s">
        <v>269</v>
      </c>
      <c r="V270" s="9" t="s">
        <v>269</v>
      </c>
      <c r="W270" s="9" t="s">
        <v>269</v>
      </c>
      <c r="X270" s="9" t="s">
        <v>504</v>
      </c>
    </row>
    <row r="271" spans="1:28" x14ac:dyDescent="0.2">
      <c r="A271" s="9">
        <v>414153</v>
      </c>
      <c r="B271" s="9" t="s">
        <v>1811</v>
      </c>
      <c r="C271" s="9" t="s">
        <v>918</v>
      </c>
      <c r="D271" s="9" t="s">
        <v>278</v>
      </c>
      <c r="E271" s="9" t="s">
        <v>92</v>
      </c>
      <c r="F271" s="188">
        <v>31721</v>
      </c>
      <c r="G271" s="9" t="s">
        <v>34</v>
      </c>
      <c r="H271" s="9" t="s">
        <v>31</v>
      </c>
      <c r="I271" s="9" t="s">
        <v>172</v>
      </c>
      <c r="K271" s="9">
        <v>2007</v>
      </c>
      <c r="L271" s="9" t="s">
        <v>34</v>
      </c>
      <c r="Q271" s="9">
        <v>2000</v>
      </c>
      <c r="U271" s="9" t="s">
        <v>269</v>
      </c>
      <c r="V271" s="9" t="s">
        <v>269</v>
      </c>
      <c r="W271" s="9" t="s">
        <v>269</v>
      </c>
      <c r="X271" s="9" t="s">
        <v>504</v>
      </c>
    </row>
    <row r="272" spans="1:28" x14ac:dyDescent="0.2">
      <c r="A272" s="9">
        <v>414159</v>
      </c>
      <c r="B272" s="9" t="s">
        <v>1812</v>
      </c>
      <c r="C272" s="9" t="s">
        <v>277</v>
      </c>
      <c r="D272" s="9" t="s">
        <v>287</v>
      </c>
      <c r="E272" s="9" t="s">
        <v>93</v>
      </c>
      <c r="F272" s="188">
        <v>29759</v>
      </c>
      <c r="G272" s="9" t="s">
        <v>668</v>
      </c>
      <c r="H272" s="9" t="s">
        <v>31</v>
      </c>
      <c r="I272" s="9" t="s">
        <v>172</v>
      </c>
      <c r="Q272" s="9">
        <v>2000</v>
      </c>
      <c r="R272" s="9" t="s">
        <v>269</v>
      </c>
      <c r="T272" s="9" t="s">
        <v>269</v>
      </c>
      <c r="U272" s="9" t="s">
        <v>269</v>
      </c>
      <c r="V272" s="9" t="s">
        <v>269</v>
      </c>
      <c r="W272" s="9" t="s">
        <v>269</v>
      </c>
      <c r="X272" s="9" t="s">
        <v>504</v>
      </c>
    </row>
    <row r="273" spans="1:28" x14ac:dyDescent="0.2">
      <c r="A273" s="9">
        <v>414293</v>
      </c>
      <c r="B273" s="9" t="s">
        <v>1813</v>
      </c>
      <c r="C273" s="9" t="s">
        <v>407</v>
      </c>
      <c r="D273" s="9" t="s">
        <v>1814</v>
      </c>
      <c r="E273" s="9" t="s">
        <v>93</v>
      </c>
      <c r="F273" s="188">
        <v>33745</v>
      </c>
      <c r="G273" s="9" t="s">
        <v>315</v>
      </c>
      <c r="H273" s="9" t="s">
        <v>31</v>
      </c>
      <c r="I273" s="9" t="s">
        <v>172</v>
      </c>
      <c r="Y273" s="9" t="s">
        <v>3962</v>
      </c>
      <c r="Z273" s="9" t="s">
        <v>3963</v>
      </c>
      <c r="AA273" s="9" t="s">
        <v>3964</v>
      </c>
      <c r="AB273" s="9" t="s">
        <v>3965</v>
      </c>
    </row>
    <row r="274" spans="1:28" x14ac:dyDescent="0.2">
      <c r="A274" s="9">
        <v>414362</v>
      </c>
      <c r="B274" s="9" t="s">
        <v>1815</v>
      </c>
      <c r="C274" s="9" t="s">
        <v>441</v>
      </c>
      <c r="D274" s="9" t="s">
        <v>1816</v>
      </c>
      <c r="E274" s="9" t="s">
        <v>92</v>
      </c>
      <c r="F274" s="188">
        <v>34000</v>
      </c>
      <c r="G274" s="9" t="s">
        <v>34</v>
      </c>
      <c r="H274" s="9" t="s">
        <v>31</v>
      </c>
      <c r="I274" s="9" t="s">
        <v>172</v>
      </c>
      <c r="Q274" s="9">
        <v>2000</v>
      </c>
      <c r="U274" s="9" t="s">
        <v>269</v>
      </c>
      <c r="V274" s="9" t="s">
        <v>269</v>
      </c>
      <c r="W274" s="9" t="s">
        <v>269</v>
      </c>
      <c r="X274" s="9" t="s">
        <v>504</v>
      </c>
    </row>
    <row r="275" spans="1:28" x14ac:dyDescent="0.2">
      <c r="A275" s="9">
        <v>414393</v>
      </c>
      <c r="B275" s="9" t="s">
        <v>1817</v>
      </c>
      <c r="C275" s="9" t="s">
        <v>304</v>
      </c>
      <c r="D275" s="9" t="s">
        <v>386</v>
      </c>
      <c r="E275" s="9" t="s">
        <v>92</v>
      </c>
      <c r="F275" s="188">
        <v>34730</v>
      </c>
      <c r="G275" s="9" t="s">
        <v>579</v>
      </c>
      <c r="H275" s="9" t="s">
        <v>31</v>
      </c>
      <c r="I275" s="9" t="s">
        <v>172</v>
      </c>
      <c r="J275" s="9" t="s">
        <v>32</v>
      </c>
      <c r="K275" s="9">
        <v>2010</v>
      </c>
      <c r="L275" s="9" t="s">
        <v>34</v>
      </c>
      <c r="Q275" s="9">
        <v>2000</v>
      </c>
      <c r="U275" s="9" t="s">
        <v>269</v>
      </c>
      <c r="V275" s="9" t="s">
        <v>269</v>
      </c>
      <c r="W275" s="9" t="s">
        <v>269</v>
      </c>
      <c r="X275" s="9" t="s">
        <v>504</v>
      </c>
    </row>
    <row r="276" spans="1:28" x14ac:dyDescent="0.2">
      <c r="A276" s="9">
        <v>414446</v>
      </c>
      <c r="B276" s="9" t="s">
        <v>1818</v>
      </c>
      <c r="C276" s="9" t="s">
        <v>1686</v>
      </c>
      <c r="D276" s="9" t="s">
        <v>290</v>
      </c>
      <c r="E276" s="9" t="s">
        <v>92</v>
      </c>
      <c r="F276" s="188">
        <v>33239</v>
      </c>
      <c r="G276" s="9" t="s">
        <v>34</v>
      </c>
      <c r="H276" s="9" t="s">
        <v>31</v>
      </c>
      <c r="I276" s="9" t="s">
        <v>172</v>
      </c>
      <c r="K276" s="9">
        <v>2010</v>
      </c>
      <c r="L276" s="9" t="s">
        <v>34</v>
      </c>
      <c r="Q276" s="9">
        <v>2000</v>
      </c>
      <c r="V276" s="9" t="s">
        <v>269</v>
      </c>
      <c r="W276" s="9" t="s">
        <v>269</v>
      </c>
      <c r="X276" s="9" t="s">
        <v>504</v>
      </c>
    </row>
    <row r="277" spans="1:28" x14ac:dyDescent="0.2">
      <c r="A277" s="9">
        <v>414458</v>
      </c>
      <c r="B277" s="9" t="s">
        <v>1819</v>
      </c>
      <c r="C277" s="9" t="s">
        <v>289</v>
      </c>
      <c r="D277" s="9" t="s">
        <v>831</v>
      </c>
      <c r="E277" s="9" t="s">
        <v>92</v>
      </c>
      <c r="F277" s="188">
        <v>30246</v>
      </c>
      <c r="G277" s="9" t="s">
        <v>34</v>
      </c>
      <c r="H277" s="9" t="s">
        <v>31</v>
      </c>
      <c r="I277" s="9" t="s">
        <v>172</v>
      </c>
      <c r="J277" s="9" t="s">
        <v>32</v>
      </c>
      <c r="K277" s="9">
        <v>2001</v>
      </c>
      <c r="L277" s="9" t="s">
        <v>34</v>
      </c>
      <c r="Q277" s="9">
        <v>2000</v>
      </c>
      <c r="S277" s="9" t="s">
        <v>269</v>
      </c>
      <c r="T277" s="9" t="s">
        <v>269</v>
      </c>
      <c r="U277" s="9" t="s">
        <v>269</v>
      </c>
      <c r="V277" s="9" t="s">
        <v>269</v>
      </c>
      <c r="W277" s="9" t="s">
        <v>269</v>
      </c>
      <c r="X277" s="9" t="s">
        <v>504</v>
      </c>
    </row>
    <row r="278" spans="1:28" x14ac:dyDescent="0.2">
      <c r="A278" s="9">
        <v>414477</v>
      </c>
      <c r="B278" s="9" t="s">
        <v>1820</v>
      </c>
      <c r="C278" s="9" t="s">
        <v>609</v>
      </c>
      <c r="D278" s="9" t="s">
        <v>1821</v>
      </c>
      <c r="E278" s="9" t="s">
        <v>92</v>
      </c>
      <c r="F278" s="188">
        <v>32509</v>
      </c>
      <c r="G278" s="9" t="s">
        <v>34</v>
      </c>
      <c r="H278" s="9" t="s">
        <v>31</v>
      </c>
      <c r="I278" s="9" t="s">
        <v>172</v>
      </c>
      <c r="J278" s="9" t="s">
        <v>32</v>
      </c>
      <c r="K278" s="9">
        <v>2007</v>
      </c>
      <c r="L278" s="9" t="s">
        <v>34</v>
      </c>
      <c r="X278" s="9" t="s">
        <v>504</v>
      </c>
      <c r="Y278" s="9" t="s">
        <v>3966</v>
      </c>
      <c r="Z278" s="9" t="s">
        <v>3967</v>
      </c>
      <c r="AA278" s="9" t="s">
        <v>1181</v>
      </c>
      <c r="AB278" s="9" t="s">
        <v>1038</v>
      </c>
    </row>
    <row r="279" spans="1:28" x14ac:dyDescent="0.2">
      <c r="A279" s="9">
        <v>414599</v>
      </c>
      <c r="B279" s="9" t="s">
        <v>1822</v>
      </c>
      <c r="C279" s="9" t="s">
        <v>675</v>
      </c>
      <c r="D279" s="9" t="s">
        <v>328</v>
      </c>
      <c r="E279" s="9" t="s">
        <v>92</v>
      </c>
      <c r="F279" s="188">
        <v>33845</v>
      </c>
      <c r="G279" s="9" t="s">
        <v>34</v>
      </c>
      <c r="H279" s="9" t="s">
        <v>31</v>
      </c>
      <c r="I279" s="9" t="s">
        <v>172</v>
      </c>
      <c r="Q279" s="9">
        <v>2000</v>
      </c>
      <c r="R279" s="9" t="s">
        <v>269</v>
      </c>
      <c r="U279" s="9" t="s">
        <v>269</v>
      </c>
      <c r="V279" s="9" t="s">
        <v>269</v>
      </c>
      <c r="W279" s="9" t="s">
        <v>269</v>
      </c>
      <c r="X279" s="9" t="s">
        <v>504</v>
      </c>
    </row>
    <row r="280" spans="1:28" x14ac:dyDescent="0.2">
      <c r="A280" s="9">
        <v>414601</v>
      </c>
      <c r="B280" s="9" t="s">
        <v>1823</v>
      </c>
      <c r="C280" s="9" t="s">
        <v>454</v>
      </c>
      <c r="D280" s="9" t="s">
        <v>517</v>
      </c>
      <c r="E280" s="9" t="s">
        <v>282</v>
      </c>
      <c r="F280" s="188">
        <v>33996</v>
      </c>
      <c r="G280" s="9" t="s">
        <v>338</v>
      </c>
      <c r="H280" s="9" t="s">
        <v>31</v>
      </c>
      <c r="I280" s="9" t="s">
        <v>172</v>
      </c>
      <c r="J280" s="9" t="s">
        <v>32</v>
      </c>
      <c r="K280" s="9">
        <v>2010</v>
      </c>
      <c r="L280" s="9" t="s">
        <v>46</v>
      </c>
      <c r="X280" s="9" t="s">
        <v>1337</v>
      </c>
    </row>
    <row r="281" spans="1:28" x14ac:dyDescent="0.2">
      <c r="A281" s="9">
        <v>414603</v>
      </c>
      <c r="B281" s="9" t="s">
        <v>1824</v>
      </c>
      <c r="C281" s="9" t="s">
        <v>330</v>
      </c>
      <c r="D281" s="9" t="s">
        <v>290</v>
      </c>
      <c r="E281" s="9" t="s">
        <v>93</v>
      </c>
      <c r="F281" s="188">
        <v>30721</v>
      </c>
      <c r="G281" s="9" t="s">
        <v>1825</v>
      </c>
      <c r="H281" s="9" t="s">
        <v>31</v>
      </c>
      <c r="I281" s="9" t="s">
        <v>172</v>
      </c>
      <c r="Q281" s="9">
        <v>2000</v>
      </c>
      <c r="U281" s="9" t="s">
        <v>269</v>
      </c>
      <c r="V281" s="9" t="s">
        <v>269</v>
      </c>
      <c r="W281" s="9" t="s">
        <v>269</v>
      </c>
      <c r="X281" s="9" t="s">
        <v>504</v>
      </c>
    </row>
    <row r="282" spans="1:28" x14ac:dyDescent="0.2">
      <c r="A282" s="9">
        <v>414615</v>
      </c>
      <c r="B282" s="9" t="s">
        <v>1826</v>
      </c>
      <c r="C282" s="9" t="s">
        <v>571</v>
      </c>
      <c r="D282" s="9" t="s">
        <v>511</v>
      </c>
      <c r="E282" s="9" t="s">
        <v>93</v>
      </c>
      <c r="F282" s="188">
        <v>32314</v>
      </c>
      <c r="G282" s="9" t="s">
        <v>512</v>
      </c>
      <c r="H282" s="9" t="s">
        <v>31</v>
      </c>
      <c r="I282" s="9" t="s">
        <v>172</v>
      </c>
      <c r="J282" s="9" t="s">
        <v>32</v>
      </c>
      <c r="K282" s="9">
        <v>2010</v>
      </c>
      <c r="L282" s="9" t="s">
        <v>83</v>
      </c>
      <c r="Q282" s="9">
        <v>2000</v>
      </c>
      <c r="S282" s="9" t="s">
        <v>269</v>
      </c>
      <c r="T282" s="9" t="s">
        <v>269</v>
      </c>
      <c r="U282" s="9" t="s">
        <v>269</v>
      </c>
      <c r="V282" s="9" t="s">
        <v>269</v>
      </c>
      <c r="W282" s="9" t="s">
        <v>269</v>
      </c>
      <c r="X282" s="9" t="s">
        <v>504</v>
      </c>
    </row>
    <row r="283" spans="1:28" x14ac:dyDescent="0.2">
      <c r="A283" s="9">
        <v>414637</v>
      </c>
      <c r="B283" s="9" t="s">
        <v>1827</v>
      </c>
      <c r="C283" s="9" t="s">
        <v>926</v>
      </c>
      <c r="D283" s="9" t="s">
        <v>682</v>
      </c>
      <c r="E283" s="9" t="s">
        <v>93</v>
      </c>
      <c r="F283" s="188">
        <v>33311</v>
      </c>
      <c r="G283" s="9" t="s">
        <v>34</v>
      </c>
      <c r="H283" s="9" t="s">
        <v>31</v>
      </c>
      <c r="I283" s="9" t="s">
        <v>172</v>
      </c>
      <c r="J283" s="9" t="s">
        <v>32</v>
      </c>
      <c r="K283" s="9">
        <v>2010</v>
      </c>
      <c r="L283" s="9" t="s">
        <v>34</v>
      </c>
      <c r="Q283" s="9">
        <v>2000</v>
      </c>
      <c r="W283" s="9" t="s">
        <v>269</v>
      </c>
      <c r="X283" s="9" t="s">
        <v>680</v>
      </c>
    </row>
    <row r="284" spans="1:28" x14ac:dyDescent="0.2">
      <c r="A284" s="9">
        <v>414651</v>
      </c>
      <c r="B284" s="9" t="s">
        <v>1828</v>
      </c>
      <c r="C284" s="9" t="s">
        <v>405</v>
      </c>
      <c r="D284" s="9" t="s">
        <v>879</v>
      </c>
      <c r="E284" s="9" t="s">
        <v>93</v>
      </c>
      <c r="F284" s="188">
        <v>33971</v>
      </c>
      <c r="G284" s="9" t="s">
        <v>34</v>
      </c>
      <c r="H284" s="9" t="s">
        <v>31</v>
      </c>
      <c r="I284" s="9" t="s">
        <v>172</v>
      </c>
      <c r="J284" s="9" t="s">
        <v>32</v>
      </c>
      <c r="K284" s="9">
        <v>2010</v>
      </c>
      <c r="L284" s="9" t="s">
        <v>34</v>
      </c>
      <c r="Q284" s="9">
        <v>2000</v>
      </c>
      <c r="W284" s="9" t="s">
        <v>269</v>
      </c>
    </row>
    <row r="285" spans="1:28" x14ac:dyDescent="0.2">
      <c r="A285" s="9">
        <v>414670</v>
      </c>
      <c r="B285" s="9" t="s">
        <v>1829</v>
      </c>
      <c r="C285" s="9" t="s">
        <v>727</v>
      </c>
      <c r="D285" s="9" t="s">
        <v>694</v>
      </c>
      <c r="E285" s="9" t="s">
        <v>93</v>
      </c>
      <c r="F285" s="188">
        <v>32509</v>
      </c>
      <c r="G285" s="9" t="s">
        <v>626</v>
      </c>
      <c r="H285" s="9" t="s">
        <v>31</v>
      </c>
      <c r="I285" s="9" t="s">
        <v>172</v>
      </c>
      <c r="Q285" s="9">
        <v>2000</v>
      </c>
      <c r="W285" s="9" t="s">
        <v>269</v>
      </c>
    </row>
    <row r="286" spans="1:28" x14ac:dyDescent="0.2">
      <c r="A286" s="9">
        <v>414690</v>
      </c>
      <c r="B286" s="9" t="s">
        <v>1830</v>
      </c>
      <c r="C286" s="9" t="s">
        <v>284</v>
      </c>
      <c r="D286" s="9" t="s">
        <v>610</v>
      </c>
      <c r="E286" s="9" t="s">
        <v>93</v>
      </c>
      <c r="F286" s="188">
        <v>31969</v>
      </c>
      <c r="G286" s="9" t="s">
        <v>34</v>
      </c>
      <c r="H286" s="9" t="s">
        <v>31</v>
      </c>
      <c r="I286" s="9" t="s">
        <v>172</v>
      </c>
      <c r="Q286" s="9">
        <v>2000</v>
      </c>
      <c r="R286" s="9" t="s">
        <v>269</v>
      </c>
      <c r="S286" s="9" t="s">
        <v>269</v>
      </c>
      <c r="T286" s="9" t="s">
        <v>269</v>
      </c>
      <c r="U286" s="9" t="s">
        <v>269</v>
      </c>
      <c r="V286" s="9" t="s">
        <v>269</v>
      </c>
      <c r="W286" s="9" t="s">
        <v>269</v>
      </c>
      <c r="X286" s="9" t="s">
        <v>504</v>
      </c>
    </row>
    <row r="287" spans="1:28" x14ac:dyDescent="0.2">
      <c r="A287" s="9">
        <v>414792</v>
      </c>
      <c r="B287" s="9" t="s">
        <v>1831</v>
      </c>
      <c r="C287" s="9" t="s">
        <v>306</v>
      </c>
      <c r="D287" s="9" t="s">
        <v>827</v>
      </c>
      <c r="E287" s="9" t="s">
        <v>92</v>
      </c>
      <c r="F287" s="188">
        <v>29310</v>
      </c>
      <c r="G287" s="9" t="s">
        <v>1832</v>
      </c>
      <c r="H287" s="9" t="s">
        <v>31</v>
      </c>
      <c r="I287" s="9" t="s">
        <v>172</v>
      </c>
      <c r="J287" s="9" t="s">
        <v>29</v>
      </c>
      <c r="K287" s="9">
        <v>2000</v>
      </c>
      <c r="L287" s="9" t="s">
        <v>56</v>
      </c>
      <c r="X287" s="9" t="s">
        <v>504</v>
      </c>
      <c r="Y287" s="9" t="s">
        <v>3968</v>
      </c>
      <c r="Z287" s="9" t="s">
        <v>1165</v>
      </c>
      <c r="AA287" s="9" t="s">
        <v>3969</v>
      </c>
      <c r="AB287" s="9" t="s">
        <v>1201</v>
      </c>
    </row>
    <row r="288" spans="1:28" x14ac:dyDescent="0.2">
      <c r="A288" s="9">
        <v>414809</v>
      </c>
      <c r="B288" s="9" t="s">
        <v>1833</v>
      </c>
      <c r="C288" s="9" t="s">
        <v>410</v>
      </c>
      <c r="D288" s="9" t="s">
        <v>1834</v>
      </c>
      <c r="E288" s="9" t="s">
        <v>93</v>
      </c>
      <c r="F288" s="188">
        <v>33359</v>
      </c>
      <c r="G288" s="9" t="s">
        <v>34</v>
      </c>
      <c r="H288" s="9" t="s">
        <v>31</v>
      </c>
      <c r="I288" s="9" t="s">
        <v>172</v>
      </c>
      <c r="J288" s="9" t="s">
        <v>32</v>
      </c>
      <c r="K288" s="9">
        <v>2009</v>
      </c>
      <c r="L288" s="9" t="s">
        <v>34</v>
      </c>
      <c r="Q288" s="9">
        <v>2000</v>
      </c>
      <c r="S288" s="9" t="s">
        <v>269</v>
      </c>
      <c r="V288" s="9" t="s">
        <v>269</v>
      </c>
      <c r="W288" s="9" t="s">
        <v>269</v>
      </c>
      <c r="X288" s="9" t="s">
        <v>504</v>
      </c>
    </row>
    <row r="289" spans="1:28" x14ac:dyDescent="0.2">
      <c r="A289" s="9">
        <v>414825</v>
      </c>
      <c r="B289" s="9" t="s">
        <v>1835</v>
      </c>
      <c r="C289" s="9" t="s">
        <v>286</v>
      </c>
      <c r="D289" s="9" t="s">
        <v>287</v>
      </c>
      <c r="E289" s="9" t="s">
        <v>93</v>
      </c>
      <c r="F289" s="188">
        <v>32542</v>
      </c>
      <c r="G289" s="9" t="s">
        <v>34</v>
      </c>
      <c r="H289" s="9" t="s">
        <v>31</v>
      </c>
      <c r="I289" s="9" t="s">
        <v>172</v>
      </c>
      <c r="N289" s="9">
        <v>494</v>
      </c>
      <c r="O289" s="188">
        <v>44580.546574074076</v>
      </c>
      <c r="P289" s="9">
        <v>69000</v>
      </c>
      <c r="Y289" s="9" t="s">
        <v>3970</v>
      </c>
      <c r="Z289" s="9" t="s">
        <v>1304</v>
      </c>
      <c r="AA289" s="9" t="s">
        <v>1088</v>
      </c>
      <c r="AB289" s="9" t="s">
        <v>1054</v>
      </c>
    </row>
    <row r="290" spans="1:28" x14ac:dyDescent="0.2">
      <c r="A290" s="9">
        <v>414838</v>
      </c>
      <c r="B290" s="9" t="s">
        <v>1836</v>
      </c>
      <c r="C290" s="9" t="s">
        <v>373</v>
      </c>
      <c r="D290" s="9" t="s">
        <v>356</v>
      </c>
      <c r="E290" s="9" t="s">
        <v>92</v>
      </c>
      <c r="F290" s="188">
        <v>33396</v>
      </c>
      <c r="G290" s="9" t="s">
        <v>63</v>
      </c>
      <c r="H290" s="9" t="s">
        <v>31</v>
      </c>
      <c r="I290" s="9" t="s">
        <v>172</v>
      </c>
      <c r="J290" s="9" t="s">
        <v>29</v>
      </c>
      <c r="K290" s="9">
        <v>2009</v>
      </c>
      <c r="L290" s="9" t="s">
        <v>77</v>
      </c>
      <c r="Q290" s="9">
        <v>2000</v>
      </c>
      <c r="S290" s="9" t="s">
        <v>269</v>
      </c>
      <c r="T290" s="9" t="s">
        <v>269</v>
      </c>
      <c r="U290" s="9" t="s">
        <v>269</v>
      </c>
      <c r="V290" s="9" t="s">
        <v>269</v>
      </c>
      <c r="W290" s="9" t="s">
        <v>269</v>
      </c>
      <c r="X290" s="9" t="s">
        <v>504</v>
      </c>
    </row>
    <row r="291" spans="1:28" x14ac:dyDescent="0.2">
      <c r="A291" s="9">
        <v>414839</v>
      </c>
      <c r="B291" s="9" t="s">
        <v>1837</v>
      </c>
      <c r="C291" s="9" t="s">
        <v>368</v>
      </c>
      <c r="D291" s="9" t="s">
        <v>322</v>
      </c>
      <c r="E291" s="9" t="s">
        <v>92</v>
      </c>
      <c r="F291" s="188">
        <v>32509</v>
      </c>
      <c r="G291" s="9" t="s">
        <v>34</v>
      </c>
      <c r="H291" s="9" t="s">
        <v>31</v>
      </c>
      <c r="I291" s="9" t="s">
        <v>172</v>
      </c>
      <c r="J291" s="9" t="s">
        <v>32</v>
      </c>
      <c r="K291" s="9">
        <v>2008</v>
      </c>
      <c r="L291" s="9" t="s">
        <v>34</v>
      </c>
      <c r="Q291" s="9">
        <v>2000</v>
      </c>
      <c r="S291" s="9" t="s">
        <v>269</v>
      </c>
      <c r="V291" s="9" t="s">
        <v>269</v>
      </c>
      <c r="W291" s="9" t="s">
        <v>269</v>
      </c>
      <c r="X291" s="9" t="s">
        <v>504</v>
      </c>
    </row>
    <row r="292" spans="1:28" x14ac:dyDescent="0.2">
      <c r="A292" s="9">
        <v>414859</v>
      </c>
      <c r="B292" s="9" t="s">
        <v>878</v>
      </c>
      <c r="C292" s="9" t="s">
        <v>1838</v>
      </c>
      <c r="D292" s="9" t="s">
        <v>287</v>
      </c>
      <c r="E292" s="9" t="s">
        <v>92</v>
      </c>
      <c r="F292" s="188">
        <v>32509</v>
      </c>
      <c r="G292" s="9" t="s">
        <v>34</v>
      </c>
      <c r="H292" s="9" t="s">
        <v>31</v>
      </c>
      <c r="I292" s="9" t="s">
        <v>172</v>
      </c>
      <c r="Q292" s="9">
        <v>2000</v>
      </c>
      <c r="U292" s="9" t="s">
        <v>269</v>
      </c>
      <c r="V292" s="9" t="s">
        <v>269</v>
      </c>
      <c r="W292" s="9" t="s">
        <v>269</v>
      </c>
      <c r="X292" s="9" t="s">
        <v>504</v>
      </c>
    </row>
    <row r="293" spans="1:28" x14ac:dyDescent="0.2">
      <c r="A293" s="9">
        <v>414862</v>
      </c>
      <c r="B293" s="9" t="s">
        <v>1839</v>
      </c>
      <c r="C293" s="9" t="s">
        <v>1840</v>
      </c>
      <c r="D293" s="9" t="s">
        <v>843</v>
      </c>
      <c r="E293" s="9" t="s">
        <v>92</v>
      </c>
      <c r="F293" s="188">
        <v>32354</v>
      </c>
      <c r="G293" s="9" t="s">
        <v>283</v>
      </c>
      <c r="H293" s="9" t="s">
        <v>31</v>
      </c>
      <c r="I293" s="9" t="s">
        <v>172</v>
      </c>
      <c r="Q293" s="9">
        <v>2000</v>
      </c>
      <c r="U293" s="9" t="s">
        <v>269</v>
      </c>
      <c r="V293" s="9" t="s">
        <v>269</v>
      </c>
      <c r="W293" s="9" t="s">
        <v>269</v>
      </c>
      <c r="X293" s="9" t="s">
        <v>504</v>
      </c>
    </row>
    <row r="294" spans="1:28" x14ac:dyDescent="0.2">
      <c r="A294" s="9">
        <v>414928</v>
      </c>
      <c r="B294" s="9" t="s">
        <v>1841</v>
      </c>
      <c r="C294" s="9" t="s">
        <v>405</v>
      </c>
      <c r="D294" s="9" t="s">
        <v>267</v>
      </c>
      <c r="E294" s="9" t="s">
        <v>92</v>
      </c>
      <c r="F294" s="188">
        <v>33442</v>
      </c>
      <c r="G294" s="9" t="s">
        <v>1842</v>
      </c>
      <c r="H294" s="9" t="s">
        <v>31</v>
      </c>
      <c r="I294" s="9" t="s">
        <v>172</v>
      </c>
      <c r="J294" s="9" t="s">
        <v>29</v>
      </c>
      <c r="K294" s="9">
        <v>2009</v>
      </c>
      <c r="L294" s="9" t="s">
        <v>89</v>
      </c>
      <c r="Q294" s="9">
        <v>2000</v>
      </c>
      <c r="V294" s="9" t="s">
        <v>269</v>
      </c>
      <c r="W294" s="9" t="s">
        <v>269</v>
      </c>
      <c r="X294" s="9" t="s">
        <v>504</v>
      </c>
    </row>
    <row r="295" spans="1:28" x14ac:dyDescent="0.2">
      <c r="A295" s="9">
        <v>414965</v>
      </c>
      <c r="B295" s="9" t="s">
        <v>1843</v>
      </c>
      <c r="C295" s="9" t="s">
        <v>665</v>
      </c>
      <c r="D295" s="9" t="s">
        <v>1844</v>
      </c>
      <c r="E295" s="9" t="s">
        <v>93</v>
      </c>
      <c r="F295" s="188">
        <v>32570</v>
      </c>
      <c r="G295" s="9" t="s">
        <v>34</v>
      </c>
      <c r="H295" s="9" t="s">
        <v>31</v>
      </c>
      <c r="I295" s="9" t="s">
        <v>172</v>
      </c>
      <c r="J295" s="9" t="s">
        <v>29</v>
      </c>
      <c r="K295" s="9">
        <v>2007</v>
      </c>
      <c r="L295" s="9" t="s">
        <v>46</v>
      </c>
      <c r="Q295" s="9">
        <v>2000</v>
      </c>
      <c r="S295" s="9" t="s">
        <v>269</v>
      </c>
      <c r="T295" s="9" t="s">
        <v>269</v>
      </c>
      <c r="U295" s="9" t="s">
        <v>269</v>
      </c>
      <c r="V295" s="9" t="s">
        <v>269</v>
      </c>
      <c r="W295" s="9" t="s">
        <v>269</v>
      </c>
      <c r="X295" s="9" t="s">
        <v>504</v>
      </c>
    </row>
    <row r="296" spans="1:28" x14ac:dyDescent="0.2">
      <c r="A296" s="9">
        <v>414985</v>
      </c>
      <c r="B296" s="9" t="s">
        <v>1845</v>
      </c>
      <c r="C296" s="9" t="s">
        <v>1846</v>
      </c>
      <c r="D296" s="9" t="s">
        <v>468</v>
      </c>
      <c r="E296" s="9" t="s">
        <v>92</v>
      </c>
      <c r="F296" s="188">
        <v>30468</v>
      </c>
      <c r="G296" s="9" t="s">
        <v>34</v>
      </c>
      <c r="H296" s="9" t="s">
        <v>31</v>
      </c>
      <c r="I296" s="9" t="s">
        <v>172</v>
      </c>
      <c r="Y296" s="9" t="s">
        <v>3971</v>
      </c>
      <c r="Z296" s="9" t="s">
        <v>3972</v>
      </c>
      <c r="AA296" s="9" t="s">
        <v>3973</v>
      </c>
      <c r="AB296" s="9" t="s">
        <v>3974</v>
      </c>
    </row>
    <row r="297" spans="1:28" x14ac:dyDescent="0.2">
      <c r="A297" s="9">
        <v>415041</v>
      </c>
      <c r="B297" s="9" t="s">
        <v>1847</v>
      </c>
      <c r="C297" s="9" t="s">
        <v>1848</v>
      </c>
      <c r="D297" s="9" t="s">
        <v>392</v>
      </c>
      <c r="E297" s="9" t="s">
        <v>92</v>
      </c>
      <c r="F297" s="188">
        <v>31994</v>
      </c>
      <c r="G297" s="9" t="s">
        <v>34</v>
      </c>
      <c r="H297" s="9" t="s">
        <v>31</v>
      </c>
      <c r="I297" s="9" t="s">
        <v>172</v>
      </c>
      <c r="N297" s="9">
        <v>1382</v>
      </c>
      <c r="O297" s="188">
        <v>44622.475416666668</v>
      </c>
      <c r="P297" s="9">
        <v>22000</v>
      </c>
      <c r="Y297" s="9" t="s">
        <v>3975</v>
      </c>
      <c r="Z297" s="9" t="s">
        <v>3976</v>
      </c>
      <c r="AA297" s="9" t="s">
        <v>3977</v>
      </c>
      <c r="AB297" s="9" t="s">
        <v>1123</v>
      </c>
    </row>
    <row r="298" spans="1:28" x14ac:dyDescent="0.2">
      <c r="A298" s="9">
        <v>415058</v>
      </c>
      <c r="B298" s="9" t="s">
        <v>1849</v>
      </c>
      <c r="C298" s="9" t="s">
        <v>1850</v>
      </c>
      <c r="D298" s="9" t="s">
        <v>1851</v>
      </c>
      <c r="E298" s="9" t="s">
        <v>92</v>
      </c>
      <c r="F298" s="188">
        <v>33348</v>
      </c>
      <c r="G298" s="9" t="s">
        <v>1852</v>
      </c>
      <c r="H298" s="9" t="s">
        <v>31</v>
      </c>
      <c r="I298" s="9" t="s">
        <v>172</v>
      </c>
      <c r="J298" s="9" t="s">
        <v>29</v>
      </c>
      <c r="K298" s="9">
        <v>2012</v>
      </c>
      <c r="L298" s="9" t="s">
        <v>89</v>
      </c>
      <c r="X298" s="9" t="s">
        <v>1337</v>
      </c>
    </row>
    <row r="299" spans="1:28" x14ac:dyDescent="0.2">
      <c r="A299" s="9">
        <v>415072</v>
      </c>
      <c r="B299" s="9" t="s">
        <v>1853</v>
      </c>
      <c r="C299" s="9" t="s">
        <v>424</v>
      </c>
      <c r="D299" s="9" t="s">
        <v>1854</v>
      </c>
      <c r="E299" s="9" t="s">
        <v>92</v>
      </c>
      <c r="F299" s="188">
        <v>33733</v>
      </c>
      <c r="G299" s="9" t="s">
        <v>1855</v>
      </c>
      <c r="H299" s="9" t="s">
        <v>31</v>
      </c>
      <c r="I299" s="9" t="s">
        <v>172</v>
      </c>
      <c r="J299" s="9" t="s">
        <v>32</v>
      </c>
      <c r="K299" s="9">
        <v>2011</v>
      </c>
      <c r="L299" s="9" t="s">
        <v>83</v>
      </c>
      <c r="Q299" s="9">
        <v>2000</v>
      </c>
      <c r="S299" s="9" t="s">
        <v>269</v>
      </c>
      <c r="T299" s="9" t="s">
        <v>269</v>
      </c>
      <c r="U299" s="9" t="s">
        <v>269</v>
      </c>
      <c r="V299" s="9" t="s">
        <v>269</v>
      </c>
      <c r="W299" s="9" t="s">
        <v>269</v>
      </c>
      <c r="X299" s="9" t="s">
        <v>504</v>
      </c>
    </row>
    <row r="300" spans="1:28" x14ac:dyDescent="0.2">
      <c r="A300" s="9">
        <v>415104</v>
      </c>
      <c r="B300" s="9" t="s">
        <v>1856</v>
      </c>
      <c r="C300" s="9" t="s">
        <v>302</v>
      </c>
      <c r="D300" s="9" t="s">
        <v>843</v>
      </c>
      <c r="E300" s="9" t="s">
        <v>93</v>
      </c>
      <c r="F300" s="188">
        <v>31223</v>
      </c>
      <c r="G300" s="9" t="s">
        <v>34</v>
      </c>
      <c r="H300" s="9" t="s">
        <v>31</v>
      </c>
      <c r="I300" s="9" t="s">
        <v>172</v>
      </c>
      <c r="J300" s="9" t="s">
        <v>32</v>
      </c>
      <c r="K300" s="9">
        <v>2003</v>
      </c>
      <c r="L300" s="9" t="s">
        <v>34</v>
      </c>
      <c r="Q300" s="9">
        <v>2000</v>
      </c>
      <c r="V300" s="9" t="s">
        <v>269</v>
      </c>
      <c r="W300" s="9" t="s">
        <v>269</v>
      </c>
      <c r="X300" s="9" t="s">
        <v>504</v>
      </c>
    </row>
    <row r="301" spans="1:28" x14ac:dyDescent="0.2">
      <c r="A301" s="9">
        <v>415112</v>
      </c>
      <c r="B301" s="9" t="s">
        <v>1857</v>
      </c>
      <c r="C301" s="9" t="s">
        <v>1686</v>
      </c>
      <c r="D301" s="9" t="s">
        <v>359</v>
      </c>
      <c r="E301" s="9" t="s">
        <v>92</v>
      </c>
      <c r="F301" s="188">
        <v>33014</v>
      </c>
      <c r="G301" s="9" t="s">
        <v>273</v>
      </c>
      <c r="H301" s="9" t="s">
        <v>35</v>
      </c>
      <c r="I301" s="9" t="s">
        <v>172</v>
      </c>
      <c r="K301" s="9">
        <v>2008</v>
      </c>
      <c r="L301" s="9" t="s">
        <v>34</v>
      </c>
      <c r="Q301" s="9">
        <v>2000</v>
      </c>
      <c r="W301" s="9" t="s">
        <v>269</v>
      </c>
      <c r="X301" s="9" t="s">
        <v>680</v>
      </c>
    </row>
    <row r="302" spans="1:28" x14ac:dyDescent="0.2">
      <c r="A302" s="9">
        <v>415130</v>
      </c>
      <c r="B302" s="9" t="s">
        <v>1858</v>
      </c>
      <c r="C302" s="9" t="s">
        <v>284</v>
      </c>
      <c r="D302" s="9" t="s">
        <v>279</v>
      </c>
      <c r="E302" s="9" t="s">
        <v>93</v>
      </c>
      <c r="F302" s="188">
        <v>33101</v>
      </c>
      <c r="G302" s="9" t="s">
        <v>34</v>
      </c>
      <c r="H302" s="9" t="s">
        <v>31</v>
      </c>
      <c r="I302" s="9" t="s">
        <v>172</v>
      </c>
      <c r="Q302" s="9">
        <v>2000</v>
      </c>
      <c r="T302" s="9" t="s">
        <v>269</v>
      </c>
      <c r="U302" s="9" t="s">
        <v>269</v>
      </c>
      <c r="V302" s="9" t="s">
        <v>269</v>
      </c>
      <c r="W302" s="9" t="s">
        <v>269</v>
      </c>
      <c r="X302" s="9" t="s">
        <v>504</v>
      </c>
    </row>
    <row r="303" spans="1:28" x14ac:dyDescent="0.2">
      <c r="A303" s="9">
        <v>415134</v>
      </c>
      <c r="B303" s="9" t="s">
        <v>1859</v>
      </c>
      <c r="C303" s="9" t="s">
        <v>407</v>
      </c>
      <c r="D303" s="9" t="s">
        <v>843</v>
      </c>
      <c r="E303" s="9" t="s">
        <v>93</v>
      </c>
      <c r="F303" s="188">
        <v>31818</v>
      </c>
      <c r="G303" s="9" t="s">
        <v>34</v>
      </c>
      <c r="H303" s="9" t="s">
        <v>31</v>
      </c>
      <c r="I303" s="9" t="s">
        <v>172</v>
      </c>
      <c r="J303" s="9" t="s">
        <v>32</v>
      </c>
      <c r="K303" s="9">
        <v>2005</v>
      </c>
      <c r="L303" s="9" t="s">
        <v>34</v>
      </c>
      <c r="Q303" s="9">
        <v>2000</v>
      </c>
      <c r="T303" s="9" t="s">
        <v>269</v>
      </c>
      <c r="U303" s="9" t="s">
        <v>269</v>
      </c>
      <c r="V303" s="9" t="s">
        <v>269</v>
      </c>
      <c r="W303" s="9" t="s">
        <v>269</v>
      </c>
    </row>
    <row r="304" spans="1:28" x14ac:dyDescent="0.2">
      <c r="A304" s="9">
        <v>415137</v>
      </c>
      <c r="B304" s="9" t="s">
        <v>1860</v>
      </c>
      <c r="C304" s="9" t="s">
        <v>435</v>
      </c>
      <c r="D304" s="9" t="s">
        <v>540</v>
      </c>
      <c r="E304" s="9" t="s">
        <v>93</v>
      </c>
      <c r="F304" s="188">
        <v>33998</v>
      </c>
      <c r="G304" s="9" t="s">
        <v>34</v>
      </c>
      <c r="H304" s="9" t="s">
        <v>31</v>
      </c>
      <c r="I304" s="9" t="s">
        <v>172</v>
      </c>
      <c r="J304" s="9" t="s">
        <v>32</v>
      </c>
      <c r="K304" s="9">
        <v>2011</v>
      </c>
      <c r="L304" s="9" t="s">
        <v>34</v>
      </c>
      <c r="Q304" s="9">
        <v>2000</v>
      </c>
      <c r="W304" s="9" t="s">
        <v>269</v>
      </c>
      <c r="X304" s="9" t="s">
        <v>680</v>
      </c>
    </row>
    <row r="305" spans="1:28" x14ac:dyDescent="0.2">
      <c r="A305" s="9">
        <v>415162</v>
      </c>
      <c r="B305" s="9" t="s">
        <v>1861</v>
      </c>
      <c r="C305" s="9" t="s">
        <v>1862</v>
      </c>
      <c r="D305" s="9" t="s">
        <v>296</v>
      </c>
      <c r="E305" s="9" t="s">
        <v>93</v>
      </c>
      <c r="F305" s="188">
        <v>34209</v>
      </c>
      <c r="G305" s="9" t="s">
        <v>34</v>
      </c>
      <c r="H305" s="9" t="s">
        <v>31</v>
      </c>
      <c r="I305" s="9" t="s">
        <v>172</v>
      </c>
      <c r="J305" s="9" t="s">
        <v>29</v>
      </c>
      <c r="K305" s="9">
        <v>2011</v>
      </c>
      <c r="L305" s="9" t="s">
        <v>34</v>
      </c>
      <c r="Q305" s="9">
        <v>2000</v>
      </c>
      <c r="S305" s="9" t="s">
        <v>269</v>
      </c>
      <c r="T305" s="9" t="s">
        <v>269</v>
      </c>
      <c r="U305" s="9" t="s">
        <v>269</v>
      </c>
      <c r="V305" s="9" t="s">
        <v>269</v>
      </c>
      <c r="W305" s="9" t="s">
        <v>269</v>
      </c>
    </row>
    <row r="306" spans="1:28" x14ac:dyDescent="0.2">
      <c r="A306" s="9">
        <v>415176</v>
      </c>
      <c r="B306" s="9" t="s">
        <v>1863</v>
      </c>
      <c r="C306" s="9" t="s">
        <v>389</v>
      </c>
      <c r="D306" s="9" t="s">
        <v>1864</v>
      </c>
      <c r="E306" s="9" t="s">
        <v>93</v>
      </c>
      <c r="F306" s="188">
        <v>33469</v>
      </c>
      <c r="G306" s="9" t="s">
        <v>34</v>
      </c>
      <c r="H306" s="9" t="s">
        <v>54</v>
      </c>
      <c r="I306" s="9" t="s">
        <v>172</v>
      </c>
      <c r="Q306" s="9">
        <v>2000</v>
      </c>
      <c r="S306" s="9" t="s">
        <v>269</v>
      </c>
      <c r="U306" s="9" t="s">
        <v>269</v>
      </c>
      <c r="V306" s="9" t="s">
        <v>269</v>
      </c>
      <c r="W306" s="9" t="s">
        <v>269</v>
      </c>
      <c r="X306" s="9" t="s">
        <v>504</v>
      </c>
    </row>
    <row r="307" spans="1:28" x14ac:dyDescent="0.2">
      <c r="A307" s="9">
        <v>415184</v>
      </c>
      <c r="B307" s="9" t="s">
        <v>1865</v>
      </c>
      <c r="C307" s="9" t="s">
        <v>306</v>
      </c>
      <c r="D307" s="9" t="s">
        <v>1866</v>
      </c>
      <c r="E307" s="9" t="s">
        <v>93</v>
      </c>
      <c r="F307" s="188">
        <v>34428</v>
      </c>
      <c r="G307" s="9" t="s">
        <v>34</v>
      </c>
      <c r="H307" s="9" t="s">
        <v>31</v>
      </c>
      <c r="I307" s="9" t="s">
        <v>172</v>
      </c>
      <c r="J307" s="9" t="s">
        <v>29</v>
      </c>
      <c r="K307" s="9">
        <v>2012</v>
      </c>
      <c r="L307" s="9" t="s">
        <v>46</v>
      </c>
      <c r="Y307" s="9" t="s">
        <v>3978</v>
      </c>
      <c r="Z307" s="9" t="s">
        <v>1058</v>
      </c>
      <c r="AA307" s="9" t="s">
        <v>1112</v>
      </c>
      <c r="AB307" s="9" t="s">
        <v>1054</v>
      </c>
    </row>
    <row r="308" spans="1:28" x14ac:dyDescent="0.2">
      <c r="A308" s="9">
        <v>415185</v>
      </c>
      <c r="B308" s="9" t="s">
        <v>1867</v>
      </c>
      <c r="C308" s="9" t="s">
        <v>384</v>
      </c>
      <c r="D308" s="9" t="s">
        <v>267</v>
      </c>
      <c r="E308" s="9" t="s">
        <v>92</v>
      </c>
      <c r="F308" s="188">
        <v>33858</v>
      </c>
      <c r="G308" s="9" t="s">
        <v>470</v>
      </c>
      <c r="H308" s="9" t="s">
        <v>31</v>
      </c>
      <c r="I308" s="9" t="s">
        <v>172</v>
      </c>
      <c r="J308" s="9" t="s">
        <v>32</v>
      </c>
      <c r="K308" s="9">
        <v>2010</v>
      </c>
      <c r="L308" s="9" t="s">
        <v>34</v>
      </c>
      <c r="Q308" s="9">
        <v>2000</v>
      </c>
      <c r="W308" s="9" t="s">
        <v>269</v>
      </c>
      <c r="X308" s="9" t="s">
        <v>680</v>
      </c>
    </row>
    <row r="309" spans="1:28" x14ac:dyDescent="0.2">
      <c r="A309" s="9">
        <v>415205</v>
      </c>
      <c r="B309" s="9" t="s">
        <v>1868</v>
      </c>
      <c r="C309" s="9" t="s">
        <v>1869</v>
      </c>
      <c r="D309" s="9" t="s">
        <v>329</v>
      </c>
      <c r="E309" s="9" t="s">
        <v>92</v>
      </c>
      <c r="F309" s="188">
        <v>32874</v>
      </c>
      <c r="G309" s="9" t="s">
        <v>34</v>
      </c>
      <c r="H309" s="9" t="s">
        <v>31</v>
      </c>
      <c r="I309" s="9" t="s">
        <v>172</v>
      </c>
      <c r="Q309" s="9">
        <v>2000</v>
      </c>
      <c r="T309" s="9" t="s">
        <v>269</v>
      </c>
      <c r="U309" s="9" t="s">
        <v>269</v>
      </c>
      <c r="V309" s="9" t="s">
        <v>269</v>
      </c>
      <c r="W309" s="9" t="s">
        <v>269</v>
      </c>
    </row>
    <row r="310" spans="1:28" x14ac:dyDescent="0.2">
      <c r="A310" s="9">
        <v>415218</v>
      </c>
      <c r="B310" s="9" t="s">
        <v>1870</v>
      </c>
      <c r="C310" s="9" t="s">
        <v>830</v>
      </c>
      <c r="D310" s="9" t="s">
        <v>816</v>
      </c>
      <c r="E310" s="9" t="s">
        <v>93</v>
      </c>
      <c r="F310" s="188">
        <v>33575</v>
      </c>
      <c r="G310" s="9" t="s">
        <v>34</v>
      </c>
      <c r="H310" s="9" t="s">
        <v>31</v>
      </c>
      <c r="I310" s="9" t="s">
        <v>172</v>
      </c>
      <c r="J310" s="9" t="s">
        <v>1871</v>
      </c>
      <c r="K310" s="9">
        <v>2009</v>
      </c>
      <c r="L310" s="9" t="s">
        <v>34</v>
      </c>
      <c r="Q310" s="9">
        <v>2000</v>
      </c>
      <c r="S310" s="9" t="s">
        <v>269</v>
      </c>
      <c r="T310" s="9" t="s">
        <v>269</v>
      </c>
      <c r="U310" s="9" t="s">
        <v>269</v>
      </c>
      <c r="V310" s="9" t="s">
        <v>269</v>
      </c>
      <c r="W310" s="9" t="s">
        <v>269</v>
      </c>
      <c r="X310" s="9" t="s">
        <v>504</v>
      </c>
    </row>
    <row r="311" spans="1:28" x14ac:dyDescent="0.2">
      <c r="A311" s="9">
        <v>415221</v>
      </c>
      <c r="B311" s="9" t="s">
        <v>1872</v>
      </c>
      <c r="C311" s="9" t="s">
        <v>306</v>
      </c>
      <c r="D311" s="9" t="s">
        <v>465</v>
      </c>
      <c r="E311" s="9" t="s">
        <v>92</v>
      </c>
      <c r="F311" s="188">
        <v>33074</v>
      </c>
      <c r="G311" s="9" t="s">
        <v>462</v>
      </c>
      <c r="H311" s="9" t="s">
        <v>31</v>
      </c>
      <c r="I311" s="9" t="s">
        <v>172</v>
      </c>
      <c r="J311" s="9" t="s">
        <v>32</v>
      </c>
      <c r="K311" s="9">
        <v>2008</v>
      </c>
      <c r="L311" s="9" t="s">
        <v>46</v>
      </c>
      <c r="Y311" s="9" t="s">
        <v>3979</v>
      </c>
      <c r="Z311" s="9" t="s">
        <v>1058</v>
      </c>
      <c r="AA311" s="9" t="s">
        <v>3980</v>
      </c>
      <c r="AB311" s="9" t="s">
        <v>3981</v>
      </c>
    </row>
    <row r="312" spans="1:28" x14ac:dyDescent="0.2">
      <c r="A312" s="9">
        <v>415236</v>
      </c>
      <c r="B312" s="9" t="s">
        <v>628</v>
      </c>
      <c r="C312" s="9" t="s">
        <v>277</v>
      </c>
      <c r="D312" s="9" t="s">
        <v>490</v>
      </c>
      <c r="E312" s="9" t="s">
        <v>93</v>
      </c>
      <c r="F312" s="188">
        <v>33972</v>
      </c>
      <c r="G312" s="9" t="s">
        <v>34</v>
      </c>
      <c r="H312" s="9" t="s">
        <v>31</v>
      </c>
      <c r="I312" s="9" t="s">
        <v>172</v>
      </c>
      <c r="Q312" s="9">
        <v>2000</v>
      </c>
      <c r="R312" s="9" t="s">
        <v>269</v>
      </c>
      <c r="S312" s="9" t="s">
        <v>269</v>
      </c>
      <c r="T312" s="9" t="s">
        <v>269</v>
      </c>
      <c r="U312" s="9" t="s">
        <v>269</v>
      </c>
      <c r="V312" s="9" t="s">
        <v>269</v>
      </c>
      <c r="W312" s="9" t="s">
        <v>269</v>
      </c>
      <c r="X312" s="9" t="s">
        <v>504</v>
      </c>
    </row>
    <row r="313" spans="1:28" x14ac:dyDescent="0.2">
      <c r="A313" s="9">
        <v>415242</v>
      </c>
      <c r="B313" s="9" t="s">
        <v>1873</v>
      </c>
      <c r="C313" s="9" t="s">
        <v>266</v>
      </c>
      <c r="D313" s="9" t="s">
        <v>1874</v>
      </c>
      <c r="E313" s="9" t="s">
        <v>92</v>
      </c>
      <c r="F313" s="188">
        <v>32509</v>
      </c>
      <c r="G313" s="9" t="s">
        <v>381</v>
      </c>
      <c r="H313" s="9" t="s">
        <v>31</v>
      </c>
      <c r="I313" s="9" t="s">
        <v>172</v>
      </c>
      <c r="Q313" s="9">
        <v>2000</v>
      </c>
      <c r="W313" s="9" t="s">
        <v>269</v>
      </c>
      <c r="X313" s="9" t="s">
        <v>680</v>
      </c>
    </row>
    <row r="314" spans="1:28" x14ac:dyDescent="0.2">
      <c r="A314" s="9">
        <v>415286</v>
      </c>
      <c r="B314" s="9" t="s">
        <v>1875</v>
      </c>
      <c r="C314" s="9" t="s">
        <v>539</v>
      </c>
      <c r="D314" s="9" t="s">
        <v>1876</v>
      </c>
      <c r="E314" s="9" t="s">
        <v>92</v>
      </c>
      <c r="F314" s="188">
        <v>33612</v>
      </c>
      <c r="G314" s="9" t="s">
        <v>34</v>
      </c>
      <c r="H314" s="9" t="s">
        <v>31</v>
      </c>
      <c r="I314" s="9" t="s">
        <v>172</v>
      </c>
      <c r="J314" s="9" t="s">
        <v>29</v>
      </c>
      <c r="K314" s="9">
        <v>2011</v>
      </c>
      <c r="L314" s="9" t="s">
        <v>34</v>
      </c>
      <c r="Y314" s="9" t="s">
        <v>3982</v>
      </c>
      <c r="Z314" s="9" t="s">
        <v>1101</v>
      </c>
      <c r="AA314" s="9" t="s">
        <v>3983</v>
      </c>
      <c r="AB314" s="9" t="s">
        <v>1049</v>
      </c>
    </row>
    <row r="315" spans="1:28" x14ac:dyDescent="0.2">
      <c r="A315" s="9">
        <v>415287</v>
      </c>
      <c r="B315" s="9" t="s">
        <v>1877</v>
      </c>
      <c r="C315" s="9" t="s">
        <v>327</v>
      </c>
      <c r="D315" s="9" t="s">
        <v>472</v>
      </c>
      <c r="E315" s="9" t="s">
        <v>92</v>
      </c>
      <c r="F315" s="188">
        <v>33980</v>
      </c>
      <c r="G315" s="9" t="s">
        <v>34</v>
      </c>
      <c r="H315" s="9" t="s">
        <v>31</v>
      </c>
      <c r="I315" s="9" t="s">
        <v>172</v>
      </c>
      <c r="N315" s="9">
        <v>743</v>
      </c>
      <c r="O315" s="188">
        <v>44594.42428240741</v>
      </c>
      <c r="P315" s="9">
        <v>14000</v>
      </c>
      <c r="Y315" s="9" t="s">
        <v>3984</v>
      </c>
      <c r="Z315" s="9" t="s">
        <v>1182</v>
      </c>
      <c r="AA315" s="9" t="s">
        <v>3985</v>
      </c>
      <c r="AB315" s="9" t="s">
        <v>1054</v>
      </c>
    </row>
    <row r="316" spans="1:28" x14ac:dyDescent="0.2">
      <c r="A316" s="9">
        <v>415369</v>
      </c>
      <c r="B316" s="9" t="s">
        <v>1878</v>
      </c>
      <c r="C316" s="9" t="s">
        <v>373</v>
      </c>
      <c r="D316" s="9" t="s">
        <v>1879</v>
      </c>
      <c r="E316" s="9" t="s">
        <v>92</v>
      </c>
      <c r="F316" s="188">
        <v>32439</v>
      </c>
      <c r="G316" s="9" t="s">
        <v>1880</v>
      </c>
      <c r="H316" s="9" t="s">
        <v>31</v>
      </c>
      <c r="I316" s="9" t="s">
        <v>172</v>
      </c>
      <c r="J316" s="9" t="s">
        <v>29</v>
      </c>
      <c r="K316" s="9">
        <v>2007</v>
      </c>
      <c r="L316" s="9" t="s">
        <v>77</v>
      </c>
      <c r="Q316" s="9">
        <v>2000</v>
      </c>
      <c r="S316" s="9" t="s">
        <v>269</v>
      </c>
      <c r="T316" s="9" t="s">
        <v>269</v>
      </c>
      <c r="U316" s="9" t="s">
        <v>269</v>
      </c>
      <c r="V316" s="9" t="s">
        <v>269</v>
      </c>
      <c r="W316" s="9" t="s">
        <v>269</v>
      </c>
      <c r="X316" s="9" t="s">
        <v>504</v>
      </c>
    </row>
    <row r="317" spans="1:28" x14ac:dyDescent="0.2">
      <c r="A317" s="9">
        <v>415376</v>
      </c>
      <c r="B317" s="9" t="s">
        <v>1881</v>
      </c>
      <c r="C317" s="9" t="s">
        <v>308</v>
      </c>
      <c r="D317" s="9" t="s">
        <v>564</v>
      </c>
      <c r="E317" s="9" t="s">
        <v>92</v>
      </c>
      <c r="F317" s="188">
        <v>33357</v>
      </c>
      <c r="G317" s="9" t="s">
        <v>34</v>
      </c>
      <c r="H317" s="9" t="s">
        <v>31</v>
      </c>
      <c r="I317" s="9" t="s">
        <v>172</v>
      </c>
      <c r="Q317" s="9">
        <v>2000</v>
      </c>
      <c r="R317" s="9" t="s">
        <v>269</v>
      </c>
      <c r="S317" s="9" t="s">
        <v>269</v>
      </c>
      <c r="T317" s="9" t="s">
        <v>269</v>
      </c>
      <c r="U317" s="9" t="s">
        <v>269</v>
      </c>
      <c r="V317" s="9" t="s">
        <v>269</v>
      </c>
      <c r="W317" s="9" t="s">
        <v>269</v>
      </c>
      <c r="X317" s="9" t="s">
        <v>504</v>
      </c>
    </row>
    <row r="318" spans="1:28" x14ac:dyDescent="0.2">
      <c r="A318" s="9">
        <v>415450</v>
      </c>
      <c r="B318" s="9" t="s">
        <v>1882</v>
      </c>
      <c r="C318" s="9" t="s">
        <v>284</v>
      </c>
      <c r="D318" s="9" t="s">
        <v>577</v>
      </c>
      <c r="E318" s="9" t="s">
        <v>92</v>
      </c>
      <c r="F318" s="188">
        <v>32881</v>
      </c>
      <c r="G318" s="9" t="s">
        <v>34</v>
      </c>
      <c r="H318" s="9" t="s">
        <v>31</v>
      </c>
      <c r="I318" s="9" t="s">
        <v>172</v>
      </c>
      <c r="J318" s="9" t="s">
        <v>32</v>
      </c>
      <c r="K318" s="9">
        <v>2010</v>
      </c>
      <c r="L318" s="9" t="s">
        <v>34</v>
      </c>
      <c r="Q318" s="9">
        <v>2000</v>
      </c>
      <c r="S318" s="9" t="s">
        <v>269</v>
      </c>
      <c r="T318" s="9" t="s">
        <v>269</v>
      </c>
      <c r="U318" s="9" t="s">
        <v>269</v>
      </c>
      <c r="V318" s="9" t="s">
        <v>269</v>
      </c>
      <c r="W318" s="9" t="s">
        <v>269</v>
      </c>
    </row>
    <row r="319" spans="1:28" x14ac:dyDescent="0.2">
      <c r="A319" s="9">
        <v>415490</v>
      </c>
      <c r="B319" s="9" t="s">
        <v>1883</v>
      </c>
      <c r="C319" s="9" t="s">
        <v>565</v>
      </c>
      <c r="D319" s="9" t="s">
        <v>787</v>
      </c>
      <c r="E319" s="9" t="s">
        <v>93</v>
      </c>
      <c r="F319" s="188">
        <v>32073</v>
      </c>
      <c r="G319" s="9" t="s">
        <v>74</v>
      </c>
      <c r="H319" s="9" t="s">
        <v>31</v>
      </c>
      <c r="I319" s="9" t="s">
        <v>172</v>
      </c>
      <c r="J319" s="9" t="s">
        <v>32</v>
      </c>
      <c r="K319" s="9">
        <v>2007</v>
      </c>
      <c r="L319" s="9" t="s">
        <v>74</v>
      </c>
    </row>
    <row r="320" spans="1:28" x14ac:dyDescent="0.2">
      <c r="A320" s="9">
        <v>415552</v>
      </c>
      <c r="B320" s="9" t="s">
        <v>1884</v>
      </c>
      <c r="C320" s="9" t="s">
        <v>676</v>
      </c>
      <c r="D320" s="9" t="s">
        <v>290</v>
      </c>
      <c r="E320" s="9" t="s">
        <v>92</v>
      </c>
      <c r="F320" s="188">
        <v>30879</v>
      </c>
      <c r="G320" s="9" t="s">
        <v>34</v>
      </c>
      <c r="H320" s="9" t="s">
        <v>31</v>
      </c>
      <c r="I320" s="9" t="s">
        <v>172</v>
      </c>
      <c r="J320" s="9" t="s">
        <v>29</v>
      </c>
      <c r="K320" s="9">
        <v>2003</v>
      </c>
      <c r="L320" s="9" t="s">
        <v>34</v>
      </c>
      <c r="X320" s="9" t="s">
        <v>504</v>
      </c>
      <c r="Y320" s="9" t="s">
        <v>3986</v>
      </c>
      <c r="Z320" s="9" t="s">
        <v>3987</v>
      </c>
      <c r="AA320" s="9" t="s">
        <v>1090</v>
      </c>
      <c r="AB320" s="9" t="s">
        <v>1070</v>
      </c>
    </row>
    <row r="321" spans="1:28" x14ac:dyDescent="0.2">
      <c r="A321" s="9">
        <v>415566</v>
      </c>
      <c r="B321" s="9" t="s">
        <v>803</v>
      </c>
      <c r="C321" s="9" t="s">
        <v>373</v>
      </c>
      <c r="D321" s="9" t="s">
        <v>889</v>
      </c>
      <c r="E321" s="9" t="s">
        <v>92</v>
      </c>
      <c r="F321" s="188">
        <v>29356</v>
      </c>
      <c r="G321" s="9" t="s">
        <v>470</v>
      </c>
      <c r="H321" s="9" t="s">
        <v>35</v>
      </c>
      <c r="I321" s="9" t="s">
        <v>172</v>
      </c>
      <c r="J321" s="9" t="s">
        <v>32</v>
      </c>
      <c r="K321" s="9">
        <v>1999</v>
      </c>
      <c r="L321" s="9" t="s">
        <v>34</v>
      </c>
      <c r="Q321" s="9">
        <v>2000</v>
      </c>
      <c r="S321" s="9" t="s">
        <v>269</v>
      </c>
      <c r="U321" s="9" t="s">
        <v>269</v>
      </c>
      <c r="V321" s="9" t="s">
        <v>269</v>
      </c>
      <c r="W321" s="9" t="s">
        <v>269</v>
      </c>
      <c r="X321" s="9" t="s">
        <v>504</v>
      </c>
    </row>
    <row r="322" spans="1:28" x14ac:dyDescent="0.2">
      <c r="A322" s="9">
        <v>415571</v>
      </c>
      <c r="B322" s="9" t="s">
        <v>1885</v>
      </c>
      <c r="C322" s="9" t="s">
        <v>360</v>
      </c>
      <c r="D322" s="9" t="s">
        <v>655</v>
      </c>
      <c r="E322" s="9" t="s">
        <v>92</v>
      </c>
      <c r="F322" s="188">
        <v>33970</v>
      </c>
      <c r="G322" s="9" t="s">
        <v>34</v>
      </c>
      <c r="H322" s="9" t="s">
        <v>31</v>
      </c>
      <c r="I322" s="9" t="s">
        <v>172</v>
      </c>
      <c r="Q322" s="9">
        <v>2000</v>
      </c>
      <c r="W322" s="9" t="s">
        <v>269</v>
      </c>
      <c r="X322" s="9" t="s">
        <v>504</v>
      </c>
    </row>
    <row r="323" spans="1:28" x14ac:dyDescent="0.2">
      <c r="A323" s="9">
        <v>415591</v>
      </c>
      <c r="B323" s="9" t="s">
        <v>1886</v>
      </c>
      <c r="C323" s="9" t="s">
        <v>371</v>
      </c>
      <c r="D323" s="9" t="s">
        <v>578</v>
      </c>
      <c r="E323" s="9" t="s">
        <v>92</v>
      </c>
      <c r="F323" s="188">
        <v>33502</v>
      </c>
      <c r="G323" s="9" t="s">
        <v>34</v>
      </c>
      <c r="H323" s="9" t="s">
        <v>31</v>
      </c>
      <c r="I323" s="9" t="s">
        <v>172</v>
      </c>
      <c r="Q323" s="9">
        <v>2000</v>
      </c>
      <c r="W323" s="9" t="s">
        <v>269</v>
      </c>
    </row>
    <row r="324" spans="1:28" x14ac:dyDescent="0.2">
      <c r="A324" s="9">
        <v>415597</v>
      </c>
      <c r="B324" s="9" t="s">
        <v>1887</v>
      </c>
      <c r="C324" s="9" t="s">
        <v>495</v>
      </c>
      <c r="D324" s="9" t="s">
        <v>625</v>
      </c>
      <c r="E324" s="9" t="s">
        <v>92</v>
      </c>
      <c r="F324" s="188">
        <v>33887</v>
      </c>
      <c r="G324" s="9" t="s">
        <v>34</v>
      </c>
      <c r="H324" s="9" t="s">
        <v>31</v>
      </c>
      <c r="I324" s="9" t="s">
        <v>172</v>
      </c>
      <c r="X324" s="9" t="s">
        <v>504</v>
      </c>
      <c r="Y324" s="9" t="s">
        <v>3988</v>
      </c>
      <c r="Z324" s="9" t="s">
        <v>1195</v>
      </c>
      <c r="AA324" s="9" t="s">
        <v>3989</v>
      </c>
      <c r="AB324" s="9" t="s">
        <v>1049</v>
      </c>
    </row>
    <row r="325" spans="1:28" x14ac:dyDescent="0.2">
      <c r="A325" s="9">
        <v>415649</v>
      </c>
      <c r="B325" s="9" t="s">
        <v>1888</v>
      </c>
      <c r="C325" s="9" t="s">
        <v>586</v>
      </c>
      <c r="D325" s="9" t="s">
        <v>333</v>
      </c>
      <c r="E325" s="9" t="s">
        <v>92</v>
      </c>
      <c r="F325" s="188">
        <v>32327</v>
      </c>
      <c r="G325" s="9" t="s">
        <v>34</v>
      </c>
      <c r="H325" s="9" t="s">
        <v>31</v>
      </c>
      <c r="I325" s="9" t="s">
        <v>172</v>
      </c>
      <c r="J325" s="9" t="s">
        <v>32</v>
      </c>
      <c r="K325" s="9">
        <v>2001</v>
      </c>
      <c r="L325" s="9" t="s">
        <v>34</v>
      </c>
      <c r="Q325" s="9">
        <v>2000</v>
      </c>
      <c r="T325" s="9" t="s">
        <v>269</v>
      </c>
      <c r="U325" s="9" t="s">
        <v>269</v>
      </c>
      <c r="V325" s="9" t="s">
        <v>269</v>
      </c>
      <c r="W325" s="9" t="s">
        <v>269</v>
      </c>
    </row>
    <row r="326" spans="1:28" x14ac:dyDescent="0.2">
      <c r="A326" s="9">
        <v>415651</v>
      </c>
      <c r="B326" s="9" t="s">
        <v>1889</v>
      </c>
      <c r="C326" s="9" t="s">
        <v>304</v>
      </c>
      <c r="D326" s="9" t="s">
        <v>1890</v>
      </c>
      <c r="E326" s="9" t="s">
        <v>92</v>
      </c>
      <c r="F326" s="188">
        <v>33373</v>
      </c>
      <c r="G326" s="9" t="s">
        <v>1891</v>
      </c>
      <c r="H326" s="9" t="s">
        <v>31</v>
      </c>
      <c r="I326" s="9" t="s">
        <v>172</v>
      </c>
      <c r="Q326" s="9">
        <v>2000</v>
      </c>
      <c r="T326" s="9" t="s">
        <v>269</v>
      </c>
      <c r="U326" s="9" t="s">
        <v>269</v>
      </c>
      <c r="V326" s="9" t="s">
        <v>269</v>
      </c>
      <c r="W326" s="9" t="s">
        <v>269</v>
      </c>
      <c r="X326" s="9" t="s">
        <v>504</v>
      </c>
    </row>
    <row r="327" spans="1:28" x14ac:dyDescent="0.2">
      <c r="A327" s="9">
        <v>415658</v>
      </c>
      <c r="B327" s="9" t="s">
        <v>1892</v>
      </c>
      <c r="C327" s="9" t="s">
        <v>289</v>
      </c>
      <c r="D327" s="9" t="s">
        <v>290</v>
      </c>
      <c r="E327" s="9" t="s">
        <v>92</v>
      </c>
      <c r="F327" s="188">
        <v>32905</v>
      </c>
      <c r="G327" s="9" t="s">
        <v>34</v>
      </c>
      <c r="H327" s="9" t="s">
        <v>31</v>
      </c>
      <c r="I327" s="9" t="s">
        <v>172</v>
      </c>
      <c r="J327" s="9" t="s">
        <v>32</v>
      </c>
      <c r="K327" s="9">
        <v>2007</v>
      </c>
      <c r="L327" s="9" t="s">
        <v>34</v>
      </c>
      <c r="N327" s="9">
        <v>1392</v>
      </c>
      <c r="O327" s="188">
        <v>44623.498032407406</v>
      </c>
      <c r="P327" s="9">
        <v>67000</v>
      </c>
    </row>
    <row r="328" spans="1:28" x14ac:dyDescent="0.2">
      <c r="A328" s="9">
        <v>415727</v>
      </c>
      <c r="B328" s="9" t="s">
        <v>1893</v>
      </c>
      <c r="C328" s="9" t="s">
        <v>546</v>
      </c>
      <c r="D328" s="9" t="s">
        <v>362</v>
      </c>
      <c r="E328" s="9" t="s">
        <v>93</v>
      </c>
      <c r="F328" s="188">
        <v>30870</v>
      </c>
      <c r="G328" s="9" t="s">
        <v>34</v>
      </c>
      <c r="H328" s="9" t="s">
        <v>31</v>
      </c>
      <c r="I328" s="9" t="s">
        <v>172</v>
      </c>
      <c r="J328" s="9" t="s">
        <v>32</v>
      </c>
      <c r="K328" s="9">
        <v>2002</v>
      </c>
      <c r="L328" s="9" t="s">
        <v>34</v>
      </c>
      <c r="Q328" s="9">
        <v>2000</v>
      </c>
      <c r="V328" s="9" t="s">
        <v>269</v>
      </c>
      <c r="W328" s="9" t="s">
        <v>269</v>
      </c>
      <c r="X328" s="9" t="s">
        <v>504</v>
      </c>
    </row>
    <row r="329" spans="1:28" x14ac:dyDescent="0.2">
      <c r="A329" s="9">
        <v>415762</v>
      </c>
      <c r="B329" s="9" t="s">
        <v>1894</v>
      </c>
      <c r="C329" s="9" t="s">
        <v>377</v>
      </c>
      <c r="D329" s="9" t="s">
        <v>983</v>
      </c>
      <c r="E329" s="9" t="s">
        <v>93</v>
      </c>
      <c r="F329" s="188">
        <v>29685</v>
      </c>
      <c r="G329" s="9" t="s">
        <v>34</v>
      </c>
      <c r="H329" s="9" t="s">
        <v>31</v>
      </c>
      <c r="I329" s="9" t="s">
        <v>172</v>
      </c>
      <c r="J329" s="9" t="s">
        <v>29</v>
      </c>
      <c r="Q329" s="9">
        <v>2000</v>
      </c>
      <c r="U329" s="9" t="s">
        <v>269</v>
      </c>
      <c r="V329" s="9" t="s">
        <v>269</v>
      </c>
      <c r="W329" s="9" t="s">
        <v>269</v>
      </c>
    </row>
    <row r="330" spans="1:28" x14ac:dyDescent="0.2">
      <c r="A330" s="9">
        <v>415773</v>
      </c>
      <c r="B330" s="9" t="s">
        <v>1895</v>
      </c>
      <c r="C330" s="9" t="s">
        <v>1016</v>
      </c>
      <c r="D330" s="9" t="s">
        <v>328</v>
      </c>
      <c r="E330" s="9" t="s">
        <v>282</v>
      </c>
      <c r="F330" s="188">
        <v>33735</v>
      </c>
      <c r="G330" s="9" t="s">
        <v>537</v>
      </c>
      <c r="H330" s="9" t="s">
        <v>31</v>
      </c>
      <c r="I330" s="9" t="s">
        <v>172</v>
      </c>
      <c r="J330" s="9" t="s">
        <v>29</v>
      </c>
      <c r="K330" s="9">
        <v>2008</v>
      </c>
      <c r="L330" s="9" t="s">
        <v>46</v>
      </c>
      <c r="X330" s="9" t="s">
        <v>1337</v>
      </c>
    </row>
    <row r="331" spans="1:28" x14ac:dyDescent="0.2">
      <c r="A331" s="9">
        <v>415788</v>
      </c>
      <c r="B331" s="9" t="s">
        <v>1896</v>
      </c>
      <c r="C331" s="9" t="s">
        <v>432</v>
      </c>
      <c r="D331" s="9" t="s">
        <v>1897</v>
      </c>
      <c r="E331" s="9" t="s">
        <v>92</v>
      </c>
      <c r="F331" s="188">
        <v>33444</v>
      </c>
      <c r="G331" s="9" t="s">
        <v>34</v>
      </c>
      <c r="H331" s="9" t="s">
        <v>35</v>
      </c>
      <c r="I331" s="9" t="s">
        <v>172</v>
      </c>
      <c r="Q331" s="9">
        <v>2000</v>
      </c>
      <c r="W331" s="9" t="s">
        <v>269</v>
      </c>
      <c r="X331" s="9" t="s">
        <v>680</v>
      </c>
    </row>
    <row r="332" spans="1:28" x14ac:dyDescent="0.2">
      <c r="A332" s="9">
        <v>415790</v>
      </c>
      <c r="B332" s="9" t="s">
        <v>1898</v>
      </c>
      <c r="C332" s="9" t="s">
        <v>521</v>
      </c>
      <c r="D332" s="9" t="s">
        <v>296</v>
      </c>
      <c r="E332" s="9" t="s">
        <v>93</v>
      </c>
      <c r="F332" s="188">
        <v>31533</v>
      </c>
      <c r="G332" s="9" t="s">
        <v>34</v>
      </c>
      <c r="H332" s="9" t="s">
        <v>31</v>
      </c>
      <c r="I332" s="9" t="s">
        <v>172</v>
      </c>
      <c r="J332" s="9" t="s">
        <v>32</v>
      </c>
      <c r="K332" s="9">
        <v>2003</v>
      </c>
      <c r="L332" s="9" t="s">
        <v>34</v>
      </c>
      <c r="Q332" s="9">
        <v>2000</v>
      </c>
      <c r="S332" s="9" t="s">
        <v>269</v>
      </c>
      <c r="T332" s="9" t="s">
        <v>269</v>
      </c>
      <c r="U332" s="9" t="s">
        <v>269</v>
      </c>
      <c r="V332" s="9" t="s">
        <v>269</v>
      </c>
      <c r="W332" s="9" t="s">
        <v>269</v>
      </c>
      <c r="X332" s="9" t="s">
        <v>504</v>
      </c>
    </row>
    <row r="333" spans="1:28" x14ac:dyDescent="0.2">
      <c r="A333" s="9">
        <v>415807</v>
      </c>
      <c r="B333" s="9" t="s">
        <v>1899</v>
      </c>
      <c r="C333" s="9" t="s">
        <v>284</v>
      </c>
      <c r="D333" s="9" t="s">
        <v>329</v>
      </c>
      <c r="E333" s="9" t="s">
        <v>93</v>
      </c>
      <c r="F333" s="188">
        <v>34345</v>
      </c>
      <c r="G333" s="9" t="s">
        <v>34</v>
      </c>
      <c r="H333" s="9" t="s">
        <v>31</v>
      </c>
      <c r="I333" s="9" t="s">
        <v>172</v>
      </c>
      <c r="Q333" s="9">
        <v>2000</v>
      </c>
      <c r="W333" s="9" t="s">
        <v>269</v>
      </c>
      <c r="X333" s="9" t="s">
        <v>504</v>
      </c>
    </row>
    <row r="334" spans="1:28" x14ac:dyDescent="0.2">
      <c r="A334" s="9">
        <v>415833</v>
      </c>
      <c r="B334" s="9" t="s">
        <v>1900</v>
      </c>
      <c r="C334" s="9" t="s">
        <v>678</v>
      </c>
      <c r="D334" s="9" t="s">
        <v>1901</v>
      </c>
      <c r="E334" s="9" t="s">
        <v>92</v>
      </c>
      <c r="F334" s="188">
        <v>32747</v>
      </c>
      <c r="G334" s="9" t="s">
        <v>34</v>
      </c>
      <c r="H334" s="9" t="s">
        <v>31</v>
      </c>
      <c r="I334" s="9" t="s">
        <v>172</v>
      </c>
      <c r="Q334" s="9">
        <v>2000</v>
      </c>
      <c r="R334" s="9" t="s">
        <v>269</v>
      </c>
      <c r="S334" s="9" t="s">
        <v>269</v>
      </c>
      <c r="T334" s="9" t="s">
        <v>269</v>
      </c>
      <c r="V334" s="9" t="s">
        <v>269</v>
      </c>
      <c r="W334" s="9" t="s">
        <v>269</v>
      </c>
      <c r="X334" s="9" t="s">
        <v>504</v>
      </c>
    </row>
    <row r="335" spans="1:28" x14ac:dyDescent="0.2">
      <c r="A335" s="9">
        <v>415875</v>
      </c>
      <c r="B335" s="9" t="s">
        <v>1902</v>
      </c>
      <c r="C335" s="9" t="s">
        <v>314</v>
      </c>
      <c r="D335" s="9" t="s">
        <v>1903</v>
      </c>
      <c r="E335" s="9" t="s">
        <v>93</v>
      </c>
      <c r="F335" s="188">
        <v>30287</v>
      </c>
      <c r="G335" s="9" t="s">
        <v>34</v>
      </c>
      <c r="H335" s="9" t="s">
        <v>31</v>
      </c>
      <c r="I335" s="9" t="s">
        <v>172</v>
      </c>
      <c r="Q335" s="9">
        <v>2000</v>
      </c>
      <c r="R335" s="9" t="s">
        <v>269</v>
      </c>
      <c r="S335" s="9" t="s">
        <v>269</v>
      </c>
      <c r="T335" s="9" t="s">
        <v>269</v>
      </c>
      <c r="U335" s="9" t="s">
        <v>269</v>
      </c>
      <c r="V335" s="9" t="s">
        <v>269</v>
      </c>
      <c r="W335" s="9" t="s">
        <v>269</v>
      </c>
      <c r="X335" s="9" t="s">
        <v>504</v>
      </c>
    </row>
    <row r="336" spans="1:28" x14ac:dyDescent="0.2">
      <c r="A336" s="9">
        <v>415904</v>
      </c>
      <c r="B336" s="9" t="s">
        <v>1904</v>
      </c>
      <c r="C336" s="9" t="s">
        <v>387</v>
      </c>
      <c r="D336" s="9" t="s">
        <v>1905</v>
      </c>
      <c r="E336" s="9" t="s">
        <v>282</v>
      </c>
      <c r="F336" s="188">
        <v>32283</v>
      </c>
      <c r="G336" s="9" t="s">
        <v>1906</v>
      </c>
      <c r="H336" s="9" t="s">
        <v>31</v>
      </c>
      <c r="I336" s="9" t="s">
        <v>172</v>
      </c>
      <c r="J336" s="9" t="s">
        <v>29</v>
      </c>
      <c r="K336" s="9">
        <v>2006</v>
      </c>
      <c r="L336" s="9" t="s">
        <v>83</v>
      </c>
    </row>
    <row r="337" spans="1:28" x14ac:dyDescent="0.2">
      <c r="A337" s="9">
        <v>415939</v>
      </c>
      <c r="B337" s="9" t="s">
        <v>1907</v>
      </c>
      <c r="C337" s="9" t="s">
        <v>775</v>
      </c>
      <c r="D337" s="9" t="s">
        <v>578</v>
      </c>
      <c r="E337" s="9" t="s">
        <v>92</v>
      </c>
      <c r="F337" s="188">
        <v>31984</v>
      </c>
      <c r="G337" s="9" t="s">
        <v>34</v>
      </c>
      <c r="H337" s="9" t="s">
        <v>31</v>
      </c>
      <c r="I337" s="9" t="s">
        <v>172</v>
      </c>
      <c r="J337" s="9" t="s">
        <v>32</v>
      </c>
      <c r="K337" s="9">
        <v>2006</v>
      </c>
      <c r="L337" s="9" t="s">
        <v>34</v>
      </c>
      <c r="Q337" s="9">
        <v>2000</v>
      </c>
      <c r="V337" s="9" t="s">
        <v>269</v>
      </c>
      <c r="W337" s="9" t="s">
        <v>269</v>
      </c>
    </row>
    <row r="338" spans="1:28" x14ac:dyDescent="0.2">
      <c r="A338" s="9">
        <v>415980</v>
      </c>
      <c r="B338" s="9" t="s">
        <v>1908</v>
      </c>
      <c r="C338" s="9" t="s">
        <v>642</v>
      </c>
      <c r="D338" s="9" t="s">
        <v>1909</v>
      </c>
      <c r="E338" s="9" t="s">
        <v>92</v>
      </c>
      <c r="F338" s="188">
        <v>34335</v>
      </c>
      <c r="G338" s="9" t="s">
        <v>684</v>
      </c>
      <c r="H338" s="9" t="s">
        <v>31</v>
      </c>
      <c r="I338" s="9" t="s">
        <v>172</v>
      </c>
      <c r="J338" s="9" t="s">
        <v>32</v>
      </c>
      <c r="K338" s="9">
        <v>2011</v>
      </c>
      <c r="L338" s="9" t="s">
        <v>83</v>
      </c>
      <c r="Q338" s="9">
        <v>2000</v>
      </c>
      <c r="S338" s="9" t="s">
        <v>269</v>
      </c>
      <c r="T338" s="9" t="s">
        <v>269</v>
      </c>
      <c r="U338" s="9" t="s">
        <v>269</v>
      </c>
      <c r="V338" s="9" t="s">
        <v>269</v>
      </c>
      <c r="W338" s="9" t="s">
        <v>269</v>
      </c>
      <c r="X338" s="9" t="s">
        <v>504</v>
      </c>
    </row>
    <row r="339" spans="1:28" x14ac:dyDescent="0.2">
      <c r="A339" s="9">
        <v>415981</v>
      </c>
      <c r="B339" s="9" t="s">
        <v>1910</v>
      </c>
      <c r="C339" s="9" t="s">
        <v>361</v>
      </c>
      <c r="D339" s="9" t="s">
        <v>362</v>
      </c>
      <c r="E339" s="9" t="s">
        <v>92</v>
      </c>
      <c r="F339" s="188">
        <v>33972</v>
      </c>
      <c r="G339" s="9" t="s">
        <v>34</v>
      </c>
      <c r="H339" s="9" t="s">
        <v>31</v>
      </c>
      <c r="I339" s="9" t="s">
        <v>172</v>
      </c>
      <c r="N339" s="9">
        <v>442</v>
      </c>
      <c r="O339" s="188">
        <v>44579.544085648151</v>
      </c>
      <c r="P339" s="9">
        <v>22000</v>
      </c>
      <c r="Y339" s="9" t="s">
        <v>3990</v>
      </c>
      <c r="Z339" s="9" t="s">
        <v>3991</v>
      </c>
      <c r="AA339" s="9" t="s">
        <v>1128</v>
      </c>
      <c r="AB339" s="9" t="s">
        <v>1049</v>
      </c>
    </row>
    <row r="340" spans="1:28" x14ac:dyDescent="0.2">
      <c r="A340" s="9">
        <v>416009</v>
      </c>
      <c r="B340" s="9" t="s">
        <v>1911</v>
      </c>
      <c r="C340" s="9" t="s">
        <v>1912</v>
      </c>
      <c r="D340" s="9" t="s">
        <v>674</v>
      </c>
      <c r="E340" s="9" t="s">
        <v>93</v>
      </c>
      <c r="F340" s="188">
        <v>29526</v>
      </c>
      <c r="G340" s="9" t="s">
        <v>1913</v>
      </c>
      <c r="H340" s="9" t="s">
        <v>31</v>
      </c>
      <c r="I340" s="9" t="s">
        <v>172</v>
      </c>
      <c r="J340" s="9" t="s">
        <v>32</v>
      </c>
      <c r="K340" s="9">
        <v>2010</v>
      </c>
      <c r="L340" s="9" t="s">
        <v>86</v>
      </c>
      <c r="Y340" s="9" t="s">
        <v>3992</v>
      </c>
      <c r="Z340" s="9" t="s">
        <v>3993</v>
      </c>
      <c r="AA340" s="9" t="s">
        <v>3994</v>
      </c>
      <c r="AB340" s="9" t="s">
        <v>1115</v>
      </c>
    </row>
    <row r="341" spans="1:28" x14ac:dyDescent="0.2">
      <c r="A341" s="9">
        <v>416014</v>
      </c>
      <c r="B341" s="9" t="s">
        <v>1914</v>
      </c>
      <c r="C341" s="9" t="s">
        <v>620</v>
      </c>
      <c r="D341" s="9" t="s">
        <v>1915</v>
      </c>
      <c r="E341" s="9" t="s">
        <v>92</v>
      </c>
      <c r="F341" s="188">
        <v>34071</v>
      </c>
      <c r="G341" s="9" t="s">
        <v>1916</v>
      </c>
      <c r="H341" s="9" t="s">
        <v>31</v>
      </c>
      <c r="I341" s="9" t="s">
        <v>172</v>
      </c>
      <c r="J341" s="9" t="s">
        <v>32</v>
      </c>
      <c r="K341" s="9">
        <v>2011</v>
      </c>
      <c r="L341" s="9" t="s">
        <v>86</v>
      </c>
      <c r="Q341" s="9">
        <v>2000</v>
      </c>
      <c r="S341" s="9" t="s">
        <v>269</v>
      </c>
      <c r="T341" s="9" t="s">
        <v>269</v>
      </c>
      <c r="U341" s="9" t="s">
        <v>269</v>
      </c>
      <c r="V341" s="9" t="s">
        <v>269</v>
      </c>
      <c r="W341" s="9" t="s">
        <v>269</v>
      </c>
      <c r="X341" s="9" t="s">
        <v>504</v>
      </c>
    </row>
    <row r="342" spans="1:28" x14ac:dyDescent="0.2">
      <c r="A342" s="9">
        <v>416044</v>
      </c>
      <c r="B342" s="9" t="s">
        <v>1917</v>
      </c>
      <c r="C342" s="9" t="s">
        <v>302</v>
      </c>
      <c r="D342" s="9" t="s">
        <v>1918</v>
      </c>
      <c r="E342" s="9" t="s">
        <v>92</v>
      </c>
      <c r="F342" s="188">
        <v>30343</v>
      </c>
      <c r="G342" s="9" t="s">
        <v>34</v>
      </c>
      <c r="H342" s="9" t="s">
        <v>31</v>
      </c>
      <c r="I342" s="9" t="s">
        <v>172</v>
      </c>
      <c r="J342" s="9" t="s">
        <v>32</v>
      </c>
      <c r="K342" s="9">
        <v>2000</v>
      </c>
      <c r="L342" s="9" t="s">
        <v>89</v>
      </c>
      <c r="Y342" s="9" t="s">
        <v>3995</v>
      </c>
      <c r="Z342" s="9" t="s">
        <v>1124</v>
      </c>
      <c r="AA342" s="9" t="s">
        <v>3996</v>
      </c>
      <c r="AB342" s="9" t="s">
        <v>1038</v>
      </c>
    </row>
    <row r="343" spans="1:28" x14ac:dyDescent="0.2">
      <c r="A343" s="9">
        <v>416046</v>
      </c>
      <c r="B343" s="9" t="s">
        <v>1919</v>
      </c>
      <c r="C343" s="9" t="s">
        <v>306</v>
      </c>
      <c r="D343" s="9" t="s">
        <v>1920</v>
      </c>
      <c r="E343" s="9" t="s">
        <v>92</v>
      </c>
      <c r="F343" s="188">
        <v>34439</v>
      </c>
      <c r="G343" s="9" t="s">
        <v>764</v>
      </c>
      <c r="H343" s="9" t="s">
        <v>31</v>
      </c>
      <c r="I343" s="9" t="s">
        <v>172</v>
      </c>
      <c r="J343" s="9" t="s">
        <v>29</v>
      </c>
      <c r="K343" s="9">
        <v>2012</v>
      </c>
      <c r="L343" s="9" t="s">
        <v>46</v>
      </c>
      <c r="Y343" s="9" t="s">
        <v>3997</v>
      </c>
      <c r="Z343" s="9" t="s">
        <v>1240</v>
      </c>
      <c r="AA343" s="9" t="s">
        <v>3998</v>
      </c>
      <c r="AB343" s="9" t="s">
        <v>3999</v>
      </c>
    </row>
    <row r="344" spans="1:28" x14ac:dyDescent="0.2">
      <c r="A344" s="9">
        <v>416061</v>
      </c>
      <c r="B344" s="9" t="s">
        <v>1921</v>
      </c>
      <c r="C344" s="9" t="s">
        <v>302</v>
      </c>
      <c r="D344" s="9" t="s">
        <v>1922</v>
      </c>
      <c r="E344" s="9" t="s">
        <v>93</v>
      </c>
      <c r="F344" s="188">
        <v>31054</v>
      </c>
      <c r="G344" s="9" t="s">
        <v>697</v>
      </c>
      <c r="H344" s="9" t="s">
        <v>31</v>
      </c>
      <c r="I344" s="9" t="s">
        <v>172</v>
      </c>
      <c r="J344" s="9" t="s">
        <v>29</v>
      </c>
      <c r="K344" s="9">
        <v>2003</v>
      </c>
      <c r="L344" s="9" t="s">
        <v>83</v>
      </c>
      <c r="Q344" s="9">
        <v>2000</v>
      </c>
      <c r="S344" s="9" t="s">
        <v>269</v>
      </c>
      <c r="U344" s="9" t="s">
        <v>269</v>
      </c>
      <c r="V344" s="9" t="s">
        <v>269</v>
      </c>
      <c r="W344" s="9" t="s">
        <v>269</v>
      </c>
      <c r="X344" s="9" t="s">
        <v>504</v>
      </c>
    </row>
    <row r="345" spans="1:28" x14ac:dyDescent="0.2">
      <c r="A345" s="9">
        <v>416087</v>
      </c>
      <c r="B345" s="9" t="s">
        <v>1923</v>
      </c>
      <c r="C345" s="9" t="s">
        <v>398</v>
      </c>
      <c r="D345" s="9" t="s">
        <v>296</v>
      </c>
      <c r="E345" s="9" t="s">
        <v>92</v>
      </c>
      <c r="F345" s="188">
        <v>33428</v>
      </c>
      <c r="G345" s="9" t="s">
        <v>34</v>
      </c>
      <c r="H345" s="9" t="s">
        <v>31</v>
      </c>
      <c r="I345" s="9" t="s">
        <v>172</v>
      </c>
      <c r="Q345" s="9">
        <v>2000</v>
      </c>
      <c r="R345" s="9" t="s">
        <v>269</v>
      </c>
      <c r="S345" s="9" t="s">
        <v>269</v>
      </c>
      <c r="T345" s="9" t="s">
        <v>269</v>
      </c>
      <c r="U345" s="9" t="s">
        <v>269</v>
      </c>
      <c r="V345" s="9" t="s">
        <v>269</v>
      </c>
      <c r="W345" s="9" t="s">
        <v>269</v>
      </c>
      <c r="X345" s="9" t="s">
        <v>504</v>
      </c>
    </row>
    <row r="346" spans="1:28" x14ac:dyDescent="0.2">
      <c r="A346" s="9">
        <v>416092</v>
      </c>
      <c r="B346" s="9" t="s">
        <v>1924</v>
      </c>
      <c r="C346" s="9" t="s">
        <v>430</v>
      </c>
      <c r="D346" s="9" t="s">
        <v>914</v>
      </c>
      <c r="E346" s="9" t="s">
        <v>93</v>
      </c>
      <c r="F346" s="188">
        <v>34335</v>
      </c>
      <c r="G346" s="9" t="s">
        <v>512</v>
      </c>
      <c r="H346" s="9" t="s">
        <v>31</v>
      </c>
      <c r="I346" s="9" t="s">
        <v>172</v>
      </c>
      <c r="Q346" s="9">
        <v>2000</v>
      </c>
      <c r="U346" s="9" t="s">
        <v>269</v>
      </c>
      <c r="V346" s="9" t="s">
        <v>269</v>
      </c>
      <c r="W346" s="9" t="s">
        <v>269</v>
      </c>
      <c r="X346" s="9" t="s">
        <v>504</v>
      </c>
    </row>
    <row r="347" spans="1:28" x14ac:dyDescent="0.2">
      <c r="A347" s="9">
        <v>416095</v>
      </c>
      <c r="B347" s="9" t="s">
        <v>1925</v>
      </c>
      <c r="C347" s="9" t="s">
        <v>1926</v>
      </c>
      <c r="D347" s="9" t="s">
        <v>1927</v>
      </c>
      <c r="E347" s="9" t="s">
        <v>92</v>
      </c>
      <c r="F347" s="188">
        <v>32592</v>
      </c>
      <c r="G347" s="9" t="s">
        <v>1928</v>
      </c>
      <c r="H347" s="9" t="s">
        <v>31</v>
      </c>
      <c r="I347" s="9" t="s">
        <v>172</v>
      </c>
      <c r="J347" s="9" t="s">
        <v>29</v>
      </c>
      <c r="K347" s="9">
        <v>2007</v>
      </c>
      <c r="L347" s="9" t="s">
        <v>74</v>
      </c>
      <c r="Q347" s="9">
        <v>2000</v>
      </c>
      <c r="U347" s="9" t="s">
        <v>269</v>
      </c>
      <c r="V347" s="9" t="s">
        <v>269</v>
      </c>
      <c r="W347" s="9" t="s">
        <v>269</v>
      </c>
    </row>
    <row r="348" spans="1:28" x14ac:dyDescent="0.2">
      <c r="A348" s="9">
        <v>416099</v>
      </c>
      <c r="B348" s="9" t="s">
        <v>1929</v>
      </c>
      <c r="C348" s="9" t="s">
        <v>317</v>
      </c>
      <c r="D348" s="9" t="s">
        <v>1930</v>
      </c>
      <c r="E348" s="9" t="s">
        <v>92</v>
      </c>
      <c r="F348" s="188">
        <v>33252</v>
      </c>
      <c r="G348" s="9" t="s">
        <v>34</v>
      </c>
      <c r="H348" s="9" t="s">
        <v>31</v>
      </c>
      <c r="I348" s="9" t="s">
        <v>172</v>
      </c>
      <c r="J348" s="9" t="s">
        <v>32</v>
      </c>
      <c r="K348" s="9">
        <v>2011</v>
      </c>
      <c r="L348" s="9" t="s">
        <v>34</v>
      </c>
      <c r="Q348" s="9">
        <v>2000</v>
      </c>
      <c r="W348" s="9" t="s">
        <v>269</v>
      </c>
      <c r="X348" s="9" t="s">
        <v>680</v>
      </c>
    </row>
    <row r="349" spans="1:28" x14ac:dyDescent="0.2">
      <c r="A349" s="9">
        <v>416107</v>
      </c>
      <c r="B349" s="9" t="s">
        <v>1931</v>
      </c>
      <c r="C349" s="9" t="s">
        <v>389</v>
      </c>
      <c r="D349" s="9" t="s">
        <v>1932</v>
      </c>
      <c r="E349" s="9" t="s">
        <v>93</v>
      </c>
      <c r="F349" s="188">
        <v>33917</v>
      </c>
      <c r="G349" s="9" t="s">
        <v>482</v>
      </c>
      <c r="H349" s="9" t="s">
        <v>35</v>
      </c>
      <c r="I349" s="9" t="s">
        <v>172</v>
      </c>
      <c r="J349" s="9" t="s">
        <v>32</v>
      </c>
      <c r="K349" s="9">
        <v>2010</v>
      </c>
      <c r="L349" s="9" t="s">
        <v>34</v>
      </c>
      <c r="X349" s="9" t="s">
        <v>504</v>
      </c>
      <c r="Y349" s="9" t="s">
        <v>4000</v>
      </c>
      <c r="Z349" s="9" t="s">
        <v>1127</v>
      </c>
      <c r="AA349" s="9" t="s">
        <v>4001</v>
      </c>
      <c r="AB349" s="9" t="s">
        <v>1038</v>
      </c>
    </row>
    <row r="350" spans="1:28" x14ac:dyDescent="0.2">
      <c r="A350" s="9">
        <v>416171</v>
      </c>
      <c r="B350" s="9" t="s">
        <v>1933</v>
      </c>
      <c r="C350" s="9" t="s">
        <v>978</v>
      </c>
      <c r="D350" s="9" t="s">
        <v>1934</v>
      </c>
      <c r="E350" s="9" t="s">
        <v>92</v>
      </c>
      <c r="F350" s="188">
        <v>33239</v>
      </c>
      <c r="G350" s="9" t="s">
        <v>374</v>
      </c>
      <c r="H350" s="9" t="s">
        <v>31</v>
      </c>
      <c r="I350" s="9" t="s">
        <v>172</v>
      </c>
      <c r="Y350" s="9" t="s">
        <v>4002</v>
      </c>
      <c r="Z350" s="9" t="s">
        <v>4003</v>
      </c>
      <c r="AA350" s="9" t="s">
        <v>4004</v>
      </c>
      <c r="AB350" s="9" t="s">
        <v>4005</v>
      </c>
    </row>
    <row r="351" spans="1:28" x14ac:dyDescent="0.2">
      <c r="A351" s="9">
        <v>416197</v>
      </c>
      <c r="B351" s="9" t="s">
        <v>1935</v>
      </c>
      <c r="C351" s="9" t="s">
        <v>676</v>
      </c>
      <c r="D351" s="9" t="s">
        <v>1936</v>
      </c>
      <c r="E351" s="9" t="s">
        <v>92</v>
      </c>
      <c r="F351" s="188">
        <v>33319</v>
      </c>
      <c r="G351" s="9" t="s">
        <v>273</v>
      </c>
      <c r="H351" s="9" t="s">
        <v>31</v>
      </c>
      <c r="I351" s="9" t="s">
        <v>172</v>
      </c>
      <c r="Q351" s="9">
        <v>2000</v>
      </c>
      <c r="T351" s="9" t="s">
        <v>269</v>
      </c>
      <c r="U351" s="9" t="s">
        <v>269</v>
      </c>
      <c r="V351" s="9" t="s">
        <v>269</v>
      </c>
      <c r="W351" s="9" t="s">
        <v>269</v>
      </c>
    </row>
    <row r="352" spans="1:28" x14ac:dyDescent="0.2">
      <c r="A352" s="9">
        <v>416252</v>
      </c>
      <c r="B352" s="9" t="s">
        <v>1937</v>
      </c>
      <c r="C352" s="9" t="s">
        <v>757</v>
      </c>
      <c r="D352" s="9" t="s">
        <v>401</v>
      </c>
      <c r="E352" s="9" t="s">
        <v>93</v>
      </c>
      <c r="F352" s="188">
        <v>34587</v>
      </c>
      <c r="G352" s="9" t="s">
        <v>1017</v>
      </c>
      <c r="H352" s="9" t="s">
        <v>31</v>
      </c>
      <c r="I352" s="9" t="s">
        <v>172</v>
      </c>
      <c r="J352" s="9" t="s">
        <v>32</v>
      </c>
      <c r="K352" s="9">
        <v>2012</v>
      </c>
      <c r="L352" s="9" t="s">
        <v>46</v>
      </c>
      <c r="Y352" s="9" t="s">
        <v>4006</v>
      </c>
      <c r="Z352" s="9" t="s">
        <v>4007</v>
      </c>
      <c r="AA352" s="9" t="s">
        <v>4008</v>
      </c>
      <c r="AB352" s="9" t="s">
        <v>4009</v>
      </c>
    </row>
    <row r="353" spans="1:28" x14ac:dyDescent="0.2">
      <c r="A353" s="9">
        <v>416259</v>
      </c>
      <c r="B353" s="9" t="s">
        <v>1938</v>
      </c>
      <c r="C353" s="9" t="s">
        <v>1939</v>
      </c>
      <c r="D353" s="9" t="s">
        <v>1940</v>
      </c>
      <c r="E353" s="9" t="s">
        <v>92</v>
      </c>
      <c r="F353" s="188">
        <v>33414</v>
      </c>
      <c r="G353" s="9" t="s">
        <v>34</v>
      </c>
      <c r="H353" s="9" t="s">
        <v>31</v>
      </c>
      <c r="I353" s="9" t="s">
        <v>172</v>
      </c>
      <c r="J353" s="9" t="s">
        <v>32</v>
      </c>
      <c r="K353" s="9">
        <v>2009</v>
      </c>
      <c r="L353" s="9" t="s">
        <v>34</v>
      </c>
      <c r="Q353" s="9">
        <v>2000</v>
      </c>
      <c r="S353" s="9" t="s">
        <v>269</v>
      </c>
      <c r="T353" s="9" t="s">
        <v>269</v>
      </c>
      <c r="U353" s="9" t="s">
        <v>269</v>
      </c>
      <c r="V353" s="9" t="s">
        <v>269</v>
      </c>
      <c r="W353" s="9" t="s">
        <v>269</v>
      </c>
      <c r="X353" s="9" t="s">
        <v>504</v>
      </c>
    </row>
    <row r="354" spans="1:28" x14ac:dyDescent="0.2">
      <c r="A354" s="9">
        <v>416309</v>
      </c>
      <c r="B354" s="9" t="s">
        <v>1941</v>
      </c>
      <c r="C354" s="9" t="s">
        <v>302</v>
      </c>
      <c r="D354" s="9" t="s">
        <v>643</v>
      </c>
      <c r="E354" s="9" t="s">
        <v>92</v>
      </c>
      <c r="F354" s="188">
        <v>33482</v>
      </c>
      <c r="G354" s="9" t="s">
        <v>34</v>
      </c>
      <c r="H354" s="9" t="s">
        <v>31</v>
      </c>
      <c r="I354" s="9" t="s">
        <v>172</v>
      </c>
      <c r="Q354" s="9">
        <v>2000</v>
      </c>
      <c r="T354" s="9" t="s">
        <v>269</v>
      </c>
      <c r="U354" s="9" t="s">
        <v>269</v>
      </c>
      <c r="V354" s="9" t="s">
        <v>269</v>
      </c>
      <c r="W354" s="9" t="s">
        <v>269</v>
      </c>
      <c r="X354" s="9" t="s">
        <v>504</v>
      </c>
    </row>
    <row r="355" spans="1:28" x14ac:dyDescent="0.2">
      <c r="A355" s="9">
        <v>416319</v>
      </c>
      <c r="B355" s="9" t="s">
        <v>1942</v>
      </c>
      <c r="C355" s="9" t="s">
        <v>920</v>
      </c>
      <c r="D355" s="9" t="s">
        <v>329</v>
      </c>
      <c r="E355" s="9" t="s">
        <v>93</v>
      </c>
      <c r="F355" s="188">
        <v>34582</v>
      </c>
      <c r="G355" s="9" t="s">
        <v>34</v>
      </c>
      <c r="H355" s="9" t="s">
        <v>31</v>
      </c>
      <c r="I355" s="9" t="s">
        <v>172</v>
      </c>
      <c r="J355" s="9" t="s">
        <v>29</v>
      </c>
      <c r="K355" s="9">
        <v>2013</v>
      </c>
      <c r="L355" s="9" t="s">
        <v>34</v>
      </c>
      <c r="Q355" s="9">
        <v>2000</v>
      </c>
      <c r="U355" s="9" t="s">
        <v>269</v>
      </c>
      <c r="V355" s="9" t="s">
        <v>269</v>
      </c>
      <c r="W355" s="9" t="s">
        <v>269</v>
      </c>
    </row>
    <row r="356" spans="1:28" x14ac:dyDescent="0.2">
      <c r="A356" s="9">
        <v>416345</v>
      </c>
      <c r="B356" s="9" t="s">
        <v>1943</v>
      </c>
      <c r="C356" s="9" t="s">
        <v>302</v>
      </c>
      <c r="D356" s="9" t="s">
        <v>1944</v>
      </c>
      <c r="E356" s="9" t="s">
        <v>92</v>
      </c>
      <c r="F356" s="188">
        <v>25713</v>
      </c>
      <c r="G356" s="9" t="s">
        <v>1945</v>
      </c>
      <c r="H356" s="9" t="s">
        <v>31</v>
      </c>
      <c r="I356" s="9" t="s">
        <v>172</v>
      </c>
      <c r="J356" s="9" t="s">
        <v>29</v>
      </c>
      <c r="K356" s="9">
        <v>1989</v>
      </c>
      <c r="L356" s="9" t="s">
        <v>63</v>
      </c>
      <c r="Q356" s="9">
        <v>2000</v>
      </c>
      <c r="W356" s="9" t="s">
        <v>269</v>
      </c>
      <c r="X356" s="9" t="s">
        <v>504</v>
      </c>
    </row>
    <row r="357" spans="1:28" x14ac:dyDescent="0.2">
      <c r="A357" s="9">
        <v>416381</v>
      </c>
      <c r="B357" s="9" t="s">
        <v>1946</v>
      </c>
      <c r="C357" s="9" t="s">
        <v>1947</v>
      </c>
      <c r="D357" s="9" t="s">
        <v>403</v>
      </c>
      <c r="E357" s="9" t="s">
        <v>92</v>
      </c>
      <c r="F357" s="188">
        <v>34516</v>
      </c>
      <c r="G357" s="9" t="s">
        <v>34</v>
      </c>
      <c r="H357" s="9" t="s">
        <v>31</v>
      </c>
      <c r="I357" s="9" t="s">
        <v>172</v>
      </c>
      <c r="J357" s="9" t="s">
        <v>32</v>
      </c>
      <c r="K357" s="9">
        <v>2012</v>
      </c>
      <c r="L357" s="9" t="s">
        <v>34</v>
      </c>
      <c r="N357" s="9">
        <v>509</v>
      </c>
      <c r="O357" s="188">
        <v>44581.450208333335</v>
      </c>
      <c r="P357" s="9">
        <v>20000</v>
      </c>
      <c r="Y357" s="9" t="s">
        <v>4010</v>
      </c>
      <c r="Z357" s="9" t="s">
        <v>4011</v>
      </c>
      <c r="AA357" s="9" t="s">
        <v>4012</v>
      </c>
      <c r="AB357" s="9" t="s">
        <v>1072</v>
      </c>
    </row>
    <row r="358" spans="1:28" x14ac:dyDescent="0.2">
      <c r="A358" s="9">
        <v>416392</v>
      </c>
      <c r="B358" s="9" t="s">
        <v>1948</v>
      </c>
      <c r="C358" s="9" t="s">
        <v>270</v>
      </c>
      <c r="D358" s="9" t="s">
        <v>425</v>
      </c>
      <c r="E358" s="9" t="s">
        <v>92</v>
      </c>
      <c r="F358" s="188">
        <v>33970</v>
      </c>
      <c r="G358" s="9" t="s">
        <v>34</v>
      </c>
      <c r="H358" s="9" t="s">
        <v>31</v>
      </c>
      <c r="I358" s="9" t="s">
        <v>172</v>
      </c>
      <c r="J358" s="9" t="s">
        <v>29</v>
      </c>
      <c r="K358" s="9">
        <v>2011</v>
      </c>
      <c r="L358" s="9" t="s">
        <v>34</v>
      </c>
      <c r="Q358" s="9">
        <v>2000</v>
      </c>
      <c r="S358" s="9" t="s">
        <v>269</v>
      </c>
      <c r="T358" s="9" t="s">
        <v>269</v>
      </c>
      <c r="U358" s="9" t="s">
        <v>269</v>
      </c>
      <c r="V358" s="9" t="s">
        <v>269</v>
      </c>
      <c r="W358" s="9" t="s">
        <v>269</v>
      </c>
      <c r="X358" s="9" t="s">
        <v>504</v>
      </c>
    </row>
    <row r="359" spans="1:28" x14ac:dyDescent="0.2">
      <c r="A359" s="9">
        <v>416405</v>
      </c>
      <c r="B359" s="9" t="s">
        <v>1949</v>
      </c>
      <c r="C359" s="9" t="s">
        <v>384</v>
      </c>
      <c r="D359" s="9" t="s">
        <v>1950</v>
      </c>
      <c r="E359" s="9" t="s">
        <v>92</v>
      </c>
      <c r="F359" s="188">
        <v>34576</v>
      </c>
      <c r="G359" s="9" t="s">
        <v>34</v>
      </c>
      <c r="H359" s="9" t="s">
        <v>31</v>
      </c>
      <c r="I359" s="9" t="s">
        <v>172</v>
      </c>
      <c r="J359" s="9" t="s">
        <v>32</v>
      </c>
      <c r="K359" s="9">
        <v>2012</v>
      </c>
      <c r="L359" s="9" t="s">
        <v>34</v>
      </c>
      <c r="Q359" s="9">
        <v>2000</v>
      </c>
      <c r="T359" s="9" t="s">
        <v>269</v>
      </c>
      <c r="U359" s="9" t="s">
        <v>269</v>
      </c>
      <c r="V359" s="9" t="s">
        <v>269</v>
      </c>
      <c r="W359" s="9" t="s">
        <v>269</v>
      </c>
    </row>
    <row r="360" spans="1:28" x14ac:dyDescent="0.2">
      <c r="A360" s="9">
        <v>416412</v>
      </c>
      <c r="B360" s="9" t="s">
        <v>1951</v>
      </c>
      <c r="C360" s="9" t="s">
        <v>677</v>
      </c>
      <c r="D360" s="9" t="s">
        <v>369</v>
      </c>
      <c r="E360" s="9" t="s">
        <v>92</v>
      </c>
      <c r="F360" s="188">
        <v>33970</v>
      </c>
      <c r="G360" s="9" t="s">
        <v>570</v>
      </c>
      <c r="H360" s="9" t="s">
        <v>31</v>
      </c>
      <c r="I360" s="9" t="s">
        <v>172</v>
      </c>
      <c r="J360" s="9" t="s">
        <v>32</v>
      </c>
      <c r="K360" s="9">
        <v>2010</v>
      </c>
      <c r="L360" s="9" t="s">
        <v>46</v>
      </c>
      <c r="Y360" s="9" t="s">
        <v>4013</v>
      </c>
      <c r="Z360" s="9" t="s">
        <v>1217</v>
      </c>
      <c r="AA360" s="9" t="s">
        <v>1086</v>
      </c>
      <c r="AB360" s="9" t="s">
        <v>4014</v>
      </c>
    </row>
    <row r="361" spans="1:28" x14ac:dyDescent="0.2">
      <c r="A361" s="9">
        <v>416423</v>
      </c>
      <c r="B361" s="9" t="s">
        <v>1952</v>
      </c>
      <c r="C361" s="9" t="s">
        <v>573</v>
      </c>
      <c r="D361" s="9" t="s">
        <v>1953</v>
      </c>
      <c r="E361" s="9" t="s">
        <v>92</v>
      </c>
      <c r="F361" s="188">
        <v>34362</v>
      </c>
      <c r="G361" s="9" t="s">
        <v>1954</v>
      </c>
      <c r="H361" s="9" t="s">
        <v>31</v>
      </c>
      <c r="I361" s="9" t="s">
        <v>172</v>
      </c>
      <c r="J361" s="9" t="s">
        <v>32</v>
      </c>
      <c r="K361" s="9">
        <v>2012</v>
      </c>
      <c r="L361" s="9" t="s">
        <v>34</v>
      </c>
      <c r="Q361" s="9">
        <v>2000</v>
      </c>
      <c r="T361" s="9" t="s">
        <v>269</v>
      </c>
      <c r="U361" s="9" t="s">
        <v>269</v>
      </c>
      <c r="V361" s="9" t="s">
        <v>269</v>
      </c>
      <c r="W361" s="9" t="s">
        <v>269</v>
      </c>
      <c r="X361" s="9" t="s">
        <v>504</v>
      </c>
    </row>
    <row r="362" spans="1:28" x14ac:dyDescent="0.2">
      <c r="A362" s="9">
        <v>416444</v>
      </c>
      <c r="B362" s="9" t="s">
        <v>1955</v>
      </c>
      <c r="C362" s="9" t="s">
        <v>377</v>
      </c>
      <c r="D362" s="9" t="s">
        <v>275</v>
      </c>
      <c r="E362" s="9" t="s">
        <v>92</v>
      </c>
      <c r="F362" s="188">
        <v>32959</v>
      </c>
      <c r="G362" s="9" t="s">
        <v>34</v>
      </c>
      <c r="H362" s="9" t="s">
        <v>31</v>
      </c>
      <c r="I362" s="9" t="s">
        <v>172</v>
      </c>
      <c r="J362" s="9" t="s">
        <v>29</v>
      </c>
      <c r="K362" s="9">
        <v>2008</v>
      </c>
      <c r="L362" s="9" t="s">
        <v>34</v>
      </c>
      <c r="X362" s="9" t="s">
        <v>1337</v>
      </c>
    </row>
    <row r="363" spans="1:28" x14ac:dyDescent="0.2">
      <c r="A363" s="9">
        <v>416513</v>
      </c>
      <c r="B363" s="9" t="s">
        <v>1956</v>
      </c>
      <c r="C363" s="9" t="s">
        <v>711</v>
      </c>
      <c r="D363" s="9" t="s">
        <v>1957</v>
      </c>
      <c r="E363" s="9" t="s">
        <v>93</v>
      </c>
      <c r="F363" s="188">
        <v>30072</v>
      </c>
      <c r="G363" s="9" t="s">
        <v>34</v>
      </c>
      <c r="H363" s="9" t="s">
        <v>31</v>
      </c>
      <c r="I363" s="9" t="s">
        <v>172</v>
      </c>
      <c r="J363" s="9" t="s">
        <v>32</v>
      </c>
      <c r="K363" s="9">
        <v>2000</v>
      </c>
      <c r="L363" s="9" t="s">
        <v>34</v>
      </c>
      <c r="Y363" s="9" t="s">
        <v>4015</v>
      </c>
      <c r="Z363" s="9" t="s">
        <v>4016</v>
      </c>
      <c r="AA363" s="9" t="s">
        <v>4017</v>
      </c>
      <c r="AB363" s="9" t="s">
        <v>1038</v>
      </c>
    </row>
    <row r="364" spans="1:28" x14ac:dyDescent="0.2">
      <c r="A364" s="9">
        <v>416538</v>
      </c>
      <c r="B364" s="9" t="s">
        <v>1958</v>
      </c>
      <c r="C364" s="9" t="s">
        <v>270</v>
      </c>
      <c r="D364" s="9" t="s">
        <v>267</v>
      </c>
      <c r="E364" s="9" t="s">
        <v>93</v>
      </c>
      <c r="F364" s="188">
        <v>34455</v>
      </c>
      <c r="G364" s="9" t="s">
        <v>34</v>
      </c>
      <c r="H364" s="9" t="s">
        <v>31</v>
      </c>
      <c r="I364" s="9" t="s">
        <v>172</v>
      </c>
      <c r="Q364" s="9">
        <v>2000</v>
      </c>
      <c r="R364" s="9" t="s">
        <v>269</v>
      </c>
      <c r="U364" s="9" t="s">
        <v>269</v>
      </c>
      <c r="V364" s="9" t="s">
        <v>269</v>
      </c>
      <c r="W364" s="9" t="s">
        <v>269</v>
      </c>
    </row>
    <row r="365" spans="1:28" x14ac:dyDescent="0.2">
      <c r="A365" s="9">
        <v>416754</v>
      </c>
      <c r="B365" s="9" t="s">
        <v>1959</v>
      </c>
      <c r="C365" s="9" t="s">
        <v>266</v>
      </c>
      <c r="D365" s="9" t="s">
        <v>1960</v>
      </c>
      <c r="E365" s="9" t="s">
        <v>92</v>
      </c>
      <c r="F365" s="188">
        <v>34111</v>
      </c>
      <c r="G365" s="9" t="s">
        <v>83</v>
      </c>
      <c r="H365" s="9" t="s">
        <v>35</v>
      </c>
      <c r="I365" s="9" t="s">
        <v>172</v>
      </c>
      <c r="J365" s="9" t="s">
        <v>29</v>
      </c>
      <c r="K365" s="9">
        <v>2011</v>
      </c>
      <c r="L365" s="9" t="s">
        <v>83</v>
      </c>
      <c r="Q365" s="9">
        <v>2000</v>
      </c>
      <c r="S365" s="9" t="s">
        <v>269</v>
      </c>
      <c r="U365" s="9" t="s">
        <v>269</v>
      </c>
      <c r="V365" s="9" t="s">
        <v>269</v>
      </c>
      <c r="W365" s="9" t="s">
        <v>269</v>
      </c>
    </row>
    <row r="366" spans="1:28" x14ac:dyDescent="0.2">
      <c r="A366" s="9">
        <v>416787</v>
      </c>
      <c r="B366" s="9" t="s">
        <v>1961</v>
      </c>
      <c r="C366" s="9" t="s">
        <v>1962</v>
      </c>
      <c r="D366" s="9" t="s">
        <v>297</v>
      </c>
      <c r="E366" s="9" t="s">
        <v>92</v>
      </c>
      <c r="F366" s="188">
        <v>33604</v>
      </c>
      <c r="G366" s="9" t="s">
        <v>34</v>
      </c>
      <c r="H366" s="9" t="s">
        <v>31</v>
      </c>
      <c r="I366" s="9" t="s">
        <v>172</v>
      </c>
      <c r="Q366" s="9">
        <v>2000</v>
      </c>
      <c r="R366" s="9" t="s">
        <v>269</v>
      </c>
      <c r="S366" s="9" t="s">
        <v>269</v>
      </c>
      <c r="T366" s="9" t="s">
        <v>269</v>
      </c>
      <c r="U366" s="9" t="s">
        <v>269</v>
      </c>
      <c r="V366" s="9" t="s">
        <v>269</v>
      </c>
      <c r="W366" s="9" t="s">
        <v>269</v>
      </c>
      <c r="X366" s="9" t="s">
        <v>504</v>
      </c>
    </row>
    <row r="367" spans="1:28" x14ac:dyDescent="0.2">
      <c r="A367" s="9">
        <v>416798</v>
      </c>
      <c r="B367" s="9" t="s">
        <v>1963</v>
      </c>
      <c r="C367" s="9" t="s">
        <v>435</v>
      </c>
      <c r="D367" s="9" t="s">
        <v>1964</v>
      </c>
      <c r="E367" s="9" t="s">
        <v>92</v>
      </c>
      <c r="F367" s="188">
        <v>33989</v>
      </c>
      <c r="G367" s="9" t="s">
        <v>34</v>
      </c>
      <c r="H367" s="9" t="s">
        <v>31</v>
      </c>
      <c r="I367" s="9" t="s">
        <v>172</v>
      </c>
      <c r="J367" s="9" t="s">
        <v>32</v>
      </c>
      <c r="K367" s="9">
        <v>2010</v>
      </c>
      <c r="L367" s="9" t="s">
        <v>34</v>
      </c>
      <c r="Q367" s="9">
        <v>2000</v>
      </c>
      <c r="S367" s="9" t="s">
        <v>269</v>
      </c>
      <c r="T367" s="9" t="s">
        <v>269</v>
      </c>
      <c r="U367" s="9" t="s">
        <v>269</v>
      </c>
      <c r="V367" s="9" t="s">
        <v>269</v>
      </c>
      <c r="W367" s="9" t="s">
        <v>269</v>
      </c>
      <c r="X367" s="9" t="s">
        <v>504</v>
      </c>
    </row>
    <row r="368" spans="1:28" x14ac:dyDescent="0.2">
      <c r="A368" s="9">
        <v>416844</v>
      </c>
      <c r="B368" s="9" t="s">
        <v>1965</v>
      </c>
      <c r="C368" s="9" t="s">
        <v>527</v>
      </c>
      <c r="D368" s="9" t="s">
        <v>285</v>
      </c>
      <c r="E368" s="9" t="s">
        <v>93</v>
      </c>
      <c r="F368" s="188">
        <v>31649</v>
      </c>
      <c r="G368" s="9" t="s">
        <v>1966</v>
      </c>
      <c r="H368" s="9" t="s">
        <v>31</v>
      </c>
      <c r="I368" s="9" t="s">
        <v>172</v>
      </c>
      <c r="J368" s="9" t="s">
        <v>29</v>
      </c>
      <c r="K368" s="9">
        <v>2004</v>
      </c>
      <c r="L368" s="9" t="s">
        <v>34</v>
      </c>
      <c r="Q368" s="9">
        <v>2000</v>
      </c>
      <c r="S368" s="9" t="s">
        <v>269</v>
      </c>
      <c r="T368" s="9" t="s">
        <v>269</v>
      </c>
      <c r="U368" s="9" t="s">
        <v>269</v>
      </c>
      <c r="V368" s="9" t="s">
        <v>269</v>
      </c>
      <c r="W368" s="9" t="s">
        <v>269</v>
      </c>
    </row>
    <row r="369" spans="1:28" x14ac:dyDescent="0.2">
      <c r="A369" s="9">
        <v>416861</v>
      </c>
      <c r="B369" s="9" t="s">
        <v>1967</v>
      </c>
      <c r="C369" s="9" t="s">
        <v>651</v>
      </c>
      <c r="D369" s="9" t="s">
        <v>1968</v>
      </c>
      <c r="E369" s="9" t="s">
        <v>93</v>
      </c>
      <c r="F369" s="188">
        <v>33266</v>
      </c>
      <c r="G369" s="9" t="s">
        <v>34</v>
      </c>
      <c r="H369" s="9" t="s">
        <v>31</v>
      </c>
      <c r="I369" s="9" t="s">
        <v>172</v>
      </c>
      <c r="J369" s="9" t="s">
        <v>32</v>
      </c>
      <c r="K369" s="9">
        <v>2010</v>
      </c>
      <c r="L369" s="9" t="s">
        <v>34</v>
      </c>
      <c r="Q369" s="9">
        <v>2000</v>
      </c>
      <c r="R369" s="9" t="s">
        <v>269</v>
      </c>
      <c r="U369" s="9" t="s">
        <v>269</v>
      </c>
      <c r="V369" s="9" t="s">
        <v>269</v>
      </c>
      <c r="W369" s="9" t="s">
        <v>269</v>
      </c>
    </row>
    <row r="370" spans="1:28" x14ac:dyDescent="0.2">
      <c r="A370" s="9">
        <v>416944</v>
      </c>
      <c r="B370" s="9" t="s">
        <v>1969</v>
      </c>
      <c r="C370" s="9" t="s">
        <v>291</v>
      </c>
      <c r="D370" s="9" t="s">
        <v>453</v>
      </c>
      <c r="E370" s="9" t="s">
        <v>93</v>
      </c>
      <c r="F370" s="188">
        <v>34836</v>
      </c>
      <c r="G370" s="9" t="s">
        <v>273</v>
      </c>
      <c r="H370" s="9" t="s">
        <v>31</v>
      </c>
      <c r="I370" s="9" t="s">
        <v>172</v>
      </c>
      <c r="J370" s="9" t="s">
        <v>29</v>
      </c>
      <c r="K370" s="9">
        <v>2013</v>
      </c>
      <c r="L370" s="9" t="s">
        <v>46</v>
      </c>
      <c r="Y370" s="9" t="s">
        <v>4018</v>
      </c>
      <c r="Z370" s="9" t="s">
        <v>1273</v>
      </c>
      <c r="AA370" s="9" t="s">
        <v>1085</v>
      </c>
      <c r="AB370" s="9" t="s">
        <v>1052</v>
      </c>
    </row>
    <row r="371" spans="1:28" x14ac:dyDescent="0.2">
      <c r="A371" s="9">
        <v>416949</v>
      </c>
      <c r="B371" s="9" t="s">
        <v>1970</v>
      </c>
      <c r="C371" s="9" t="s">
        <v>1971</v>
      </c>
      <c r="D371" s="9" t="s">
        <v>872</v>
      </c>
      <c r="E371" s="9" t="s">
        <v>92</v>
      </c>
      <c r="F371" s="188">
        <v>34023</v>
      </c>
      <c r="G371" s="9" t="s">
        <v>34</v>
      </c>
      <c r="H371" s="9" t="s">
        <v>31</v>
      </c>
      <c r="I371" s="9" t="s">
        <v>172</v>
      </c>
      <c r="Q371" s="9">
        <v>2000</v>
      </c>
      <c r="T371" s="9" t="s">
        <v>269</v>
      </c>
      <c r="U371" s="9" t="s">
        <v>269</v>
      </c>
      <c r="V371" s="9" t="s">
        <v>269</v>
      </c>
      <c r="W371" s="9" t="s">
        <v>269</v>
      </c>
      <c r="X371" s="9" t="s">
        <v>504</v>
      </c>
    </row>
    <row r="372" spans="1:28" x14ac:dyDescent="0.2">
      <c r="A372" s="9">
        <v>416998</v>
      </c>
      <c r="B372" s="9" t="s">
        <v>1972</v>
      </c>
      <c r="C372" s="9" t="s">
        <v>276</v>
      </c>
      <c r="D372" s="9" t="s">
        <v>763</v>
      </c>
      <c r="E372" s="9" t="s">
        <v>93</v>
      </c>
      <c r="F372" s="188">
        <v>35065</v>
      </c>
      <c r="G372" s="9" t="s">
        <v>334</v>
      </c>
      <c r="H372" s="9" t="s">
        <v>31</v>
      </c>
      <c r="I372" s="9" t="s">
        <v>172</v>
      </c>
      <c r="Q372" s="9">
        <v>2000</v>
      </c>
      <c r="W372" s="9" t="s">
        <v>269</v>
      </c>
      <c r="X372" s="9" t="s">
        <v>504</v>
      </c>
    </row>
    <row r="373" spans="1:28" x14ac:dyDescent="0.2">
      <c r="A373" s="9">
        <v>417034</v>
      </c>
      <c r="B373" s="9" t="s">
        <v>1973</v>
      </c>
      <c r="C373" s="9" t="s">
        <v>565</v>
      </c>
      <c r="D373" s="9" t="s">
        <v>629</v>
      </c>
      <c r="E373" s="9" t="s">
        <v>93</v>
      </c>
      <c r="F373" s="188">
        <v>35065</v>
      </c>
      <c r="G373" s="9" t="s">
        <v>34</v>
      </c>
      <c r="H373" s="9" t="s">
        <v>31</v>
      </c>
      <c r="I373" s="9" t="s">
        <v>172</v>
      </c>
      <c r="Q373" s="9">
        <v>2000</v>
      </c>
      <c r="R373" s="9" t="s">
        <v>269</v>
      </c>
      <c r="S373" s="9" t="s">
        <v>269</v>
      </c>
      <c r="T373" s="9" t="s">
        <v>269</v>
      </c>
      <c r="U373" s="9" t="s">
        <v>269</v>
      </c>
      <c r="V373" s="9" t="s">
        <v>269</v>
      </c>
      <c r="W373" s="9" t="s">
        <v>269</v>
      </c>
      <c r="X373" s="9" t="s">
        <v>504</v>
      </c>
    </row>
    <row r="374" spans="1:28" x14ac:dyDescent="0.2">
      <c r="A374" s="9">
        <v>417036</v>
      </c>
      <c r="B374" s="9" t="s">
        <v>1974</v>
      </c>
      <c r="C374" s="9" t="s">
        <v>1975</v>
      </c>
      <c r="D374" s="9" t="s">
        <v>290</v>
      </c>
      <c r="E374" s="9" t="s">
        <v>93</v>
      </c>
      <c r="F374" s="188">
        <v>35067</v>
      </c>
      <c r="G374" s="9" t="s">
        <v>34</v>
      </c>
      <c r="H374" s="9" t="s">
        <v>31</v>
      </c>
      <c r="I374" s="9" t="s">
        <v>172</v>
      </c>
      <c r="Q374" s="9">
        <v>2000</v>
      </c>
      <c r="R374" s="9" t="s">
        <v>269</v>
      </c>
      <c r="S374" s="9" t="s">
        <v>269</v>
      </c>
      <c r="U374" s="9" t="s">
        <v>269</v>
      </c>
      <c r="V374" s="9" t="s">
        <v>269</v>
      </c>
      <c r="W374" s="9" t="s">
        <v>269</v>
      </c>
      <c r="X374" s="9" t="s">
        <v>504</v>
      </c>
    </row>
    <row r="375" spans="1:28" x14ac:dyDescent="0.2">
      <c r="A375" s="9">
        <v>417039</v>
      </c>
      <c r="B375" s="9" t="s">
        <v>1976</v>
      </c>
      <c r="C375" s="9" t="s">
        <v>284</v>
      </c>
      <c r="D375" s="9" t="s">
        <v>296</v>
      </c>
      <c r="E375" s="9" t="s">
        <v>93</v>
      </c>
      <c r="F375" s="188">
        <v>34349</v>
      </c>
      <c r="G375" s="9" t="s">
        <v>34</v>
      </c>
      <c r="H375" s="9" t="s">
        <v>31</v>
      </c>
      <c r="I375" s="9" t="s">
        <v>172</v>
      </c>
      <c r="Q375" s="9">
        <v>2000</v>
      </c>
      <c r="W375" s="9" t="s">
        <v>269</v>
      </c>
      <c r="X375" s="9" t="s">
        <v>680</v>
      </c>
    </row>
    <row r="376" spans="1:28" x14ac:dyDescent="0.2">
      <c r="A376" s="9">
        <v>417077</v>
      </c>
      <c r="B376" s="9" t="s">
        <v>1977</v>
      </c>
      <c r="C376" s="9" t="s">
        <v>332</v>
      </c>
      <c r="D376" s="9" t="s">
        <v>760</v>
      </c>
      <c r="E376" s="9" t="s">
        <v>92</v>
      </c>
      <c r="F376" s="188">
        <v>34345</v>
      </c>
      <c r="G376" s="9" t="s">
        <v>1978</v>
      </c>
      <c r="H376" s="9" t="s">
        <v>31</v>
      </c>
      <c r="I376" s="9" t="s">
        <v>172</v>
      </c>
      <c r="J376" s="9" t="s">
        <v>29</v>
      </c>
      <c r="K376" s="9">
        <v>2012</v>
      </c>
      <c r="L376" s="9" t="s">
        <v>89</v>
      </c>
      <c r="X376" s="9" t="s">
        <v>1337</v>
      </c>
    </row>
    <row r="377" spans="1:28" x14ac:dyDescent="0.2">
      <c r="A377" s="9">
        <v>417086</v>
      </c>
      <c r="B377" s="9" t="s">
        <v>1979</v>
      </c>
      <c r="C377" s="9" t="s">
        <v>284</v>
      </c>
      <c r="D377" s="9" t="s">
        <v>287</v>
      </c>
      <c r="E377" s="9" t="s">
        <v>92</v>
      </c>
      <c r="F377" s="188">
        <v>34104</v>
      </c>
      <c r="G377" s="9" t="s">
        <v>34</v>
      </c>
      <c r="H377" s="9" t="s">
        <v>31</v>
      </c>
      <c r="I377" s="9" t="s">
        <v>172</v>
      </c>
      <c r="Q377" s="9">
        <v>2000</v>
      </c>
      <c r="R377" s="9" t="s">
        <v>269</v>
      </c>
      <c r="T377" s="9" t="s">
        <v>269</v>
      </c>
      <c r="U377" s="9" t="s">
        <v>269</v>
      </c>
      <c r="V377" s="9" t="s">
        <v>269</v>
      </c>
      <c r="W377" s="9" t="s">
        <v>269</v>
      </c>
      <c r="X377" s="9" t="s">
        <v>504</v>
      </c>
    </row>
    <row r="378" spans="1:28" x14ac:dyDescent="0.2">
      <c r="A378" s="9">
        <v>417094</v>
      </c>
      <c r="B378" s="9" t="s">
        <v>1980</v>
      </c>
      <c r="C378" s="9" t="s">
        <v>426</v>
      </c>
      <c r="D378" s="9" t="s">
        <v>369</v>
      </c>
      <c r="E378" s="9" t="s">
        <v>93</v>
      </c>
      <c r="F378" s="188">
        <v>34522</v>
      </c>
      <c r="G378" s="9" t="s">
        <v>34</v>
      </c>
      <c r="H378" s="9" t="s">
        <v>31</v>
      </c>
      <c r="I378" s="9" t="s">
        <v>172</v>
      </c>
      <c r="Y378" s="9" t="s">
        <v>4019</v>
      </c>
      <c r="Z378" s="9" t="s">
        <v>1245</v>
      </c>
      <c r="AA378" s="9" t="s">
        <v>4020</v>
      </c>
      <c r="AB378" s="9" t="s">
        <v>1038</v>
      </c>
    </row>
    <row r="379" spans="1:28" x14ac:dyDescent="0.2">
      <c r="A379" s="9">
        <v>417109</v>
      </c>
      <c r="B379" s="9" t="s">
        <v>1981</v>
      </c>
      <c r="C379" s="9" t="s">
        <v>1982</v>
      </c>
      <c r="D379" s="9" t="s">
        <v>823</v>
      </c>
      <c r="E379" s="9" t="s">
        <v>92</v>
      </c>
      <c r="F379" s="188">
        <v>33970</v>
      </c>
      <c r="G379" s="9" t="s">
        <v>460</v>
      </c>
      <c r="H379" s="9" t="s">
        <v>31</v>
      </c>
      <c r="I379" s="9" t="s">
        <v>172</v>
      </c>
      <c r="J379" s="9" t="s">
        <v>32</v>
      </c>
      <c r="K379" s="9">
        <v>2011</v>
      </c>
      <c r="L379" s="9" t="s">
        <v>46</v>
      </c>
      <c r="Q379" s="9">
        <v>2000</v>
      </c>
      <c r="S379" s="9" t="s">
        <v>269</v>
      </c>
      <c r="T379" s="9" t="s">
        <v>269</v>
      </c>
      <c r="U379" s="9" t="s">
        <v>269</v>
      </c>
      <c r="V379" s="9" t="s">
        <v>269</v>
      </c>
      <c r="W379" s="9" t="s">
        <v>269</v>
      </c>
    </row>
    <row r="380" spans="1:28" x14ac:dyDescent="0.2">
      <c r="A380" s="9">
        <v>417115</v>
      </c>
      <c r="B380" s="9" t="s">
        <v>1983</v>
      </c>
      <c r="C380" s="9" t="s">
        <v>920</v>
      </c>
      <c r="D380" s="9" t="s">
        <v>610</v>
      </c>
      <c r="E380" s="9" t="s">
        <v>93</v>
      </c>
      <c r="F380" s="188">
        <v>32144</v>
      </c>
      <c r="G380" s="9" t="s">
        <v>283</v>
      </c>
      <c r="H380" s="9" t="s">
        <v>31</v>
      </c>
      <c r="I380" s="9" t="s">
        <v>172</v>
      </c>
      <c r="J380" s="9" t="s">
        <v>32</v>
      </c>
      <c r="K380" s="9">
        <v>2005</v>
      </c>
      <c r="L380" s="9" t="s">
        <v>46</v>
      </c>
      <c r="Q380" s="9">
        <v>2000</v>
      </c>
      <c r="V380" s="9" t="s">
        <v>269</v>
      </c>
      <c r="W380" s="9" t="s">
        <v>269</v>
      </c>
    </row>
    <row r="381" spans="1:28" x14ac:dyDescent="0.2">
      <c r="A381" s="9">
        <v>417128</v>
      </c>
      <c r="B381" s="9" t="s">
        <v>1984</v>
      </c>
      <c r="C381" s="9" t="s">
        <v>500</v>
      </c>
      <c r="D381" s="9" t="s">
        <v>372</v>
      </c>
      <c r="E381" s="9" t="s">
        <v>93</v>
      </c>
      <c r="F381" s="188">
        <v>34390</v>
      </c>
      <c r="G381" s="9" t="s">
        <v>86</v>
      </c>
      <c r="H381" s="9" t="s">
        <v>31</v>
      </c>
      <c r="I381" s="9" t="s">
        <v>172</v>
      </c>
      <c r="J381" s="9" t="s">
        <v>32</v>
      </c>
      <c r="K381" s="9">
        <v>2013</v>
      </c>
      <c r="L381" s="9" t="s">
        <v>86</v>
      </c>
    </row>
    <row r="382" spans="1:28" x14ac:dyDescent="0.2">
      <c r="A382" s="9">
        <v>417134</v>
      </c>
      <c r="B382" s="9" t="s">
        <v>1985</v>
      </c>
      <c r="C382" s="9" t="s">
        <v>539</v>
      </c>
      <c r="D382" s="9" t="s">
        <v>337</v>
      </c>
      <c r="E382" s="9" t="s">
        <v>92</v>
      </c>
      <c r="F382" s="188">
        <v>34545</v>
      </c>
      <c r="G382" s="9" t="s">
        <v>34</v>
      </c>
      <c r="H382" s="9" t="s">
        <v>31</v>
      </c>
      <c r="I382" s="9" t="s">
        <v>172</v>
      </c>
      <c r="J382" s="9" t="s">
        <v>29</v>
      </c>
      <c r="K382" s="9">
        <v>2011</v>
      </c>
      <c r="L382" s="9" t="s">
        <v>34</v>
      </c>
      <c r="Q382" s="9">
        <v>2000</v>
      </c>
      <c r="S382" s="9" t="s">
        <v>269</v>
      </c>
      <c r="U382" s="9" t="s">
        <v>269</v>
      </c>
      <c r="V382" s="9" t="s">
        <v>269</v>
      </c>
      <c r="W382" s="9" t="s">
        <v>269</v>
      </c>
      <c r="X382" s="9" t="s">
        <v>504</v>
      </c>
    </row>
    <row r="383" spans="1:28" x14ac:dyDescent="0.2">
      <c r="A383" s="9">
        <v>417141</v>
      </c>
      <c r="B383" s="9" t="s">
        <v>1986</v>
      </c>
      <c r="C383" s="9" t="s">
        <v>266</v>
      </c>
      <c r="D383" s="9" t="s">
        <v>369</v>
      </c>
      <c r="E383" s="9" t="s">
        <v>92</v>
      </c>
      <c r="F383" s="188">
        <v>34700</v>
      </c>
      <c r="G383" s="9" t="s">
        <v>34</v>
      </c>
      <c r="H383" s="9" t="s">
        <v>31</v>
      </c>
      <c r="I383" s="9" t="s">
        <v>172</v>
      </c>
      <c r="J383" s="9" t="s">
        <v>29</v>
      </c>
      <c r="K383" s="9">
        <v>2012</v>
      </c>
      <c r="L383" s="9" t="s">
        <v>34</v>
      </c>
      <c r="Q383" s="9">
        <v>2000</v>
      </c>
      <c r="V383" s="9" t="s">
        <v>269</v>
      </c>
      <c r="W383" s="9" t="s">
        <v>269</v>
      </c>
    </row>
    <row r="384" spans="1:28" x14ac:dyDescent="0.2">
      <c r="A384" s="9">
        <v>417188</v>
      </c>
      <c r="B384" s="9" t="s">
        <v>1987</v>
      </c>
      <c r="C384" s="9" t="s">
        <v>306</v>
      </c>
      <c r="D384" s="9" t="s">
        <v>967</v>
      </c>
      <c r="E384" s="9" t="s">
        <v>92</v>
      </c>
      <c r="F384" s="188">
        <v>29418</v>
      </c>
      <c r="G384" s="9" t="s">
        <v>34</v>
      </c>
      <c r="H384" s="9" t="s">
        <v>31</v>
      </c>
      <c r="I384" s="9" t="s">
        <v>172</v>
      </c>
      <c r="J384" s="9" t="s">
        <v>1332</v>
      </c>
      <c r="K384" s="9">
        <v>1999</v>
      </c>
      <c r="L384" s="9" t="s">
        <v>34</v>
      </c>
      <c r="Q384" s="9">
        <v>2000</v>
      </c>
      <c r="V384" s="9" t="s">
        <v>269</v>
      </c>
      <c r="W384" s="9" t="s">
        <v>269</v>
      </c>
    </row>
    <row r="385" spans="1:28" x14ac:dyDescent="0.2">
      <c r="A385" s="9">
        <v>417208</v>
      </c>
      <c r="B385" s="9" t="s">
        <v>1988</v>
      </c>
      <c r="C385" s="9" t="s">
        <v>373</v>
      </c>
      <c r="D385" s="9" t="s">
        <v>1989</v>
      </c>
      <c r="E385" s="9" t="s">
        <v>92</v>
      </c>
      <c r="F385" s="188">
        <v>34547</v>
      </c>
      <c r="G385" s="9" t="s">
        <v>613</v>
      </c>
      <c r="H385" s="9" t="s">
        <v>31</v>
      </c>
      <c r="I385" s="9" t="s">
        <v>172</v>
      </c>
      <c r="J385" s="9" t="s">
        <v>29</v>
      </c>
      <c r="K385" s="9">
        <v>2012</v>
      </c>
      <c r="L385" s="9" t="s">
        <v>34</v>
      </c>
      <c r="Q385" s="9">
        <v>2000</v>
      </c>
      <c r="S385" s="9" t="s">
        <v>269</v>
      </c>
      <c r="T385" s="9" t="s">
        <v>269</v>
      </c>
      <c r="U385" s="9" t="s">
        <v>269</v>
      </c>
      <c r="V385" s="9" t="s">
        <v>269</v>
      </c>
      <c r="W385" s="9" t="s">
        <v>269</v>
      </c>
      <c r="X385" s="9" t="s">
        <v>504</v>
      </c>
    </row>
    <row r="386" spans="1:28" x14ac:dyDescent="0.2">
      <c r="A386" s="9">
        <v>417243</v>
      </c>
      <c r="B386" s="9" t="s">
        <v>1990</v>
      </c>
      <c r="C386" s="9" t="s">
        <v>766</v>
      </c>
      <c r="D386" s="9" t="s">
        <v>783</v>
      </c>
      <c r="E386" s="9" t="s">
        <v>92</v>
      </c>
      <c r="F386" s="188">
        <v>34394</v>
      </c>
      <c r="G386" s="9" t="s">
        <v>34</v>
      </c>
      <c r="H386" s="9" t="s">
        <v>31</v>
      </c>
      <c r="I386" s="9" t="s">
        <v>172</v>
      </c>
      <c r="J386" s="9" t="s">
        <v>29</v>
      </c>
      <c r="K386" s="9">
        <v>2013</v>
      </c>
      <c r="L386" s="9" t="s">
        <v>34</v>
      </c>
      <c r="Y386" s="9" t="s">
        <v>4021</v>
      </c>
      <c r="Z386" s="9" t="s">
        <v>4022</v>
      </c>
      <c r="AA386" s="9" t="s">
        <v>4023</v>
      </c>
      <c r="AB386" s="9" t="s">
        <v>1070</v>
      </c>
    </row>
    <row r="387" spans="1:28" x14ac:dyDescent="0.2">
      <c r="A387" s="9">
        <v>417244</v>
      </c>
      <c r="B387" s="9" t="s">
        <v>1991</v>
      </c>
      <c r="C387" s="9" t="s">
        <v>380</v>
      </c>
      <c r="D387" s="9" t="s">
        <v>403</v>
      </c>
      <c r="E387" s="9" t="s">
        <v>93</v>
      </c>
      <c r="F387" s="188">
        <v>32883</v>
      </c>
      <c r="G387" s="9" t="s">
        <v>854</v>
      </c>
      <c r="H387" s="9" t="s">
        <v>31</v>
      </c>
      <c r="I387" s="9" t="s">
        <v>172</v>
      </c>
      <c r="J387" s="9" t="s">
        <v>32</v>
      </c>
      <c r="K387" s="9">
        <v>2009</v>
      </c>
      <c r="L387" s="9" t="s">
        <v>46</v>
      </c>
      <c r="Q387" s="9">
        <v>2000</v>
      </c>
      <c r="U387" s="9" t="s">
        <v>269</v>
      </c>
      <c r="V387" s="9" t="s">
        <v>269</v>
      </c>
      <c r="W387" s="9" t="s">
        <v>269</v>
      </c>
    </row>
    <row r="388" spans="1:28" x14ac:dyDescent="0.2">
      <c r="A388" s="9">
        <v>417256</v>
      </c>
      <c r="B388" s="9" t="s">
        <v>1992</v>
      </c>
      <c r="C388" s="9" t="s">
        <v>270</v>
      </c>
      <c r="D388" s="9" t="s">
        <v>278</v>
      </c>
      <c r="E388" s="9" t="s">
        <v>92</v>
      </c>
      <c r="F388" s="188">
        <v>32874</v>
      </c>
      <c r="G388" s="9" t="s">
        <v>34</v>
      </c>
      <c r="H388" s="9" t="s">
        <v>31</v>
      </c>
      <c r="I388" s="9" t="s">
        <v>172</v>
      </c>
      <c r="Q388" s="9">
        <v>2000</v>
      </c>
      <c r="U388" s="9" t="s">
        <v>269</v>
      </c>
      <c r="V388" s="9" t="s">
        <v>269</v>
      </c>
      <c r="W388" s="9" t="s">
        <v>269</v>
      </c>
      <c r="X388" s="9" t="s">
        <v>504</v>
      </c>
    </row>
    <row r="389" spans="1:28" x14ac:dyDescent="0.2">
      <c r="A389" s="9">
        <v>417270</v>
      </c>
      <c r="B389" s="9" t="s">
        <v>1993</v>
      </c>
      <c r="C389" s="9" t="s">
        <v>606</v>
      </c>
      <c r="D389" s="9" t="s">
        <v>915</v>
      </c>
      <c r="E389" s="9" t="s">
        <v>93</v>
      </c>
      <c r="F389" s="188">
        <v>35391</v>
      </c>
      <c r="G389" s="9" t="s">
        <v>397</v>
      </c>
      <c r="H389" s="9" t="s">
        <v>31</v>
      </c>
      <c r="I389" s="9" t="s">
        <v>172</v>
      </c>
      <c r="J389" s="9" t="s">
        <v>32</v>
      </c>
      <c r="K389" s="9">
        <v>2013</v>
      </c>
      <c r="L389" s="9" t="s">
        <v>83</v>
      </c>
      <c r="Q389" s="9">
        <v>2000</v>
      </c>
      <c r="U389" s="9" t="s">
        <v>269</v>
      </c>
      <c r="V389" s="9" t="s">
        <v>269</v>
      </c>
      <c r="W389" s="9" t="s">
        <v>269</v>
      </c>
      <c r="X389" s="9" t="s">
        <v>504</v>
      </c>
    </row>
    <row r="390" spans="1:28" x14ac:dyDescent="0.2">
      <c r="A390" s="9">
        <v>417287</v>
      </c>
      <c r="B390" s="9" t="s">
        <v>1994</v>
      </c>
      <c r="C390" s="9" t="s">
        <v>426</v>
      </c>
      <c r="D390" s="9" t="s">
        <v>951</v>
      </c>
      <c r="E390" s="9" t="s">
        <v>93</v>
      </c>
      <c r="F390" s="188">
        <v>35065</v>
      </c>
      <c r="G390" s="9" t="s">
        <v>34</v>
      </c>
      <c r="H390" s="9" t="s">
        <v>31</v>
      </c>
      <c r="I390" s="9" t="s">
        <v>172</v>
      </c>
      <c r="Y390" s="9" t="s">
        <v>4024</v>
      </c>
      <c r="Z390" s="9" t="s">
        <v>1228</v>
      </c>
      <c r="AA390" s="9" t="s">
        <v>1151</v>
      </c>
      <c r="AB390" s="9" t="s">
        <v>1049</v>
      </c>
    </row>
    <row r="391" spans="1:28" x14ac:dyDescent="0.2">
      <c r="A391" s="9">
        <v>417290</v>
      </c>
      <c r="B391" s="9" t="s">
        <v>1995</v>
      </c>
      <c r="C391" s="9" t="s">
        <v>1996</v>
      </c>
      <c r="D391" s="9" t="s">
        <v>710</v>
      </c>
      <c r="E391" s="9" t="s">
        <v>93</v>
      </c>
      <c r="F391" s="188">
        <v>32669</v>
      </c>
      <c r="G391" s="9" t="s">
        <v>34</v>
      </c>
      <c r="H391" s="9" t="s">
        <v>35</v>
      </c>
      <c r="I391" s="9" t="s">
        <v>172</v>
      </c>
      <c r="J391" s="9" t="s">
        <v>32</v>
      </c>
      <c r="K391" s="9">
        <v>2008</v>
      </c>
      <c r="L391" s="9" t="s">
        <v>46</v>
      </c>
      <c r="Q391" s="9">
        <v>2000</v>
      </c>
      <c r="S391" s="9" t="s">
        <v>269</v>
      </c>
      <c r="T391" s="9" t="s">
        <v>269</v>
      </c>
      <c r="U391" s="9" t="s">
        <v>269</v>
      </c>
      <c r="V391" s="9" t="s">
        <v>269</v>
      </c>
      <c r="W391" s="9" t="s">
        <v>269</v>
      </c>
      <c r="X391" s="9" t="s">
        <v>504</v>
      </c>
    </row>
    <row r="392" spans="1:28" x14ac:dyDescent="0.2">
      <c r="A392" s="9">
        <v>417303</v>
      </c>
      <c r="B392" s="9" t="s">
        <v>1997</v>
      </c>
      <c r="C392" s="9" t="s">
        <v>270</v>
      </c>
      <c r="D392" s="9" t="s">
        <v>328</v>
      </c>
      <c r="E392" s="9" t="s">
        <v>92</v>
      </c>
      <c r="F392" s="188">
        <v>34335</v>
      </c>
      <c r="G392" s="9" t="s">
        <v>1998</v>
      </c>
      <c r="H392" s="9" t="s">
        <v>31</v>
      </c>
      <c r="I392" s="9" t="s">
        <v>172</v>
      </c>
      <c r="J392" s="9" t="s">
        <v>32</v>
      </c>
      <c r="K392" s="9">
        <v>2013</v>
      </c>
      <c r="L392" s="9" t="s">
        <v>34</v>
      </c>
      <c r="Q392" s="9">
        <v>2000</v>
      </c>
      <c r="W392" s="9" t="s">
        <v>269</v>
      </c>
      <c r="X392" s="9" t="s">
        <v>680</v>
      </c>
    </row>
    <row r="393" spans="1:28" x14ac:dyDescent="0.2">
      <c r="A393" s="9">
        <v>417315</v>
      </c>
      <c r="B393" s="9" t="s">
        <v>1999</v>
      </c>
      <c r="C393" s="9" t="s">
        <v>506</v>
      </c>
      <c r="D393" s="9" t="s">
        <v>635</v>
      </c>
      <c r="E393" s="9" t="s">
        <v>92</v>
      </c>
      <c r="F393" s="188">
        <v>34700</v>
      </c>
      <c r="G393" s="9" t="s">
        <v>636</v>
      </c>
      <c r="H393" s="9" t="s">
        <v>31</v>
      </c>
      <c r="I393" s="9" t="s">
        <v>172</v>
      </c>
      <c r="Q393" s="9">
        <v>2000</v>
      </c>
      <c r="R393" s="9" t="s">
        <v>269</v>
      </c>
      <c r="S393" s="9" t="s">
        <v>269</v>
      </c>
      <c r="T393" s="9" t="s">
        <v>269</v>
      </c>
      <c r="U393" s="9" t="s">
        <v>269</v>
      </c>
      <c r="V393" s="9" t="s">
        <v>269</v>
      </c>
      <c r="W393" s="9" t="s">
        <v>269</v>
      </c>
      <c r="X393" s="9" t="s">
        <v>504</v>
      </c>
    </row>
    <row r="394" spans="1:28" x14ac:dyDescent="0.2">
      <c r="A394" s="9">
        <v>417377</v>
      </c>
      <c r="B394" s="9" t="s">
        <v>2000</v>
      </c>
      <c r="C394" s="9" t="s">
        <v>448</v>
      </c>
      <c r="D394" s="9" t="s">
        <v>449</v>
      </c>
      <c r="E394" s="9" t="s">
        <v>92</v>
      </c>
      <c r="F394" s="188">
        <v>34335</v>
      </c>
      <c r="G394" s="9" t="s">
        <v>34</v>
      </c>
      <c r="H394" s="9" t="s">
        <v>31</v>
      </c>
      <c r="I394" s="9" t="s">
        <v>172</v>
      </c>
      <c r="J394" s="9" t="s">
        <v>32</v>
      </c>
      <c r="K394" s="9">
        <v>2010</v>
      </c>
      <c r="L394" s="9" t="s">
        <v>34</v>
      </c>
      <c r="N394" s="9">
        <v>894</v>
      </c>
      <c r="O394" s="188">
        <v>44598.508634259262</v>
      </c>
      <c r="P394" s="9">
        <v>16000</v>
      </c>
      <c r="Y394" s="9" t="s">
        <v>4025</v>
      </c>
      <c r="Z394" s="9" t="s">
        <v>4026</v>
      </c>
      <c r="AA394" s="9" t="s">
        <v>4027</v>
      </c>
      <c r="AB394" s="9" t="s">
        <v>1070</v>
      </c>
    </row>
    <row r="395" spans="1:28" x14ac:dyDescent="0.2">
      <c r="A395" s="9">
        <v>417421</v>
      </c>
      <c r="B395" s="9" t="s">
        <v>2001</v>
      </c>
      <c r="C395" s="9" t="s">
        <v>2002</v>
      </c>
      <c r="D395" s="9" t="s">
        <v>271</v>
      </c>
      <c r="E395" s="9" t="s">
        <v>92</v>
      </c>
      <c r="F395" s="188">
        <v>34183</v>
      </c>
      <c r="G395" s="9" t="s">
        <v>34</v>
      </c>
      <c r="H395" s="9" t="s">
        <v>31</v>
      </c>
      <c r="I395" s="9" t="s">
        <v>172</v>
      </c>
      <c r="J395" s="9" t="s">
        <v>29</v>
      </c>
      <c r="K395" s="9">
        <v>2011</v>
      </c>
      <c r="L395" s="9" t="s">
        <v>34</v>
      </c>
      <c r="Q395" s="9">
        <v>2000</v>
      </c>
      <c r="U395" s="9" t="s">
        <v>269</v>
      </c>
      <c r="V395" s="9" t="s">
        <v>269</v>
      </c>
      <c r="W395" s="9" t="s">
        <v>269</v>
      </c>
      <c r="X395" s="9" t="s">
        <v>504</v>
      </c>
    </row>
    <row r="396" spans="1:28" x14ac:dyDescent="0.2">
      <c r="A396" s="9">
        <v>417429</v>
      </c>
      <c r="B396" s="9" t="s">
        <v>2003</v>
      </c>
      <c r="C396" s="9" t="s">
        <v>546</v>
      </c>
      <c r="D396" s="9" t="s">
        <v>428</v>
      </c>
      <c r="E396" s="9" t="s">
        <v>92</v>
      </c>
      <c r="F396" s="188">
        <v>34704</v>
      </c>
      <c r="G396" s="9" t="s">
        <v>34</v>
      </c>
      <c r="H396" s="9" t="s">
        <v>31</v>
      </c>
      <c r="I396" s="9" t="s">
        <v>172</v>
      </c>
      <c r="J396" s="9" t="s">
        <v>32</v>
      </c>
      <c r="K396" s="9">
        <v>2011</v>
      </c>
      <c r="L396" s="9" t="s">
        <v>34</v>
      </c>
      <c r="Q396" s="9">
        <v>2000</v>
      </c>
      <c r="R396" s="9" t="s">
        <v>269</v>
      </c>
      <c r="S396" s="9" t="s">
        <v>269</v>
      </c>
      <c r="T396" s="9" t="s">
        <v>269</v>
      </c>
      <c r="U396" s="9" t="s">
        <v>269</v>
      </c>
      <c r="V396" s="9" t="s">
        <v>269</v>
      </c>
      <c r="W396" s="9" t="s">
        <v>269</v>
      </c>
      <c r="X396" s="9" t="s">
        <v>504</v>
      </c>
    </row>
    <row r="397" spans="1:28" x14ac:dyDescent="0.2">
      <c r="A397" s="9">
        <v>417507</v>
      </c>
      <c r="B397" s="9" t="s">
        <v>2004</v>
      </c>
      <c r="C397" s="9" t="s">
        <v>2005</v>
      </c>
      <c r="D397" s="9" t="s">
        <v>531</v>
      </c>
      <c r="E397" s="9" t="s">
        <v>92</v>
      </c>
      <c r="F397" s="188">
        <v>34700</v>
      </c>
      <c r="G397" s="9" t="s">
        <v>34</v>
      </c>
      <c r="H397" s="9" t="s">
        <v>31</v>
      </c>
      <c r="I397" s="9" t="s">
        <v>172</v>
      </c>
      <c r="J397" s="9" t="s">
        <v>29</v>
      </c>
      <c r="K397" s="9">
        <v>2013</v>
      </c>
      <c r="L397" s="9" t="s">
        <v>34</v>
      </c>
      <c r="Q397" s="9">
        <v>2000</v>
      </c>
      <c r="S397" s="9" t="s">
        <v>269</v>
      </c>
      <c r="T397" s="9" t="s">
        <v>269</v>
      </c>
      <c r="U397" s="9" t="s">
        <v>269</v>
      </c>
      <c r="V397" s="9" t="s">
        <v>269</v>
      </c>
      <c r="W397" s="9" t="s">
        <v>269</v>
      </c>
      <c r="X397" s="9" t="s">
        <v>504</v>
      </c>
    </row>
    <row r="398" spans="1:28" x14ac:dyDescent="0.2">
      <c r="A398" s="9">
        <v>417511</v>
      </c>
      <c r="B398" s="9" t="s">
        <v>2006</v>
      </c>
      <c r="C398" s="9" t="s">
        <v>284</v>
      </c>
      <c r="D398" s="9" t="s">
        <v>490</v>
      </c>
      <c r="E398" s="9" t="s">
        <v>92</v>
      </c>
      <c r="F398" s="188">
        <v>34090</v>
      </c>
      <c r="G398" s="9" t="s">
        <v>34</v>
      </c>
      <c r="H398" s="9" t="s">
        <v>31</v>
      </c>
      <c r="I398" s="9" t="s">
        <v>172</v>
      </c>
      <c r="J398" s="9" t="s">
        <v>29</v>
      </c>
      <c r="K398" s="9">
        <v>2012</v>
      </c>
      <c r="L398" s="9" t="s">
        <v>34</v>
      </c>
      <c r="Q398" s="9">
        <v>2000</v>
      </c>
      <c r="S398" s="9" t="s">
        <v>269</v>
      </c>
      <c r="T398" s="9" t="s">
        <v>269</v>
      </c>
      <c r="U398" s="9" t="s">
        <v>269</v>
      </c>
      <c r="V398" s="9" t="s">
        <v>269</v>
      </c>
      <c r="W398" s="9" t="s">
        <v>269</v>
      </c>
      <c r="X398" s="9" t="s">
        <v>504</v>
      </c>
    </row>
    <row r="399" spans="1:28" x14ac:dyDescent="0.2">
      <c r="A399" s="9">
        <v>417513</v>
      </c>
      <c r="B399" s="9" t="s">
        <v>2007</v>
      </c>
      <c r="C399" s="9" t="s">
        <v>345</v>
      </c>
      <c r="D399" s="9" t="s">
        <v>271</v>
      </c>
      <c r="E399" s="9" t="s">
        <v>92</v>
      </c>
      <c r="F399" s="188">
        <v>34592</v>
      </c>
      <c r="G399" s="9" t="s">
        <v>34</v>
      </c>
      <c r="H399" s="9" t="s">
        <v>31</v>
      </c>
      <c r="I399" s="9" t="s">
        <v>172</v>
      </c>
      <c r="J399" s="9" t="s">
        <v>32</v>
      </c>
      <c r="K399" s="9">
        <v>2012</v>
      </c>
      <c r="L399" s="9" t="s">
        <v>34</v>
      </c>
      <c r="Q399" s="9">
        <v>2000</v>
      </c>
      <c r="W399" s="9" t="s">
        <v>269</v>
      </c>
    </row>
    <row r="400" spans="1:28" x14ac:dyDescent="0.2">
      <c r="A400" s="9">
        <v>417544</v>
      </c>
      <c r="B400" s="9" t="s">
        <v>2008</v>
      </c>
      <c r="C400" s="9" t="s">
        <v>711</v>
      </c>
      <c r="D400" s="9" t="s">
        <v>2009</v>
      </c>
      <c r="E400" s="9" t="s">
        <v>93</v>
      </c>
      <c r="F400" s="188">
        <v>33793</v>
      </c>
      <c r="G400" s="9" t="s">
        <v>34</v>
      </c>
      <c r="H400" s="9" t="s">
        <v>31</v>
      </c>
      <c r="I400" s="9" t="s">
        <v>172</v>
      </c>
      <c r="J400" s="9" t="s">
        <v>32</v>
      </c>
      <c r="K400" s="9">
        <v>2011</v>
      </c>
      <c r="L400" s="9" t="s">
        <v>34</v>
      </c>
      <c r="Q400" s="9">
        <v>2000</v>
      </c>
      <c r="V400" s="9" t="s">
        <v>269</v>
      </c>
      <c r="W400" s="9" t="s">
        <v>269</v>
      </c>
      <c r="X400" s="9" t="s">
        <v>680</v>
      </c>
    </row>
    <row r="401" spans="1:28" x14ac:dyDescent="0.2">
      <c r="A401" s="9">
        <v>417547</v>
      </c>
      <c r="B401" s="9" t="s">
        <v>2010</v>
      </c>
      <c r="C401" s="9" t="s">
        <v>389</v>
      </c>
      <c r="D401" s="9" t="s">
        <v>763</v>
      </c>
      <c r="E401" s="9" t="s">
        <v>93</v>
      </c>
      <c r="F401" s="188">
        <v>32797</v>
      </c>
      <c r="G401" s="9" t="s">
        <v>701</v>
      </c>
      <c r="H401" s="9" t="s">
        <v>31</v>
      </c>
      <c r="I401" s="9" t="s">
        <v>172</v>
      </c>
      <c r="Y401" s="9" t="s">
        <v>4028</v>
      </c>
      <c r="Z401" s="9" t="s">
        <v>4029</v>
      </c>
      <c r="AA401" s="9" t="s">
        <v>4030</v>
      </c>
      <c r="AB401" s="9" t="s">
        <v>4031</v>
      </c>
    </row>
    <row r="402" spans="1:28" x14ac:dyDescent="0.2">
      <c r="A402" s="9">
        <v>417548</v>
      </c>
      <c r="B402" s="9" t="s">
        <v>2011</v>
      </c>
      <c r="C402" s="9" t="s">
        <v>430</v>
      </c>
      <c r="D402" s="9" t="s">
        <v>459</v>
      </c>
      <c r="E402" s="9" t="s">
        <v>93</v>
      </c>
      <c r="F402" s="188">
        <v>33290</v>
      </c>
      <c r="G402" s="9" t="s">
        <v>34</v>
      </c>
      <c r="H402" s="9" t="s">
        <v>31</v>
      </c>
      <c r="I402" s="9" t="s">
        <v>172</v>
      </c>
      <c r="J402" s="9" t="s">
        <v>29</v>
      </c>
      <c r="K402" s="9">
        <v>2008</v>
      </c>
      <c r="L402" s="9" t="s">
        <v>34</v>
      </c>
      <c r="Q402" s="9">
        <v>2000</v>
      </c>
      <c r="S402" s="9" t="s">
        <v>269</v>
      </c>
      <c r="V402" s="9" t="s">
        <v>269</v>
      </c>
      <c r="W402" s="9" t="s">
        <v>269</v>
      </c>
    </row>
    <row r="403" spans="1:28" x14ac:dyDescent="0.2">
      <c r="A403" s="9">
        <v>417555</v>
      </c>
      <c r="B403" s="9" t="s">
        <v>2012</v>
      </c>
      <c r="C403" s="9" t="s">
        <v>270</v>
      </c>
      <c r="D403" s="9" t="s">
        <v>328</v>
      </c>
      <c r="E403" s="9" t="s">
        <v>93</v>
      </c>
      <c r="F403" s="188">
        <v>33932</v>
      </c>
      <c r="G403" s="9" t="s">
        <v>34</v>
      </c>
      <c r="H403" s="9" t="s">
        <v>31</v>
      </c>
      <c r="I403" s="9" t="s">
        <v>172</v>
      </c>
      <c r="J403" s="9" t="s">
        <v>32</v>
      </c>
      <c r="L403" s="9" t="s">
        <v>34</v>
      </c>
      <c r="Q403" s="9">
        <v>2000</v>
      </c>
      <c r="S403" s="9" t="s">
        <v>269</v>
      </c>
      <c r="U403" s="9" t="s">
        <v>269</v>
      </c>
      <c r="V403" s="9" t="s">
        <v>269</v>
      </c>
      <c r="W403" s="9" t="s">
        <v>269</v>
      </c>
    </row>
    <row r="404" spans="1:28" x14ac:dyDescent="0.2">
      <c r="A404" s="9">
        <v>417556</v>
      </c>
      <c r="B404" s="9" t="s">
        <v>2013</v>
      </c>
      <c r="C404" s="9" t="s">
        <v>327</v>
      </c>
      <c r="D404" s="9" t="s">
        <v>329</v>
      </c>
      <c r="E404" s="9" t="s">
        <v>93</v>
      </c>
      <c r="F404" s="188">
        <v>34719</v>
      </c>
      <c r="G404" s="9" t="s">
        <v>34</v>
      </c>
      <c r="H404" s="9" t="s">
        <v>31</v>
      </c>
      <c r="I404" s="9" t="s">
        <v>172</v>
      </c>
      <c r="J404" s="9" t="s">
        <v>29</v>
      </c>
      <c r="K404" s="9">
        <v>2013</v>
      </c>
      <c r="L404" s="9" t="s">
        <v>34</v>
      </c>
      <c r="Q404" s="9">
        <v>2000</v>
      </c>
      <c r="V404" s="9" t="s">
        <v>269</v>
      </c>
      <c r="W404" s="9" t="s">
        <v>269</v>
      </c>
    </row>
    <row r="405" spans="1:28" x14ac:dyDescent="0.2">
      <c r="A405" s="9">
        <v>417640</v>
      </c>
      <c r="B405" s="9" t="s">
        <v>2014</v>
      </c>
      <c r="C405" s="9" t="s">
        <v>627</v>
      </c>
      <c r="D405" s="9" t="s">
        <v>386</v>
      </c>
      <c r="E405" s="9" t="s">
        <v>93</v>
      </c>
      <c r="F405" s="188">
        <v>33604</v>
      </c>
      <c r="G405" s="9" t="s">
        <v>34</v>
      </c>
      <c r="H405" s="9" t="s">
        <v>31</v>
      </c>
      <c r="I405" s="9" t="s">
        <v>172</v>
      </c>
      <c r="J405" s="9" t="s">
        <v>32</v>
      </c>
      <c r="K405" s="9">
        <v>2009</v>
      </c>
      <c r="L405" s="9" t="s">
        <v>34</v>
      </c>
      <c r="Y405" s="9" t="s">
        <v>4032</v>
      </c>
      <c r="Z405" s="9" t="s">
        <v>4033</v>
      </c>
      <c r="AA405" s="9" t="s">
        <v>4034</v>
      </c>
      <c r="AB405" s="9" t="s">
        <v>1054</v>
      </c>
    </row>
    <row r="406" spans="1:28" x14ac:dyDescent="0.2">
      <c r="A406" s="9">
        <v>417644</v>
      </c>
      <c r="B406" s="9" t="s">
        <v>2015</v>
      </c>
      <c r="C406" s="9" t="s">
        <v>2016</v>
      </c>
      <c r="D406" s="9" t="s">
        <v>2017</v>
      </c>
      <c r="E406" s="9" t="s">
        <v>93</v>
      </c>
      <c r="F406" s="188">
        <v>34305</v>
      </c>
      <c r="G406" s="9" t="s">
        <v>34</v>
      </c>
      <c r="H406" s="9" t="s">
        <v>31</v>
      </c>
      <c r="I406" s="9" t="s">
        <v>172</v>
      </c>
      <c r="J406" s="9" t="s">
        <v>32</v>
      </c>
      <c r="K406" s="9">
        <v>2010</v>
      </c>
      <c r="L406" s="9" t="s">
        <v>46</v>
      </c>
      <c r="Y406" s="9" t="s">
        <v>4035</v>
      </c>
      <c r="Z406" s="9" t="s">
        <v>4036</v>
      </c>
      <c r="AA406" s="9" t="s">
        <v>4037</v>
      </c>
      <c r="AB406" s="9" t="s">
        <v>1038</v>
      </c>
    </row>
    <row r="407" spans="1:28" x14ac:dyDescent="0.2">
      <c r="A407" s="9">
        <v>417654</v>
      </c>
      <c r="B407" s="9" t="s">
        <v>2018</v>
      </c>
      <c r="C407" s="9" t="s">
        <v>2019</v>
      </c>
      <c r="D407" s="9" t="s">
        <v>792</v>
      </c>
      <c r="E407" s="9" t="s">
        <v>93</v>
      </c>
      <c r="F407" s="188">
        <v>35065</v>
      </c>
      <c r="G407" s="9" t="s">
        <v>34</v>
      </c>
      <c r="H407" s="9" t="s">
        <v>31</v>
      </c>
      <c r="I407" s="9" t="s">
        <v>172</v>
      </c>
      <c r="J407" s="9" t="s">
        <v>29</v>
      </c>
      <c r="K407" s="9">
        <v>2013</v>
      </c>
      <c r="L407" s="9" t="s">
        <v>34</v>
      </c>
      <c r="Y407" s="9" t="s">
        <v>4038</v>
      </c>
      <c r="Z407" s="9" t="s">
        <v>4039</v>
      </c>
      <c r="AA407" s="9" t="s">
        <v>4040</v>
      </c>
      <c r="AB407" s="9" t="s">
        <v>1070</v>
      </c>
    </row>
    <row r="408" spans="1:28" x14ac:dyDescent="0.2">
      <c r="A408" s="9">
        <v>417661</v>
      </c>
      <c r="B408" s="9" t="s">
        <v>2020</v>
      </c>
      <c r="C408" s="9" t="s">
        <v>284</v>
      </c>
      <c r="D408" s="9" t="s">
        <v>356</v>
      </c>
      <c r="E408" s="9" t="s">
        <v>93</v>
      </c>
      <c r="F408" s="188">
        <v>34463</v>
      </c>
      <c r="G408" s="9" t="s">
        <v>34</v>
      </c>
      <c r="H408" s="9" t="s">
        <v>31</v>
      </c>
      <c r="I408" s="9" t="s">
        <v>172</v>
      </c>
      <c r="J408" s="9" t="s">
        <v>29</v>
      </c>
      <c r="K408" s="9">
        <v>2012</v>
      </c>
      <c r="L408" s="9" t="s">
        <v>34</v>
      </c>
      <c r="Q408" s="9">
        <v>2000</v>
      </c>
      <c r="W408" s="9" t="s">
        <v>269</v>
      </c>
    </row>
    <row r="409" spans="1:28" x14ac:dyDescent="0.2">
      <c r="A409" s="9">
        <v>417670</v>
      </c>
      <c r="B409" s="9" t="s">
        <v>2021</v>
      </c>
      <c r="C409" s="9" t="s">
        <v>306</v>
      </c>
      <c r="D409" s="9" t="s">
        <v>809</v>
      </c>
      <c r="E409" s="9" t="s">
        <v>92</v>
      </c>
      <c r="F409" s="188">
        <v>34184</v>
      </c>
      <c r="G409" s="9" t="s">
        <v>301</v>
      </c>
      <c r="H409" s="9" t="s">
        <v>35</v>
      </c>
      <c r="I409" s="9" t="s">
        <v>172</v>
      </c>
      <c r="J409" s="9" t="s">
        <v>32</v>
      </c>
      <c r="K409" s="9">
        <v>2011</v>
      </c>
      <c r="L409" s="9" t="s">
        <v>46</v>
      </c>
      <c r="Q409" s="9">
        <v>2000</v>
      </c>
      <c r="S409" s="9" t="s">
        <v>269</v>
      </c>
      <c r="T409" s="9" t="s">
        <v>269</v>
      </c>
      <c r="U409" s="9" t="s">
        <v>269</v>
      </c>
      <c r="V409" s="9" t="s">
        <v>269</v>
      </c>
      <c r="W409" s="9" t="s">
        <v>269</v>
      </c>
      <c r="X409" s="9" t="s">
        <v>504</v>
      </c>
    </row>
    <row r="410" spans="1:28" x14ac:dyDescent="0.2">
      <c r="A410" s="9">
        <v>417685</v>
      </c>
      <c r="B410" s="9" t="s">
        <v>2022</v>
      </c>
      <c r="C410" s="9" t="s">
        <v>671</v>
      </c>
      <c r="D410" s="9" t="s">
        <v>578</v>
      </c>
      <c r="E410" s="9" t="s">
        <v>92</v>
      </c>
      <c r="F410" s="188">
        <v>33805</v>
      </c>
      <c r="G410" s="9" t="s">
        <v>34</v>
      </c>
      <c r="H410" s="9" t="s">
        <v>31</v>
      </c>
      <c r="I410" s="9" t="s">
        <v>172</v>
      </c>
      <c r="Q410" s="9">
        <v>2000</v>
      </c>
      <c r="R410" s="9" t="s">
        <v>269</v>
      </c>
      <c r="S410" s="9" t="s">
        <v>269</v>
      </c>
      <c r="U410" s="9" t="s">
        <v>269</v>
      </c>
      <c r="V410" s="9" t="s">
        <v>269</v>
      </c>
      <c r="W410" s="9" t="s">
        <v>269</v>
      </c>
      <c r="X410" s="9" t="s">
        <v>504</v>
      </c>
    </row>
    <row r="411" spans="1:28" x14ac:dyDescent="0.2">
      <c r="A411" s="9">
        <v>417731</v>
      </c>
      <c r="B411" s="9" t="s">
        <v>2023</v>
      </c>
      <c r="C411" s="9" t="s">
        <v>413</v>
      </c>
      <c r="D411" s="9" t="s">
        <v>814</v>
      </c>
      <c r="E411" s="9" t="s">
        <v>92</v>
      </c>
      <c r="F411" s="188">
        <v>32898</v>
      </c>
      <c r="G411" s="9" t="s">
        <v>34</v>
      </c>
      <c r="H411" s="9" t="s">
        <v>31</v>
      </c>
      <c r="I411" s="9" t="s">
        <v>172</v>
      </c>
      <c r="J411" s="9" t="s">
        <v>29</v>
      </c>
      <c r="K411" s="9">
        <v>2007</v>
      </c>
      <c r="L411" s="9" t="s">
        <v>34</v>
      </c>
      <c r="X411" s="9" t="s">
        <v>1337</v>
      </c>
    </row>
    <row r="412" spans="1:28" x14ac:dyDescent="0.2">
      <c r="A412" s="9">
        <v>417751</v>
      </c>
      <c r="B412" s="9" t="s">
        <v>2024</v>
      </c>
      <c r="C412" s="9" t="s">
        <v>316</v>
      </c>
      <c r="D412" s="9" t="s">
        <v>337</v>
      </c>
      <c r="E412" s="9" t="s">
        <v>92</v>
      </c>
      <c r="F412" s="188">
        <v>33970</v>
      </c>
      <c r="G412" s="9" t="s">
        <v>34</v>
      </c>
      <c r="H412" s="9" t="s">
        <v>31</v>
      </c>
      <c r="I412" s="9" t="s">
        <v>172</v>
      </c>
      <c r="Q412" s="9">
        <v>2000</v>
      </c>
      <c r="R412" s="9" t="s">
        <v>269</v>
      </c>
      <c r="S412" s="9" t="s">
        <v>269</v>
      </c>
      <c r="T412" s="9" t="s">
        <v>269</v>
      </c>
      <c r="U412" s="9" t="s">
        <v>269</v>
      </c>
      <c r="V412" s="9" t="s">
        <v>269</v>
      </c>
      <c r="W412" s="9" t="s">
        <v>269</v>
      </c>
      <c r="X412" s="9" t="s">
        <v>504</v>
      </c>
    </row>
    <row r="413" spans="1:28" x14ac:dyDescent="0.2">
      <c r="A413" s="9">
        <v>417758</v>
      </c>
      <c r="B413" s="9" t="s">
        <v>2025</v>
      </c>
      <c r="C413" s="9" t="s">
        <v>641</v>
      </c>
      <c r="D413" s="9" t="s">
        <v>693</v>
      </c>
      <c r="E413" s="9" t="s">
        <v>92</v>
      </c>
      <c r="F413" s="188">
        <v>35065</v>
      </c>
      <c r="G413" s="9" t="s">
        <v>471</v>
      </c>
      <c r="H413" s="9" t="s">
        <v>31</v>
      </c>
      <c r="I413" s="9" t="s">
        <v>172</v>
      </c>
      <c r="J413" s="9" t="s">
        <v>32</v>
      </c>
      <c r="K413" s="9">
        <v>2013</v>
      </c>
      <c r="L413" s="9" t="s">
        <v>46</v>
      </c>
      <c r="Q413" s="9">
        <v>2000</v>
      </c>
      <c r="V413" s="9" t="s">
        <v>269</v>
      </c>
      <c r="W413" s="9" t="s">
        <v>269</v>
      </c>
    </row>
    <row r="414" spans="1:28" x14ac:dyDescent="0.2">
      <c r="A414" s="9">
        <v>417783</v>
      </c>
      <c r="B414" s="9" t="s">
        <v>2026</v>
      </c>
      <c r="C414" s="9" t="s">
        <v>380</v>
      </c>
      <c r="D414" s="9" t="s">
        <v>874</v>
      </c>
      <c r="E414" s="9" t="s">
        <v>92</v>
      </c>
      <c r="F414" s="188">
        <v>34354</v>
      </c>
      <c r="G414" s="9" t="s">
        <v>2027</v>
      </c>
      <c r="H414" s="9" t="s">
        <v>31</v>
      </c>
      <c r="I414" s="9" t="s">
        <v>172</v>
      </c>
      <c r="J414" s="9" t="s">
        <v>29</v>
      </c>
      <c r="K414" s="9">
        <v>2011</v>
      </c>
      <c r="L414" s="9" t="s">
        <v>46</v>
      </c>
      <c r="Q414" s="9">
        <v>2000</v>
      </c>
      <c r="U414" s="9" t="s">
        <v>269</v>
      </c>
      <c r="V414" s="9" t="s">
        <v>269</v>
      </c>
      <c r="W414" s="9" t="s">
        <v>269</v>
      </c>
    </row>
    <row r="415" spans="1:28" x14ac:dyDescent="0.2">
      <c r="A415" s="9">
        <v>417821</v>
      </c>
      <c r="B415" s="9" t="s">
        <v>2028</v>
      </c>
      <c r="C415" s="9" t="s">
        <v>302</v>
      </c>
      <c r="D415" s="9" t="s">
        <v>693</v>
      </c>
      <c r="E415" s="9" t="s">
        <v>92</v>
      </c>
      <c r="F415" s="188">
        <v>35066</v>
      </c>
      <c r="G415" s="9" t="s">
        <v>34</v>
      </c>
      <c r="H415" s="9" t="s">
        <v>31</v>
      </c>
      <c r="I415" s="9" t="s">
        <v>172</v>
      </c>
      <c r="J415" s="9" t="s">
        <v>29</v>
      </c>
      <c r="K415" s="9">
        <v>2014</v>
      </c>
      <c r="L415" s="9" t="s">
        <v>34</v>
      </c>
      <c r="Q415" s="9">
        <v>2000</v>
      </c>
      <c r="V415" s="9" t="s">
        <v>269</v>
      </c>
      <c r="W415" s="9" t="s">
        <v>269</v>
      </c>
      <c r="X415" s="9" t="s">
        <v>504</v>
      </c>
    </row>
    <row r="416" spans="1:28" x14ac:dyDescent="0.2">
      <c r="A416" s="9">
        <v>417826</v>
      </c>
      <c r="B416" s="9" t="s">
        <v>2029</v>
      </c>
      <c r="C416" s="9" t="s">
        <v>351</v>
      </c>
      <c r="D416" s="9" t="s">
        <v>577</v>
      </c>
      <c r="E416" s="9" t="s">
        <v>93</v>
      </c>
      <c r="F416" s="188">
        <v>34700</v>
      </c>
      <c r="G416" s="9" t="s">
        <v>34</v>
      </c>
      <c r="H416" s="9" t="s">
        <v>31</v>
      </c>
      <c r="I416" s="9" t="s">
        <v>172</v>
      </c>
      <c r="J416" s="9" t="s">
        <v>29</v>
      </c>
      <c r="K416" s="9">
        <v>2014</v>
      </c>
      <c r="L416" s="9" t="s">
        <v>34</v>
      </c>
      <c r="Y416" s="9" t="s">
        <v>4041</v>
      </c>
      <c r="Z416" s="9" t="s">
        <v>4042</v>
      </c>
      <c r="AA416" s="9" t="s">
        <v>1183</v>
      </c>
      <c r="AB416" s="9" t="s">
        <v>1038</v>
      </c>
    </row>
    <row r="417" spans="1:28" x14ac:dyDescent="0.2">
      <c r="A417" s="9">
        <v>417856</v>
      </c>
      <c r="B417" s="9" t="s">
        <v>2030</v>
      </c>
      <c r="C417" s="9" t="s">
        <v>530</v>
      </c>
      <c r="D417" s="9" t="s">
        <v>328</v>
      </c>
      <c r="E417" s="9" t="s">
        <v>92</v>
      </c>
      <c r="F417" s="188">
        <v>33604</v>
      </c>
      <c r="G417" s="9" t="s">
        <v>447</v>
      </c>
      <c r="H417" s="9" t="s">
        <v>31</v>
      </c>
      <c r="I417" s="9" t="s">
        <v>172</v>
      </c>
      <c r="Q417" s="9">
        <v>2000</v>
      </c>
      <c r="W417" s="9" t="s">
        <v>269</v>
      </c>
    </row>
    <row r="418" spans="1:28" x14ac:dyDescent="0.2">
      <c r="A418" s="9">
        <v>417880</v>
      </c>
      <c r="B418" s="9" t="s">
        <v>2031</v>
      </c>
      <c r="C418" s="9" t="s">
        <v>407</v>
      </c>
      <c r="D418" s="9" t="s">
        <v>271</v>
      </c>
      <c r="E418" s="9" t="s">
        <v>92</v>
      </c>
      <c r="F418" s="188">
        <v>34802</v>
      </c>
      <c r="G418" s="9" t="s">
        <v>34</v>
      </c>
      <c r="H418" s="9" t="s">
        <v>31</v>
      </c>
      <c r="I418" s="9" t="s">
        <v>172</v>
      </c>
      <c r="J418" s="9" t="s">
        <v>32</v>
      </c>
      <c r="L418" s="9" t="s">
        <v>34</v>
      </c>
      <c r="Q418" s="9">
        <v>2000</v>
      </c>
      <c r="W418" s="9" t="s">
        <v>269</v>
      </c>
    </row>
    <row r="419" spans="1:28" x14ac:dyDescent="0.2">
      <c r="A419" s="9">
        <v>417892</v>
      </c>
      <c r="B419" s="9" t="s">
        <v>2032</v>
      </c>
      <c r="C419" s="9" t="s">
        <v>454</v>
      </c>
      <c r="D419" s="9" t="s">
        <v>548</v>
      </c>
      <c r="E419" s="9" t="s">
        <v>92</v>
      </c>
      <c r="F419" s="188">
        <v>29465</v>
      </c>
      <c r="G419" s="9" t="s">
        <v>34</v>
      </c>
      <c r="H419" s="9" t="s">
        <v>31</v>
      </c>
      <c r="I419" s="9" t="s">
        <v>172</v>
      </c>
      <c r="J419" s="9" t="s">
        <v>32</v>
      </c>
      <c r="K419" s="9">
        <v>1997</v>
      </c>
      <c r="L419" s="9" t="s">
        <v>34</v>
      </c>
      <c r="X419" s="9" t="s">
        <v>504</v>
      </c>
    </row>
    <row r="420" spans="1:28" x14ac:dyDescent="0.2">
      <c r="A420" s="9">
        <v>417902</v>
      </c>
      <c r="B420" s="9" t="s">
        <v>2033</v>
      </c>
      <c r="C420" s="9" t="s">
        <v>588</v>
      </c>
      <c r="D420" s="9" t="s">
        <v>603</v>
      </c>
      <c r="E420" s="9" t="s">
        <v>93</v>
      </c>
      <c r="F420" s="188">
        <v>34700</v>
      </c>
      <c r="G420" s="9" t="s">
        <v>501</v>
      </c>
      <c r="H420" s="9" t="s">
        <v>31</v>
      </c>
      <c r="I420" s="9" t="s">
        <v>172</v>
      </c>
      <c r="J420" s="9" t="s">
        <v>32</v>
      </c>
      <c r="K420" s="9">
        <v>2008</v>
      </c>
      <c r="L420" s="9" t="s">
        <v>46</v>
      </c>
    </row>
    <row r="421" spans="1:28" x14ac:dyDescent="0.2">
      <c r="A421" s="9">
        <v>417913</v>
      </c>
      <c r="B421" s="9" t="s">
        <v>2034</v>
      </c>
      <c r="C421" s="9" t="s">
        <v>2035</v>
      </c>
      <c r="D421" s="9" t="s">
        <v>337</v>
      </c>
      <c r="E421" s="9" t="s">
        <v>92</v>
      </c>
      <c r="F421" s="188">
        <v>35431</v>
      </c>
      <c r="G421" s="9" t="s">
        <v>46</v>
      </c>
      <c r="H421" s="9" t="s">
        <v>31</v>
      </c>
      <c r="I421" s="9" t="s">
        <v>172</v>
      </c>
      <c r="Q421" s="9">
        <v>2000</v>
      </c>
      <c r="U421" s="9" t="s">
        <v>269</v>
      </c>
      <c r="V421" s="9" t="s">
        <v>269</v>
      </c>
      <c r="W421" s="9" t="s">
        <v>269</v>
      </c>
    </row>
    <row r="422" spans="1:28" x14ac:dyDescent="0.2">
      <c r="A422" s="9">
        <v>417941</v>
      </c>
      <c r="B422" s="9" t="s">
        <v>2036</v>
      </c>
      <c r="C422" s="9" t="s">
        <v>377</v>
      </c>
      <c r="D422" s="9" t="s">
        <v>293</v>
      </c>
      <c r="E422" s="9" t="s">
        <v>93</v>
      </c>
      <c r="F422" s="188">
        <v>34425</v>
      </c>
      <c r="G422" s="9" t="s">
        <v>268</v>
      </c>
      <c r="H422" s="9" t="s">
        <v>31</v>
      </c>
      <c r="I422" s="9" t="s">
        <v>172</v>
      </c>
      <c r="Y422" s="9" t="s">
        <v>4043</v>
      </c>
      <c r="Z422" s="9" t="s">
        <v>4044</v>
      </c>
      <c r="AA422" s="9" t="s">
        <v>3983</v>
      </c>
      <c r="AB422" s="9" t="s">
        <v>1072</v>
      </c>
    </row>
    <row r="423" spans="1:28" x14ac:dyDescent="0.2">
      <c r="A423" s="9">
        <v>417965</v>
      </c>
      <c r="B423" s="9" t="s">
        <v>2037</v>
      </c>
      <c r="C423" s="9" t="s">
        <v>2038</v>
      </c>
      <c r="D423" s="9" t="s">
        <v>321</v>
      </c>
      <c r="E423" s="9" t="s">
        <v>93</v>
      </c>
      <c r="F423" s="188">
        <v>34362</v>
      </c>
      <c r="G423" s="9" t="s">
        <v>2039</v>
      </c>
      <c r="H423" s="9" t="s">
        <v>31</v>
      </c>
      <c r="I423" s="9" t="s">
        <v>172</v>
      </c>
      <c r="J423" s="9" t="s">
        <v>29</v>
      </c>
      <c r="K423" s="9">
        <v>2012</v>
      </c>
      <c r="L423" s="9" t="s">
        <v>34</v>
      </c>
      <c r="Q423" s="9">
        <v>2000</v>
      </c>
      <c r="V423" s="9" t="s">
        <v>269</v>
      </c>
      <c r="W423" s="9" t="s">
        <v>269</v>
      </c>
    </row>
    <row r="424" spans="1:28" x14ac:dyDescent="0.2">
      <c r="A424" s="9">
        <v>417967</v>
      </c>
      <c r="B424" s="9" t="s">
        <v>2040</v>
      </c>
      <c r="C424" s="9" t="s">
        <v>393</v>
      </c>
      <c r="D424" s="9" t="s">
        <v>429</v>
      </c>
      <c r="E424" s="9" t="s">
        <v>92</v>
      </c>
      <c r="F424" s="188">
        <v>34727</v>
      </c>
      <c r="G424" s="9" t="s">
        <v>470</v>
      </c>
      <c r="H424" s="9" t="s">
        <v>31</v>
      </c>
      <c r="I424" s="9" t="s">
        <v>172</v>
      </c>
      <c r="J424" s="9" t="s">
        <v>29</v>
      </c>
      <c r="K424" s="9">
        <v>2014</v>
      </c>
      <c r="L424" s="9" t="s">
        <v>86</v>
      </c>
      <c r="N424" s="9">
        <v>670</v>
      </c>
      <c r="O424" s="188">
        <v>44592.5624537037</v>
      </c>
      <c r="P424" s="9">
        <v>14000</v>
      </c>
    </row>
    <row r="425" spans="1:28" x14ac:dyDescent="0.2">
      <c r="A425" s="9">
        <v>417989</v>
      </c>
      <c r="B425" s="9" t="s">
        <v>2041</v>
      </c>
      <c r="C425" s="9" t="s">
        <v>2042</v>
      </c>
      <c r="D425" s="9" t="s">
        <v>403</v>
      </c>
      <c r="E425" s="9" t="s">
        <v>92</v>
      </c>
      <c r="F425" s="188">
        <v>35291</v>
      </c>
      <c r="G425" s="9" t="s">
        <v>34</v>
      </c>
      <c r="H425" s="9" t="s">
        <v>31</v>
      </c>
      <c r="I425" s="9" t="s">
        <v>172</v>
      </c>
      <c r="J425" s="9" t="s">
        <v>29</v>
      </c>
      <c r="K425" s="9">
        <v>2012</v>
      </c>
      <c r="L425" s="9" t="s">
        <v>34</v>
      </c>
      <c r="Y425" s="9" t="s">
        <v>4045</v>
      </c>
      <c r="Z425" s="9" t="s">
        <v>4046</v>
      </c>
      <c r="AA425" s="9" t="s">
        <v>4047</v>
      </c>
      <c r="AB425" s="9" t="s">
        <v>1072</v>
      </c>
    </row>
    <row r="426" spans="1:28" x14ac:dyDescent="0.2">
      <c r="A426" s="9">
        <v>417999</v>
      </c>
      <c r="B426" s="9" t="s">
        <v>2043</v>
      </c>
      <c r="C426" s="9" t="s">
        <v>417</v>
      </c>
      <c r="D426" s="9" t="s">
        <v>287</v>
      </c>
      <c r="E426" s="9" t="s">
        <v>92</v>
      </c>
      <c r="F426" s="188">
        <v>34843</v>
      </c>
      <c r="G426" s="9" t="s">
        <v>34</v>
      </c>
      <c r="H426" s="9" t="s">
        <v>31</v>
      </c>
      <c r="I426" s="9" t="s">
        <v>172</v>
      </c>
      <c r="J426" s="9" t="s">
        <v>32</v>
      </c>
      <c r="K426" s="9">
        <v>2014</v>
      </c>
      <c r="L426" s="9" t="s">
        <v>34</v>
      </c>
      <c r="Q426" s="9">
        <v>2000</v>
      </c>
      <c r="U426" s="9" t="s">
        <v>269</v>
      </c>
      <c r="V426" s="9" t="s">
        <v>269</v>
      </c>
      <c r="W426" s="9" t="s">
        <v>269</v>
      </c>
    </row>
    <row r="427" spans="1:28" x14ac:dyDescent="0.2">
      <c r="A427" s="9">
        <v>418002</v>
      </c>
      <c r="B427" s="9" t="s">
        <v>2044</v>
      </c>
      <c r="C427" s="9" t="s">
        <v>2045</v>
      </c>
      <c r="D427" s="9" t="s">
        <v>2046</v>
      </c>
      <c r="E427" s="9" t="s">
        <v>92</v>
      </c>
      <c r="F427" s="188">
        <v>33970</v>
      </c>
      <c r="G427" s="9" t="s">
        <v>34</v>
      </c>
      <c r="H427" s="9" t="s">
        <v>31</v>
      </c>
      <c r="I427" s="9" t="s">
        <v>172</v>
      </c>
      <c r="J427" s="9" t="s">
        <v>29</v>
      </c>
      <c r="K427" s="9">
        <v>2013</v>
      </c>
      <c r="L427" s="9" t="s">
        <v>86</v>
      </c>
      <c r="Q427" s="9">
        <v>2000</v>
      </c>
      <c r="V427" s="9" t="s">
        <v>269</v>
      </c>
      <c r="W427" s="9" t="s">
        <v>269</v>
      </c>
    </row>
    <row r="428" spans="1:28" x14ac:dyDescent="0.2">
      <c r="A428" s="9">
        <v>418026</v>
      </c>
      <c r="B428" s="9" t="s">
        <v>2047</v>
      </c>
      <c r="C428" s="9" t="s">
        <v>481</v>
      </c>
      <c r="D428" s="9" t="s">
        <v>2048</v>
      </c>
      <c r="E428" s="9" t="s">
        <v>92</v>
      </c>
      <c r="F428" s="188">
        <v>33970</v>
      </c>
      <c r="G428" s="9" t="s">
        <v>34</v>
      </c>
      <c r="H428" s="9" t="s">
        <v>31</v>
      </c>
      <c r="I428" s="9" t="s">
        <v>172</v>
      </c>
      <c r="J428" s="9" t="s">
        <v>29</v>
      </c>
      <c r="K428" s="9">
        <v>2012</v>
      </c>
      <c r="L428" s="9" t="s">
        <v>86</v>
      </c>
      <c r="Q428" s="9">
        <v>2000</v>
      </c>
      <c r="W428" s="9" t="s">
        <v>269</v>
      </c>
      <c r="X428" s="9" t="s">
        <v>504</v>
      </c>
    </row>
    <row r="429" spans="1:28" x14ac:dyDescent="0.2">
      <c r="A429" s="9">
        <v>418064</v>
      </c>
      <c r="B429" s="9" t="s">
        <v>2049</v>
      </c>
      <c r="C429" s="9" t="s">
        <v>448</v>
      </c>
      <c r="D429" s="9" t="s">
        <v>513</v>
      </c>
      <c r="E429" s="9" t="s">
        <v>93</v>
      </c>
      <c r="F429" s="188">
        <v>33604</v>
      </c>
      <c r="G429" s="9" t="s">
        <v>34</v>
      </c>
      <c r="H429" s="9" t="s">
        <v>31</v>
      </c>
      <c r="I429" s="9" t="s">
        <v>172</v>
      </c>
      <c r="J429" s="9" t="s">
        <v>29</v>
      </c>
      <c r="K429" s="9">
        <v>2009</v>
      </c>
      <c r="L429" s="9" t="s">
        <v>34</v>
      </c>
      <c r="Q429" s="9">
        <v>2000</v>
      </c>
      <c r="W429" s="9" t="s">
        <v>269</v>
      </c>
      <c r="X429" s="9" t="s">
        <v>680</v>
      </c>
    </row>
    <row r="430" spans="1:28" x14ac:dyDescent="0.2">
      <c r="A430" s="9">
        <v>418073</v>
      </c>
      <c r="B430" s="9" t="s">
        <v>2050</v>
      </c>
      <c r="C430" s="9" t="s">
        <v>904</v>
      </c>
      <c r="D430" s="9" t="s">
        <v>783</v>
      </c>
      <c r="E430" s="9" t="s">
        <v>93</v>
      </c>
      <c r="F430" s="188">
        <v>34338</v>
      </c>
      <c r="G430" s="9" t="s">
        <v>34</v>
      </c>
      <c r="H430" s="9" t="s">
        <v>31</v>
      </c>
      <c r="I430" s="9" t="s">
        <v>172</v>
      </c>
      <c r="J430" s="9" t="s">
        <v>29</v>
      </c>
      <c r="K430" s="9">
        <v>2012</v>
      </c>
      <c r="L430" s="9" t="s">
        <v>34</v>
      </c>
      <c r="Q430" s="9">
        <v>2000</v>
      </c>
      <c r="W430" s="9" t="s">
        <v>269</v>
      </c>
      <c r="X430" s="9" t="s">
        <v>680</v>
      </c>
    </row>
    <row r="431" spans="1:28" x14ac:dyDescent="0.2">
      <c r="A431" s="9">
        <v>418074</v>
      </c>
      <c r="B431" s="9" t="s">
        <v>2051</v>
      </c>
      <c r="C431" s="9" t="s">
        <v>2052</v>
      </c>
      <c r="D431" s="9" t="s">
        <v>2053</v>
      </c>
      <c r="E431" s="9" t="s">
        <v>93</v>
      </c>
      <c r="F431" s="188">
        <v>34489</v>
      </c>
      <c r="G431" s="9" t="s">
        <v>34</v>
      </c>
      <c r="H431" s="9" t="s">
        <v>31</v>
      </c>
      <c r="I431" s="9" t="s">
        <v>172</v>
      </c>
      <c r="J431" s="9" t="s">
        <v>32</v>
      </c>
      <c r="K431" s="9">
        <v>2014</v>
      </c>
      <c r="L431" s="9" t="s">
        <v>34</v>
      </c>
      <c r="Y431" s="9" t="s">
        <v>4048</v>
      </c>
      <c r="Z431" s="9" t="s">
        <v>4049</v>
      </c>
      <c r="AA431" s="9" t="s">
        <v>4050</v>
      </c>
      <c r="AB431" s="9" t="s">
        <v>1123</v>
      </c>
    </row>
    <row r="432" spans="1:28" x14ac:dyDescent="0.2">
      <c r="A432" s="9">
        <v>418082</v>
      </c>
      <c r="B432" s="9" t="s">
        <v>2054</v>
      </c>
      <c r="C432" s="9" t="s">
        <v>2055</v>
      </c>
      <c r="D432" s="9" t="s">
        <v>267</v>
      </c>
      <c r="E432" s="9" t="s">
        <v>92</v>
      </c>
      <c r="F432" s="188">
        <v>35065</v>
      </c>
      <c r="G432" s="9" t="s">
        <v>470</v>
      </c>
      <c r="H432" s="9" t="s">
        <v>31</v>
      </c>
      <c r="I432" s="9" t="s">
        <v>172</v>
      </c>
      <c r="J432" s="9" t="s">
        <v>29</v>
      </c>
      <c r="K432" s="9">
        <v>2015</v>
      </c>
      <c r="L432" s="9" t="s">
        <v>46</v>
      </c>
      <c r="Y432" s="9" t="s">
        <v>4051</v>
      </c>
      <c r="Z432" s="9" t="s">
        <v>4052</v>
      </c>
      <c r="AA432" s="9" t="s">
        <v>4053</v>
      </c>
      <c r="AB432" s="9" t="s">
        <v>4054</v>
      </c>
    </row>
    <row r="433" spans="1:28" x14ac:dyDescent="0.2">
      <c r="A433" s="9">
        <v>418100</v>
      </c>
      <c r="B433" s="9" t="s">
        <v>2056</v>
      </c>
      <c r="C433" s="9" t="s">
        <v>2057</v>
      </c>
      <c r="D433" s="9" t="s">
        <v>490</v>
      </c>
      <c r="E433" s="9" t="s">
        <v>92</v>
      </c>
      <c r="F433" s="188">
        <v>35431</v>
      </c>
      <c r="G433" s="9" t="s">
        <v>34</v>
      </c>
      <c r="H433" s="9" t="s">
        <v>31</v>
      </c>
      <c r="I433" s="9" t="s">
        <v>172</v>
      </c>
      <c r="J433" s="9" t="s">
        <v>32</v>
      </c>
      <c r="K433" s="9">
        <v>2014</v>
      </c>
      <c r="L433" s="9" t="s">
        <v>46</v>
      </c>
      <c r="Y433" s="9" t="s">
        <v>4055</v>
      </c>
      <c r="Z433" s="9" t="s">
        <v>4056</v>
      </c>
      <c r="AA433" s="9" t="s">
        <v>1138</v>
      </c>
      <c r="AB433" s="9" t="s">
        <v>1072</v>
      </c>
    </row>
    <row r="434" spans="1:28" x14ac:dyDescent="0.2">
      <c r="A434" s="9">
        <v>418131</v>
      </c>
      <c r="B434" s="9" t="s">
        <v>2058</v>
      </c>
      <c r="C434" s="9" t="s">
        <v>497</v>
      </c>
      <c r="D434" s="9" t="s">
        <v>400</v>
      </c>
      <c r="E434" s="9" t="s">
        <v>93</v>
      </c>
      <c r="F434" s="188">
        <v>35172</v>
      </c>
      <c r="G434" s="9" t="s">
        <v>34</v>
      </c>
      <c r="H434" s="9" t="s">
        <v>31</v>
      </c>
      <c r="I434" s="9" t="s">
        <v>172</v>
      </c>
      <c r="J434" s="9" t="s">
        <v>32</v>
      </c>
      <c r="K434" s="9">
        <v>2014</v>
      </c>
      <c r="L434" s="9" t="s">
        <v>34</v>
      </c>
      <c r="Q434" s="9">
        <v>2000</v>
      </c>
      <c r="S434" s="9" t="s">
        <v>269</v>
      </c>
      <c r="T434" s="9" t="s">
        <v>269</v>
      </c>
      <c r="V434" s="9" t="s">
        <v>269</v>
      </c>
      <c r="W434" s="9" t="s">
        <v>269</v>
      </c>
      <c r="X434" s="9" t="s">
        <v>680</v>
      </c>
    </row>
    <row r="435" spans="1:28" x14ac:dyDescent="0.2">
      <c r="A435" s="9">
        <v>418141</v>
      </c>
      <c r="B435" s="9" t="s">
        <v>2059</v>
      </c>
      <c r="C435" s="9" t="s">
        <v>266</v>
      </c>
      <c r="D435" s="9" t="s">
        <v>428</v>
      </c>
      <c r="E435" s="9" t="s">
        <v>93</v>
      </c>
      <c r="F435" s="188">
        <v>34335</v>
      </c>
      <c r="G435" s="9" t="s">
        <v>684</v>
      </c>
      <c r="H435" s="9" t="s">
        <v>31</v>
      </c>
      <c r="I435" s="9" t="s">
        <v>172</v>
      </c>
      <c r="J435" s="9" t="s">
        <v>32</v>
      </c>
      <c r="K435" s="9">
        <v>2015</v>
      </c>
      <c r="L435" s="9" t="s">
        <v>83</v>
      </c>
      <c r="Q435" s="9">
        <v>2000</v>
      </c>
      <c r="U435" s="9" t="s">
        <v>269</v>
      </c>
      <c r="V435" s="9" t="s">
        <v>269</v>
      </c>
      <c r="W435" s="9" t="s">
        <v>269</v>
      </c>
      <c r="X435" s="9" t="s">
        <v>504</v>
      </c>
    </row>
    <row r="436" spans="1:28" x14ac:dyDescent="0.2">
      <c r="A436" s="9">
        <v>418174</v>
      </c>
      <c r="B436" s="9" t="s">
        <v>2060</v>
      </c>
      <c r="C436" s="9" t="s">
        <v>332</v>
      </c>
      <c r="D436" s="9" t="s">
        <v>693</v>
      </c>
      <c r="E436" s="9" t="s">
        <v>282</v>
      </c>
      <c r="F436" s="188">
        <v>35440</v>
      </c>
      <c r="G436" s="9" t="s">
        <v>34</v>
      </c>
      <c r="H436" s="9" t="s">
        <v>31</v>
      </c>
      <c r="I436" s="9" t="s">
        <v>172</v>
      </c>
      <c r="J436" s="9" t="s">
        <v>32</v>
      </c>
      <c r="K436" s="9">
        <v>2015</v>
      </c>
      <c r="L436" s="9" t="s">
        <v>34</v>
      </c>
    </row>
    <row r="437" spans="1:28" x14ac:dyDescent="0.2">
      <c r="A437" s="9">
        <v>418188</v>
      </c>
      <c r="B437" s="9" t="s">
        <v>2061</v>
      </c>
      <c r="C437" s="9" t="s">
        <v>270</v>
      </c>
      <c r="D437" s="9" t="s">
        <v>272</v>
      </c>
      <c r="E437" s="9" t="s">
        <v>93</v>
      </c>
      <c r="F437" s="188">
        <v>34335</v>
      </c>
      <c r="G437" s="9" t="s">
        <v>34</v>
      </c>
      <c r="H437" s="9" t="s">
        <v>31</v>
      </c>
      <c r="I437" s="9" t="s">
        <v>172</v>
      </c>
      <c r="J437" s="9" t="s">
        <v>32</v>
      </c>
      <c r="K437" s="9">
        <v>2014</v>
      </c>
      <c r="L437" s="9" t="s">
        <v>34</v>
      </c>
      <c r="N437" s="9">
        <v>1142</v>
      </c>
      <c r="O437" s="188">
        <v>44606.50371527778</v>
      </c>
      <c r="P437" s="9">
        <v>14000</v>
      </c>
      <c r="Y437" s="9" t="s">
        <v>4057</v>
      </c>
      <c r="Z437" s="9" t="s">
        <v>1068</v>
      </c>
      <c r="AA437" s="9" t="s">
        <v>1211</v>
      </c>
      <c r="AB437" s="9" t="s">
        <v>1038</v>
      </c>
    </row>
    <row r="438" spans="1:28" x14ac:dyDescent="0.2">
      <c r="A438" s="9">
        <v>418194</v>
      </c>
      <c r="B438" s="9" t="s">
        <v>2062</v>
      </c>
      <c r="C438" s="9" t="s">
        <v>398</v>
      </c>
      <c r="D438" s="9" t="s">
        <v>526</v>
      </c>
      <c r="E438" s="9" t="s">
        <v>93</v>
      </c>
      <c r="F438" s="188">
        <v>35796</v>
      </c>
      <c r="G438" s="9" t="s">
        <v>34</v>
      </c>
      <c r="H438" s="9" t="s">
        <v>31</v>
      </c>
      <c r="I438" s="9" t="s">
        <v>172</v>
      </c>
      <c r="J438" s="9" t="s">
        <v>32</v>
      </c>
      <c r="K438" s="9">
        <v>2005</v>
      </c>
      <c r="L438" s="9" t="s">
        <v>34</v>
      </c>
      <c r="Y438" s="9" t="s">
        <v>4058</v>
      </c>
      <c r="Z438" s="9" t="s">
        <v>1068</v>
      </c>
      <c r="AA438" s="9" t="s">
        <v>4059</v>
      </c>
      <c r="AB438" s="9" t="s">
        <v>1038</v>
      </c>
    </row>
    <row r="439" spans="1:28" x14ac:dyDescent="0.2">
      <c r="A439" s="9">
        <v>418196</v>
      </c>
      <c r="B439" s="9" t="s">
        <v>2063</v>
      </c>
      <c r="C439" s="9" t="s">
        <v>573</v>
      </c>
      <c r="D439" s="9" t="s">
        <v>446</v>
      </c>
      <c r="E439" s="9" t="s">
        <v>92</v>
      </c>
      <c r="F439" s="188">
        <v>33239</v>
      </c>
      <c r="G439" s="9" t="s">
        <v>34</v>
      </c>
      <c r="H439" s="9" t="s">
        <v>31</v>
      </c>
      <c r="I439" s="9" t="s">
        <v>172</v>
      </c>
      <c r="J439" s="9" t="s">
        <v>32</v>
      </c>
      <c r="K439" s="9">
        <v>2011</v>
      </c>
      <c r="L439" s="9" t="s">
        <v>34</v>
      </c>
      <c r="Q439" s="9">
        <v>2000</v>
      </c>
      <c r="W439" s="9" t="s">
        <v>269</v>
      </c>
    </row>
    <row r="440" spans="1:28" x14ac:dyDescent="0.2">
      <c r="A440" s="9">
        <v>418199</v>
      </c>
      <c r="B440" s="9" t="s">
        <v>2064</v>
      </c>
      <c r="C440" s="9" t="s">
        <v>407</v>
      </c>
      <c r="D440" s="9" t="s">
        <v>2065</v>
      </c>
      <c r="E440" s="9" t="s">
        <v>93</v>
      </c>
      <c r="F440" s="188">
        <v>33156</v>
      </c>
      <c r="G440" s="9" t="s">
        <v>315</v>
      </c>
      <c r="H440" s="9" t="s">
        <v>31</v>
      </c>
      <c r="I440" s="9" t="s">
        <v>172</v>
      </c>
      <c r="J440" s="9" t="s">
        <v>32</v>
      </c>
      <c r="K440" s="9">
        <v>2009</v>
      </c>
      <c r="L440" s="9" t="s">
        <v>34</v>
      </c>
      <c r="Q440" s="9">
        <v>2000</v>
      </c>
      <c r="U440" s="9" t="s">
        <v>269</v>
      </c>
      <c r="V440" s="9" t="s">
        <v>269</v>
      </c>
      <c r="W440" s="9" t="s">
        <v>269</v>
      </c>
    </row>
    <row r="441" spans="1:28" x14ac:dyDescent="0.2">
      <c r="A441" s="9">
        <v>418202</v>
      </c>
      <c r="B441" s="9" t="s">
        <v>2066</v>
      </c>
      <c r="C441" s="9" t="s">
        <v>332</v>
      </c>
      <c r="D441" s="9" t="s">
        <v>455</v>
      </c>
      <c r="E441" s="9" t="s">
        <v>92</v>
      </c>
      <c r="F441" s="188">
        <v>33239</v>
      </c>
      <c r="G441" s="9" t="s">
        <v>43</v>
      </c>
      <c r="H441" s="9" t="s">
        <v>31</v>
      </c>
      <c r="I441" s="9" t="s">
        <v>172</v>
      </c>
      <c r="J441" s="9" t="s">
        <v>32</v>
      </c>
      <c r="K441" s="9">
        <v>2014</v>
      </c>
      <c r="L441" s="9" t="s">
        <v>34</v>
      </c>
      <c r="Y441" s="9" t="s">
        <v>4060</v>
      </c>
      <c r="Z441" s="9" t="s">
        <v>1225</v>
      </c>
      <c r="AA441" s="9" t="s">
        <v>4061</v>
      </c>
      <c r="AB441" s="9" t="s">
        <v>1054</v>
      </c>
    </row>
    <row r="442" spans="1:28" x14ac:dyDescent="0.2">
      <c r="A442" s="9">
        <v>418209</v>
      </c>
      <c r="B442" s="9" t="s">
        <v>2067</v>
      </c>
      <c r="C442" s="9" t="s">
        <v>2068</v>
      </c>
      <c r="D442" s="9" t="s">
        <v>449</v>
      </c>
      <c r="E442" s="9" t="s">
        <v>92</v>
      </c>
      <c r="F442" s="188">
        <v>34709</v>
      </c>
      <c r="G442" s="9" t="s">
        <v>1018</v>
      </c>
      <c r="H442" s="9" t="s">
        <v>31</v>
      </c>
      <c r="I442" s="9" t="s">
        <v>172</v>
      </c>
      <c r="J442" s="9" t="s">
        <v>32</v>
      </c>
      <c r="K442" s="9">
        <v>2013</v>
      </c>
      <c r="L442" s="9" t="s">
        <v>83</v>
      </c>
      <c r="Y442" s="9" t="s">
        <v>4062</v>
      </c>
      <c r="Z442" s="9" t="s">
        <v>4063</v>
      </c>
      <c r="AA442" s="9" t="s">
        <v>1116</v>
      </c>
      <c r="AB442" s="9" t="s">
        <v>1099</v>
      </c>
    </row>
    <row r="443" spans="1:28" x14ac:dyDescent="0.2">
      <c r="A443" s="9">
        <v>418214</v>
      </c>
      <c r="B443" s="9" t="s">
        <v>2069</v>
      </c>
      <c r="C443" s="9" t="s">
        <v>618</v>
      </c>
      <c r="D443" s="9" t="s">
        <v>267</v>
      </c>
      <c r="E443" s="9" t="s">
        <v>93</v>
      </c>
      <c r="F443" s="188">
        <v>34090</v>
      </c>
      <c r="G443" s="9" t="s">
        <v>273</v>
      </c>
      <c r="H443" s="9" t="s">
        <v>44</v>
      </c>
      <c r="I443" s="9" t="s">
        <v>172</v>
      </c>
      <c r="J443" s="9" t="s">
        <v>32</v>
      </c>
      <c r="K443" s="9">
        <v>2011</v>
      </c>
      <c r="L443" s="9" t="s">
        <v>46</v>
      </c>
      <c r="Q443" s="9">
        <v>2000</v>
      </c>
      <c r="S443" s="9" t="s">
        <v>269</v>
      </c>
      <c r="U443" s="9" t="s">
        <v>269</v>
      </c>
      <c r="V443" s="9" t="s">
        <v>269</v>
      </c>
      <c r="W443" s="9" t="s">
        <v>269</v>
      </c>
    </row>
    <row r="444" spans="1:28" x14ac:dyDescent="0.2">
      <c r="A444" s="9">
        <v>418231</v>
      </c>
      <c r="B444" s="9" t="s">
        <v>2070</v>
      </c>
      <c r="C444" s="9" t="s">
        <v>562</v>
      </c>
      <c r="D444" s="9" t="s">
        <v>293</v>
      </c>
      <c r="E444" s="9" t="s">
        <v>93</v>
      </c>
      <c r="F444" s="188">
        <v>35431</v>
      </c>
      <c r="G444" s="9" t="s">
        <v>34</v>
      </c>
      <c r="H444" s="9" t="s">
        <v>31</v>
      </c>
      <c r="I444" s="9" t="s">
        <v>172</v>
      </c>
      <c r="J444" s="9" t="s">
        <v>32</v>
      </c>
      <c r="K444" s="9">
        <v>2014</v>
      </c>
      <c r="L444" s="9" t="s">
        <v>34</v>
      </c>
      <c r="Y444" s="9" t="s">
        <v>4064</v>
      </c>
      <c r="Z444" s="9" t="s">
        <v>1121</v>
      </c>
      <c r="AA444" s="9" t="s">
        <v>4065</v>
      </c>
      <c r="AB444" s="9" t="s">
        <v>1038</v>
      </c>
    </row>
    <row r="445" spans="1:28" x14ac:dyDescent="0.2">
      <c r="A445" s="9">
        <v>418232</v>
      </c>
      <c r="B445" s="9" t="s">
        <v>2071</v>
      </c>
      <c r="C445" s="9" t="s">
        <v>302</v>
      </c>
      <c r="D445" s="9" t="s">
        <v>287</v>
      </c>
      <c r="E445" s="9" t="s">
        <v>92</v>
      </c>
      <c r="F445" s="188">
        <v>34505</v>
      </c>
      <c r="G445" s="9" t="s">
        <v>447</v>
      </c>
      <c r="H445" s="9" t="s">
        <v>31</v>
      </c>
      <c r="I445" s="9" t="s">
        <v>172</v>
      </c>
      <c r="J445" s="9" t="s">
        <v>32</v>
      </c>
      <c r="K445" s="9">
        <v>2012</v>
      </c>
      <c r="L445" s="9" t="s">
        <v>46</v>
      </c>
      <c r="Q445" s="9">
        <v>2000</v>
      </c>
      <c r="V445" s="9" t="s">
        <v>269</v>
      </c>
      <c r="W445" s="9" t="s">
        <v>269</v>
      </c>
      <c r="X445" s="9" t="s">
        <v>504</v>
      </c>
    </row>
    <row r="446" spans="1:28" x14ac:dyDescent="0.2">
      <c r="A446" s="9">
        <v>418242</v>
      </c>
      <c r="B446" s="9" t="s">
        <v>2072</v>
      </c>
      <c r="C446" s="9" t="s">
        <v>2073</v>
      </c>
      <c r="D446" s="9" t="s">
        <v>2074</v>
      </c>
      <c r="E446" s="9" t="s">
        <v>93</v>
      </c>
      <c r="F446" s="188">
        <v>29050</v>
      </c>
      <c r="G446" s="9" t="s">
        <v>34</v>
      </c>
      <c r="H446" s="9" t="s">
        <v>31</v>
      </c>
      <c r="I446" s="9" t="s">
        <v>172</v>
      </c>
      <c r="Y446" s="9" t="s">
        <v>4066</v>
      </c>
      <c r="Z446" s="9" t="s">
        <v>4067</v>
      </c>
      <c r="AA446" s="9" t="s">
        <v>4068</v>
      </c>
      <c r="AB446" s="9" t="s">
        <v>1070</v>
      </c>
    </row>
    <row r="447" spans="1:28" x14ac:dyDescent="0.2">
      <c r="A447" s="9">
        <v>418252</v>
      </c>
      <c r="B447" s="9" t="s">
        <v>2075</v>
      </c>
      <c r="C447" s="9" t="s">
        <v>634</v>
      </c>
      <c r="D447" s="9" t="s">
        <v>433</v>
      </c>
      <c r="E447" s="9" t="s">
        <v>92</v>
      </c>
      <c r="F447" s="188">
        <v>34335</v>
      </c>
      <c r="G447" s="9" t="s">
        <v>34</v>
      </c>
      <c r="H447" s="9" t="s">
        <v>31</v>
      </c>
      <c r="I447" s="9" t="s">
        <v>172</v>
      </c>
      <c r="Q447" s="9">
        <v>2000</v>
      </c>
      <c r="R447" s="9" t="s">
        <v>269</v>
      </c>
      <c r="S447" s="9" t="s">
        <v>269</v>
      </c>
      <c r="T447" s="9" t="s">
        <v>269</v>
      </c>
      <c r="U447" s="9" t="s">
        <v>269</v>
      </c>
      <c r="V447" s="9" t="s">
        <v>269</v>
      </c>
      <c r="W447" s="9" t="s">
        <v>269</v>
      </c>
      <c r="X447" s="9" t="s">
        <v>504</v>
      </c>
    </row>
    <row r="448" spans="1:28" x14ac:dyDescent="0.2">
      <c r="A448" s="9">
        <v>418256</v>
      </c>
      <c r="B448" s="9" t="s">
        <v>2076</v>
      </c>
      <c r="C448" s="9" t="s">
        <v>480</v>
      </c>
      <c r="D448" s="9" t="s">
        <v>464</v>
      </c>
      <c r="E448" s="9" t="s">
        <v>93</v>
      </c>
      <c r="F448" s="188">
        <v>34335</v>
      </c>
      <c r="G448" s="9" t="s">
        <v>89</v>
      </c>
      <c r="H448" s="9" t="s">
        <v>31</v>
      </c>
      <c r="I448" s="9" t="s">
        <v>172</v>
      </c>
      <c r="J448" s="9" t="s">
        <v>32</v>
      </c>
      <c r="K448" s="9">
        <v>2012</v>
      </c>
      <c r="L448" s="9" t="s">
        <v>46</v>
      </c>
      <c r="Q448" s="9">
        <v>2000</v>
      </c>
      <c r="T448" s="9" t="s">
        <v>269</v>
      </c>
      <c r="U448" s="9" t="s">
        <v>269</v>
      </c>
      <c r="V448" s="9" t="s">
        <v>269</v>
      </c>
      <c r="W448" s="9" t="s">
        <v>269</v>
      </c>
      <c r="X448" s="9" t="s">
        <v>504</v>
      </c>
    </row>
    <row r="449" spans="1:28" x14ac:dyDescent="0.2">
      <c r="A449" s="9">
        <v>418284</v>
      </c>
      <c r="B449" s="9" t="s">
        <v>2077</v>
      </c>
      <c r="C449" s="9" t="s">
        <v>347</v>
      </c>
      <c r="D449" s="9" t="s">
        <v>287</v>
      </c>
      <c r="E449" s="9" t="s">
        <v>92</v>
      </c>
      <c r="F449" s="188">
        <v>34700</v>
      </c>
      <c r="G449" s="9" t="s">
        <v>34</v>
      </c>
      <c r="H449" s="9" t="s">
        <v>31</v>
      </c>
      <c r="I449" s="9" t="s">
        <v>172</v>
      </c>
      <c r="J449" s="9" t="s">
        <v>29</v>
      </c>
      <c r="K449" s="9">
        <v>2014</v>
      </c>
      <c r="L449" s="9" t="s">
        <v>34</v>
      </c>
      <c r="Q449" s="9">
        <v>2000</v>
      </c>
      <c r="W449" s="9" t="s">
        <v>269</v>
      </c>
    </row>
    <row r="450" spans="1:28" x14ac:dyDescent="0.2">
      <c r="A450" s="9">
        <v>418290</v>
      </c>
      <c r="B450" s="9" t="s">
        <v>2078</v>
      </c>
      <c r="C450" s="9" t="s">
        <v>457</v>
      </c>
      <c r="D450" s="9" t="s">
        <v>531</v>
      </c>
      <c r="E450" s="9" t="s">
        <v>92</v>
      </c>
      <c r="F450" s="188">
        <v>35431</v>
      </c>
      <c r="G450" s="9" t="s">
        <v>34</v>
      </c>
      <c r="H450" s="9" t="s">
        <v>31</v>
      </c>
      <c r="I450" s="9" t="s">
        <v>172</v>
      </c>
      <c r="J450" s="9" t="s">
        <v>32</v>
      </c>
      <c r="K450" s="9">
        <v>2014</v>
      </c>
      <c r="L450" s="9" t="s">
        <v>34</v>
      </c>
      <c r="X450" s="9" t="s">
        <v>504</v>
      </c>
      <c r="Y450" s="9" t="s">
        <v>4069</v>
      </c>
      <c r="Z450" s="9" t="s">
        <v>4070</v>
      </c>
      <c r="AA450" s="9" t="s">
        <v>4071</v>
      </c>
      <c r="AB450" s="9" t="s">
        <v>1061</v>
      </c>
    </row>
    <row r="451" spans="1:28" x14ac:dyDescent="0.2">
      <c r="A451" s="9">
        <v>418310</v>
      </c>
      <c r="B451" s="9" t="s">
        <v>2079</v>
      </c>
      <c r="C451" s="9" t="s">
        <v>2080</v>
      </c>
      <c r="D451" s="9" t="s">
        <v>279</v>
      </c>
      <c r="E451" s="9" t="s">
        <v>92</v>
      </c>
      <c r="F451" s="188">
        <v>33604</v>
      </c>
      <c r="G451" s="9" t="s">
        <v>34</v>
      </c>
      <c r="H451" s="9" t="s">
        <v>31</v>
      </c>
      <c r="I451" s="9" t="s">
        <v>172</v>
      </c>
      <c r="J451" s="9" t="s">
        <v>29</v>
      </c>
      <c r="K451" s="9">
        <v>2014</v>
      </c>
      <c r="L451" s="9" t="s">
        <v>34</v>
      </c>
      <c r="N451" s="9">
        <v>1222</v>
      </c>
      <c r="O451" s="188">
        <v>44609.415914351855</v>
      </c>
      <c r="P451" s="9">
        <v>31000</v>
      </c>
      <c r="Y451" s="9" t="s">
        <v>4072</v>
      </c>
      <c r="Z451" s="9" t="s">
        <v>4073</v>
      </c>
      <c r="AA451" s="9" t="s">
        <v>1092</v>
      </c>
      <c r="AB451" s="9" t="s">
        <v>1038</v>
      </c>
    </row>
    <row r="452" spans="1:28" x14ac:dyDescent="0.2">
      <c r="A452" s="9">
        <v>418320</v>
      </c>
      <c r="B452" s="9" t="s">
        <v>2081</v>
      </c>
      <c r="C452" s="9" t="s">
        <v>2082</v>
      </c>
      <c r="D452" s="9" t="s">
        <v>322</v>
      </c>
      <c r="E452" s="9" t="s">
        <v>92</v>
      </c>
      <c r="F452" s="188">
        <v>34553</v>
      </c>
      <c r="G452" s="9" t="s">
        <v>34</v>
      </c>
      <c r="H452" s="9" t="s">
        <v>31</v>
      </c>
      <c r="I452" s="9" t="s">
        <v>172</v>
      </c>
      <c r="J452" s="9" t="s">
        <v>32</v>
      </c>
      <c r="K452" s="9">
        <v>2012</v>
      </c>
      <c r="L452" s="9" t="s">
        <v>34</v>
      </c>
      <c r="Q452" s="9">
        <v>2000</v>
      </c>
      <c r="T452" s="9" t="s">
        <v>269</v>
      </c>
      <c r="V452" s="9" t="s">
        <v>269</v>
      </c>
      <c r="W452" s="9" t="s">
        <v>269</v>
      </c>
      <c r="X452" s="9" t="s">
        <v>504</v>
      </c>
    </row>
    <row r="453" spans="1:28" x14ac:dyDescent="0.2">
      <c r="A453" s="9">
        <v>418348</v>
      </c>
      <c r="B453" s="9" t="s">
        <v>2083</v>
      </c>
      <c r="C453" s="9" t="s">
        <v>405</v>
      </c>
      <c r="D453" s="9" t="s">
        <v>2084</v>
      </c>
      <c r="E453" s="9" t="s">
        <v>92</v>
      </c>
      <c r="F453" s="188">
        <v>34090</v>
      </c>
      <c r="G453" s="9" t="s">
        <v>34</v>
      </c>
      <c r="H453" s="9" t="s">
        <v>31</v>
      </c>
      <c r="I453" s="9" t="s">
        <v>172</v>
      </c>
      <c r="J453" s="9" t="s">
        <v>29</v>
      </c>
      <c r="K453" s="9">
        <v>2011</v>
      </c>
      <c r="L453" s="9" t="s">
        <v>34</v>
      </c>
      <c r="Q453" s="9">
        <v>2000</v>
      </c>
      <c r="W453" s="9" t="s">
        <v>269</v>
      </c>
      <c r="X453" s="9" t="s">
        <v>680</v>
      </c>
    </row>
    <row r="454" spans="1:28" x14ac:dyDescent="0.2">
      <c r="A454" s="9">
        <v>418349</v>
      </c>
      <c r="B454" s="9" t="s">
        <v>2085</v>
      </c>
      <c r="C454" s="9" t="s">
        <v>2086</v>
      </c>
      <c r="D454" s="9" t="s">
        <v>833</v>
      </c>
      <c r="E454" s="9" t="s">
        <v>92</v>
      </c>
      <c r="F454" s="188">
        <v>33972</v>
      </c>
      <c r="G454" s="9" t="s">
        <v>1998</v>
      </c>
      <c r="H454" s="9" t="s">
        <v>31</v>
      </c>
      <c r="I454" s="9" t="s">
        <v>172</v>
      </c>
      <c r="J454" s="9" t="s">
        <v>32</v>
      </c>
      <c r="K454" s="9">
        <v>2010</v>
      </c>
      <c r="L454" s="9" t="s">
        <v>34</v>
      </c>
      <c r="Q454" s="9">
        <v>2000</v>
      </c>
      <c r="S454" s="9" t="s">
        <v>269</v>
      </c>
      <c r="T454" s="9" t="s">
        <v>269</v>
      </c>
      <c r="U454" s="9" t="s">
        <v>269</v>
      </c>
      <c r="V454" s="9" t="s">
        <v>269</v>
      </c>
      <c r="W454" s="9" t="s">
        <v>269</v>
      </c>
      <c r="X454" s="9" t="s">
        <v>504</v>
      </c>
    </row>
    <row r="455" spans="1:28" x14ac:dyDescent="0.2">
      <c r="A455" s="9">
        <v>418379</v>
      </c>
      <c r="B455" s="9" t="s">
        <v>2087</v>
      </c>
      <c r="C455" s="9" t="s">
        <v>573</v>
      </c>
      <c r="D455" s="9" t="s">
        <v>429</v>
      </c>
      <c r="E455" s="9" t="s">
        <v>92</v>
      </c>
      <c r="F455" s="188">
        <v>35431</v>
      </c>
      <c r="G455" s="9" t="s">
        <v>34</v>
      </c>
      <c r="H455" s="9" t="s">
        <v>31</v>
      </c>
      <c r="I455" s="9" t="s">
        <v>172</v>
      </c>
      <c r="J455" s="9" t="s">
        <v>32</v>
      </c>
      <c r="K455" s="9">
        <v>2014</v>
      </c>
      <c r="L455" s="9" t="s">
        <v>34</v>
      </c>
      <c r="Y455" s="9" t="s">
        <v>4074</v>
      </c>
      <c r="Z455" s="9" t="s">
        <v>3844</v>
      </c>
      <c r="AA455" s="9" t="s">
        <v>4075</v>
      </c>
      <c r="AB455" s="9" t="s">
        <v>1054</v>
      </c>
    </row>
    <row r="456" spans="1:28" x14ac:dyDescent="0.2">
      <c r="A456" s="9">
        <v>418393</v>
      </c>
      <c r="B456" s="9" t="s">
        <v>2088</v>
      </c>
      <c r="C456" s="9" t="s">
        <v>424</v>
      </c>
      <c r="D456" s="9" t="s">
        <v>563</v>
      </c>
      <c r="E456" s="9" t="s">
        <v>92</v>
      </c>
      <c r="F456" s="188">
        <v>34335</v>
      </c>
      <c r="G456" s="9" t="s">
        <v>2089</v>
      </c>
      <c r="H456" s="9" t="s">
        <v>31</v>
      </c>
      <c r="I456" s="9" t="s">
        <v>172</v>
      </c>
      <c r="J456" s="9" t="s">
        <v>29</v>
      </c>
      <c r="K456" s="9">
        <v>2011</v>
      </c>
      <c r="L456" s="9" t="s">
        <v>46</v>
      </c>
      <c r="Q456" s="9">
        <v>2000</v>
      </c>
      <c r="W456" s="9" t="s">
        <v>269</v>
      </c>
      <c r="X456" s="9" t="s">
        <v>680</v>
      </c>
    </row>
    <row r="457" spans="1:28" x14ac:dyDescent="0.2">
      <c r="A457" s="9">
        <v>418401</v>
      </c>
      <c r="B457" s="9" t="s">
        <v>984</v>
      </c>
      <c r="C457" s="9" t="s">
        <v>344</v>
      </c>
      <c r="D457" s="9" t="s">
        <v>2090</v>
      </c>
      <c r="E457" s="9" t="s">
        <v>92</v>
      </c>
      <c r="F457" s="188">
        <v>33239</v>
      </c>
      <c r="G457" s="9" t="s">
        <v>985</v>
      </c>
      <c r="H457" s="9" t="s">
        <v>31</v>
      </c>
      <c r="I457" s="9" t="s">
        <v>172</v>
      </c>
      <c r="J457" s="9" t="s">
        <v>32</v>
      </c>
      <c r="K457" s="9">
        <v>2011</v>
      </c>
      <c r="L457" s="9" t="s">
        <v>89</v>
      </c>
      <c r="Q457" s="9">
        <v>2000</v>
      </c>
      <c r="U457" s="9" t="s">
        <v>269</v>
      </c>
      <c r="V457" s="9" t="s">
        <v>269</v>
      </c>
      <c r="W457" s="9" t="s">
        <v>269</v>
      </c>
    </row>
    <row r="458" spans="1:28" x14ac:dyDescent="0.2">
      <c r="A458" s="9">
        <v>418424</v>
      </c>
      <c r="B458" s="9" t="s">
        <v>2091</v>
      </c>
      <c r="C458" s="9" t="s">
        <v>395</v>
      </c>
      <c r="D458" s="9" t="s">
        <v>290</v>
      </c>
      <c r="E458" s="9" t="s">
        <v>92</v>
      </c>
      <c r="F458" s="188">
        <v>34285</v>
      </c>
      <c r="G458" s="9" t="s">
        <v>34</v>
      </c>
      <c r="H458" s="9" t="s">
        <v>31</v>
      </c>
      <c r="I458" s="9" t="s">
        <v>172</v>
      </c>
      <c r="J458" s="9" t="s">
        <v>29</v>
      </c>
      <c r="K458" s="9">
        <v>20111</v>
      </c>
      <c r="L458" s="9" t="s">
        <v>34</v>
      </c>
      <c r="Q458" s="9">
        <v>2000</v>
      </c>
      <c r="S458" s="9" t="s">
        <v>269</v>
      </c>
      <c r="T458" s="9" t="s">
        <v>269</v>
      </c>
      <c r="U458" s="9" t="s">
        <v>269</v>
      </c>
      <c r="V458" s="9" t="s">
        <v>269</v>
      </c>
      <c r="W458" s="9" t="s">
        <v>269</v>
      </c>
      <c r="X458" s="9" t="s">
        <v>504</v>
      </c>
    </row>
    <row r="459" spans="1:28" x14ac:dyDescent="0.2">
      <c r="A459" s="9">
        <v>418425</v>
      </c>
      <c r="B459" s="9" t="s">
        <v>2092</v>
      </c>
      <c r="C459" s="9" t="s">
        <v>291</v>
      </c>
      <c r="D459" s="9" t="s">
        <v>2093</v>
      </c>
      <c r="E459" s="9" t="s">
        <v>92</v>
      </c>
      <c r="F459" s="188">
        <v>33970</v>
      </c>
      <c r="G459" s="9" t="s">
        <v>46</v>
      </c>
      <c r="H459" s="9" t="s">
        <v>31</v>
      </c>
      <c r="I459" s="9" t="s">
        <v>172</v>
      </c>
      <c r="J459" s="9" t="s">
        <v>32</v>
      </c>
      <c r="K459" s="9">
        <v>2014</v>
      </c>
      <c r="L459" s="9" t="s">
        <v>34</v>
      </c>
      <c r="Q459" s="9">
        <v>2000</v>
      </c>
      <c r="V459" s="9" t="s">
        <v>269</v>
      </c>
      <c r="W459" s="9" t="s">
        <v>269</v>
      </c>
    </row>
    <row r="460" spans="1:28" x14ac:dyDescent="0.2">
      <c r="A460" s="9">
        <v>418429</v>
      </c>
      <c r="B460" s="9" t="s">
        <v>2094</v>
      </c>
      <c r="C460" s="9" t="s">
        <v>2095</v>
      </c>
      <c r="D460" s="9" t="s">
        <v>359</v>
      </c>
      <c r="E460" s="9" t="s">
        <v>92</v>
      </c>
      <c r="F460" s="188">
        <v>35172</v>
      </c>
      <c r="G460" s="9" t="s">
        <v>34</v>
      </c>
      <c r="H460" s="9" t="s">
        <v>31</v>
      </c>
      <c r="I460" s="9" t="s">
        <v>172</v>
      </c>
      <c r="Q460" s="9">
        <v>2000</v>
      </c>
      <c r="W460" s="9" t="s">
        <v>269</v>
      </c>
    </row>
    <row r="461" spans="1:28" x14ac:dyDescent="0.2">
      <c r="A461" s="9">
        <v>418473</v>
      </c>
      <c r="B461" s="9" t="s">
        <v>2096</v>
      </c>
      <c r="C461" s="9" t="s">
        <v>317</v>
      </c>
      <c r="D461" s="9" t="s">
        <v>548</v>
      </c>
      <c r="E461" s="9" t="s">
        <v>93</v>
      </c>
      <c r="F461" s="188">
        <v>35240</v>
      </c>
      <c r="G461" s="9" t="s">
        <v>1017</v>
      </c>
      <c r="H461" s="9" t="s">
        <v>31</v>
      </c>
      <c r="I461" s="9" t="s">
        <v>172</v>
      </c>
      <c r="J461" s="9" t="s">
        <v>32</v>
      </c>
      <c r="K461" s="9">
        <v>2014</v>
      </c>
      <c r="L461" s="9" t="s">
        <v>46</v>
      </c>
      <c r="X461" s="9" t="s">
        <v>504</v>
      </c>
      <c r="Y461" s="9" t="s">
        <v>4076</v>
      </c>
      <c r="Z461" s="9" t="s">
        <v>1091</v>
      </c>
      <c r="AA461" s="9" t="s">
        <v>4077</v>
      </c>
      <c r="AB461" s="9" t="s">
        <v>1200</v>
      </c>
    </row>
    <row r="462" spans="1:28" x14ac:dyDescent="0.2">
      <c r="A462" s="9">
        <v>418496</v>
      </c>
      <c r="B462" s="9" t="s">
        <v>2097</v>
      </c>
      <c r="C462" s="9" t="s">
        <v>284</v>
      </c>
      <c r="D462" s="9" t="s">
        <v>388</v>
      </c>
      <c r="E462" s="9" t="s">
        <v>92</v>
      </c>
      <c r="F462" s="188">
        <v>35304</v>
      </c>
      <c r="G462" s="9" t="s">
        <v>762</v>
      </c>
      <c r="H462" s="9" t="s">
        <v>31</v>
      </c>
      <c r="I462" s="9" t="s">
        <v>172</v>
      </c>
      <c r="J462" s="9" t="s">
        <v>32</v>
      </c>
      <c r="K462" s="9">
        <v>2014</v>
      </c>
      <c r="L462" s="9" t="s">
        <v>83</v>
      </c>
      <c r="X462" s="9" t="s">
        <v>504</v>
      </c>
      <c r="Y462" s="9" t="s">
        <v>4078</v>
      </c>
      <c r="Z462" s="9" t="s">
        <v>4079</v>
      </c>
      <c r="AA462" s="9" t="s">
        <v>1295</v>
      </c>
      <c r="AB462" s="9" t="s">
        <v>1099</v>
      </c>
    </row>
    <row r="463" spans="1:28" x14ac:dyDescent="0.2">
      <c r="A463" s="9">
        <v>418511</v>
      </c>
      <c r="B463" s="9" t="s">
        <v>2098</v>
      </c>
      <c r="C463" s="9" t="s">
        <v>1042</v>
      </c>
      <c r="D463" s="9" t="s">
        <v>696</v>
      </c>
      <c r="E463" s="9" t="s">
        <v>93</v>
      </c>
      <c r="F463" s="188">
        <v>29428</v>
      </c>
      <c r="G463" s="9" t="s">
        <v>86</v>
      </c>
      <c r="H463" s="9" t="s">
        <v>31</v>
      </c>
      <c r="I463" s="9" t="s">
        <v>172</v>
      </c>
      <c r="Y463" s="9" t="s">
        <v>4080</v>
      </c>
      <c r="Z463" s="9" t="s">
        <v>4081</v>
      </c>
      <c r="AA463" s="9" t="s">
        <v>4082</v>
      </c>
      <c r="AB463" s="9" t="s">
        <v>1038</v>
      </c>
    </row>
    <row r="464" spans="1:28" x14ac:dyDescent="0.2">
      <c r="A464" s="9">
        <v>418524</v>
      </c>
      <c r="B464" s="9" t="s">
        <v>2099</v>
      </c>
      <c r="C464" s="9" t="s">
        <v>708</v>
      </c>
      <c r="D464" s="9" t="s">
        <v>279</v>
      </c>
      <c r="E464" s="9" t="s">
        <v>92</v>
      </c>
      <c r="F464" s="188">
        <v>33970</v>
      </c>
      <c r="G464" s="9" t="s">
        <v>2100</v>
      </c>
      <c r="H464" s="9" t="s">
        <v>31</v>
      </c>
      <c r="I464" s="9" t="s">
        <v>172</v>
      </c>
      <c r="J464" s="9" t="s">
        <v>32</v>
      </c>
      <c r="K464" s="9">
        <v>2011</v>
      </c>
      <c r="L464" s="9" t="s">
        <v>34</v>
      </c>
      <c r="Q464" s="9">
        <v>2000</v>
      </c>
      <c r="U464" s="9" t="s">
        <v>269</v>
      </c>
      <c r="V464" s="9" t="s">
        <v>269</v>
      </c>
      <c r="W464" s="9" t="s">
        <v>269</v>
      </c>
    </row>
    <row r="465" spans="1:28" x14ac:dyDescent="0.2">
      <c r="A465" s="9">
        <v>418526</v>
      </c>
      <c r="B465" s="9" t="s">
        <v>2101</v>
      </c>
      <c r="C465" s="9" t="s">
        <v>2102</v>
      </c>
      <c r="D465" s="9" t="s">
        <v>519</v>
      </c>
      <c r="E465" s="9" t="s">
        <v>93</v>
      </c>
      <c r="F465" s="188">
        <v>33941</v>
      </c>
      <c r="G465" s="9" t="s">
        <v>34</v>
      </c>
      <c r="H465" s="9" t="s">
        <v>31</v>
      </c>
      <c r="I465" s="9" t="s">
        <v>172</v>
      </c>
      <c r="J465" s="9" t="s">
        <v>29</v>
      </c>
      <c r="K465" s="9">
        <v>2011</v>
      </c>
      <c r="L465" s="9" t="s">
        <v>34</v>
      </c>
      <c r="Q465" s="9">
        <v>2000</v>
      </c>
      <c r="V465" s="9" t="s">
        <v>269</v>
      </c>
      <c r="W465" s="9" t="s">
        <v>269</v>
      </c>
    </row>
    <row r="466" spans="1:28" x14ac:dyDescent="0.2">
      <c r="A466" s="9">
        <v>418572</v>
      </c>
      <c r="B466" s="9" t="s">
        <v>2103</v>
      </c>
      <c r="C466" s="9" t="s">
        <v>316</v>
      </c>
      <c r="D466" s="9" t="s">
        <v>318</v>
      </c>
      <c r="E466" s="9" t="s">
        <v>92</v>
      </c>
      <c r="F466" s="188">
        <v>34335</v>
      </c>
      <c r="G466" s="9" t="s">
        <v>34</v>
      </c>
      <c r="H466" s="9" t="s">
        <v>31</v>
      </c>
      <c r="I466" s="9" t="s">
        <v>172</v>
      </c>
      <c r="J466" s="9" t="s">
        <v>29</v>
      </c>
      <c r="K466" s="9">
        <v>2012</v>
      </c>
      <c r="L466" s="9" t="s">
        <v>34</v>
      </c>
      <c r="Q466" s="9">
        <v>2000</v>
      </c>
      <c r="V466" s="9" t="s">
        <v>269</v>
      </c>
      <c r="W466" s="9" t="s">
        <v>269</v>
      </c>
      <c r="X466" s="9" t="s">
        <v>504</v>
      </c>
    </row>
    <row r="467" spans="1:28" x14ac:dyDescent="0.2">
      <c r="A467" s="9">
        <v>418591</v>
      </c>
      <c r="B467" s="9" t="s">
        <v>2104</v>
      </c>
      <c r="C467" s="9" t="s">
        <v>350</v>
      </c>
      <c r="D467" s="9" t="s">
        <v>2105</v>
      </c>
      <c r="E467" s="9" t="s">
        <v>92</v>
      </c>
      <c r="F467" s="188">
        <v>34335</v>
      </c>
      <c r="G467" s="9" t="s">
        <v>2106</v>
      </c>
      <c r="H467" s="9" t="s">
        <v>31</v>
      </c>
      <c r="I467" s="9" t="s">
        <v>172</v>
      </c>
      <c r="J467" s="9" t="s">
        <v>29</v>
      </c>
      <c r="K467" s="9">
        <v>2011</v>
      </c>
      <c r="L467" s="9" t="s">
        <v>83</v>
      </c>
      <c r="Q467" s="9">
        <v>2000</v>
      </c>
      <c r="U467" s="9" t="s">
        <v>269</v>
      </c>
      <c r="V467" s="9" t="s">
        <v>269</v>
      </c>
      <c r="W467" s="9" t="s">
        <v>269</v>
      </c>
      <c r="X467" s="9" t="s">
        <v>680</v>
      </c>
    </row>
    <row r="468" spans="1:28" x14ac:dyDescent="0.2">
      <c r="A468" s="9">
        <v>418597</v>
      </c>
      <c r="B468" s="9" t="s">
        <v>2107</v>
      </c>
      <c r="C468" s="9" t="s">
        <v>616</v>
      </c>
      <c r="D468" s="9" t="s">
        <v>364</v>
      </c>
      <c r="I468" s="9" t="s">
        <v>172</v>
      </c>
      <c r="Q468" s="9">
        <v>2000</v>
      </c>
      <c r="W468" s="9" t="s">
        <v>269</v>
      </c>
    </row>
    <row r="469" spans="1:28" x14ac:dyDescent="0.2">
      <c r="A469" s="9">
        <v>418614</v>
      </c>
      <c r="B469" s="9" t="s">
        <v>2108</v>
      </c>
      <c r="C469" s="9" t="s">
        <v>921</v>
      </c>
      <c r="D469" s="9" t="s">
        <v>574</v>
      </c>
      <c r="E469" s="9" t="s">
        <v>92</v>
      </c>
      <c r="F469" s="188">
        <v>32735</v>
      </c>
      <c r="G469" s="9" t="s">
        <v>34</v>
      </c>
      <c r="H469" s="9" t="s">
        <v>31</v>
      </c>
      <c r="I469" s="9" t="s">
        <v>172</v>
      </c>
      <c r="Q469" s="9">
        <v>2000</v>
      </c>
      <c r="U469" s="9" t="s">
        <v>269</v>
      </c>
      <c r="V469" s="9" t="s">
        <v>269</v>
      </c>
      <c r="W469" s="9" t="s">
        <v>269</v>
      </c>
      <c r="X469" s="9" t="s">
        <v>504</v>
      </c>
    </row>
    <row r="470" spans="1:28" x14ac:dyDescent="0.2">
      <c r="A470" s="9">
        <v>418616</v>
      </c>
      <c r="B470" s="9" t="s">
        <v>2109</v>
      </c>
      <c r="C470" s="9" t="s">
        <v>493</v>
      </c>
      <c r="D470" s="9" t="s">
        <v>328</v>
      </c>
      <c r="E470" s="9" t="s">
        <v>92</v>
      </c>
      <c r="F470" s="188">
        <v>34082</v>
      </c>
      <c r="G470" s="9" t="s">
        <v>34</v>
      </c>
      <c r="H470" s="9" t="s">
        <v>31</v>
      </c>
      <c r="I470" s="9" t="s">
        <v>172</v>
      </c>
      <c r="K470" s="9">
        <v>2010</v>
      </c>
      <c r="L470" s="9" t="s">
        <v>34</v>
      </c>
      <c r="Y470" s="9" t="s">
        <v>4083</v>
      </c>
      <c r="Z470" s="9" t="s">
        <v>4084</v>
      </c>
      <c r="AA470" s="9" t="s">
        <v>1147</v>
      </c>
      <c r="AB470" s="9" t="s">
        <v>1072</v>
      </c>
    </row>
    <row r="471" spans="1:28" x14ac:dyDescent="0.2">
      <c r="A471" s="9">
        <v>418620</v>
      </c>
      <c r="B471" s="9" t="s">
        <v>2110</v>
      </c>
      <c r="C471" s="9" t="s">
        <v>330</v>
      </c>
      <c r="D471" s="9" t="s">
        <v>323</v>
      </c>
      <c r="E471" s="9" t="s">
        <v>92</v>
      </c>
      <c r="F471" s="188">
        <v>34495</v>
      </c>
      <c r="G471" s="9" t="s">
        <v>34</v>
      </c>
      <c r="H471" s="9" t="s">
        <v>31</v>
      </c>
      <c r="I471" s="9" t="s">
        <v>172</v>
      </c>
      <c r="J471" s="9" t="s">
        <v>32</v>
      </c>
      <c r="K471" s="9">
        <v>2012</v>
      </c>
      <c r="L471" s="9" t="s">
        <v>34</v>
      </c>
      <c r="Q471" s="9">
        <v>2000</v>
      </c>
      <c r="U471" s="9" t="s">
        <v>269</v>
      </c>
      <c r="V471" s="9" t="s">
        <v>269</v>
      </c>
      <c r="W471" s="9" t="s">
        <v>269</v>
      </c>
    </row>
    <row r="472" spans="1:28" x14ac:dyDescent="0.2">
      <c r="A472" s="9">
        <v>418627</v>
      </c>
      <c r="B472" s="9" t="s">
        <v>2111</v>
      </c>
      <c r="C472" s="9" t="s">
        <v>277</v>
      </c>
      <c r="D472" s="9" t="s">
        <v>369</v>
      </c>
      <c r="E472" s="9" t="s">
        <v>92</v>
      </c>
      <c r="F472" s="188">
        <v>35242</v>
      </c>
      <c r="G472" s="9" t="s">
        <v>2112</v>
      </c>
      <c r="H472" s="9" t="s">
        <v>31</v>
      </c>
      <c r="I472" s="9" t="s">
        <v>172</v>
      </c>
      <c r="J472" s="9" t="s">
        <v>32</v>
      </c>
      <c r="K472" s="9">
        <v>2014</v>
      </c>
      <c r="L472" s="9" t="s">
        <v>83</v>
      </c>
      <c r="Q472" s="9">
        <v>2000</v>
      </c>
      <c r="V472" s="9" t="s">
        <v>269</v>
      </c>
      <c r="W472" s="9" t="s">
        <v>269</v>
      </c>
    </row>
    <row r="473" spans="1:28" x14ac:dyDescent="0.2">
      <c r="A473" s="9">
        <v>418644</v>
      </c>
      <c r="B473" s="9" t="s">
        <v>2113</v>
      </c>
      <c r="C473" s="9" t="s">
        <v>2114</v>
      </c>
      <c r="D473" s="9" t="s">
        <v>414</v>
      </c>
      <c r="E473" s="9" t="s">
        <v>92</v>
      </c>
      <c r="F473" s="188">
        <v>35065</v>
      </c>
      <c r="G473" s="9" t="s">
        <v>46</v>
      </c>
      <c r="H473" s="9" t="s">
        <v>31</v>
      </c>
      <c r="I473" s="9" t="s">
        <v>172</v>
      </c>
      <c r="Q473" s="9">
        <v>2000</v>
      </c>
      <c r="R473" s="9" t="s">
        <v>269</v>
      </c>
      <c r="S473" s="9" t="s">
        <v>269</v>
      </c>
      <c r="T473" s="9" t="s">
        <v>269</v>
      </c>
      <c r="U473" s="9" t="s">
        <v>269</v>
      </c>
      <c r="V473" s="9" t="s">
        <v>269</v>
      </c>
      <c r="W473" s="9" t="s">
        <v>269</v>
      </c>
      <c r="X473" s="9" t="s">
        <v>504</v>
      </c>
    </row>
    <row r="474" spans="1:28" x14ac:dyDescent="0.2">
      <c r="A474" s="9">
        <v>418654</v>
      </c>
      <c r="B474" s="9" t="s">
        <v>2115</v>
      </c>
      <c r="C474" s="9" t="s">
        <v>907</v>
      </c>
      <c r="D474" s="9" t="s">
        <v>2116</v>
      </c>
      <c r="E474" s="9" t="s">
        <v>92</v>
      </c>
      <c r="F474" s="188">
        <v>34335</v>
      </c>
      <c r="G474" s="9" t="s">
        <v>34</v>
      </c>
      <c r="H474" s="9" t="s">
        <v>31</v>
      </c>
      <c r="I474" s="9" t="s">
        <v>172</v>
      </c>
      <c r="J474" s="9" t="s">
        <v>32</v>
      </c>
      <c r="K474" s="9">
        <v>2014</v>
      </c>
      <c r="L474" s="9" t="s">
        <v>34</v>
      </c>
      <c r="Q474" s="9">
        <v>2000</v>
      </c>
      <c r="W474" s="9" t="s">
        <v>269</v>
      </c>
      <c r="X474" s="9" t="s">
        <v>504</v>
      </c>
    </row>
    <row r="475" spans="1:28" x14ac:dyDescent="0.2">
      <c r="A475" s="9">
        <v>418656</v>
      </c>
      <c r="B475" s="9" t="s">
        <v>2117</v>
      </c>
      <c r="C475" s="9" t="s">
        <v>2118</v>
      </c>
      <c r="D475" s="9" t="s">
        <v>386</v>
      </c>
      <c r="E475" s="9" t="s">
        <v>92</v>
      </c>
      <c r="F475" s="188">
        <v>35135</v>
      </c>
      <c r="G475" s="9" t="s">
        <v>34</v>
      </c>
      <c r="H475" s="9" t="s">
        <v>31</v>
      </c>
      <c r="I475" s="9" t="s">
        <v>172</v>
      </c>
      <c r="J475" s="9" t="s">
        <v>32</v>
      </c>
      <c r="K475" s="9">
        <v>2014</v>
      </c>
      <c r="L475" s="9" t="s">
        <v>34</v>
      </c>
      <c r="N475" s="9">
        <v>1244</v>
      </c>
      <c r="O475" s="188">
        <v>44609.517916666664</v>
      </c>
      <c r="P475" s="9">
        <v>22000</v>
      </c>
      <c r="Y475" s="9" t="s">
        <v>4085</v>
      </c>
      <c r="Z475" s="9" t="s">
        <v>4086</v>
      </c>
      <c r="AA475" s="9" t="s">
        <v>4087</v>
      </c>
      <c r="AB475" s="9" t="s">
        <v>1072</v>
      </c>
    </row>
    <row r="476" spans="1:28" x14ac:dyDescent="0.2">
      <c r="A476" s="9">
        <v>418664</v>
      </c>
      <c r="B476" s="9" t="s">
        <v>2119</v>
      </c>
      <c r="C476" s="9" t="s">
        <v>306</v>
      </c>
      <c r="D476" s="9" t="s">
        <v>829</v>
      </c>
      <c r="E476" s="9" t="s">
        <v>92</v>
      </c>
      <c r="F476" s="188">
        <v>35065</v>
      </c>
      <c r="G476" s="9" t="s">
        <v>34</v>
      </c>
      <c r="H476" s="9" t="s">
        <v>31</v>
      </c>
      <c r="I476" s="9" t="s">
        <v>172</v>
      </c>
      <c r="J476" s="9" t="s">
        <v>32</v>
      </c>
      <c r="K476" s="9">
        <v>2011</v>
      </c>
      <c r="L476" s="9" t="s">
        <v>34</v>
      </c>
      <c r="Y476" s="9" t="s">
        <v>4088</v>
      </c>
      <c r="Z476" s="9" t="s">
        <v>1165</v>
      </c>
      <c r="AA476" s="9" t="s">
        <v>4089</v>
      </c>
      <c r="AB476" s="9" t="s">
        <v>1180</v>
      </c>
    </row>
    <row r="477" spans="1:28" x14ac:dyDescent="0.2">
      <c r="A477" s="9">
        <v>418670</v>
      </c>
      <c r="B477" s="9" t="s">
        <v>2120</v>
      </c>
      <c r="C477" s="9" t="s">
        <v>361</v>
      </c>
      <c r="D477" s="9" t="s">
        <v>272</v>
      </c>
      <c r="E477" s="9" t="s">
        <v>92</v>
      </c>
      <c r="F477" s="188">
        <v>34700</v>
      </c>
      <c r="G477" s="9" t="s">
        <v>34</v>
      </c>
      <c r="H477" s="9" t="s">
        <v>31</v>
      </c>
      <c r="I477" s="9" t="s">
        <v>172</v>
      </c>
      <c r="Q477" s="9">
        <v>2000</v>
      </c>
      <c r="R477" s="9" t="s">
        <v>269</v>
      </c>
      <c r="U477" s="9" t="s">
        <v>269</v>
      </c>
      <c r="V477" s="9" t="s">
        <v>269</v>
      </c>
      <c r="W477" s="9" t="s">
        <v>269</v>
      </c>
    </row>
    <row r="478" spans="1:28" x14ac:dyDescent="0.2">
      <c r="A478" s="9">
        <v>418674</v>
      </c>
      <c r="B478" s="9" t="s">
        <v>2121</v>
      </c>
      <c r="C478" s="9" t="s">
        <v>410</v>
      </c>
      <c r="D478" s="9" t="s">
        <v>433</v>
      </c>
      <c r="E478" s="9" t="s">
        <v>92</v>
      </c>
      <c r="F478" s="188">
        <v>34478</v>
      </c>
      <c r="G478" s="9" t="s">
        <v>34</v>
      </c>
      <c r="H478" s="9" t="s">
        <v>31</v>
      </c>
      <c r="I478" s="9" t="s">
        <v>172</v>
      </c>
      <c r="J478" s="9" t="s">
        <v>29</v>
      </c>
      <c r="K478" s="9">
        <v>2013</v>
      </c>
      <c r="L478" s="9" t="s">
        <v>34</v>
      </c>
      <c r="Q478" s="9">
        <v>2000</v>
      </c>
      <c r="W478" s="9" t="s">
        <v>269</v>
      </c>
      <c r="X478" s="9" t="s">
        <v>504</v>
      </c>
    </row>
    <row r="479" spans="1:28" x14ac:dyDescent="0.2">
      <c r="A479" s="9">
        <v>418686</v>
      </c>
      <c r="B479" s="9" t="s">
        <v>2122</v>
      </c>
      <c r="C479" s="9" t="s">
        <v>573</v>
      </c>
      <c r="D479" s="9" t="s">
        <v>296</v>
      </c>
      <c r="E479" s="9" t="s">
        <v>92</v>
      </c>
      <c r="F479" s="188">
        <v>34797</v>
      </c>
      <c r="G479" s="9" t="s">
        <v>34</v>
      </c>
      <c r="H479" s="9" t="s">
        <v>31</v>
      </c>
      <c r="I479" s="9" t="s">
        <v>172</v>
      </c>
      <c r="J479" s="9" t="s">
        <v>32</v>
      </c>
      <c r="K479" s="9">
        <v>2014</v>
      </c>
      <c r="L479" s="9" t="s">
        <v>34</v>
      </c>
      <c r="Y479" s="9" t="s">
        <v>4090</v>
      </c>
      <c r="Z479" s="9" t="s">
        <v>4091</v>
      </c>
      <c r="AA479" s="9" t="s">
        <v>4092</v>
      </c>
      <c r="AB479" s="9" t="s">
        <v>1038</v>
      </c>
    </row>
    <row r="480" spans="1:28" x14ac:dyDescent="0.2">
      <c r="A480" s="9">
        <v>418689</v>
      </c>
      <c r="B480" s="9" t="s">
        <v>2123</v>
      </c>
      <c r="C480" s="9" t="s">
        <v>1322</v>
      </c>
      <c r="D480" s="9" t="s">
        <v>285</v>
      </c>
      <c r="E480" s="9" t="s">
        <v>92</v>
      </c>
      <c r="F480" s="188">
        <v>35431</v>
      </c>
      <c r="G480" s="9" t="s">
        <v>2124</v>
      </c>
      <c r="H480" s="9" t="s">
        <v>31</v>
      </c>
      <c r="I480" s="9" t="s">
        <v>172</v>
      </c>
      <c r="J480" s="9" t="s">
        <v>32</v>
      </c>
      <c r="K480" s="9">
        <v>2014</v>
      </c>
      <c r="L480" s="9" t="s">
        <v>46</v>
      </c>
      <c r="Q480" s="9">
        <v>2000</v>
      </c>
      <c r="W480" s="9" t="s">
        <v>269</v>
      </c>
      <c r="X480" s="9" t="s">
        <v>504</v>
      </c>
    </row>
    <row r="481" spans="1:28" x14ac:dyDescent="0.2">
      <c r="A481" s="9">
        <v>418693</v>
      </c>
      <c r="B481" s="9" t="s">
        <v>2125</v>
      </c>
      <c r="C481" s="9" t="s">
        <v>302</v>
      </c>
      <c r="D481" s="9" t="s">
        <v>2126</v>
      </c>
      <c r="E481" s="9" t="s">
        <v>92</v>
      </c>
      <c r="F481" s="188">
        <v>34438</v>
      </c>
      <c r="G481" s="9" t="s">
        <v>273</v>
      </c>
      <c r="H481" s="9" t="s">
        <v>35</v>
      </c>
      <c r="I481" s="9" t="s">
        <v>172</v>
      </c>
      <c r="J481" s="9" t="s">
        <v>29</v>
      </c>
      <c r="K481" s="9">
        <v>2010</v>
      </c>
      <c r="L481" s="9" t="s">
        <v>34</v>
      </c>
      <c r="Q481" s="9">
        <v>2000</v>
      </c>
      <c r="U481" s="9" t="s">
        <v>269</v>
      </c>
      <c r="V481" s="9" t="s">
        <v>269</v>
      </c>
      <c r="W481" s="9" t="s">
        <v>269</v>
      </c>
      <c r="X481" s="9" t="s">
        <v>504</v>
      </c>
    </row>
    <row r="482" spans="1:28" x14ac:dyDescent="0.2">
      <c r="A482" s="9">
        <v>418697</v>
      </c>
      <c r="B482" s="9" t="s">
        <v>2095</v>
      </c>
      <c r="C482" s="9" t="s">
        <v>1848</v>
      </c>
      <c r="D482" s="9" t="s">
        <v>986</v>
      </c>
      <c r="E482" s="9" t="s">
        <v>92</v>
      </c>
      <c r="F482" s="188">
        <v>34020</v>
      </c>
      <c r="G482" s="9" t="s">
        <v>2127</v>
      </c>
      <c r="H482" s="9" t="s">
        <v>31</v>
      </c>
      <c r="I482" s="9" t="s">
        <v>172</v>
      </c>
      <c r="J482" s="9" t="s">
        <v>29</v>
      </c>
      <c r="K482" s="9">
        <v>2011</v>
      </c>
      <c r="L482" s="9" t="s">
        <v>46</v>
      </c>
      <c r="Q482" s="9">
        <v>2000</v>
      </c>
      <c r="U482" s="9" t="s">
        <v>269</v>
      </c>
      <c r="V482" s="9" t="s">
        <v>269</v>
      </c>
      <c r="W482" s="9" t="s">
        <v>269</v>
      </c>
    </row>
    <row r="483" spans="1:28" x14ac:dyDescent="0.2">
      <c r="A483" s="9">
        <v>418702</v>
      </c>
      <c r="B483" s="9" t="s">
        <v>2128</v>
      </c>
      <c r="C483" s="9" t="s">
        <v>2129</v>
      </c>
      <c r="D483" s="9" t="s">
        <v>647</v>
      </c>
      <c r="E483" s="9" t="s">
        <v>92</v>
      </c>
      <c r="F483" s="188">
        <v>34700</v>
      </c>
      <c r="G483" s="9" t="s">
        <v>34</v>
      </c>
      <c r="H483" s="9" t="s">
        <v>31</v>
      </c>
      <c r="I483" s="9" t="s">
        <v>172</v>
      </c>
      <c r="J483" s="9" t="s">
        <v>32</v>
      </c>
      <c r="K483" s="9">
        <v>2015</v>
      </c>
      <c r="L483" s="9" t="s">
        <v>34</v>
      </c>
      <c r="Y483" s="9" t="s">
        <v>4093</v>
      </c>
      <c r="Z483" s="9" t="s">
        <v>4094</v>
      </c>
      <c r="AA483" s="9" t="s">
        <v>4095</v>
      </c>
      <c r="AB483" s="9" t="s">
        <v>1049</v>
      </c>
    </row>
    <row r="484" spans="1:28" x14ac:dyDescent="0.2">
      <c r="A484" s="9">
        <v>418735</v>
      </c>
      <c r="B484" s="9" t="s">
        <v>2130</v>
      </c>
      <c r="C484" s="9" t="s">
        <v>2131</v>
      </c>
      <c r="D484" s="9" t="s">
        <v>945</v>
      </c>
      <c r="E484" s="9" t="s">
        <v>92</v>
      </c>
      <c r="F484" s="188">
        <v>35096</v>
      </c>
      <c r="G484" s="9" t="s">
        <v>34</v>
      </c>
      <c r="H484" s="9" t="s">
        <v>31</v>
      </c>
      <c r="I484" s="9" t="s">
        <v>172</v>
      </c>
      <c r="J484" s="9" t="s">
        <v>32</v>
      </c>
      <c r="K484" s="9">
        <v>2014</v>
      </c>
      <c r="L484" s="9" t="s">
        <v>46</v>
      </c>
      <c r="Q484" s="9">
        <v>2000</v>
      </c>
      <c r="V484" s="9" t="s">
        <v>269</v>
      </c>
      <c r="W484" s="9" t="s">
        <v>269</v>
      </c>
    </row>
    <row r="485" spans="1:28" x14ac:dyDescent="0.2">
      <c r="A485" s="9">
        <v>418772</v>
      </c>
      <c r="B485" s="9" t="s">
        <v>2132</v>
      </c>
      <c r="C485" s="9" t="s">
        <v>375</v>
      </c>
      <c r="D485" s="9" t="s">
        <v>732</v>
      </c>
      <c r="E485" s="9" t="s">
        <v>92</v>
      </c>
      <c r="F485" s="188">
        <v>33239</v>
      </c>
      <c r="G485" s="9" t="s">
        <v>34</v>
      </c>
      <c r="H485" s="9" t="s">
        <v>31</v>
      </c>
      <c r="I485" s="9" t="s">
        <v>172</v>
      </c>
      <c r="J485" s="9" t="s">
        <v>32</v>
      </c>
      <c r="K485" s="9">
        <v>2009</v>
      </c>
      <c r="L485" s="9" t="s">
        <v>34</v>
      </c>
      <c r="Y485" s="9" t="s">
        <v>4096</v>
      </c>
      <c r="Z485" s="9" t="s">
        <v>4097</v>
      </c>
      <c r="AA485" s="9" t="s">
        <v>1108</v>
      </c>
      <c r="AB485" s="9" t="s">
        <v>1072</v>
      </c>
    </row>
    <row r="486" spans="1:28" x14ac:dyDescent="0.2">
      <c r="A486" s="9">
        <v>418773</v>
      </c>
      <c r="B486" s="9" t="s">
        <v>2133</v>
      </c>
      <c r="C486" s="9" t="s">
        <v>721</v>
      </c>
      <c r="D486" s="9" t="s">
        <v>323</v>
      </c>
      <c r="E486" s="9" t="s">
        <v>92</v>
      </c>
      <c r="F486" s="188">
        <v>34335</v>
      </c>
      <c r="G486" s="9" t="s">
        <v>34</v>
      </c>
      <c r="H486" s="9" t="s">
        <v>31</v>
      </c>
      <c r="I486" s="9" t="s">
        <v>172</v>
      </c>
      <c r="J486" s="9" t="s">
        <v>32</v>
      </c>
      <c r="K486" s="9">
        <v>2014</v>
      </c>
      <c r="L486" s="9" t="s">
        <v>34</v>
      </c>
      <c r="X486" s="9" t="s">
        <v>504</v>
      </c>
      <c r="Y486" s="9" t="s">
        <v>4098</v>
      </c>
      <c r="Z486" s="9" t="s">
        <v>1107</v>
      </c>
      <c r="AA486" s="9" t="s">
        <v>1059</v>
      </c>
      <c r="AB486" s="9" t="s">
        <v>1054</v>
      </c>
    </row>
    <row r="487" spans="1:28" x14ac:dyDescent="0.2">
      <c r="A487" s="9">
        <v>418778</v>
      </c>
      <c r="B487" s="9" t="s">
        <v>2134</v>
      </c>
      <c r="C487" s="9" t="s">
        <v>292</v>
      </c>
      <c r="D487" s="9" t="s">
        <v>293</v>
      </c>
      <c r="E487" s="9" t="s">
        <v>92</v>
      </c>
      <c r="F487" s="188">
        <v>35129</v>
      </c>
      <c r="G487" s="9" t="s">
        <v>34</v>
      </c>
      <c r="H487" s="9" t="s">
        <v>31</v>
      </c>
      <c r="I487" s="9" t="s">
        <v>172</v>
      </c>
      <c r="J487" s="9" t="s">
        <v>32</v>
      </c>
      <c r="K487" s="9">
        <v>2014</v>
      </c>
      <c r="L487" s="9" t="s">
        <v>34</v>
      </c>
      <c r="N487" s="9">
        <v>968</v>
      </c>
      <c r="O487" s="188">
        <v>44599.525104166663</v>
      </c>
      <c r="P487" s="9">
        <v>66000</v>
      </c>
      <c r="Y487" s="9" t="s">
        <v>4099</v>
      </c>
      <c r="Z487" s="9" t="s">
        <v>4100</v>
      </c>
      <c r="AA487" s="9" t="s">
        <v>1093</v>
      </c>
      <c r="AB487" s="9" t="s">
        <v>1072</v>
      </c>
    </row>
    <row r="488" spans="1:28" x14ac:dyDescent="0.2">
      <c r="A488" s="9">
        <v>418795</v>
      </c>
      <c r="B488" s="9" t="s">
        <v>2135</v>
      </c>
      <c r="C488" s="9" t="s">
        <v>458</v>
      </c>
      <c r="D488" s="9" t="s">
        <v>414</v>
      </c>
      <c r="E488" s="9" t="s">
        <v>92</v>
      </c>
      <c r="F488" s="188">
        <v>34335</v>
      </c>
      <c r="G488" s="9" t="s">
        <v>46</v>
      </c>
      <c r="H488" s="9" t="s">
        <v>31</v>
      </c>
      <c r="I488" s="9" t="s">
        <v>172</v>
      </c>
      <c r="J488" s="9" t="s">
        <v>32</v>
      </c>
      <c r="K488" s="9">
        <v>2014</v>
      </c>
      <c r="L488" s="9" t="s">
        <v>34</v>
      </c>
      <c r="Q488" s="9">
        <v>2000</v>
      </c>
      <c r="V488" s="9" t="s">
        <v>269</v>
      </c>
      <c r="W488" s="9" t="s">
        <v>269</v>
      </c>
      <c r="X488" s="9" t="s">
        <v>504</v>
      </c>
    </row>
    <row r="489" spans="1:28" x14ac:dyDescent="0.2">
      <c r="A489" s="9">
        <v>418820</v>
      </c>
      <c r="B489" s="9" t="s">
        <v>2136</v>
      </c>
      <c r="C489" s="9" t="s">
        <v>325</v>
      </c>
      <c r="D489" s="9" t="s">
        <v>359</v>
      </c>
      <c r="E489" s="9" t="s">
        <v>92</v>
      </c>
      <c r="F489" s="188">
        <v>34231</v>
      </c>
      <c r="G489" s="9" t="s">
        <v>34</v>
      </c>
      <c r="H489" s="9" t="s">
        <v>31</v>
      </c>
      <c r="I489" s="9" t="s">
        <v>172</v>
      </c>
      <c r="J489" s="9" t="s">
        <v>32</v>
      </c>
      <c r="K489" s="9">
        <v>2011</v>
      </c>
      <c r="L489" s="9" t="s">
        <v>34</v>
      </c>
      <c r="Y489" s="9" t="s">
        <v>4101</v>
      </c>
      <c r="Z489" s="9" t="s">
        <v>4102</v>
      </c>
      <c r="AA489" s="9" t="s">
        <v>4103</v>
      </c>
      <c r="AB489" s="9" t="s">
        <v>1070</v>
      </c>
    </row>
    <row r="490" spans="1:28" x14ac:dyDescent="0.2">
      <c r="A490" s="9">
        <v>418845</v>
      </c>
      <c r="B490" s="9" t="s">
        <v>663</v>
      </c>
      <c r="C490" s="9" t="s">
        <v>270</v>
      </c>
      <c r="D490" s="9" t="s">
        <v>2137</v>
      </c>
      <c r="E490" s="9" t="s">
        <v>92</v>
      </c>
      <c r="F490" s="188">
        <v>33434</v>
      </c>
      <c r="G490" s="9" t="s">
        <v>668</v>
      </c>
      <c r="H490" s="9" t="s">
        <v>31</v>
      </c>
      <c r="I490" s="9" t="s">
        <v>172</v>
      </c>
      <c r="Q490" s="9">
        <v>2000</v>
      </c>
      <c r="U490" s="9" t="s">
        <v>269</v>
      </c>
      <c r="V490" s="9" t="s">
        <v>269</v>
      </c>
      <c r="W490" s="9" t="s">
        <v>269</v>
      </c>
    </row>
    <row r="491" spans="1:28" x14ac:dyDescent="0.2">
      <c r="A491" s="9">
        <v>418861</v>
      </c>
      <c r="B491" s="9" t="s">
        <v>2138</v>
      </c>
      <c r="C491" s="9" t="s">
        <v>616</v>
      </c>
      <c r="D491" s="9" t="s">
        <v>403</v>
      </c>
      <c r="E491" s="9" t="s">
        <v>92</v>
      </c>
      <c r="F491" s="188">
        <v>34939</v>
      </c>
      <c r="G491" s="9" t="s">
        <v>34</v>
      </c>
      <c r="H491" s="9" t="s">
        <v>31</v>
      </c>
      <c r="I491" s="9" t="s">
        <v>172</v>
      </c>
      <c r="J491" s="9" t="s">
        <v>32</v>
      </c>
      <c r="K491" s="9">
        <v>2013</v>
      </c>
      <c r="L491" s="9" t="s">
        <v>34</v>
      </c>
      <c r="Y491" s="9" t="s">
        <v>4104</v>
      </c>
      <c r="Z491" s="9" t="s">
        <v>1275</v>
      </c>
      <c r="AA491" s="9" t="s">
        <v>4047</v>
      </c>
      <c r="AB491" s="9" t="s">
        <v>1049</v>
      </c>
    </row>
    <row r="492" spans="1:28" x14ac:dyDescent="0.2">
      <c r="A492" s="9">
        <v>418880</v>
      </c>
      <c r="B492" s="9" t="s">
        <v>2139</v>
      </c>
      <c r="C492" s="9" t="s">
        <v>588</v>
      </c>
      <c r="D492" s="9" t="s">
        <v>2140</v>
      </c>
      <c r="E492" s="9" t="s">
        <v>92</v>
      </c>
      <c r="F492" s="188">
        <v>28474</v>
      </c>
      <c r="G492" s="9" t="s">
        <v>473</v>
      </c>
      <c r="H492" s="9" t="s">
        <v>31</v>
      </c>
      <c r="I492" s="9" t="s">
        <v>172</v>
      </c>
      <c r="J492" s="9" t="s">
        <v>29</v>
      </c>
      <c r="K492" s="9">
        <v>1997</v>
      </c>
      <c r="L492" s="9" t="s">
        <v>34</v>
      </c>
      <c r="Q492" s="9">
        <v>2000</v>
      </c>
      <c r="W492" s="9" t="s">
        <v>269</v>
      </c>
    </row>
    <row r="493" spans="1:28" x14ac:dyDescent="0.2">
      <c r="A493" s="9">
        <v>418885</v>
      </c>
      <c r="B493" s="9" t="s">
        <v>2141</v>
      </c>
      <c r="C493" s="9" t="s">
        <v>284</v>
      </c>
      <c r="D493" s="9" t="s">
        <v>267</v>
      </c>
      <c r="E493" s="9" t="s">
        <v>92</v>
      </c>
      <c r="F493" s="188">
        <v>35065</v>
      </c>
      <c r="G493" s="9" t="s">
        <v>34</v>
      </c>
      <c r="H493" s="9" t="s">
        <v>31</v>
      </c>
      <c r="I493" s="9" t="s">
        <v>172</v>
      </c>
      <c r="J493" s="9" t="s">
        <v>32</v>
      </c>
      <c r="K493" s="9">
        <v>2003</v>
      </c>
      <c r="L493" s="9" t="s">
        <v>46</v>
      </c>
      <c r="Q493" s="9">
        <v>2000</v>
      </c>
      <c r="V493" s="9" t="s">
        <v>269</v>
      </c>
      <c r="W493" s="9" t="s">
        <v>269</v>
      </c>
      <c r="X493" s="9" t="s">
        <v>680</v>
      </c>
    </row>
    <row r="494" spans="1:28" x14ac:dyDescent="0.2">
      <c r="A494" s="9">
        <v>418900</v>
      </c>
      <c r="B494" s="9" t="s">
        <v>2142</v>
      </c>
      <c r="C494" s="9" t="s">
        <v>325</v>
      </c>
      <c r="D494" s="9" t="s">
        <v>911</v>
      </c>
      <c r="E494" s="9" t="s">
        <v>93</v>
      </c>
      <c r="F494" s="188">
        <v>32143</v>
      </c>
      <c r="G494" s="9" t="s">
        <v>46</v>
      </c>
      <c r="H494" s="9" t="s">
        <v>35</v>
      </c>
      <c r="I494" s="9" t="s">
        <v>172</v>
      </c>
      <c r="Q494" s="9">
        <v>2000</v>
      </c>
      <c r="U494" s="9" t="s">
        <v>269</v>
      </c>
      <c r="V494" s="9" t="s">
        <v>269</v>
      </c>
      <c r="W494" s="9" t="s">
        <v>269</v>
      </c>
      <c r="X494" s="9" t="s">
        <v>504</v>
      </c>
    </row>
    <row r="495" spans="1:28" x14ac:dyDescent="0.2">
      <c r="A495" s="9">
        <v>418916</v>
      </c>
      <c r="B495" s="9" t="s">
        <v>2143</v>
      </c>
      <c r="C495" s="9" t="s">
        <v>495</v>
      </c>
      <c r="D495" s="9" t="s">
        <v>2144</v>
      </c>
      <c r="E495" s="9" t="s">
        <v>92</v>
      </c>
      <c r="F495" s="188">
        <v>28491</v>
      </c>
      <c r="G495" s="9" t="s">
        <v>34</v>
      </c>
      <c r="H495" s="9" t="s">
        <v>31</v>
      </c>
      <c r="I495" s="9" t="s">
        <v>172</v>
      </c>
      <c r="Q495" s="9">
        <v>2000</v>
      </c>
      <c r="R495" s="9" t="s">
        <v>269</v>
      </c>
      <c r="S495" s="9" t="s">
        <v>269</v>
      </c>
      <c r="T495" s="9" t="s">
        <v>269</v>
      </c>
      <c r="U495" s="9" t="s">
        <v>269</v>
      </c>
      <c r="V495" s="9" t="s">
        <v>269</v>
      </c>
      <c r="W495" s="9" t="s">
        <v>269</v>
      </c>
      <c r="X495" s="9" t="s">
        <v>504</v>
      </c>
    </row>
    <row r="496" spans="1:28" x14ac:dyDescent="0.2">
      <c r="A496" s="9">
        <v>418918</v>
      </c>
      <c r="B496" s="9" t="s">
        <v>2145</v>
      </c>
      <c r="C496" s="9" t="s">
        <v>786</v>
      </c>
      <c r="D496" s="9" t="s">
        <v>285</v>
      </c>
      <c r="E496" s="9" t="s">
        <v>92</v>
      </c>
      <c r="F496" s="188">
        <v>34799</v>
      </c>
      <c r="G496" s="9" t="s">
        <v>34</v>
      </c>
      <c r="H496" s="9" t="s">
        <v>31</v>
      </c>
      <c r="I496" s="9" t="s">
        <v>172</v>
      </c>
      <c r="J496" s="9" t="s">
        <v>32</v>
      </c>
      <c r="K496" s="9">
        <v>2013</v>
      </c>
      <c r="L496" s="9" t="s">
        <v>34</v>
      </c>
      <c r="Q496" s="9">
        <v>2000</v>
      </c>
      <c r="T496" s="9" t="s">
        <v>269</v>
      </c>
      <c r="U496" s="9" t="s">
        <v>269</v>
      </c>
      <c r="V496" s="9" t="s">
        <v>269</v>
      </c>
      <c r="W496" s="9" t="s">
        <v>269</v>
      </c>
      <c r="X496" s="9" t="s">
        <v>504</v>
      </c>
    </row>
    <row r="497" spans="1:28" x14ac:dyDescent="0.2">
      <c r="A497" s="9">
        <v>418940</v>
      </c>
      <c r="B497" s="9" t="s">
        <v>2146</v>
      </c>
      <c r="C497" s="9" t="s">
        <v>327</v>
      </c>
      <c r="D497" s="9" t="s">
        <v>2147</v>
      </c>
      <c r="E497" s="9" t="s">
        <v>92</v>
      </c>
      <c r="F497" s="188">
        <v>35437</v>
      </c>
      <c r="G497" s="9" t="s">
        <v>34</v>
      </c>
      <c r="H497" s="9" t="s">
        <v>31</v>
      </c>
      <c r="I497" s="9" t="s">
        <v>172</v>
      </c>
      <c r="J497" s="9" t="s">
        <v>32</v>
      </c>
      <c r="K497" s="9">
        <v>2014</v>
      </c>
      <c r="L497" s="9" t="s">
        <v>34</v>
      </c>
      <c r="Q497" s="9">
        <v>2000</v>
      </c>
      <c r="V497" s="9" t="s">
        <v>269</v>
      </c>
      <c r="W497" s="9" t="s">
        <v>269</v>
      </c>
      <c r="X497" s="9" t="s">
        <v>504</v>
      </c>
    </row>
    <row r="498" spans="1:28" x14ac:dyDescent="0.2">
      <c r="A498" s="9">
        <v>418944</v>
      </c>
      <c r="B498" s="9" t="s">
        <v>2148</v>
      </c>
      <c r="C498" s="9" t="s">
        <v>345</v>
      </c>
      <c r="D498" s="9" t="s">
        <v>724</v>
      </c>
      <c r="E498" s="9" t="s">
        <v>92</v>
      </c>
      <c r="F498" s="188">
        <v>35067</v>
      </c>
      <c r="G498" s="9" t="s">
        <v>53</v>
      </c>
      <c r="H498" s="9" t="s">
        <v>31</v>
      </c>
      <c r="I498" s="9" t="s">
        <v>172</v>
      </c>
      <c r="J498" s="9" t="s">
        <v>32</v>
      </c>
      <c r="K498" s="9">
        <v>2014</v>
      </c>
      <c r="L498" s="9" t="s">
        <v>34</v>
      </c>
    </row>
    <row r="499" spans="1:28" x14ac:dyDescent="0.2">
      <c r="A499" s="9">
        <v>418945</v>
      </c>
      <c r="B499" s="9" t="s">
        <v>2149</v>
      </c>
      <c r="C499" s="9" t="s">
        <v>588</v>
      </c>
      <c r="D499" s="9" t="s">
        <v>403</v>
      </c>
      <c r="E499" s="9" t="s">
        <v>93</v>
      </c>
      <c r="F499" s="188">
        <v>32509</v>
      </c>
      <c r="H499" s="9" t="s">
        <v>31</v>
      </c>
      <c r="I499" s="9" t="s">
        <v>172</v>
      </c>
      <c r="J499" s="9" t="s">
        <v>29</v>
      </c>
      <c r="K499" s="9">
        <v>2007</v>
      </c>
      <c r="L499" s="9" t="s">
        <v>56</v>
      </c>
      <c r="X499" s="9" t="s">
        <v>504</v>
      </c>
      <c r="Y499" s="9" t="s">
        <v>4105</v>
      </c>
      <c r="Z499" s="9" t="s">
        <v>4106</v>
      </c>
      <c r="AA499" s="9" t="s">
        <v>4107</v>
      </c>
      <c r="AB499" s="9" t="s">
        <v>1038</v>
      </c>
    </row>
    <row r="500" spans="1:28" x14ac:dyDescent="0.2">
      <c r="A500" s="9">
        <v>418952</v>
      </c>
      <c r="B500" s="9" t="s">
        <v>2150</v>
      </c>
      <c r="C500" s="9" t="s">
        <v>552</v>
      </c>
      <c r="D500" s="9" t="s">
        <v>508</v>
      </c>
      <c r="E500" s="9" t="s">
        <v>92</v>
      </c>
      <c r="F500" s="188">
        <v>33970</v>
      </c>
      <c r="G500" s="9" t="s">
        <v>86</v>
      </c>
      <c r="H500" s="9" t="s">
        <v>31</v>
      </c>
      <c r="I500" s="9" t="s">
        <v>172</v>
      </c>
      <c r="J500" s="9" t="s">
        <v>29</v>
      </c>
      <c r="K500" s="9">
        <v>2013</v>
      </c>
      <c r="L500" s="9" t="s">
        <v>34</v>
      </c>
      <c r="X500" s="9" t="s">
        <v>504</v>
      </c>
      <c r="Y500" s="9" t="s">
        <v>4108</v>
      </c>
      <c r="Z500" s="9" t="s">
        <v>4109</v>
      </c>
      <c r="AA500" s="9" t="s">
        <v>1171</v>
      </c>
      <c r="AB500" s="9" t="s">
        <v>1054</v>
      </c>
    </row>
    <row r="501" spans="1:28" x14ac:dyDescent="0.2">
      <c r="A501" s="9">
        <v>418968</v>
      </c>
      <c r="B501" s="9" t="s">
        <v>2151</v>
      </c>
      <c r="C501" s="9" t="s">
        <v>2152</v>
      </c>
      <c r="D501" s="9" t="s">
        <v>287</v>
      </c>
      <c r="E501" s="9" t="s">
        <v>93</v>
      </c>
      <c r="F501" s="188">
        <v>34700</v>
      </c>
      <c r="G501" s="9" t="s">
        <v>89</v>
      </c>
      <c r="H501" s="9" t="s">
        <v>31</v>
      </c>
      <c r="I501" s="9" t="s">
        <v>172</v>
      </c>
      <c r="Q501" s="9">
        <v>2000</v>
      </c>
      <c r="V501" s="9" t="s">
        <v>269</v>
      </c>
      <c r="W501" s="9" t="s">
        <v>269</v>
      </c>
    </row>
    <row r="502" spans="1:28" x14ac:dyDescent="0.2">
      <c r="A502" s="9">
        <v>418978</v>
      </c>
      <c r="B502" s="9" t="s">
        <v>2153</v>
      </c>
      <c r="C502" s="9" t="s">
        <v>284</v>
      </c>
      <c r="D502" s="9" t="s">
        <v>328</v>
      </c>
      <c r="E502" s="9" t="s">
        <v>93</v>
      </c>
      <c r="F502" s="188">
        <v>35085</v>
      </c>
      <c r="G502" s="9" t="s">
        <v>34</v>
      </c>
      <c r="H502" s="9" t="s">
        <v>31</v>
      </c>
      <c r="I502" s="9" t="s">
        <v>172</v>
      </c>
      <c r="J502" s="9" t="s">
        <v>32</v>
      </c>
      <c r="K502" s="9">
        <v>2014</v>
      </c>
      <c r="L502" s="9" t="s">
        <v>34</v>
      </c>
    </row>
    <row r="503" spans="1:28" x14ac:dyDescent="0.2">
      <c r="A503" s="9">
        <v>418985</v>
      </c>
      <c r="B503" s="9" t="s">
        <v>2154</v>
      </c>
      <c r="C503" s="9" t="s">
        <v>393</v>
      </c>
      <c r="D503" s="9" t="s">
        <v>574</v>
      </c>
      <c r="E503" s="9" t="s">
        <v>93</v>
      </c>
      <c r="F503" s="188">
        <v>29743</v>
      </c>
      <c r="G503" s="9" t="s">
        <v>34</v>
      </c>
      <c r="H503" s="9" t="s">
        <v>31</v>
      </c>
      <c r="I503" s="9" t="s">
        <v>172</v>
      </c>
      <c r="J503" s="9" t="s">
        <v>32</v>
      </c>
      <c r="K503" s="9">
        <v>2014</v>
      </c>
      <c r="L503" s="9" t="s">
        <v>34</v>
      </c>
      <c r="Y503" s="9" t="s">
        <v>4110</v>
      </c>
      <c r="Z503" s="9" t="s">
        <v>4111</v>
      </c>
      <c r="AA503" s="9" t="s">
        <v>4112</v>
      </c>
      <c r="AB503" s="9" t="s">
        <v>1049</v>
      </c>
    </row>
    <row r="504" spans="1:28" x14ac:dyDescent="0.2">
      <c r="A504" s="9">
        <v>419000</v>
      </c>
      <c r="B504" s="9" t="s">
        <v>2155</v>
      </c>
      <c r="C504" s="9" t="s">
        <v>536</v>
      </c>
      <c r="D504" s="9" t="s">
        <v>321</v>
      </c>
      <c r="E504" s="9" t="s">
        <v>93</v>
      </c>
      <c r="F504" s="188">
        <v>34335</v>
      </c>
      <c r="G504" s="9" t="s">
        <v>34</v>
      </c>
      <c r="H504" s="9" t="s">
        <v>31</v>
      </c>
      <c r="I504" s="9" t="s">
        <v>172</v>
      </c>
      <c r="J504" s="9" t="s">
        <v>32</v>
      </c>
      <c r="K504" s="9">
        <v>1996</v>
      </c>
      <c r="L504" s="9" t="s">
        <v>34</v>
      </c>
      <c r="X504" s="9" t="s">
        <v>504</v>
      </c>
      <c r="Y504" s="9" t="s">
        <v>4113</v>
      </c>
      <c r="Z504" s="9" t="s">
        <v>4114</v>
      </c>
      <c r="AA504" s="9" t="s">
        <v>4115</v>
      </c>
      <c r="AB504" s="9" t="s">
        <v>1054</v>
      </c>
    </row>
    <row r="505" spans="1:28" x14ac:dyDescent="0.2">
      <c r="A505" s="9">
        <v>419049</v>
      </c>
      <c r="B505" s="9" t="s">
        <v>2156</v>
      </c>
      <c r="C505" s="9" t="s">
        <v>677</v>
      </c>
      <c r="D505" s="9" t="s">
        <v>513</v>
      </c>
      <c r="E505" s="9" t="s">
        <v>92</v>
      </c>
      <c r="F505" s="188">
        <v>30468</v>
      </c>
      <c r="G505" s="9" t="s">
        <v>2157</v>
      </c>
      <c r="H505" s="9" t="s">
        <v>35</v>
      </c>
      <c r="I505" s="9" t="s">
        <v>172</v>
      </c>
      <c r="J505" s="9" t="s">
        <v>29</v>
      </c>
      <c r="K505" s="9">
        <v>2002</v>
      </c>
      <c r="L505" s="9" t="s">
        <v>83</v>
      </c>
      <c r="Q505" s="9">
        <v>2000</v>
      </c>
      <c r="T505" s="9" t="s">
        <v>269</v>
      </c>
      <c r="U505" s="9" t="s">
        <v>269</v>
      </c>
      <c r="V505" s="9" t="s">
        <v>269</v>
      </c>
      <c r="W505" s="9" t="s">
        <v>269</v>
      </c>
      <c r="X505" s="9" t="s">
        <v>504</v>
      </c>
    </row>
    <row r="506" spans="1:28" x14ac:dyDescent="0.2">
      <c r="A506" s="9">
        <v>419052</v>
      </c>
      <c r="B506" s="9" t="s">
        <v>2158</v>
      </c>
      <c r="C506" s="9" t="s">
        <v>309</v>
      </c>
      <c r="D506" s="9" t="s">
        <v>310</v>
      </c>
      <c r="E506" s="9" t="s">
        <v>93</v>
      </c>
      <c r="F506" s="188">
        <v>33239</v>
      </c>
      <c r="G506" s="9" t="s">
        <v>46</v>
      </c>
      <c r="H506" s="9" t="s">
        <v>31</v>
      </c>
      <c r="I506" s="9" t="s">
        <v>172</v>
      </c>
      <c r="N506" s="9">
        <v>619</v>
      </c>
      <c r="O506" s="188">
        <v>44592.462037037039</v>
      </c>
      <c r="P506" s="9">
        <v>46000</v>
      </c>
    </row>
    <row r="507" spans="1:28" x14ac:dyDescent="0.2">
      <c r="A507" s="9">
        <v>419088</v>
      </c>
      <c r="B507" s="9" t="s">
        <v>2159</v>
      </c>
      <c r="C507" s="9" t="s">
        <v>822</v>
      </c>
      <c r="D507" s="9" t="s">
        <v>333</v>
      </c>
      <c r="E507" s="9" t="s">
        <v>93</v>
      </c>
      <c r="F507" s="188">
        <v>33623</v>
      </c>
      <c r="G507" s="9" t="s">
        <v>34</v>
      </c>
      <c r="H507" s="9" t="s">
        <v>31</v>
      </c>
      <c r="I507" s="9" t="s">
        <v>172</v>
      </c>
      <c r="J507" s="9" t="s">
        <v>29</v>
      </c>
      <c r="K507" s="9">
        <v>2009</v>
      </c>
      <c r="L507" s="9" t="s">
        <v>89</v>
      </c>
      <c r="Q507" s="9">
        <v>2000</v>
      </c>
      <c r="W507" s="9" t="s">
        <v>269</v>
      </c>
      <c r="X507" s="9" t="s">
        <v>504</v>
      </c>
    </row>
    <row r="508" spans="1:28" x14ac:dyDescent="0.2">
      <c r="A508" s="9">
        <v>419096</v>
      </c>
      <c r="B508" s="9" t="s">
        <v>2160</v>
      </c>
      <c r="C508" s="9" t="s">
        <v>928</v>
      </c>
      <c r="D508" s="9" t="s">
        <v>889</v>
      </c>
      <c r="E508" s="9" t="s">
        <v>92</v>
      </c>
      <c r="F508" s="188">
        <v>33604</v>
      </c>
      <c r="G508" s="9" t="s">
        <v>34</v>
      </c>
      <c r="H508" s="9" t="s">
        <v>31</v>
      </c>
      <c r="I508" s="9" t="s">
        <v>172</v>
      </c>
      <c r="J508" s="9" t="s">
        <v>32</v>
      </c>
      <c r="K508" s="9">
        <v>2011</v>
      </c>
      <c r="L508" s="9" t="s">
        <v>34</v>
      </c>
      <c r="Q508" s="9">
        <v>2000</v>
      </c>
      <c r="U508" s="9" t="s">
        <v>269</v>
      </c>
      <c r="V508" s="9" t="s">
        <v>269</v>
      </c>
      <c r="W508" s="9" t="s">
        <v>269</v>
      </c>
    </row>
    <row r="509" spans="1:28" x14ac:dyDescent="0.2">
      <c r="A509" s="9">
        <v>419103</v>
      </c>
      <c r="B509" s="9" t="s">
        <v>2161</v>
      </c>
      <c r="C509" s="9" t="s">
        <v>400</v>
      </c>
      <c r="D509" s="9" t="s">
        <v>490</v>
      </c>
      <c r="E509" s="9" t="s">
        <v>92</v>
      </c>
      <c r="F509" s="188">
        <v>34189</v>
      </c>
      <c r="G509" s="9" t="s">
        <v>397</v>
      </c>
      <c r="H509" s="9" t="s">
        <v>31</v>
      </c>
      <c r="I509" s="9" t="s">
        <v>172</v>
      </c>
      <c r="J509" s="9" t="s">
        <v>32</v>
      </c>
      <c r="K509" s="9">
        <v>2012</v>
      </c>
      <c r="L509" s="9" t="s">
        <v>86</v>
      </c>
    </row>
    <row r="510" spans="1:28" x14ac:dyDescent="0.2">
      <c r="A510" s="9">
        <v>419112</v>
      </c>
      <c r="B510" s="9" t="s">
        <v>2162</v>
      </c>
      <c r="C510" s="9" t="s">
        <v>389</v>
      </c>
      <c r="D510" s="9" t="s">
        <v>318</v>
      </c>
      <c r="E510" s="9" t="s">
        <v>92</v>
      </c>
      <c r="F510" s="188">
        <v>34335</v>
      </c>
      <c r="G510" s="9" t="s">
        <v>46</v>
      </c>
      <c r="H510" s="9" t="s">
        <v>31</v>
      </c>
      <c r="I510" s="9" t="s">
        <v>172</v>
      </c>
      <c r="Q510" s="9">
        <v>2000</v>
      </c>
      <c r="R510" s="9" t="s">
        <v>269</v>
      </c>
      <c r="S510" s="9" t="s">
        <v>269</v>
      </c>
      <c r="T510" s="9" t="s">
        <v>269</v>
      </c>
      <c r="U510" s="9" t="s">
        <v>269</v>
      </c>
      <c r="V510" s="9" t="s">
        <v>269</v>
      </c>
      <c r="W510" s="9" t="s">
        <v>269</v>
      </c>
      <c r="X510" s="9" t="s">
        <v>504</v>
      </c>
    </row>
    <row r="511" spans="1:28" x14ac:dyDescent="0.2">
      <c r="A511" s="9">
        <v>419129</v>
      </c>
      <c r="B511" s="9" t="s">
        <v>2163</v>
      </c>
      <c r="C511" s="9" t="s">
        <v>405</v>
      </c>
      <c r="D511" s="9" t="s">
        <v>816</v>
      </c>
      <c r="E511" s="9" t="s">
        <v>92</v>
      </c>
      <c r="F511" s="188">
        <v>34335</v>
      </c>
      <c r="G511" s="9" t="s">
        <v>46</v>
      </c>
      <c r="H511" s="9" t="s">
        <v>31</v>
      </c>
      <c r="I511" s="9" t="s">
        <v>172</v>
      </c>
      <c r="Y511" s="9" t="s">
        <v>4116</v>
      </c>
      <c r="Z511" s="9" t="s">
        <v>4117</v>
      </c>
      <c r="AA511" s="9" t="s">
        <v>4118</v>
      </c>
      <c r="AB511" s="9" t="s">
        <v>1038</v>
      </c>
    </row>
    <row r="512" spans="1:28" x14ac:dyDescent="0.2">
      <c r="A512" s="9">
        <v>419146</v>
      </c>
      <c r="B512" s="9" t="s">
        <v>2164</v>
      </c>
      <c r="C512" s="9" t="s">
        <v>2165</v>
      </c>
      <c r="D512" s="9" t="s">
        <v>486</v>
      </c>
      <c r="E512" s="9" t="s">
        <v>92</v>
      </c>
      <c r="F512" s="188">
        <v>33604</v>
      </c>
      <c r="G512" s="9" t="s">
        <v>34</v>
      </c>
      <c r="H512" s="9" t="s">
        <v>31</v>
      </c>
      <c r="I512" s="9" t="s">
        <v>172</v>
      </c>
      <c r="Q512" s="9">
        <v>2000</v>
      </c>
      <c r="R512" s="9" t="s">
        <v>269</v>
      </c>
      <c r="S512" s="9" t="s">
        <v>269</v>
      </c>
      <c r="T512" s="9" t="s">
        <v>269</v>
      </c>
      <c r="U512" s="9" t="s">
        <v>269</v>
      </c>
      <c r="V512" s="9" t="s">
        <v>269</v>
      </c>
      <c r="W512" s="9" t="s">
        <v>269</v>
      </c>
      <c r="X512" s="9" t="s">
        <v>504</v>
      </c>
    </row>
    <row r="513" spans="1:28" x14ac:dyDescent="0.2">
      <c r="A513" s="9">
        <v>419164</v>
      </c>
      <c r="B513" s="9" t="s">
        <v>2166</v>
      </c>
      <c r="C513" s="9" t="s">
        <v>306</v>
      </c>
      <c r="D513" s="9" t="s">
        <v>655</v>
      </c>
      <c r="E513" s="9" t="s">
        <v>92</v>
      </c>
      <c r="F513" s="188">
        <v>35333</v>
      </c>
      <c r="G513" s="9" t="s">
        <v>34</v>
      </c>
      <c r="H513" s="9" t="s">
        <v>31</v>
      </c>
      <c r="I513" s="9" t="s">
        <v>172</v>
      </c>
      <c r="J513" s="9" t="s">
        <v>29</v>
      </c>
      <c r="K513" s="9">
        <v>2010</v>
      </c>
      <c r="L513" s="9" t="s">
        <v>34</v>
      </c>
      <c r="Q513" s="9">
        <v>2000</v>
      </c>
      <c r="S513" s="9" t="s">
        <v>269</v>
      </c>
      <c r="T513" s="9" t="s">
        <v>269</v>
      </c>
      <c r="U513" s="9" t="s">
        <v>269</v>
      </c>
      <c r="V513" s="9" t="s">
        <v>269</v>
      </c>
      <c r="W513" s="9" t="s">
        <v>269</v>
      </c>
      <c r="X513" s="9" t="s">
        <v>504</v>
      </c>
    </row>
    <row r="514" spans="1:28" x14ac:dyDescent="0.2">
      <c r="A514" s="9">
        <v>419176</v>
      </c>
      <c r="B514" s="9" t="s">
        <v>2167</v>
      </c>
      <c r="C514" s="9" t="s">
        <v>302</v>
      </c>
      <c r="D514" s="9" t="s">
        <v>802</v>
      </c>
      <c r="E514" s="9" t="s">
        <v>92</v>
      </c>
      <c r="F514" s="188">
        <v>34707</v>
      </c>
      <c r="G514" s="9" t="s">
        <v>2168</v>
      </c>
      <c r="H514" s="9" t="s">
        <v>31</v>
      </c>
      <c r="I514" s="9" t="s">
        <v>172</v>
      </c>
      <c r="J514" s="9" t="s">
        <v>29</v>
      </c>
      <c r="K514" s="9">
        <v>2016</v>
      </c>
      <c r="L514" s="9" t="s">
        <v>46</v>
      </c>
      <c r="Q514" s="9">
        <v>2000</v>
      </c>
      <c r="W514" s="9" t="s">
        <v>269</v>
      </c>
    </row>
    <row r="515" spans="1:28" x14ac:dyDescent="0.2">
      <c r="A515" s="9">
        <v>419178</v>
      </c>
      <c r="B515" s="9" t="s">
        <v>2169</v>
      </c>
      <c r="C515" s="9" t="s">
        <v>306</v>
      </c>
      <c r="D515" s="9" t="s">
        <v>2170</v>
      </c>
      <c r="E515" s="9" t="s">
        <v>92</v>
      </c>
      <c r="F515" s="188">
        <v>34298</v>
      </c>
      <c r="G515" s="9" t="s">
        <v>34</v>
      </c>
      <c r="H515" s="9" t="s">
        <v>31</v>
      </c>
      <c r="I515" s="9" t="s">
        <v>172</v>
      </c>
      <c r="J515" s="9" t="s">
        <v>32</v>
      </c>
      <c r="K515" s="9">
        <v>2012</v>
      </c>
      <c r="L515" s="9" t="s">
        <v>46</v>
      </c>
      <c r="Q515" s="9">
        <v>2000</v>
      </c>
      <c r="U515" s="9" t="s">
        <v>269</v>
      </c>
      <c r="V515" s="9" t="s">
        <v>269</v>
      </c>
      <c r="W515" s="9" t="s">
        <v>269</v>
      </c>
      <c r="X515" s="9" t="s">
        <v>504</v>
      </c>
    </row>
    <row r="516" spans="1:28" x14ac:dyDescent="0.2">
      <c r="A516" s="9">
        <v>419189</v>
      </c>
      <c r="B516" s="9" t="s">
        <v>2171</v>
      </c>
      <c r="C516" s="9" t="s">
        <v>266</v>
      </c>
      <c r="D516" s="9" t="s">
        <v>420</v>
      </c>
      <c r="E516" s="9" t="s">
        <v>92</v>
      </c>
      <c r="F516" s="188">
        <v>35524</v>
      </c>
      <c r="G516" s="9" t="s">
        <v>273</v>
      </c>
      <c r="H516" s="9" t="s">
        <v>31</v>
      </c>
      <c r="I516" s="9" t="s">
        <v>172</v>
      </c>
      <c r="J516" s="9" t="s">
        <v>32</v>
      </c>
      <c r="K516" s="9">
        <v>2015</v>
      </c>
      <c r="L516" s="9" t="s">
        <v>89</v>
      </c>
      <c r="Y516" s="9" t="s">
        <v>4119</v>
      </c>
      <c r="Z516" s="9" t="s">
        <v>4120</v>
      </c>
      <c r="AA516" s="9" t="s">
        <v>1131</v>
      </c>
      <c r="AB516" s="9" t="s">
        <v>1052</v>
      </c>
    </row>
    <row r="517" spans="1:28" x14ac:dyDescent="0.2">
      <c r="A517" s="9">
        <v>419195</v>
      </c>
      <c r="B517" s="9" t="s">
        <v>2172</v>
      </c>
      <c r="C517" s="9" t="s">
        <v>266</v>
      </c>
      <c r="D517" s="9" t="s">
        <v>553</v>
      </c>
      <c r="E517" s="9" t="s">
        <v>92</v>
      </c>
      <c r="F517" s="188">
        <v>35065</v>
      </c>
      <c r="G517" s="9" t="s">
        <v>580</v>
      </c>
      <c r="H517" s="9" t="s">
        <v>31</v>
      </c>
      <c r="I517" s="9" t="s">
        <v>172</v>
      </c>
      <c r="J517" s="9" t="s">
        <v>29</v>
      </c>
      <c r="K517" s="9">
        <v>2014</v>
      </c>
      <c r="L517" s="9" t="s">
        <v>34</v>
      </c>
      <c r="Q517" s="9">
        <v>2000</v>
      </c>
      <c r="T517" s="9" t="s">
        <v>269</v>
      </c>
      <c r="U517" s="9" t="s">
        <v>269</v>
      </c>
      <c r="V517" s="9" t="s">
        <v>269</v>
      </c>
      <c r="W517" s="9" t="s">
        <v>269</v>
      </c>
    </row>
    <row r="518" spans="1:28" x14ac:dyDescent="0.2">
      <c r="A518" s="9">
        <v>419208</v>
      </c>
      <c r="B518" s="9" t="s">
        <v>2173</v>
      </c>
      <c r="C518" s="9" t="s">
        <v>306</v>
      </c>
      <c r="D518" s="9" t="s">
        <v>670</v>
      </c>
      <c r="E518" s="9" t="s">
        <v>93</v>
      </c>
      <c r="F518" s="188">
        <v>32559</v>
      </c>
      <c r="G518" s="9" t="s">
        <v>685</v>
      </c>
      <c r="H518" s="9" t="s">
        <v>31</v>
      </c>
      <c r="I518" s="9" t="s">
        <v>172</v>
      </c>
      <c r="J518" s="9" t="s">
        <v>29</v>
      </c>
      <c r="K518" s="9">
        <v>2008</v>
      </c>
      <c r="L518" s="9" t="s">
        <v>46</v>
      </c>
      <c r="Y518" s="9" t="s">
        <v>4121</v>
      </c>
      <c r="Z518" s="9" t="s">
        <v>1058</v>
      </c>
      <c r="AA518" s="9" t="s">
        <v>4122</v>
      </c>
      <c r="AB518" s="9" t="s">
        <v>1054</v>
      </c>
    </row>
    <row r="519" spans="1:28" x14ac:dyDescent="0.2">
      <c r="A519" s="9">
        <v>419209</v>
      </c>
      <c r="B519" s="9" t="s">
        <v>2174</v>
      </c>
      <c r="C519" s="9" t="s">
        <v>389</v>
      </c>
      <c r="D519" s="9" t="s">
        <v>699</v>
      </c>
      <c r="E519" s="9" t="s">
        <v>93</v>
      </c>
      <c r="F519" s="188">
        <v>34722</v>
      </c>
      <c r="G519" s="9" t="s">
        <v>34</v>
      </c>
      <c r="H519" s="9" t="s">
        <v>35</v>
      </c>
      <c r="I519" s="9" t="s">
        <v>172</v>
      </c>
      <c r="J519" s="9" t="s">
        <v>32</v>
      </c>
      <c r="K519" s="9">
        <v>2012</v>
      </c>
      <c r="L519" s="9" t="s">
        <v>34</v>
      </c>
      <c r="Y519" s="9" t="s">
        <v>4123</v>
      </c>
      <c r="Z519" s="9" t="s">
        <v>1127</v>
      </c>
      <c r="AA519" s="9" t="s">
        <v>4124</v>
      </c>
      <c r="AB519" s="9" t="s">
        <v>1070</v>
      </c>
    </row>
    <row r="520" spans="1:28" x14ac:dyDescent="0.2">
      <c r="A520" s="9">
        <v>419213</v>
      </c>
      <c r="B520" s="9" t="s">
        <v>2175</v>
      </c>
      <c r="C520" s="9" t="s">
        <v>409</v>
      </c>
      <c r="D520" s="9" t="s">
        <v>272</v>
      </c>
      <c r="E520" s="9" t="s">
        <v>92</v>
      </c>
      <c r="F520" s="188">
        <v>35658</v>
      </c>
      <c r="G520" s="9" t="s">
        <v>301</v>
      </c>
      <c r="H520" s="9" t="s">
        <v>31</v>
      </c>
      <c r="I520" s="9" t="s">
        <v>172</v>
      </c>
      <c r="J520" s="9" t="s">
        <v>32</v>
      </c>
      <c r="K520" s="9">
        <v>2015</v>
      </c>
      <c r="L520" s="9" t="s">
        <v>34</v>
      </c>
      <c r="Y520" s="9" t="s">
        <v>4125</v>
      </c>
      <c r="Z520" s="9" t="s">
        <v>4126</v>
      </c>
      <c r="AA520" s="9" t="s">
        <v>4127</v>
      </c>
      <c r="AB520" s="9" t="s">
        <v>4128</v>
      </c>
    </row>
    <row r="521" spans="1:28" x14ac:dyDescent="0.2">
      <c r="A521" s="9">
        <v>419261</v>
      </c>
      <c r="B521" s="9" t="s">
        <v>2176</v>
      </c>
      <c r="C521" s="9" t="s">
        <v>497</v>
      </c>
      <c r="D521" s="9" t="s">
        <v>293</v>
      </c>
      <c r="E521" s="9" t="s">
        <v>92</v>
      </c>
      <c r="F521" s="188">
        <v>35404</v>
      </c>
      <c r="G521" s="9" t="s">
        <v>34</v>
      </c>
      <c r="H521" s="9" t="s">
        <v>31</v>
      </c>
      <c r="I521" s="9" t="s">
        <v>172</v>
      </c>
      <c r="J521" s="9" t="s">
        <v>32</v>
      </c>
      <c r="K521" s="9">
        <v>2014</v>
      </c>
      <c r="L521" s="9" t="s">
        <v>46</v>
      </c>
      <c r="Q521" s="9">
        <v>2000</v>
      </c>
      <c r="W521" s="9" t="s">
        <v>269</v>
      </c>
      <c r="X521" s="9" t="s">
        <v>680</v>
      </c>
    </row>
    <row r="522" spans="1:28" x14ac:dyDescent="0.2">
      <c r="A522" s="9">
        <v>419266</v>
      </c>
      <c r="B522" s="9" t="s">
        <v>2177</v>
      </c>
      <c r="C522" s="9" t="s">
        <v>639</v>
      </c>
      <c r="D522" s="9" t="s">
        <v>349</v>
      </c>
      <c r="E522" s="9" t="s">
        <v>93</v>
      </c>
      <c r="F522" s="188">
        <v>35796</v>
      </c>
      <c r="G522" s="9" t="s">
        <v>74</v>
      </c>
      <c r="H522" s="9" t="s">
        <v>31</v>
      </c>
      <c r="I522" s="9" t="s">
        <v>172</v>
      </c>
      <c r="J522" s="9" t="s">
        <v>29</v>
      </c>
      <c r="K522" s="9">
        <v>2015</v>
      </c>
      <c r="L522" s="9" t="s">
        <v>34</v>
      </c>
      <c r="Y522" s="9" t="s">
        <v>4129</v>
      </c>
      <c r="Z522" s="9" t="s">
        <v>4130</v>
      </c>
      <c r="AA522" s="9" t="s">
        <v>1154</v>
      </c>
      <c r="AB522" s="9" t="s">
        <v>4131</v>
      </c>
    </row>
    <row r="523" spans="1:28" x14ac:dyDescent="0.2">
      <c r="A523" s="9">
        <v>419267</v>
      </c>
      <c r="B523" s="9" t="s">
        <v>2178</v>
      </c>
      <c r="C523" s="9" t="s">
        <v>515</v>
      </c>
      <c r="D523" s="9" t="s">
        <v>297</v>
      </c>
      <c r="E523" s="9" t="s">
        <v>93</v>
      </c>
      <c r="F523" s="188">
        <v>32509</v>
      </c>
      <c r="G523" s="9" t="s">
        <v>34</v>
      </c>
      <c r="H523" s="9" t="s">
        <v>31</v>
      </c>
      <c r="I523" s="9" t="s">
        <v>172</v>
      </c>
      <c r="J523" s="9" t="s">
        <v>32</v>
      </c>
      <c r="K523" s="9">
        <v>2007</v>
      </c>
      <c r="L523" s="9" t="s">
        <v>34</v>
      </c>
      <c r="Q523" s="9">
        <v>2000</v>
      </c>
      <c r="V523" s="9" t="s">
        <v>269</v>
      </c>
      <c r="W523" s="9" t="s">
        <v>269</v>
      </c>
    </row>
    <row r="524" spans="1:28" x14ac:dyDescent="0.2">
      <c r="A524" s="9">
        <v>419282</v>
      </c>
      <c r="B524" s="9" t="s">
        <v>2179</v>
      </c>
      <c r="C524" s="9" t="s">
        <v>561</v>
      </c>
      <c r="D524" s="9" t="s">
        <v>694</v>
      </c>
      <c r="E524" s="9" t="s">
        <v>93</v>
      </c>
      <c r="F524" s="188">
        <v>32684</v>
      </c>
      <c r="G524" s="9" t="s">
        <v>34</v>
      </c>
      <c r="H524" s="9" t="s">
        <v>31</v>
      </c>
      <c r="I524" s="9" t="s">
        <v>172</v>
      </c>
      <c r="J524" s="9" t="s">
        <v>32</v>
      </c>
      <c r="K524" s="9">
        <v>2010</v>
      </c>
      <c r="L524" s="9" t="s">
        <v>34</v>
      </c>
      <c r="Y524" s="9" t="s">
        <v>4132</v>
      </c>
      <c r="Z524" s="9" t="s">
        <v>4133</v>
      </c>
      <c r="AA524" s="9" t="s">
        <v>1168</v>
      </c>
      <c r="AB524" s="9" t="s">
        <v>1072</v>
      </c>
    </row>
    <row r="525" spans="1:28" x14ac:dyDescent="0.2">
      <c r="A525" s="9">
        <v>419288</v>
      </c>
      <c r="B525" s="9" t="s">
        <v>2180</v>
      </c>
      <c r="C525" s="9" t="s">
        <v>384</v>
      </c>
      <c r="D525" s="9" t="s">
        <v>349</v>
      </c>
      <c r="E525" s="9" t="s">
        <v>93</v>
      </c>
      <c r="F525" s="188" t="s">
        <v>2181</v>
      </c>
      <c r="G525" s="9" t="s">
        <v>268</v>
      </c>
      <c r="H525" s="9" t="s">
        <v>31</v>
      </c>
      <c r="I525" s="9" t="s">
        <v>172</v>
      </c>
      <c r="J525" s="9" t="s">
        <v>32</v>
      </c>
      <c r="K525" s="9">
        <v>2013</v>
      </c>
      <c r="L525" s="9" t="s">
        <v>34</v>
      </c>
      <c r="Y525" s="9" t="s">
        <v>4134</v>
      </c>
      <c r="Z525" s="9" t="s">
        <v>1176</v>
      </c>
      <c r="AA525" s="9" t="s">
        <v>1154</v>
      </c>
      <c r="AB525" s="9" t="s">
        <v>1054</v>
      </c>
    </row>
    <row r="526" spans="1:28" x14ac:dyDescent="0.2">
      <c r="A526" s="9">
        <v>419296</v>
      </c>
      <c r="B526" s="9" t="s">
        <v>2182</v>
      </c>
      <c r="C526" s="9" t="s">
        <v>2183</v>
      </c>
      <c r="D526" s="9" t="s">
        <v>412</v>
      </c>
      <c r="E526" s="9" t="s">
        <v>93</v>
      </c>
      <c r="F526" s="188">
        <v>33992</v>
      </c>
      <c r="G526" s="9" t="s">
        <v>34</v>
      </c>
      <c r="H526" s="9" t="s">
        <v>31</v>
      </c>
      <c r="I526" s="9" t="s">
        <v>172</v>
      </c>
      <c r="J526" s="9" t="s">
        <v>32</v>
      </c>
      <c r="K526" s="9">
        <v>2014</v>
      </c>
      <c r="L526" s="9" t="s">
        <v>34</v>
      </c>
      <c r="N526" s="9">
        <v>1199</v>
      </c>
      <c r="O526" s="188">
        <v>44608.452511574076</v>
      </c>
      <c r="P526" s="9">
        <v>20000</v>
      </c>
      <c r="Y526" s="9" t="s">
        <v>4135</v>
      </c>
      <c r="Z526" s="9" t="s">
        <v>4136</v>
      </c>
      <c r="AA526" s="9" t="s">
        <v>4137</v>
      </c>
      <c r="AB526" s="9" t="s">
        <v>1070</v>
      </c>
    </row>
    <row r="527" spans="1:28" x14ac:dyDescent="0.2">
      <c r="A527" s="9">
        <v>419303</v>
      </c>
      <c r="B527" s="9" t="s">
        <v>2184</v>
      </c>
      <c r="C527" s="9" t="s">
        <v>306</v>
      </c>
      <c r="D527" s="9" t="s">
        <v>271</v>
      </c>
      <c r="E527" s="9" t="s">
        <v>93</v>
      </c>
      <c r="F527" s="188">
        <v>35798</v>
      </c>
      <c r="G527" s="9" t="s">
        <v>34</v>
      </c>
      <c r="H527" s="9" t="s">
        <v>31</v>
      </c>
      <c r="I527" s="9" t="s">
        <v>172</v>
      </c>
      <c r="J527" s="9" t="s">
        <v>32</v>
      </c>
      <c r="K527" s="9">
        <v>2015</v>
      </c>
      <c r="L527" s="9" t="s">
        <v>34</v>
      </c>
      <c r="Q527" s="9">
        <v>2000</v>
      </c>
      <c r="W527" s="9" t="s">
        <v>269</v>
      </c>
    </row>
    <row r="528" spans="1:28" x14ac:dyDescent="0.2">
      <c r="A528" s="9">
        <v>419313</v>
      </c>
      <c r="B528" s="9" t="s">
        <v>2185</v>
      </c>
      <c r="C528" s="9" t="s">
        <v>304</v>
      </c>
      <c r="D528" s="9" t="s">
        <v>271</v>
      </c>
      <c r="E528" s="9" t="s">
        <v>92</v>
      </c>
      <c r="F528" s="188">
        <v>33970</v>
      </c>
      <c r="G528" s="9" t="s">
        <v>46</v>
      </c>
      <c r="H528" s="9" t="s">
        <v>31</v>
      </c>
      <c r="I528" s="9" t="s">
        <v>172</v>
      </c>
      <c r="J528" s="9" t="s">
        <v>32</v>
      </c>
      <c r="K528" s="9">
        <v>2012</v>
      </c>
      <c r="L528" s="9" t="s">
        <v>46</v>
      </c>
      <c r="Q528" s="9">
        <v>2000</v>
      </c>
      <c r="V528" s="9" t="s">
        <v>269</v>
      </c>
      <c r="W528" s="9" t="s">
        <v>269</v>
      </c>
      <c r="X528" s="9" t="s">
        <v>680</v>
      </c>
    </row>
    <row r="529" spans="1:28" x14ac:dyDescent="0.2">
      <c r="A529" s="9">
        <v>419317</v>
      </c>
      <c r="B529" s="9" t="s">
        <v>2186</v>
      </c>
      <c r="C529" s="9" t="s">
        <v>496</v>
      </c>
      <c r="D529" s="9" t="s">
        <v>275</v>
      </c>
      <c r="E529" s="9" t="s">
        <v>92</v>
      </c>
      <c r="F529" s="188">
        <v>34903</v>
      </c>
      <c r="G529" s="9" t="s">
        <v>34</v>
      </c>
      <c r="H529" s="9" t="s">
        <v>31</v>
      </c>
      <c r="I529" s="9" t="s">
        <v>172</v>
      </c>
      <c r="J529" s="9" t="s">
        <v>32</v>
      </c>
      <c r="K529" s="9">
        <v>2013</v>
      </c>
      <c r="L529" s="9" t="s">
        <v>34</v>
      </c>
      <c r="N529" s="9">
        <v>13</v>
      </c>
      <c r="O529" s="188">
        <v>44566.5700462963</v>
      </c>
      <c r="P529" s="9">
        <v>11000</v>
      </c>
    </row>
    <row r="530" spans="1:28" x14ac:dyDescent="0.2">
      <c r="A530" s="9">
        <v>419338</v>
      </c>
      <c r="B530" s="9" t="s">
        <v>2187</v>
      </c>
      <c r="C530" s="9" t="s">
        <v>284</v>
      </c>
      <c r="D530" s="9" t="s">
        <v>296</v>
      </c>
      <c r="E530" s="9" t="s">
        <v>93</v>
      </c>
      <c r="F530" s="188">
        <v>35136</v>
      </c>
      <c r="G530" s="9" t="s">
        <v>34</v>
      </c>
      <c r="H530" s="9" t="s">
        <v>31</v>
      </c>
      <c r="I530" s="9" t="s">
        <v>172</v>
      </c>
      <c r="J530" s="9" t="s">
        <v>32</v>
      </c>
      <c r="K530" s="9">
        <v>2014</v>
      </c>
      <c r="L530" s="9" t="s">
        <v>34</v>
      </c>
      <c r="Y530" s="9" t="s">
        <v>4138</v>
      </c>
      <c r="Z530" s="9" t="s">
        <v>1062</v>
      </c>
      <c r="AA530" s="9" t="s">
        <v>4139</v>
      </c>
      <c r="AB530" s="9" t="s">
        <v>1038</v>
      </c>
    </row>
    <row r="531" spans="1:28" x14ac:dyDescent="0.2">
      <c r="A531" s="9">
        <v>419339</v>
      </c>
      <c r="B531" s="9" t="s">
        <v>2188</v>
      </c>
      <c r="C531" s="9" t="s">
        <v>2189</v>
      </c>
      <c r="D531" s="9" t="s">
        <v>670</v>
      </c>
      <c r="E531" s="9" t="s">
        <v>93</v>
      </c>
      <c r="F531" s="188">
        <v>34443</v>
      </c>
      <c r="G531" s="9" t="s">
        <v>34</v>
      </c>
      <c r="H531" s="9" t="s">
        <v>31</v>
      </c>
      <c r="I531" s="9" t="s">
        <v>172</v>
      </c>
      <c r="J531" s="9" t="s">
        <v>32</v>
      </c>
      <c r="K531" s="9">
        <v>2013</v>
      </c>
      <c r="L531" s="9" t="s">
        <v>34</v>
      </c>
      <c r="Q531" s="9">
        <v>2000</v>
      </c>
      <c r="V531" s="9" t="s">
        <v>269</v>
      </c>
      <c r="W531" s="9" t="s">
        <v>269</v>
      </c>
    </row>
    <row r="532" spans="1:28" x14ac:dyDescent="0.2">
      <c r="A532" s="9">
        <v>419343</v>
      </c>
      <c r="B532" s="9" t="s">
        <v>2190</v>
      </c>
      <c r="C532" s="9" t="s">
        <v>306</v>
      </c>
      <c r="D532" s="9" t="s">
        <v>2191</v>
      </c>
      <c r="E532" s="9" t="s">
        <v>93</v>
      </c>
      <c r="F532" s="188">
        <v>34700</v>
      </c>
      <c r="G532" s="9" t="s">
        <v>738</v>
      </c>
      <c r="H532" s="9" t="s">
        <v>31</v>
      </c>
      <c r="I532" s="9" t="s">
        <v>172</v>
      </c>
      <c r="J532" s="9" t="s">
        <v>32</v>
      </c>
      <c r="K532" s="9">
        <v>2013</v>
      </c>
      <c r="L532" s="9" t="s">
        <v>46</v>
      </c>
      <c r="Q532" s="9">
        <v>2000</v>
      </c>
      <c r="W532" s="9" t="s">
        <v>269</v>
      </c>
      <c r="X532" s="9" t="s">
        <v>504</v>
      </c>
    </row>
    <row r="533" spans="1:28" x14ac:dyDescent="0.2">
      <c r="A533" s="9">
        <v>419350</v>
      </c>
      <c r="B533" s="9" t="s">
        <v>2192</v>
      </c>
      <c r="C533" s="9" t="s">
        <v>918</v>
      </c>
      <c r="D533" s="9" t="s">
        <v>2193</v>
      </c>
      <c r="E533" s="9" t="s">
        <v>92</v>
      </c>
      <c r="F533" s="188">
        <v>35638</v>
      </c>
      <c r="G533" s="9" t="s">
        <v>34</v>
      </c>
      <c r="H533" s="9" t="s">
        <v>31</v>
      </c>
      <c r="I533" s="9" t="s">
        <v>172</v>
      </c>
      <c r="J533" s="9" t="s">
        <v>32</v>
      </c>
      <c r="K533" s="9">
        <v>2015</v>
      </c>
      <c r="L533" s="9" t="s">
        <v>34</v>
      </c>
      <c r="X533" s="9" t="s">
        <v>504</v>
      </c>
      <c r="Y533" s="9" t="s">
        <v>4140</v>
      </c>
      <c r="Z533" s="9" t="s">
        <v>1216</v>
      </c>
      <c r="AA533" s="9" t="s">
        <v>4141</v>
      </c>
      <c r="AB533" s="9" t="s">
        <v>1054</v>
      </c>
    </row>
    <row r="534" spans="1:28" x14ac:dyDescent="0.2">
      <c r="A534" s="9">
        <v>419357</v>
      </c>
      <c r="B534" s="9" t="s">
        <v>2194</v>
      </c>
      <c r="C534" s="9" t="s">
        <v>713</v>
      </c>
      <c r="D534" s="9" t="s">
        <v>328</v>
      </c>
      <c r="E534" s="9" t="s">
        <v>93</v>
      </c>
      <c r="F534" s="188">
        <v>34695</v>
      </c>
      <c r="G534" s="9" t="s">
        <v>34</v>
      </c>
      <c r="H534" s="9" t="s">
        <v>31</v>
      </c>
      <c r="I534" s="9" t="s">
        <v>172</v>
      </c>
      <c r="J534" s="9" t="s">
        <v>32</v>
      </c>
      <c r="K534" s="9">
        <v>2012</v>
      </c>
      <c r="L534" s="9" t="s">
        <v>34</v>
      </c>
      <c r="Q534" s="9">
        <v>2000</v>
      </c>
      <c r="S534" s="9" t="s">
        <v>269</v>
      </c>
      <c r="T534" s="9" t="s">
        <v>269</v>
      </c>
      <c r="U534" s="9" t="s">
        <v>269</v>
      </c>
      <c r="V534" s="9" t="s">
        <v>269</v>
      </c>
      <c r="W534" s="9" t="s">
        <v>269</v>
      </c>
    </row>
    <row r="535" spans="1:28" x14ac:dyDescent="0.2">
      <c r="A535" s="9">
        <v>419374</v>
      </c>
      <c r="B535" s="9" t="s">
        <v>2195</v>
      </c>
      <c r="C535" s="9" t="s">
        <v>284</v>
      </c>
      <c r="D535" s="9" t="s">
        <v>693</v>
      </c>
      <c r="E535" s="9" t="s">
        <v>93</v>
      </c>
      <c r="F535" s="188">
        <v>34700</v>
      </c>
      <c r="G535" s="9" t="s">
        <v>34</v>
      </c>
      <c r="H535" s="9" t="s">
        <v>31</v>
      </c>
      <c r="I535" s="9" t="s">
        <v>172</v>
      </c>
      <c r="J535" s="9" t="s">
        <v>32</v>
      </c>
      <c r="K535" s="9">
        <v>2012</v>
      </c>
      <c r="L535" s="9" t="s">
        <v>46</v>
      </c>
      <c r="Q535" s="9">
        <v>2000</v>
      </c>
      <c r="W535" s="9" t="s">
        <v>269</v>
      </c>
    </row>
    <row r="536" spans="1:28" x14ac:dyDescent="0.2">
      <c r="A536" s="9">
        <v>419380</v>
      </c>
      <c r="B536" s="9" t="s">
        <v>2196</v>
      </c>
      <c r="C536" s="9" t="s">
        <v>571</v>
      </c>
      <c r="D536" s="9" t="s">
        <v>429</v>
      </c>
      <c r="E536" s="9" t="s">
        <v>93</v>
      </c>
      <c r="F536" s="188">
        <v>34589</v>
      </c>
      <c r="G536" s="9" t="s">
        <v>34</v>
      </c>
      <c r="H536" s="9" t="s">
        <v>31</v>
      </c>
      <c r="I536" s="9" t="s">
        <v>172</v>
      </c>
      <c r="J536" s="9" t="s">
        <v>32</v>
      </c>
      <c r="K536" s="9">
        <v>2012</v>
      </c>
      <c r="L536" s="9" t="s">
        <v>34</v>
      </c>
      <c r="Y536" s="9" t="s">
        <v>4142</v>
      </c>
      <c r="Z536" s="9" t="s">
        <v>4143</v>
      </c>
      <c r="AA536" s="9" t="s">
        <v>4075</v>
      </c>
      <c r="AB536" s="9" t="s">
        <v>1072</v>
      </c>
    </row>
    <row r="537" spans="1:28" x14ac:dyDescent="0.2">
      <c r="A537" s="9">
        <v>419401</v>
      </c>
      <c r="B537" s="9" t="s">
        <v>2197</v>
      </c>
      <c r="C537" s="9" t="s">
        <v>432</v>
      </c>
      <c r="D537" s="9" t="s">
        <v>774</v>
      </c>
      <c r="E537" s="9" t="s">
        <v>93</v>
      </c>
      <c r="F537" s="188">
        <v>34700</v>
      </c>
      <c r="G537" s="9" t="s">
        <v>34</v>
      </c>
      <c r="H537" s="9" t="s">
        <v>31</v>
      </c>
      <c r="I537" s="9" t="s">
        <v>172</v>
      </c>
      <c r="J537" s="9" t="s">
        <v>29</v>
      </c>
      <c r="K537" s="9">
        <v>2012</v>
      </c>
      <c r="L537" s="9" t="s">
        <v>34</v>
      </c>
      <c r="Y537" s="9" t="s">
        <v>4144</v>
      </c>
      <c r="Z537" s="9" t="s">
        <v>4145</v>
      </c>
      <c r="AA537" s="9" t="s">
        <v>4146</v>
      </c>
      <c r="AB537" s="9" t="s">
        <v>1070</v>
      </c>
    </row>
    <row r="538" spans="1:28" x14ac:dyDescent="0.2">
      <c r="A538" s="9">
        <v>419406</v>
      </c>
      <c r="B538" s="9" t="s">
        <v>2198</v>
      </c>
      <c r="C538" s="9" t="s">
        <v>558</v>
      </c>
      <c r="D538" s="9" t="s">
        <v>328</v>
      </c>
      <c r="E538" s="9" t="s">
        <v>93</v>
      </c>
      <c r="F538" s="188">
        <v>34709</v>
      </c>
      <c r="G538" s="9" t="s">
        <v>34</v>
      </c>
      <c r="H538" s="9" t="s">
        <v>31</v>
      </c>
      <c r="I538" s="9" t="s">
        <v>172</v>
      </c>
      <c r="J538" s="9" t="s">
        <v>32</v>
      </c>
      <c r="K538" s="9">
        <v>2012</v>
      </c>
      <c r="L538" s="9" t="s">
        <v>34</v>
      </c>
      <c r="Q538" s="9">
        <v>2000</v>
      </c>
      <c r="U538" s="9" t="s">
        <v>269</v>
      </c>
      <c r="V538" s="9" t="s">
        <v>269</v>
      </c>
      <c r="W538" s="9" t="s">
        <v>269</v>
      </c>
      <c r="X538" s="9" t="s">
        <v>504</v>
      </c>
    </row>
    <row r="539" spans="1:28" x14ac:dyDescent="0.2">
      <c r="A539" s="9">
        <v>419411</v>
      </c>
      <c r="B539" s="9" t="s">
        <v>2199</v>
      </c>
      <c r="C539" s="9" t="s">
        <v>368</v>
      </c>
      <c r="D539" s="9" t="s">
        <v>503</v>
      </c>
      <c r="E539" s="9" t="s">
        <v>93</v>
      </c>
      <c r="F539" s="188">
        <v>34700</v>
      </c>
      <c r="G539" s="9" t="s">
        <v>34</v>
      </c>
      <c r="H539" s="9" t="s">
        <v>31</v>
      </c>
      <c r="I539" s="9" t="s">
        <v>172</v>
      </c>
      <c r="J539" s="9" t="s">
        <v>29</v>
      </c>
      <c r="K539" s="9">
        <v>2012</v>
      </c>
      <c r="L539" s="9" t="s">
        <v>34</v>
      </c>
      <c r="Q539" s="9">
        <v>2000</v>
      </c>
      <c r="R539" s="9" t="s">
        <v>269</v>
      </c>
      <c r="S539" s="9" t="s">
        <v>269</v>
      </c>
      <c r="T539" s="9" t="s">
        <v>269</v>
      </c>
      <c r="U539" s="9" t="s">
        <v>269</v>
      </c>
      <c r="V539" s="9" t="s">
        <v>269</v>
      </c>
      <c r="W539" s="9" t="s">
        <v>269</v>
      </c>
      <c r="X539" s="9" t="s">
        <v>504</v>
      </c>
    </row>
    <row r="540" spans="1:28" x14ac:dyDescent="0.2">
      <c r="A540" s="9">
        <v>419443</v>
      </c>
      <c r="B540" s="9" t="s">
        <v>2200</v>
      </c>
      <c r="C540" s="9" t="s">
        <v>731</v>
      </c>
      <c r="D540" s="9" t="s">
        <v>622</v>
      </c>
      <c r="E540" s="9" t="s">
        <v>93</v>
      </c>
      <c r="F540" s="188">
        <v>35074</v>
      </c>
      <c r="G540" s="9" t="s">
        <v>501</v>
      </c>
      <c r="H540" s="9" t="s">
        <v>31</v>
      </c>
      <c r="I540" s="9" t="s">
        <v>172</v>
      </c>
      <c r="J540" s="9" t="s">
        <v>32</v>
      </c>
      <c r="K540" s="9">
        <v>2013</v>
      </c>
      <c r="L540" s="9" t="s">
        <v>46</v>
      </c>
      <c r="Q540" s="9">
        <v>2000</v>
      </c>
      <c r="W540" s="9" t="s">
        <v>269</v>
      </c>
    </row>
    <row r="541" spans="1:28" x14ac:dyDescent="0.2">
      <c r="A541" s="9">
        <v>419452</v>
      </c>
      <c r="B541" s="9" t="s">
        <v>2201</v>
      </c>
      <c r="C541" s="9" t="s">
        <v>308</v>
      </c>
      <c r="D541" s="9" t="s">
        <v>287</v>
      </c>
      <c r="E541" s="9" t="s">
        <v>92</v>
      </c>
      <c r="F541" s="188">
        <v>34857</v>
      </c>
      <c r="G541" s="9" t="s">
        <v>34</v>
      </c>
      <c r="H541" s="9" t="s">
        <v>31</v>
      </c>
      <c r="I541" s="9" t="s">
        <v>172</v>
      </c>
      <c r="J541" s="9" t="s">
        <v>29</v>
      </c>
      <c r="K541" s="9">
        <v>2013</v>
      </c>
      <c r="L541" s="9" t="s">
        <v>34</v>
      </c>
      <c r="Q541" s="9">
        <v>2000</v>
      </c>
      <c r="W541" s="9" t="s">
        <v>269</v>
      </c>
      <c r="X541" s="9" t="s">
        <v>680</v>
      </c>
    </row>
    <row r="542" spans="1:28" x14ac:dyDescent="0.2">
      <c r="A542" s="9">
        <v>419460</v>
      </c>
      <c r="B542" s="9" t="s">
        <v>2202</v>
      </c>
      <c r="C542" s="9" t="s">
        <v>634</v>
      </c>
      <c r="D542" s="9" t="s">
        <v>983</v>
      </c>
      <c r="I542" s="9" t="s">
        <v>172</v>
      </c>
      <c r="Q542" s="9">
        <v>2000</v>
      </c>
      <c r="W542" s="9" t="s">
        <v>269</v>
      </c>
    </row>
    <row r="543" spans="1:28" x14ac:dyDescent="0.2">
      <c r="A543" s="9">
        <v>419465</v>
      </c>
      <c r="B543" s="9" t="s">
        <v>2203</v>
      </c>
      <c r="C543" s="9" t="s">
        <v>424</v>
      </c>
      <c r="D543" s="9" t="s">
        <v>337</v>
      </c>
      <c r="E543" s="9" t="s">
        <v>92</v>
      </c>
      <c r="F543" s="188">
        <v>35460</v>
      </c>
      <c r="G543" s="9" t="s">
        <v>2204</v>
      </c>
      <c r="H543" s="9" t="s">
        <v>31</v>
      </c>
      <c r="I543" s="9" t="s">
        <v>172</v>
      </c>
      <c r="J543" s="9" t="s">
        <v>29</v>
      </c>
      <c r="K543" s="9">
        <v>2014</v>
      </c>
      <c r="L543" s="9" t="s">
        <v>46</v>
      </c>
      <c r="Q543" s="9">
        <v>2000</v>
      </c>
      <c r="W543" s="9" t="s">
        <v>269</v>
      </c>
    </row>
    <row r="544" spans="1:28" x14ac:dyDescent="0.2">
      <c r="A544" s="9">
        <v>419495</v>
      </c>
      <c r="B544" s="9" t="s">
        <v>2205</v>
      </c>
      <c r="C544" s="9" t="s">
        <v>881</v>
      </c>
      <c r="D544" s="9" t="s">
        <v>615</v>
      </c>
      <c r="E544" s="9" t="s">
        <v>92</v>
      </c>
      <c r="F544" s="188">
        <v>34138</v>
      </c>
      <c r="G544" s="9" t="s">
        <v>34</v>
      </c>
      <c r="H544" s="9" t="s">
        <v>31</v>
      </c>
      <c r="I544" s="9" t="s">
        <v>172</v>
      </c>
      <c r="J544" s="9" t="s">
        <v>32</v>
      </c>
      <c r="K544" s="9">
        <v>2012</v>
      </c>
      <c r="L544" s="9" t="s">
        <v>34</v>
      </c>
      <c r="Q544" s="9">
        <v>2000</v>
      </c>
      <c r="V544" s="9" t="s">
        <v>269</v>
      </c>
      <c r="W544" s="9" t="s">
        <v>269</v>
      </c>
      <c r="X544" s="9" t="s">
        <v>504</v>
      </c>
    </row>
    <row r="545" spans="1:28" x14ac:dyDescent="0.2">
      <c r="A545" s="9">
        <v>419515</v>
      </c>
      <c r="B545" s="9" t="s">
        <v>2206</v>
      </c>
      <c r="C545" s="9" t="s">
        <v>2207</v>
      </c>
      <c r="D545" s="9" t="s">
        <v>797</v>
      </c>
      <c r="E545" s="9" t="s">
        <v>93</v>
      </c>
      <c r="F545" s="188">
        <v>35217</v>
      </c>
      <c r="G545" s="9" t="s">
        <v>34</v>
      </c>
      <c r="H545" s="9" t="s">
        <v>31</v>
      </c>
      <c r="I545" s="9" t="s">
        <v>172</v>
      </c>
      <c r="J545" s="9" t="s">
        <v>32</v>
      </c>
      <c r="K545" s="9">
        <v>2015</v>
      </c>
      <c r="L545" s="9" t="s">
        <v>34</v>
      </c>
      <c r="Q545" s="9">
        <v>2000</v>
      </c>
      <c r="V545" s="9" t="s">
        <v>269</v>
      </c>
      <c r="W545" s="9" t="s">
        <v>269</v>
      </c>
    </row>
    <row r="546" spans="1:28" x14ac:dyDescent="0.2">
      <c r="A546" s="9">
        <v>419517</v>
      </c>
      <c r="B546" s="9" t="s">
        <v>2208</v>
      </c>
      <c r="C546" s="9" t="s">
        <v>343</v>
      </c>
      <c r="D546" s="9" t="s">
        <v>600</v>
      </c>
      <c r="E546" s="9" t="s">
        <v>92</v>
      </c>
      <c r="F546" s="188">
        <v>35953</v>
      </c>
      <c r="G546" s="9" t="s">
        <v>791</v>
      </c>
      <c r="H546" s="9" t="s">
        <v>31</v>
      </c>
      <c r="I546" s="9" t="s">
        <v>172</v>
      </c>
      <c r="J546" s="9" t="s">
        <v>32</v>
      </c>
      <c r="K546" s="9">
        <v>2015</v>
      </c>
      <c r="L546" s="9" t="s">
        <v>34</v>
      </c>
      <c r="Q546" s="9">
        <v>2000</v>
      </c>
      <c r="V546" s="9" t="s">
        <v>269</v>
      </c>
      <c r="W546" s="9" t="s">
        <v>269</v>
      </c>
    </row>
    <row r="547" spans="1:28" x14ac:dyDescent="0.2">
      <c r="A547" s="9">
        <v>419523</v>
      </c>
      <c r="B547" s="9" t="s">
        <v>2209</v>
      </c>
      <c r="C547" s="9" t="s">
        <v>2210</v>
      </c>
      <c r="D547" s="9" t="s">
        <v>275</v>
      </c>
      <c r="E547" s="9" t="s">
        <v>93</v>
      </c>
      <c r="F547" s="188">
        <v>34341</v>
      </c>
      <c r="G547" s="9" t="s">
        <v>34</v>
      </c>
      <c r="H547" s="9" t="s">
        <v>31</v>
      </c>
      <c r="I547" s="9" t="s">
        <v>172</v>
      </c>
      <c r="J547" s="9" t="s">
        <v>29</v>
      </c>
      <c r="K547" s="9">
        <v>2013</v>
      </c>
      <c r="L547" s="9" t="s">
        <v>34</v>
      </c>
      <c r="Q547" s="9">
        <v>2000</v>
      </c>
      <c r="V547" s="9" t="s">
        <v>269</v>
      </c>
      <c r="W547" s="9" t="s">
        <v>269</v>
      </c>
      <c r="X547" s="9" t="s">
        <v>504</v>
      </c>
    </row>
    <row r="548" spans="1:28" x14ac:dyDescent="0.2">
      <c r="A548" s="9">
        <v>419531</v>
      </c>
      <c r="B548" s="9" t="s">
        <v>2211</v>
      </c>
      <c r="C548" s="9" t="s">
        <v>347</v>
      </c>
      <c r="D548" s="9" t="s">
        <v>655</v>
      </c>
      <c r="E548" s="9" t="s">
        <v>93</v>
      </c>
      <c r="F548" s="188">
        <v>35339</v>
      </c>
      <c r="G548" s="9" t="s">
        <v>34</v>
      </c>
      <c r="H548" s="9" t="s">
        <v>31</v>
      </c>
      <c r="I548" s="9" t="s">
        <v>172</v>
      </c>
      <c r="J548" s="9" t="s">
        <v>32</v>
      </c>
      <c r="K548" s="9">
        <v>2015</v>
      </c>
      <c r="L548" s="9" t="s">
        <v>46</v>
      </c>
      <c r="Y548" s="9" t="s">
        <v>4147</v>
      </c>
      <c r="Z548" s="9" t="s">
        <v>1202</v>
      </c>
      <c r="AA548" s="9" t="s">
        <v>4148</v>
      </c>
      <c r="AB548" s="9" t="s">
        <v>1072</v>
      </c>
    </row>
    <row r="549" spans="1:28" x14ac:dyDescent="0.2">
      <c r="A549" s="9">
        <v>419547</v>
      </c>
      <c r="B549" s="9" t="s">
        <v>2212</v>
      </c>
      <c r="C549" s="9" t="s">
        <v>345</v>
      </c>
      <c r="D549" s="9" t="s">
        <v>911</v>
      </c>
      <c r="E549" s="9" t="s">
        <v>93</v>
      </c>
      <c r="F549" s="188">
        <v>35808</v>
      </c>
      <c r="G549" s="9" t="s">
        <v>34</v>
      </c>
      <c r="H549" s="9" t="s">
        <v>31</v>
      </c>
      <c r="I549" s="9" t="s">
        <v>172</v>
      </c>
      <c r="J549" s="9" t="s">
        <v>32</v>
      </c>
      <c r="K549" s="9">
        <v>2015</v>
      </c>
      <c r="L549" s="9" t="s">
        <v>34</v>
      </c>
      <c r="Y549" s="9" t="s">
        <v>4149</v>
      </c>
      <c r="Z549" s="9" t="s">
        <v>4150</v>
      </c>
      <c r="AA549" s="9" t="s">
        <v>4151</v>
      </c>
      <c r="AB549" s="9" t="s">
        <v>1072</v>
      </c>
    </row>
    <row r="550" spans="1:28" x14ac:dyDescent="0.2">
      <c r="A550" s="9">
        <v>419565</v>
      </c>
      <c r="B550" s="9" t="s">
        <v>2213</v>
      </c>
      <c r="C550" s="9" t="s">
        <v>332</v>
      </c>
      <c r="D550" s="9" t="s">
        <v>556</v>
      </c>
      <c r="E550" s="9" t="s">
        <v>92</v>
      </c>
      <c r="F550" s="188">
        <v>34340</v>
      </c>
      <c r="G550" s="9" t="s">
        <v>34</v>
      </c>
      <c r="H550" s="9" t="s">
        <v>31</v>
      </c>
      <c r="I550" s="9" t="s">
        <v>172</v>
      </c>
      <c r="J550" s="9" t="s">
        <v>32</v>
      </c>
      <c r="K550" s="9">
        <v>2011</v>
      </c>
      <c r="L550" s="9" t="s">
        <v>34</v>
      </c>
      <c r="Q550" s="9">
        <v>2000</v>
      </c>
      <c r="S550" s="9" t="s">
        <v>269</v>
      </c>
      <c r="T550" s="9" t="s">
        <v>269</v>
      </c>
      <c r="U550" s="9" t="s">
        <v>269</v>
      </c>
      <c r="V550" s="9" t="s">
        <v>269</v>
      </c>
      <c r="W550" s="9" t="s">
        <v>269</v>
      </c>
      <c r="X550" s="9" t="s">
        <v>504</v>
      </c>
    </row>
    <row r="551" spans="1:28" x14ac:dyDescent="0.2">
      <c r="A551" s="9">
        <v>419573</v>
      </c>
      <c r="B551" s="9" t="s">
        <v>2214</v>
      </c>
      <c r="C551" s="9" t="s">
        <v>1757</v>
      </c>
      <c r="D551" s="9" t="s">
        <v>553</v>
      </c>
      <c r="E551" s="9" t="s">
        <v>93</v>
      </c>
      <c r="F551" s="188">
        <v>34779</v>
      </c>
      <c r="G551" s="9" t="s">
        <v>34</v>
      </c>
      <c r="H551" s="9" t="s">
        <v>31</v>
      </c>
      <c r="I551" s="9" t="s">
        <v>172</v>
      </c>
      <c r="J551" s="9" t="s">
        <v>29</v>
      </c>
      <c r="K551" s="9">
        <v>2013</v>
      </c>
      <c r="L551" s="9" t="s">
        <v>34</v>
      </c>
      <c r="Y551" s="9" t="s">
        <v>4152</v>
      </c>
      <c r="Z551" s="9" t="s">
        <v>4153</v>
      </c>
      <c r="AA551" s="9" t="s">
        <v>1051</v>
      </c>
      <c r="AB551" s="9" t="s">
        <v>1054</v>
      </c>
    </row>
    <row r="552" spans="1:28" x14ac:dyDescent="0.2">
      <c r="A552" s="9">
        <v>419587</v>
      </c>
      <c r="B552" s="9" t="s">
        <v>2215</v>
      </c>
      <c r="C552" s="9" t="s">
        <v>308</v>
      </c>
      <c r="D552" s="9" t="s">
        <v>2216</v>
      </c>
      <c r="E552" s="9" t="s">
        <v>93</v>
      </c>
      <c r="F552" s="188">
        <v>35256</v>
      </c>
      <c r="G552" s="9" t="s">
        <v>34</v>
      </c>
      <c r="H552" s="9" t="s">
        <v>31</v>
      </c>
      <c r="I552" s="9" t="s">
        <v>172</v>
      </c>
      <c r="J552" s="9" t="s">
        <v>32</v>
      </c>
      <c r="K552" s="9">
        <v>2015</v>
      </c>
      <c r="L552" s="9" t="s">
        <v>34</v>
      </c>
      <c r="Y552" s="9" t="s">
        <v>4154</v>
      </c>
      <c r="Z552" s="9" t="s">
        <v>1079</v>
      </c>
      <c r="AA552" s="9" t="s">
        <v>1126</v>
      </c>
      <c r="AB552" s="9" t="s">
        <v>1072</v>
      </c>
    </row>
    <row r="553" spans="1:28" x14ac:dyDescent="0.2">
      <c r="A553" s="9">
        <v>419601</v>
      </c>
      <c r="B553" s="9" t="s">
        <v>2217</v>
      </c>
      <c r="C553" s="9" t="s">
        <v>2218</v>
      </c>
      <c r="D553" s="9" t="s">
        <v>278</v>
      </c>
      <c r="E553" s="9" t="s">
        <v>93</v>
      </c>
      <c r="F553" s="188">
        <v>35612</v>
      </c>
      <c r="G553" s="9" t="s">
        <v>34</v>
      </c>
      <c r="H553" s="9" t="s">
        <v>31</v>
      </c>
      <c r="I553" s="9" t="s">
        <v>172</v>
      </c>
      <c r="J553" s="9" t="s">
        <v>29</v>
      </c>
      <c r="K553" s="9">
        <v>2015</v>
      </c>
      <c r="L553" s="9" t="s">
        <v>34</v>
      </c>
      <c r="Y553" s="9" t="s">
        <v>4155</v>
      </c>
      <c r="Z553" s="9" t="s">
        <v>4156</v>
      </c>
      <c r="AA553" s="9" t="s">
        <v>1055</v>
      </c>
      <c r="AB553" s="9" t="s">
        <v>1072</v>
      </c>
    </row>
    <row r="554" spans="1:28" x14ac:dyDescent="0.2">
      <c r="A554" s="9">
        <v>419603</v>
      </c>
      <c r="B554" s="9" t="s">
        <v>2219</v>
      </c>
      <c r="C554" s="9" t="s">
        <v>316</v>
      </c>
      <c r="D554" s="9" t="s">
        <v>2220</v>
      </c>
      <c r="E554" s="9" t="s">
        <v>93</v>
      </c>
      <c r="F554" s="188">
        <v>35796</v>
      </c>
      <c r="G554" s="9" t="s">
        <v>34</v>
      </c>
      <c r="H554" s="9" t="s">
        <v>31</v>
      </c>
      <c r="I554" s="9" t="s">
        <v>172</v>
      </c>
      <c r="J554" s="9" t="s">
        <v>32</v>
      </c>
      <c r="K554" s="9">
        <v>2016</v>
      </c>
      <c r="L554" s="9" t="s">
        <v>34</v>
      </c>
      <c r="Y554" s="9" t="s">
        <v>4157</v>
      </c>
      <c r="Z554" s="9" t="s">
        <v>4158</v>
      </c>
      <c r="AA554" s="9" t="s">
        <v>4159</v>
      </c>
      <c r="AB554" s="9" t="s">
        <v>1049</v>
      </c>
    </row>
    <row r="555" spans="1:28" x14ac:dyDescent="0.2">
      <c r="A555" s="9">
        <v>419605</v>
      </c>
      <c r="B555" s="9" t="s">
        <v>2221</v>
      </c>
      <c r="C555" s="9" t="s">
        <v>749</v>
      </c>
      <c r="D555" s="9" t="s">
        <v>2222</v>
      </c>
      <c r="E555" s="9" t="s">
        <v>93</v>
      </c>
      <c r="F555" s="188">
        <v>34386</v>
      </c>
      <c r="G555" s="9" t="s">
        <v>34</v>
      </c>
      <c r="H555" s="9" t="s">
        <v>31</v>
      </c>
      <c r="I555" s="9" t="s">
        <v>172</v>
      </c>
      <c r="J555" s="9" t="s">
        <v>32</v>
      </c>
      <c r="K555" s="9">
        <v>2013</v>
      </c>
      <c r="L555" s="9" t="s">
        <v>34</v>
      </c>
      <c r="Y555" s="9" t="s">
        <v>4160</v>
      </c>
      <c r="Z555" s="9" t="s">
        <v>1251</v>
      </c>
      <c r="AA555" s="9" t="s">
        <v>4161</v>
      </c>
      <c r="AB555" s="9" t="s">
        <v>1072</v>
      </c>
    </row>
    <row r="556" spans="1:28" x14ac:dyDescent="0.2">
      <c r="A556" s="9">
        <v>419626</v>
      </c>
      <c r="B556" s="9" t="s">
        <v>2223</v>
      </c>
      <c r="C556" s="9" t="s">
        <v>2224</v>
      </c>
      <c r="D556" s="9" t="s">
        <v>349</v>
      </c>
      <c r="E556" s="9" t="s">
        <v>93</v>
      </c>
      <c r="F556" s="188">
        <v>34700</v>
      </c>
      <c r="G556" s="9" t="s">
        <v>34</v>
      </c>
      <c r="H556" s="9" t="s">
        <v>31</v>
      </c>
      <c r="I556" s="9" t="s">
        <v>172</v>
      </c>
      <c r="J556" s="9" t="s">
        <v>32</v>
      </c>
      <c r="K556" s="9">
        <v>2012</v>
      </c>
      <c r="L556" s="9" t="s">
        <v>34</v>
      </c>
      <c r="N556" s="9">
        <v>1181</v>
      </c>
      <c r="O556" s="188">
        <v>44607.559374999997</v>
      </c>
      <c r="P556" s="9">
        <v>18000</v>
      </c>
      <c r="Y556" s="9" t="s">
        <v>4162</v>
      </c>
      <c r="Z556" s="9" t="s">
        <v>4163</v>
      </c>
      <c r="AA556" s="9" t="s">
        <v>1154</v>
      </c>
      <c r="AB556" s="9" t="s">
        <v>1049</v>
      </c>
    </row>
    <row r="557" spans="1:28" x14ac:dyDescent="0.2">
      <c r="A557" s="9">
        <v>419628</v>
      </c>
      <c r="B557" s="9" t="s">
        <v>2225</v>
      </c>
      <c r="C557" s="9" t="s">
        <v>721</v>
      </c>
      <c r="D557" s="9" t="s">
        <v>425</v>
      </c>
      <c r="E557" s="9" t="s">
        <v>93</v>
      </c>
      <c r="F557" s="188">
        <v>34289</v>
      </c>
      <c r="G557" s="9" t="s">
        <v>34</v>
      </c>
      <c r="H557" s="9" t="s">
        <v>31</v>
      </c>
      <c r="I557" s="9" t="s">
        <v>172</v>
      </c>
      <c r="K557" s="9">
        <v>2015</v>
      </c>
      <c r="L557" s="9" t="s">
        <v>34</v>
      </c>
      <c r="Y557" s="9" t="s">
        <v>4164</v>
      </c>
      <c r="Z557" s="9" t="s">
        <v>4165</v>
      </c>
      <c r="AA557" s="9" t="s">
        <v>1064</v>
      </c>
      <c r="AB557" s="9" t="s">
        <v>1052</v>
      </c>
    </row>
    <row r="558" spans="1:28" x14ac:dyDescent="0.2">
      <c r="A558" s="9">
        <v>419641</v>
      </c>
      <c r="B558" s="9" t="s">
        <v>2226</v>
      </c>
      <c r="C558" s="9" t="s">
        <v>304</v>
      </c>
      <c r="D558" s="9" t="s">
        <v>503</v>
      </c>
      <c r="E558" s="9" t="s">
        <v>93</v>
      </c>
      <c r="F558" s="188">
        <v>34523</v>
      </c>
      <c r="G558" s="9" t="s">
        <v>34</v>
      </c>
      <c r="H558" s="9" t="s">
        <v>31</v>
      </c>
      <c r="I558" s="9" t="s">
        <v>172</v>
      </c>
      <c r="J558" s="9" t="s">
        <v>29</v>
      </c>
      <c r="K558" s="9">
        <v>2012</v>
      </c>
      <c r="L558" s="9" t="s">
        <v>34</v>
      </c>
      <c r="Y558" s="9" t="s">
        <v>4166</v>
      </c>
      <c r="Z558" s="9" t="s">
        <v>4167</v>
      </c>
      <c r="AA558" s="9" t="s">
        <v>1305</v>
      </c>
      <c r="AB558" s="9" t="s">
        <v>1038</v>
      </c>
    </row>
    <row r="559" spans="1:28" x14ac:dyDescent="0.2">
      <c r="A559" s="9">
        <v>419663</v>
      </c>
      <c r="B559" s="9" t="s">
        <v>2227</v>
      </c>
      <c r="C559" s="9" t="s">
        <v>938</v>
      </c>
      <c r="D559" s="9" t="s">
        <v>591</v>
      </c>
      <c r="E559" s="9" t="s">
        <v>93</v>
      </c>
      <c r="F559" s="188">
        <v>33609</v>
      </c>
      <c r="G559" s="9" t="s">
        <v>2228</v>
      </c>
      <c r="H559" s="9" t="s">
        <v>31</v>
      </c>
      <c r="I559" s="9" t="s">
        <v>172</v>
      </c>
      <c r="J559" s="9" t="s">
        <v>29</v>
      </c>
      <c r="K559" s="9">
        <v>2010</v>
      </c>
      <c r="L559" s="9" t="s">
        <v>86</v>
      </c>
    </row>
    <row r="560" spans="1:28" x14ac:dyDescent="0.2">
      <c r="A560" s="9">
        <v>419726</v>
      </c>
      <c r="B560" s="9" t="s">
        <v>2229</v>
      </c>
      <c r="C560" s="9" t="s">
        <v>377</v>
      </c>
      <c r="D560" s="9" t="s">
        <v>477</v>
      </c>
      <c r="E560" s="9" t="s">
        <v>92</v>
      </c>
      <c r="F560" s="188">
        <v>34541</v>
      </c>
      <c r="G560" s="9" t="s">
        <v>34</v>
      </c>
      <c r="H560" s="9" t="s">
        <v>31</v>
      </c>
      <c r="I560" s="9" t="s">
        <v>172</v>
      </c>
      <c r="J560" s="9" t="s">
        <v>29</v>
      </c>
      <c r="K560" s="9">
        <v>2013</v>
      </c>
      <c r="L560" s="9" t="s">
        <v>34</v>
      </c>
      <c r="Y560" s="9" t="s">
        <v>4168</v>
      </c>
      <c r="Z560" s="9" t="s">
        <v>3878</v>
      </c>
      <c r="AA560" s="9" t="s">
        <v>4169</v>
      </c>
      <c r="AB560" s="9" t="s">
        <v>1054</v>
      </c>
    </row>
    <row r="561" spans="1:28" x14ac:dyDescent="0.2">
      <c r="A561" s="9">
        <v>419756</v>
      </c>
      <c r="B561" s="9" t="s">
        <v>2230</v>
      </c>
      <c r="C561" s="9" t="s">
        <v>286</v>
      </c>
      <c r="D561" s="9" t="s">
        <v>453</v>
      </c>
      <c r="E561" s="9" t="s">
        <v>92</v>
      </c>
      <c r="F561" s="188">
        <v>35661</v>
      </c>
      <c r="G561" s="9" t="s">
        <v>86</v>
      </c>
      <c r="H561" s="9" t="s">
        <v>31</v>
      </c>
      <c r="I561" s="9" t="s">
        <v>172</v>
      </c>
      <c r="J561" s="9" t="s">
        <v>32</v>
      </c>
      <c r="K561" s="9">
        <v>2015</v>
      </c>
      <c r="L561" s="9" t="s">
        <v>86</v>
      </c>
      <c r="Q561" s="9">
        <v>2000</v>
      </c>
      <c r="V561" s="9" t="s">
        <v>269</v>
      </c>
      <c r="W561" s="9" t="s">
        <v>269</v>
      </c>
    </row>
    <row r="562" spans="1:28" x14ac:dyDescent="0.2">
      <c r="A562" s="9">
        <v>419758</v>
      </c>
      <c r="B562" s="9" t="s">
        <v>2231</v>
      </c>
      <c r="C562" s="9" t="s">
        <v>327</v>
      </c>
      <c r="D562" s="9" t="s">
        <v>2232</v>
      </c>
      <c r="E562" s="9" t="s">
        <v>92</v>
      </c>
      <c r="F562" s="188">
        <v>35461</v>
      </c>
      <c r="G562" s="9" t="s">
        <v>34</v>
      </c>
      <c r="H562" s="9" t="s">
        <v>31</v>
      </c>
      <c r="I562" s="9" t="s">
        <v>172</v>
      </c>
      <c r="J562" s="9" t="s">
        <v>32</v>
      </c>
      <c r="K562" s="9">
        <v>2014</v>
      </c>
      <c r="L562" s="9" t="s">
        <v>34</v>
      </c>
      <c r="Y562" s="9" t="s">
        <v>4170</v>
      </c>
      <c r="Z562" s="9" t="s">
        <v>1182</v>
      </c>
      <c r="AA562" s="9" t="s">
        <v>1141</v>
      </c>
      <c r="AB562" s="9" t="s">
        <v>1072</v>
      </c>
    </row>
    <row r="563" spans="1:28" x14ac:dyDescent="0.2">
      <c r="A563" s="9">
        <v>419797</v>
      </c>
      <c r="B563" s="9" t="s">
        <v>2233</v>
      </c>
      <c r="C563" s="9" t="s">
        <v>907</v>
      </c>
      <c r="D563" s="9" t="s">
        <v>2234</v>
      </c>
      <c r="E563" s="9" t="s">
        <v>92</v>
      </c>
      <c r="F563" s="188">
        <v>34750</v>
      </c>
      <c r="G563" s="9" t="s">
        <v>34</v>
      </c>
      <c r="H563" s="9" t="s">
        <v>31</v>
      </c>
      <c r="I563" s="9" t="s">
        <v>172</v>
      </c>
      <c r="J563" s="9" t="s">
        <v>32</v>
      </c>
      <c r="K563" s="9">
        <v>2013</v>
      </c>
      <c r="L563" s="9" t="s">
        <v>34</v>
      </c>
      <c r="Q563" s="9">
        <v>2000</v>
      </c>
      <c r="V563" s="9" t="s">
        <v>269</v>
      </c>
      <c r="W563" s="9" t="s">
        <v>269</v>
      </c>
    </row>
    <row r="564" spans="1:28" x14ac:dyDescent="0.2">
      <c r="A564" s="9">
        <v>419808</v>
      </c>
      <c r="B564" s="9" t="s">
        <v>2235</v>
      </c>
      <c r="C564" s="9" t="s">
        <v>611</v>
      </c>
      <c r="D564" s="9" t="s">
        <v>2236</v>
      </c>
      <c r="E564" s="9" t="s">
        <v>92</v>
      </c>
      <c r="F564" s="188">
        <v>33239</v>
      </c>
      <c r="G564" s="9" t="s">
        <v>633</v>
      </c>
      <c r="H564" s="9" t="s">
        <v>31</v>
      </c>
      <c r="I564" s="9" t="s">
        <v>172</v>
      </c>
      <c r="J564" s="9" t="s">
        <v>29</v>
      </c>
      <c r="K564" s="9">
        <v>2010</v>
      </c>
      <c r="L564" s="9" t="s">
        <v>34</v>
      </c>
      <c r="Q564" s="9">
        <v>2000</v>
      </c>
      <c r="R564" s="9" t="s">
        <v>269</v>
      </c>
      <c r="S564" s="9" t="s">
        <v>269</v>
      </c>
      <c r="T564" s="9" t="s">
        <v>269</v>
      </c>
      <c r="U564" s="9" t="s">
        <v>269</v>
      </c>
      <c r="V564" s="9" t="s">
        <v>269</v>
      </c>
      <c r="W564" s="9" t="s">
        <v>269</v>
      </c>
      <c r="X564" s="9" t="s">
        <v>504</v>
      </c>
    </row>
    <row r="565" spans="1:28" x14ac:dyDescent="0.2">
      <c r="A565" s="9">
        <v>419832</v>
      </c>
      <c r="B565" s="9" t="s">
        <v>2237</v>
      </c>
      <c r="C565" s="9" t="s">
        <v>308</v>
      </c>
      <c r="D565" s="9" t="s">
        <v>287</v>
      </c>
      <c r="E565" s="9" t="s">
        <v>92</v>
      </c>
      <c r="F565" s="188">
        <v>34886</v>
      </c>
      <c r="G565" s="9" t="s">
        <v>34</v>
      </c>
      <c r="H565" s="9" t="s">
        <v>31</v>
      </c>
      <c r="I565" s="9" t="s">
        <v>172</v>
      </c>
      <c r="J565" s="9" t="s">
        <v>29</v>
      </c>
      <c r="K565" s="9">
        <v>2013</v>
      </c>
      <c r="L565" s="9" t="s">
        <v>34</v>
      </c>
      <c r="Q565" s="9">
        <v>2000</v>
      </c>
      <c r="W565" s="9" t="s">
        <v>269</v>
      </c>
      <c r="X565" s="9" t="s">
        <v>504</v>
      </c>
    </row>
    <row r="566" spans="1:28" x14ac:dyDescent="0.2">
      <c r="A566" s="9">
        <v>419838</v>
      </c>
      <c r="B566" s="9" t="s">
        <v>2238</v>
      </c>
      <c r="C566" s="9" t="s">
        <v>302</v>
      </c>
      <c r="D566" s="9" t="s">
        <v>451</v>
      </c>
      <c r="E566" s="9" t="s">
        <v>93</v>
      </c>
      <c r="F566" s="188">
        <v>35065</v>
      </c>
      <c r="G566" s="9" t="s">
        <v>596</v>
      </c>
      <c r="H566" s="9" t="s">
        <v>31</v>
      </c>
      <c r="I566" s="9" t="s">
        <v>172</v>
      </c>
      <c r="J566" s="9" t="s">
        <v>29</v>
      </c>
      <c r="K566" s="9">
        <v>2013</v>
      </c>
      <c r="L566" s="9" t="s">
        <v>46</v>
      </c>
      <c r="Q566" s="9">
        <v>2000</v>
      </c>
      <c r="T566" s="9" t="s">
        <v>269</v>
      </c>
      <c r="U566" s="9" t="s">
        <v>269</v>
      </c>
      <c r="V566" s="9" t="s">
        <v>269</v>
      </c>
      <c r="W566" s="9" t="s">
        <v>269</v>
      </c>
      <c r="X566" s="9" t="s">
        <v>504</v>
      </c>
    </row>
    <row r="567" spans="1:28" x14ac:dyDescent="0.2">
      <c r="A567" s="9">
        <v>419844</v>
      </c>
      <c r="B567" s="9" t="s">
        <v>2239</v>
      </c>
      <c r="C567" s="9" t="s">
        <v>645</v>
      </c>
      <c r="D567" s="9" t="s">
        <v>349</v>
      </c>
      <c r="E567" s="9" t="s">
        <v>92</v>
      </c>
      <c r="F567" s="188">
        <v>34900</v>
      </c>
      <c r="G567" s="9" t="s">
        <v>34</v>
      </c>
      <c r="H567" s="9" t="s">
        <v>31</v>
      </c>
      <c r="I567" s="9" t="s">
        <v>172</v>
      </c>
      <c r="J567" s="9" t="s">
        <v>29</v>
      </c>
      <c r="K567" s="9">
        <v>2012</v>
      </c>
      <c r="L567" s="9" t="s">
        <v>34</v>
      </c>
      <c r="Q567" s="9">
        <v>2000</v>
      </c>
      <c r="V567" s="9" t="s">
        <v>269</v>
      </c>
      <c r="W567" s="9" t="s">
        <v>269</v>
      </c>
      <c r="X567" s="9" t="s">
        <v>680</v>
      </c>
    </row>
    <row r="568" spans="1:28" x14ac:dyDescent="0.2">
      <c r="A568" s="9">
        <v>419894</v>
      </c>
      <c r="B568" s="9" t="s">
        <v>2240</v>
      </c>
      <c r="C568" s="9" t="s">
        <v>2241</v>
      </c>
      <c r="D568" s="9" t="s">
        <v>267</v>
      </c>
      <c r="E568" s="9" t="s">
        <v>92</v>
      </c>
      <c r="F568" s="188">
        <v>34646</v>
      </c>
      <c r="G568" s="9" t="s">
        <v>34</v>
      </c>
      <c r="H568" s="9" t="s">
        <v>31</v>
      </c>
      <c r="I568" s="9" t="s">
        <v>172</v>
      </c>
      <c r="J568" s="9" t="s">
        <v>29</v>
      </c>
      <c r="K568" s="9">
        <v>2013</v>
      </c>
      <c r="L568" s="9" t="s">
        <v>34</v>
      </c>
      <c r="Y568" s="9" t="s">
        <v>4171</v>
      </c>
      <c r="Z568" s="9" t="s">
        <v>4172</v>
      </c>
      <c r="AA568" s="9" t="s">
        <v>4173</v>
      </c>
      <c r="AB568" s="9" t="s">
        <v>1070</v>
      </c>
    </row>
    <row r="569" spans="1:28" x14ac:dyDescent="0.2">
      <c r="A569" s="9">
        <v>419895</v>
      </c>
      <c r="B569" s="9" t="s">
        <v>2242</v>
      </c>
      <c r="C569" s="9" t="s">
        <v>606</v>
      </c>
      <c r="D569" s="9" t="s">
        <v>425</v>
      </c>
      <c r="E569" s="9" t="s">
        <v>92</v>
      </c>
      <c r="F569" s="188">
        <v>34887</v>
      </c>
      <c r="G569" s="9" t="s">
        <v>462</v>
      </c>
      <c r="H569" s="9" t="s">
        <v>31</v>
      </c>
      <c r="I569" s="9" t="s">
        <v>172</v>
      </c>
      <c r="J569" s="9" t="s">
        <v>29</v>
      </c>
      <c r="K569" s="9">
        <v>2013</v>
      </c>
      <c r="L569" s="9" t="s">
        <v>46</v>
      </c>
      <c r="Q569" s="9">
        <v>2000</v>
      </c>
      <c r="V569" s="9" t="s">
        <v>269</v>
      </c>
      <c r="W569" s="9" t="s">
        <v>269</v>
      </c>
    </row>
    <row r="570" spans="1:28" x14ac:dyDescent="0.2">
      <c r="A570" s="9">
        <v>419898</v>
      </c>
      <c r="B570" s="9" t="s">
        <v>2243</v>
      </c>
      <c r="C570" s="9" t="s">
        <v>546</v>
      </c>
      <c r="D570" s="9" t="s">
        <v>323</v>
      </c>
      <c r="E570" s="9" t="s">
        <v>93</v>
      </c>
      <c r="F570" s="188">
        <v>32509</v>
      </c>
      <c r="G570" s="9" t="s">
        <v>34</v>
      </c>
      <c r="H570" s="9" t="s">
        <v>31</v>
      </c>
      <c r="I570" s="9" t="s">
        <v>172</v>
      </c>
      <c r="J570" s="9" t="s">
        <v>29</v>
      </c>
      <c r="K570" s="9">
        <v>2007</v>
      </c>
      <c r="L570" s="9" t="s">
        <v>34</v>
      </c>
      <c r="Q570" s="9">
        <v>2000</v>
      </c>
      <c r="V570" s="9" t="s">
        <v>269</v>
      </c>
      <c r="W570" s="9" t="s">
        <v>269</v>
      </c>
    </row>
    <row r="571" spans="1:28" x14ac:dyDescent="0.2">
      <c r="A571" s="9">
        <v>419901</v>
      </c>
      <c r="B571" s="9" t="s">
        <v>2244</v>
      </c>
      <c r="C571" s="9" t="s">
        <v>2245</v>
      </c>
      <c r="D571" s="9" t="s">
        <v>983</v>
      </c>
      <c r="E571" s="9" t="s">
        <v>93</v>
      </c>
      <c r="F571" s="188">
        <v>33755</v>
      </c>
      <c r="G571" s="9" t="s">
        <v>34</v>
      </c>
      <c r="H571" s="9" t="s">
        <v>31</v>
      </c>
      <c r="I571" s="9" t="s">
        <v>172</v>
      </c>
      <c r="J571" s="9" t="s">
        <v>32</v>
      </c>
      <c r="K571" s="9">
        <v>2010</v>
      </c>
      <c r="L571" s="9" t="s">
        <v>34</v>
      </c>
      <c r="X571" s="9" t="s">
        <v>504</v>
      </c>
      <c r="Y571" s="9" t="s">
        <v>4174</v>
      </c>
      <c r="Z571" s="9" t="s">
        <v>4175</v>
      </c>
      <c r="AA571" s="9" t="s">
        <v>4176</v>
      </c>
      <c r="AB571" s="9" t="s">
        <v>1070</v>
      </c>
    </row>
    <row r="572" spans="1:28" x14ac:dyDescent="0.2">
      <c r="A572" s="9">
        <v>419916</v>
      </c>
      <c r="B572" s="9" t="s">
        <v>2246</v>
      </c>
      <c r="C572" s="9" t="s">
        <v>480</v>
      </c>
      <c r="D572" s="9" t="s">
        <v>658</v>
      </c>
      <c r="E572" s="9" t="s">
        <v>92</v>
      </c>
      <c r="F572" s="188">
        <v>34864</v>
      </c>
      <c r="G572" s="9" t="s">
        <v>34</v>
      </c>
      <c r="H572" s="9" t="s">
        <v>31</v>
      </c>
      <c r="I572" s="9" t="s">
        <v>172</v>
      </c>
      <c r="J572" s="9" t="s">
        <v>32</v>
      </c>
      <c r="K572" s="9">
        <v>2014</v>
      </c>
      <c r="L572" s="9" t="s">
        <v>34</v>
      </c>
      <c r="Y572" s="9" t="s">
        <v>4177</v>
      </c>
      <c r="Z572" s="9" t="s">
        <v>1140</v>
      </c>
      <c r="AA572" s="9" t="s">
        <v>4178</v>
      </c>
      <c r="AB572" s="9" t="s">
        <v>1054</v>
      </c>
    </row>
    <row r="573" spans="1:28" x14ac:dyDescent="0.2">
      <c r="A573" s="9">
        <v>419925</v>
      </c>
      <c r="B573" s="9" t="s">
        <v>2247</v>
      </c>
      <c r="C573" s="9" t="s">
        <v>457</v>
      </c>
      <c r="D573" s="9" t="s">
        <v>2248</v>
      </c>
      <c r="E573" s="9" t="s">
        <v>93</v>
      </c>
      <c r="F573" s="188">
        <v>34505</v>
      </c>
      <c r="G573" s="9" t="s">
        <v>338</v>
      </c>
      <c r="H573" s="9" t="s">
        <v>31</v>
      </c>
      <c r="I573" s="9" t="s">
        <v>172</v>
      </c>
      <c r="J573" s="9" t="s">
        <v>32</v>
      </c>
      <c r="K573" s="9">
        <v>2012</v>
      </c>
      <c r="L573" s="9" t="s">
        <v>46</v>
      </c>
      <c r="Y573" s="9" t="s">
        <v>4179</v>
      </c>
      <c r="Z573" s="9" t="s">
        <v>3842</v>
      </c>
      <c r="AA573" s="9" t="s">
        <v>4180</v>
      </c>
      <c r="AB573" s="9" t="s">
        <v>4181</v>
      </c>
    </row>
    <row r="574" spans="1:28" x14ac:dyDescent="0.2">
      <c r="A574" s="9">
        <v>419936</v>
      </c>
      <c r="B574" s="9" t="s">
        <v>2249</v>
      </c>
      <c r="C574" s="9" t="s">
        <v>2250</v>
      </c>
      <c r="D574" s="9" t="s">
        <v>2251</v>
      </c>
      <c r="E574" s="9" t="s">
        <v>93</v>
      </c>
      <c r="F574" s="188">
        <v>35533</v>
      </c>
      <c r="G574" s="9" t="s">
        <v>34</v>
      </c>
      <c r="H574" s="9" t="s">
        <v>31</v>
      </c>
      <c r="I574" s="9" t="s">
        <v>172</v>
      </c>
      <c r="J574" s="9" t="s">
        <v>32</v>
      </c>
      <c r="K574" s="9">
        <v>2015</v>
      </c>
      <c r="L574" s="9" t="s">
        <v>34</v>
      </c>
      <c r="Q574" s="9">
        <v>2000</v>
      </c>
      <c r="V574" s="9" t="s">
        <v>269</v>
      </c>
      <c r="W574" s="9" t="s">
        <v>269</v>
      </c>
    </row>
    <row r="575" spans="1:28" x14ac:dyDescent="0.2">
      <c r="A575" s="9">
        <v>419946</v>
      </c>
      <c r="B575" s="9" t="s">
        <v>2252</v>
      </c>
      <c r="C575" s="9" t="s">
        <v>284</v>
      </c>
      <c r="D575" s="9" t="s">
        <v>464</v>
      </c>
      <c r="E575" s="9" t="s">
        <v>92</v>
      </c>
      <c r="F575" s="188">
        <v>34627</v>
      </c>
      <c r="G575" s="9" t="s">
        <v>781</v>
      </c>
      <c r="H575" s="9" t="s">
        <v>31</v>
      </c>
      <c r="I575" s="9" t="s">
        <v>172</v>
      </c>
      <c r="J575" s="9" t="s">
        <v>32</v>
      </c>
      <c r="K575" s="9">
        <v>2012</v>
      </c>
      <c r="L575" s="9" t="s">
        <v>46</v>
      </c>
      <c r="Q575" s="9">
        <v>2000</v>
      </c>
      <c r="U575" s="9" t="s">
        <v>269</v>
      </c>
      <c r="V575" s="9" t="s">
        <v>269</v>
      </c>
      <c r="W575" s="9" t="s">
        <v>269</v>
      </c>
      <c r="X575" s="9" t="s">
        <v>504</v>
      </c>
    </row>
    <row r="576" spans="1:28" x14ac:dyDescent="0.2">
      <c r="A576" s="9">
        <v>419951</v>
      </c>
      <c r="B576" s="9" t="s">
        <v>2253</v>
      </c>
      <c r="C576" s="9" t="s">
        <v>270</v>
      </c>
      <c r="D576" s="9" t="s">
        <v>329</v>
      </c>
      <c r="E576" s="9" t="s">
        <v>92</v>
      </c>
      <c r="F576" s="188">
        <v>35065</v>
      </c>
      <c r="G576" s="9" t="s">
        <v>34</v>
      </c>
      <c r="H576" s="9" t="s">
        <v>31</v>
      </c>
      <c r="I576" s="9" t="s">
        <v>172</v>
      </c>
      <c r="J576" s="9" t="s">
        <v>32</v>
      </c>
      <c r="K576" s="9">
        <v>2013</v>
      </c>
      <c r="L576" s="9" t="s">
        <v>34</v>
      </c>
      <c r="Q576" s="9">
        <v>2000</v>
      </c>
      <c r="W576" s="9" t="s">
        <v>269</v>
      </c>
      <c r="X576" s="9" t="s">
        <v>680</v>
      </c>
    </row>
    <row r="577" spans="1:28" x14ac:dyDescent="0.2">
      <c r="A577" s="9">
        <v>419952</v>
      </c>
      <c r="B577" s="9" t="s">
        <v>2254</v>
      </c>
      <c r="C577" s="9" t="s">
        <v>2255</v>
      </c>
      <c r="D577" s="9" t="s">
        <v>2256</v>
      </c>
      <c r="E577" s="9" t="s">
        <v>92</v>
      </c>
      <c r="F577" s="188">
        <v>35431</v>
      </c>
      <c r="G577" s="9" t="s">
        <v>34</v>
      </c>
      <c r="H577" s="9" t="s">
        <v>31</v>
      </c>
      <c r="I577" s="9" t="s">
        <v>172</v>
      </c>
      <c r="J577" s="9" t="s">
        <v>32</v>
      </c>
      <c r="K577" s="9">
        <v>2015</v>
      </c>
      <c r="L577" s="9" t="s">
        <v>86</v>
      </c>
      <c r="Y577" s="9" t="s">
        <v>4182</v>
      </c>
      <c r="Z577" s="9" t="s">
        <v>4183</v>
      </c>
      <c r="AA577" s="9" t="s">
        <v>4184</v>
      </c>
      <c r="AB577" s="9" t="s">
        <v>1038</v>
      </c>
    </row>
    <row r="578" spans="1:28" x14ac:dyDescent="0.2">
      <c r="A578" s="9">
        <v>419955</v>
      </c>
      <c r="B578" s="9" t="s">
        <v>2257</v>
      </c>
      <c r="C578" s="9" t="s">
        <v>409</v>
      </c>
      <c r="D578" s="9" t="s">
        <v>363</v>
      </c>
      <c r="E578" s="9" t="s">
        <v>93</v>
      </c>
      <c r="F578" s="188">
        <v>35065</v>
      </c>
      <c r="G578" s="9" t="s">
        <v>34</v>
      </c>
      <c r="H578" s="9" t="s">
        <v>31</v>
      </c>
      <c r="I578" s="9" t="s">
        <v>172</v>
      </c>
      <c r="J578" s="9" t="s">
        <v>32</v>
      </c>
      <c r="K578" s="9">
        <v>2014</v>
      </c>
      <c r="L578" s="9" t="s">
        <v>34</v>
      </c>
      <c r="Q578" s="9">
        <v>2000</v>
      </c>
      <c r="W578" s="9" t="s">
        <v>269</v>
      </c>
      <c r="X578" s="9" t="s">
        <v>680</v>
      </c>
    </row>
    <row r="579" spans="1:28" x14ac:dyDescent="0.2">
      <c r="A579" s="9">
        <v>419963</v>
      </c>
      <c r="B579" s="9" t="s">
        <v>2258</v>
      </c>
      <c r="C579" s="9" t="s">
        <v>630</v>
      </c>
      <c r="D579" s="9" t="s">
        <v>433</v>
      </c>
      <c r="E579" s="9" t="s">
        <v>92</v>
      </c>
      <c r="F579" s="188">
        <v>35087</v>
      </c>
      <c r="G579" s="9" t="s">
        <v>34</v>
      </c>
      <c r="H579" s="9" t="s">
        <v>31</v>
      </c>
      <c r="I579" s="9" t="s">
        <v>172</v>
      </c>
      <c r="J579" s="9" t="s">
        <v>32</v>
      </c>
      <c r="K579" s="9">
        <v>2016</v>
      </c>
      <c r="L579" s="9" t="s">
        <v>34</v>
      </c>
      <c r="Q579" s="9">
        <v>2000</v>
      </c>
      <c r="W579" s="9" t="s">
        <v>269</v>
      </c>
    </row>
    <row r="580" spans="1:28" x14ac:dyDescent="0.2">
      <c r="A580" s="9">
        <v>419974</v>
      </c>
      <c r="B580" s="9" t="s">
        <v>2259</v>
      </c>
      <c r="C580" s="9" t="s">
        <v>2260</v>
      </c>
      <c r="D580" s="9" t="s">
        <v>2261</v>
      </c>
      <c r="E580" s="9" t="s">
        <v>93</v>
      </c>
      <c r="F580" s="188">
        <v>33239</v>
      </c>
      <c r="G580" s="9" t="s">
        <v>524</v>
      </c>
      <c r="H580" s="9" t="s">
        <v>31</v>
      </c>
      <c r="I580" s="9" t="s">
        <v>172</v>
      </c>
      <c r="J580" s="9" t="s">
        <v>32</v>
      </c>
      <c r="K580" s="9">
        <v>2008</v>
      </c>
      <c r="L580" s="9" t="s">
        <v>46</v>
      </c>
      <c r="X580" s="9" t="s">
        <v>504</v>
      </c>
      <c r="Y580" s="9" t="s">
        <v>4185</v>
      </c>
      <c r="Z580" s="9" t="s">
        <v>4186</v>
      </c>
      <c r="AA580" s="9" t="s">
        <v>4112</v>
      </c>
      <c r="AB580" s="9" t="s">
        <v>1054</v>
      </c>
    </row>
    <row r="581" spans="1:28" x14ac:dyDescent="0.2">
      <c r="A581" s="9">
        <v>419977</v>
      </c>
      <c r="B581" s="9" t="s">
        <v>2262</v>
      </c>
      <c r="C581" s="9" t="s">
        <v>413</v>
      </c>
      <c r="D581" s="9" t="s">
        <v>414</v>
      </c>
      <c r="E581" s="9" t="s">
        <v>93</v>
      </c>
      <c r="F581" s="188">
        <v>34704</v>
      </c>
      <c r="G581" s="9" t="s">
        <v>34</v>
      </c>
      <c r="H581" s="9" t="s">
        <v>31</v>
      </c>
      <c r="I581" s="9" t="s">
        <v>172</v>
      </c>
      <c r="J581" s="9" t="s">
        <v>32</v>
      </c>
      <c r="K581" s="9">
        <v>2012</v>
      </c>
      <c r="L581" s="9" t="s">
        <v>34</v>
      </c>
      <c r="N581" s="9">
        <v>1231</v>
      </c>
      <c r="O581" s="188">
        <v>44609.509872685187</v>
      </c>
      <c r="P581" s="9">
        <v>20000</v>
      </c>
      <c r="Y581" s="9" t="s">
        <v>4187</v>
      </c>
      <c r="Z581" s="9" t="s">
        <v>4188</v>
      </c>
      <c r="AA581" s="9" t="s">
        <v>1074</v>
      </c>
      <c r="AB581" s="9" t="s">
        <v>1038</v>
      </c>
    </row>
    <row r="582" spans="1:28" x14ac:dyDescent="0.2">
      <c r="A582" s="9">
        <v>419979</v>
      </c>
      <c r="B582" s="9" t="s">
        <v>2263</v>
      </c>
      <c r="C582" s="9" t="s">
        <v>1686</v>
      </c>
      <c r="D582" s="9" t="s">
        <v>577</v>
      </c>
      <c r="E582" s="9" t="s">
        <v>93</v>
      </c>
      <c r="F582" s="188">
        <v>30286</v>
      </c>
      <c r="G582" s="9" t="s">
        <v>2264</v>
      </c>
      <c r="H582" s="9" t="s">
        <v>31</v>
      </c>
      <c r="I582" s="9" t="s">
        <v>172</v>
      </c>
      <c r="J582" s="9" t="s">
        <v>29</v>
      </c>
      <c r="K582" s="9">
        <v>2000</v>
      </c>
      <c r="L582" s="9" t="s">
        <v>63</v>
      </c>
      <c r="Q582" s="9">
        <v>2000</v>
      </c>
      <c r="W582" s="9" t="s">
        <v>269</v>
      </c>
      <c r="X582" s="9" t="s">
        <v>680</v>
      </c>
    </row>
    <row r="583" spans="1:28" x14ac:dyDescent="0.2">
      <c r="A583" s="9">
        <v>419983</v>
      </c>
      <c r="B583" s="9" t="s">
        <v>2265</v>
      </c>
      <c r="C583" s="9" t="s">
        <v>609</v>
      </c>
      <c r="D583" s="9" t="s">
        <v>890</v>
      </c>
      <c r="E583" s="9" t="s">
        <v>92</v>
      </c>
      <c r="F583" s="188">
        <v>34914</v>
      </c>
      <c r="G583" s="9" t="s">
        <v>34</v>
      </c>
      <c r="H583" s="9" t="s">
        <v>31</v>
      </c>
      <c r="I583" s="9" t="s">
        <v>172</v>
      </c>
      <c r="J583" s="9" t="s">
        <v>29</v>
      </c>
      <c r="K583" s="9">
        <v>2014</v>
      </c>
      <c r="L583" s="9" t="s">
        <v>34</v>
      </c>
      <c r="Q583" s="9">
        <v>2000</v>
      </c>
      <c r="W583" s="9" t="s">
        <v>269</v>
      </c>
      <c r="X583" s="9" t="s">
        <v>680</v>
      </c>
    </row>
    <row r="584" spans="1:28" x14ac:dyDescent="0.2">
      <c r="A584" s="9">
        <v>419992</v>
      </c>
      <c r="B584" s="9" t="s">
        <v>2266</v>
      </c>
      <c r="C584" s="9" t="s">
        <v>2267</v>
      </c>
      <c r="D584" s="9" t="s">
        <v>293</v>
      </c>
      <c r="E584" s="9" t="s">
        <v>93</v>
      </c>
      <c r="F584" s="188">
        <v>32536</v>
      </c>
      <c r="G584" s="9" t="s">
        <v>34</v>
      </c>
      <c r="H584" s="9" t="s">
        <v>31</v>
      </c>
      <c r="I584" s="9" t="s">
        <v>172</v>
      </c>
      <c r="J584" s="9" t="s">
        <v>32</v>
      </c>
      <c r="K584" s="9">
        <v>2007</v>
      </c>
      <c r="L584" s="9" t="s">
        <v>34</v>
      </c>
      <c r="Y584" s="9" t="s">
        <v>4189</v>
      </c>
      <c r="Z584" s="9" t="s">
        <v>4190</v>
      </c>
      <c r="AA584" s="9" t="s">
        <v>3983</v>
      </c>
      <c r="AB584" s="9" t="s">
        <v>1049</v>
      </c>
    </row>
    <row r="585" spans="1:28" x14ac:dyDescent="0.2">
      <c r="A585" s="9">
        <v>419994</v>
      </c>
      <c r="B585" s="9" t="s">
        <v>2268</v>
      </c>
      <c r="C585" s="9" t="s">
        <v>284</v>
      </c>
      <c r="D585" s="9" t="s">
        <v>278</v>
      </c>
      <c r="E585" s="9" t="s">
        <v>93</v>
      </c>
      <c r="F585" s="188">
        <v>34136</v>
      </c>
      <c r="G585" s="9" t="s">
        <v>34</v>
      </c>
      <c r="H585" s="9" t="s">
        <v>35</v>
      </c>
      <c r="I585" s="9" t="s">
        <v>172</v>
      </c>
      <c r="J585" s="9" t="s">
        <v>29</v>
      </c>
      <c r="K585" s="9">
        <v>2012</v>
      </c>
      <c r="L585" s="9" t="s">
        <v>34</v>
      </c>
      <c r="Q585" s="9">
        <v>2000</v>
      </c>
      <c r="V585" s="9" t="s">
        <v>269</v>
      </c>
      <c r="W585" s="9" t="s">
        <v>269</v>
      </c>
      <c r="X585" s="9" t="s">
        <v>680</v>
      </c>
    </row>
    <row r="586" spans="1:28" x14ac:dyDescent="0.2">
      <c r="A586" s="9">
        <v>420006</v>
      </c>
      <c r="B586" s="9" t="s">
        <v>2269</v>
      </c>
      <c r="C586" s="9" t="s">
        <v>2270</v>
      </c>
      <c r="D586" s="9" t="s">
        <v>474</v>
      </c>
      <c r="I586" s="9" t="s">
        <v>172</v>
      </c>
      <c r="Q586" s="9">
        <v>2000</v>
      </c>
      <c r="W586" s="9" t="s">
        <v>269</v>
      </c>
    </row>
    <row r="587" spans="1:28" x14ac:dyDescent="0.2">
      <c r="A587" s="9">
        <v>420012</v>
      </c>
      <c r="B587" s="9" t="s">
        <v>2271</v>
      </c>
      <c r="C587" s="9" t="s">
        <v>332</v>
      </c>
      <c r="D587" s="9" t="s">
        <v>414</v>
      </c>
      <c r="E587" s="9" t="s">
        <v>92</v>
      </c>
      <c r="F587" s="188">
        <v>32874</v>
      </c>
      <c r="G587" s="9" t="s">
        <v>2272</v>
      </c>
      <c r="H587" s="9" t="s">
        <v>31</v>
      </c>
      <c r="I587" s="9" t="s">
        <v>172</v>
      </c>
      <c r="J587" s="9" t="s">
        <v>29</v>
      </c>
      <c r="K587" s="9">
        <v>2007</v>
      </c>
      <c r="L587" s="9" t="s">
        <v>77</v>
      </c>
      <c r="Q587" s="9">
        <v>2000</v>
      </c>
      <c r="S587" s="9" t="s">
        <v>269</v>
      </c>
      <c r="U587" s="9" t="s">
        <v>269</v>
      </c>
      <c r="V587" s="9" t="s">
        <v>269</v>
      </c>
      <c r="W587" s="9" t="s">
        <v>269</v>
      </c>
    </row>
    <row r="588" spans="1:28" x14ac:dyDescent="0.2">
      <c r="A588" s="9">
        <v>420014</v>
      </c>
      <c r="B588" s="9" t="s">
        <v>2273</v>
      </c>
      <c r="C588" s="9" t="s">
        <v>2274</v>
      </c>
      <c r="D588" s="9" t="s">
        <v>517</v>
      </c>
      <c r="E588" s="9" t="s">
        <v>92</v>
      </c>
      <c r="F588" s="188">
        <v>34900</v>
      </c>
      <c r="G588" s="9" t="s">
        <v>34</v>
      </c>
      <c r="H588" s="9" t="s">
        <v>31</v>
      </c>
      <c r="I588" s="9" t="s">
        <v>172</v>
      </c>
      <c r="J588" s="9" t="s">
        <v>32</v>
      </c>
      <c r="K588" s="9">
        <v>2015</v>
      </c>
      <c r="L588" s="9" t="s">
        <v>34</v>
      </c>
      <c r="Y588" s="9" t="s">
        <v>4191</v>
      </c>
      <c r="Z588" s="9" t="s">
        <v>4192</v>
      </c>
      <c r="AA588" s="9" t="s">
        <v>4193</v>
      </c>
      <c r="AB588" s="9" t="s">
        <v>1038</v>
      </c>
    </row>
    <row r="589" spans="1:28" x14ac:dyDescent="0.2">
      <c r="A589" s="9">
        <v>420025</v>
      </c>
      <c r="B589" s="9" t="s">
        <v>2275</v>
      </c>
      <c r="C589" s="9" t="s">
        <v>330</v>
      </c>
      <c r="D589" s="9" t="s">
        <v>354</v>
      </c>
      <c r="E589" s="9" t="s">
        <v>92</v>
      </c>
      <c r="F589" s="188">
        <v>35170</v>
      </c>
      <c r="G589" s="9" t="s">
        <v>34</v>
      </c>
      <c r="H589" s="9" t="s">
        <v>31</v>
      </c>
      <c r="I589" s="9" t="s">
        <v>172</v>
      </c>
      <c r="J589" s="9" t="s">
        <v>32</v>
      </c>
      <c r="K589" s="9">
        <v>2015</v>
      </c>
      <c r="L589" s="9" t="s">
        <v>34</v>
      </c>
      <c r="Q589" s="9">
        <v>2000</v>
      </c>
      <c r="U589" s="9" t="s">
        <v>269</v>
      </c>
      <c r="V589" s="9" t="s">
        <v>269</v>
      </c>
      <c r="W589" s="9" t="s">
        <v>269</v>
      </c>
      <c r="X589" s="9" t="s">
        <v>680</v>
      </c>
    </row>
    <row r="590" spans="1:28" x14ac:dyDescent="0.2">
      <c r="A590" s="9">
        <v>420039</v>
      </c>
      <c r="B590" s="9" t="s">
        <v>2276</v>
      </c>
      <c r="C590" s="9" t="s">
        <v>2277</v>
      </c>
      <c r="D590" s="9" t="s">
        <v>623</v>
      </c>
      <c r="E590" s="9" t="s">
        <v>92</v>
      </c>
      <c r="F590" s="188">
        <v>35708</v>
      </c>
      <c r="G590" s="9" t="s">
        <v>34</v>
      </c>
      <c r="H590" s="9" t="s">
        <v>31</v>
      </c>
      <c r="I590" s="9" t="s">
        <v>172</v>
      </c>
      <c r="J590" s="9" t="s">
        <v>32</v>
      </c>
      <c r="K590" s="9">
        <v>2016</v>
      </c>
      <c r="L590" s="9" t="s">
        <v>34</v>
      </c>
      <c r="Y590" s="9" t="s">
        <v>4194</v>
      </c>
      <c r="Z590" s="9" t="s">
        <v>4195</v>
      </c>
      <c r="AA590" s="9" t="s">
        <v>4196</v>
      </c>
      <c r="AB590" s="9" t="s">
        <v>1072</v>
      </c>
    </row>
    <row r="591" spans="1:28" x14ac:dyDescent="0.2">
      <c r="A591" s="9">
        <v>420052</v>
      </c>
      <c r="B591" s="9" t="s">
        <v>2278</v>
      </c>
      <c r="C591" s="9" t="s">
        <v>588</v>
      </c>
      <c r="D591" s="9" t="s">
        <v>333</v>
      </c>
      <c r="E591" s="9" t="s">
        <v>92</v>
      </c>
      <c r="F591" s="188">
        <v>33932</v>
      </c>
      <c r="G591" s="9" t="s">
        <v>2279</v>
      </c>
      <c r="H591" s="9" t="s">
        <v>31</v>
      </c>
      <c r="I591" s="9" t="s">
        <v>172</v>
      </c>
      <c r="J591" s="9" t="s">
        <v>29</v>
      </c>
      <c r="K591" s="9">
        <v>2010</v>
      </c>
      <c r="L591" s="9" t="s">
        <v>34</v>
      </c>
      <c r="Y591" s="9" t="s">
        <v>4197</v>
      </c>
      <c r="Z591" s="9" t="s">
        <v>4198</v>
      </c>
      <c r="AA591" s="9" t="s">
        <v>4199</v>
      </c>
      <c r="AB591" s="9" t="s">
        <v>1072</v>
      </c>
    </row>
    <row r="592" spans="1:28" x14ac:dyDescent="0.2">
      <c r="A592" s="9">
        <v>420056</v>
      </c>
      <c r="B592" s="9" t="s">
        <v>2280</v>
      </c>
      <c r="C592" s="9" t="s">
        <v>663</v>
      </c>
      <c r="D592" s="9" t="s">
        <v>352</v>
      </c>
      <c r="E592" s="9" t="s">
        <v>92</v>
      </c>
      <c r="F592" s="188">
        <v>34790</v>
      </c>
      <c r="G592" s="9" t="s">
        <v>34</v>
      </c>
      <c r="H592" s="9" t="s">
        <v>31</v>
      </c>
      <c r="I592" s="9" t="s">
        <v>172</v>
      </c>
      <c r="J592" s="9" t="s">
        <v>32</v>
      </c>
      <c r="K592" s="9">
        <v>2015</v>
      </c>
      <c r="L592" s="9" t="s">
        <v>34</v>
      </c>
      <c r="Q592" s="9">
        <v>2000</v>
      </c>
      <c r="V592" s="9" t="s">
        <v>269</v>
      </c>
      <c r="W592" s="9" t="s">
        <v>269</v>
      </c>
    </row>
    <row r="593" spans="1:32" x14ac:dyDescent="0.2">
      <c r="A593" s="9">
        <v>420069</v>
      </c>
      <c r="B593" s="9" t="s">
        <v>2281</v>
      </c>
      <c r="C593" s="9" t="s">
        <v>332</v>
      </c>
      <c r="D593" s="9" t="s">
        <v>2282</v>
      </c>
      <c r="E593" s="9" t="s">
        <v>92</v>
      </c>
      <c r="F593" s="188">
        <v>34940</v>
      </c>
      <c r="G593" s="9" t="s">
        <v>34</v>
      </c>
      <c r="H593" s="9" t="s">
        <v>31</v>
      </c>
      <c r="I593" s="9" t="s">
        <v>172</v>
      </c>
      <c r="J593" s="9" t="s">
        <v>32</v>
      </c>
      <c r="K593" s="9">
        <v>2013</v>
      </c>
      <c r="L593" s="9" t="s">
        <v>34</v>
      </c>
      <c r="Q593" s="9">
        <v>2000</v>
      </c>
      <c r="U593" s="9" t="s">
        <v>269</v>
      </c>
      <c r="V593" s="9" t="s">
        <v>269</v>
      </c>
      <c r="W593" s="9" t="s">
        <v>269</v>
      </c>
    </row>
    <row r="594" spans="1:32" x14ac:dyDescent="0.2">
      <c r="A594" s="9">
        <v>420081</v>
      </c>
      <c r="B594" s="9" t="s">
        <v>2283</v>
      </c>
      <c r="C594" s="9" t="s">
        <v>306</v>
      </c>
      <c r="D594" s="9" t="s">
        <v>655</v>
      </c>
      <c r="E594" s="9" t="s">
        <v>92</v>
      </c>
      <c r="F594" s="188">
        <v>35065</v>
      </c>
      <c r="G594" s="9" t="s">
        <v>34</v>
      </c>
      <c r="H594" s="9" t="s">
        <v>31</v>
      </c>
      <c r="I594" s="9" t="s">
        <v>172</v>
      </c>
      <c r="J594" s="9" t="s">
        <v>29</v>
      </c>
      <c r="K594" s="9">
        <v>2012</v>
      </c>
      <c r="L594" s="9" t="s">
        <v>34</v>
      </c>
    </row>
    <row r="595" spans="1:32" x14ac:dyDescent="0.2">
      <c r="A595" s="9">
        <v>420084</v>
      </c>
      <c r="B595" s="9" t="s">
        <v>2284</v>
      </c>
      <c r="C595" s="9" t="s">
        <v>345</v>
      </c>
      <c r="D595" s="9" t="s">
        <v>392</v>
      </c>
      <c r="E595" s="9" t="s">
        <v>92</v>
      </c>
      <c r="F595" s="188">
        <v>34896</v>
      </c>
      <c r="G595" s="9" t="s">
        <v>34</v>
      </c>
      <c r="H595" s="9" t="s">
        <v>31</v>
      </c>
      <c r="I595" s="9" t="s">
        <v>172</v>
      </c>
      <c r="J595" s="9" t="s">
        <v>32</v>
      </c>
      <c r="K595" s="9">
        <v>2014</v>
      </c>
      <c r="L595" s="9" t="s">
        <v>89</v>
      </c>
      <c r="Q595" s="9">
        <v>2000</v>
      </c>
      <c r="U595" s="9" t="s">
        <v>269</v>
      </c>
      <c r="V595" s="9" t="s">
        <v>269</v>
      </c>
      <c r="W595" s="9" t="s">
        <v>269</v>
      </c>
    </row>
    <row r="596" spans="1:32" x14ac:dyDescent="0.2">
      <c r="A596" s="9">
        <v>420096</v>
      </c>
      <c r="B596" s="9" t="s">
        <v>2285</v>
      </c>
      <c r="C596" s="9" t="s">
        <v>2286</v>
      </c>
      <c r="D596" s="9" t="s">
        <v>687</v>
      </c>
      <c r="E596" s="9" t="s">
        <v>92</v>
      </c>
      <c r="F596" s="188">
        <v>27764</v>
      </c>
      <c r="G596" s="9" t="s">
        <v>34</v>
      </c>
      <c r="H596" s="9" t="s">
        <v>31</v>
      </c>
      <c r="I596" s="9" t="s">
        <v>172</v>
      </c>
      <c r="J596" s="9" t="s">
        <v>29</v>
      </c>
      <c r="K596" s="9">
        <v>1994</v>
      </c>
      <c r="L596" s="9" t="s">
        <v>34</v>
      </c>
      <c r="Y596" s="9" t="s">
        <v>4200</v>
      </c>
      <c r="Z596" s="9" t="s">
        <v>4201</v>
      </c>
      <c r="AA596" s="9" t="s">
        <v>4202</v>
      </c>
      <c r="AB596" s="9" t="s">
        <v>1070</v>
      </c>
    </row>
    <row r="597" spans="1:32" x14ac:dyDescent="0.2">
      <c r="A597" s="9">
        <v>420104</v>
      </c>
      <c r="B597" s="9" t="s">
        <v>2287</v>
      </c>
      <c r="C597" s="9" t="s">
        <v>409</v>
      </c>
      <c r="D597" s="9" t="s">
        <v>2288</v>
      </c>
      <c r="E597" s="9" t="s">
        <v>92</v>
      </c>
      <c r="F597" s="188">
        <v>35431</v>
      </c>
      <c r="G597" s="9" t="s">
        <v>34</v>
      </c>
      <c r="H597" s="9" t="s">
        <v>31</v>
      </c>
      <c r="I597" s="9" t="s">
        <v>172</v>
      </c>
      <c r="J597" s="9" t="s">
        <v>32</v>
      </c>
      <c r="K597" s="9">
        <v>2015</v>
      </c>
      <c r="L597" s="9" t="s">
        <v>34</v>
      </c>
      <c r="Y597" s="9" t="s">
        <v>4203</v>
      </c>
      <c r="Z597" s="9" t="s">
        <v>1172</v>
      </c>
      <c r="AA597" s="9" t="s">
        <v>4204</v>
      </c>
      <c r="AB597" s="9" t="s">
        <v>1038</v>
      </c>
    </row>
    <row r="598" spans="1:32" x14ac:dyDescent="0.2">
      <c r="A598" s="9">
        <v>420124</v>
      </c>
      <c r="B598" s="9" t="s">
        <v>2289</v>
      </c>
      <c r="C598" s="9" t="s">
        <v>877</v>
      </c>
      <c r="D598" s="9" t="s">
        <v>433</v>
      </c>
      <c r="E598" s="9" t="s">
        <v>92</v>
      </c>
      <c r="F598" s="188">
        <v>34895</v>
      </c>
      <c r="G598" s="9" t="s">
        <v>34</v>
      </c>
      <c r="H598" s="9" t="s">
        <v>31</v>
      </c>
      <c r="I598" s="9" t="s">
        <v>172</v>
      </c>
      <c r="J598" s="9" t="s">
        <v>29</v>
      </c>
      <c r="K598" s="9">
        <v>2013</v>
      </c>
      <c r="L598" s="9" t="s">
        <v>34</v>
      </c>
      <c r="Q598" s="9">
        <v>2000</v>
      </c>
      <c r="V598" s="9" t="s">
        <v>269</v>
      </c>
      <c r="W598" s="9" t="s">
        <v>269</v>
      </c>
      <c r="X598" s="9" t="s">
        <v>504</v>
      </c>
    </row>
    <row r="599" spans="1:32" x14ac:dyDescent="0.2">
      <c r="A599" s="9">
        <v>420127</v>
      </c>
      <c r="B599" s="9" t="s">
        <v>2290</v>
      </c>
      <c r="C599" s="9" t="s">
        <v>2291</v>
      </c>
      <c r="D599" s="9" t="s">
        <v>275</v>
      </c>
      <c r="E599" s="9" t="s">
        <v>92</v>
      </c>
      <c r="F599" s="188">
        <v>33707</v>
      </c>
      <c r="H599" s="9" t="s">
        <v>31</v>
      </c>
      <c r="I599" s="9" t="s">
        <v>172</v>
      </c>
      <c r="Y599" s="9" t="s">
        <v>4205</v>
      </c>
      <c r="Z599" s="9" t="s">
        <v>4206</v>
      </c>
      <c r="AA599" s="9" t="s">
        <v>4207</v>
      </c>
      <c r="AB599" s="9" t="s">
        <v>1072</v>
      </c>
    </row>
    <row r="600" spans="1:32" x14ac:dyDescent="0.2">
      <c r="A600" s="9">
        <v>420129</v>
      </c>
      <c r="B600" s="9" t="s">
        <v>2292</v>
      </c>
      <c r="C600" s="9" t="s">
        <v>2293</v>
      </c>
      <c r="D600" s="9" t="s">
        <v>2294</v>
      </c>
      <c r="E600" s="9" t="s">
        <v>92</v>
      </c>
      <c r="F600" s="188">
        <v>34547</v>
      </c>
      <c r="G600" s="9" t="s">
        <v>34</v>
      </c>
      <c r="H600" s="9" t="s">
        <v>31</v>
      </c>
      <c r="I600" s="9" t="s">
        <v>172</v>
      </c>
      <c r="J600" s="9" t="s">
        <v>32</v>
      </c>
      <c r="K600" s="9">
        <v>2013</v>
      </c>
      <c r="L600" s="9" t="s">
        <v>34</v>
      </c>
      <c r="Y600" s="9" t="s">
        <v>4208</v>
      </c>
      <c r="Z600" s="9" t="s">
        <v>4209</v>
      </c>
      <c r="AA600" s="9" t="s">
        <v>4210</v>
      </c>
      <c r="AB600" s="9" t="s">
        <v>1070</v>
      </c>
      <c r="AE600" s="9">
        <v>2</v>
      </c>
      <c r="AF600" s="9" t="s">
        <v>189</v>
      </c>
    </row>
    <row r="601" spans="1:32" x14ac:dyDescent="0.2">
      <c r="A601" s="9">
        <v>420137</v>
      </c>
      <c r="B601" s="9" t="s">
        <v>2295</v>
      </c>
      <c r="C601" s="9" t="s">
        <v>409</v>
      </c>
      <c r="D601" s="9" t="s">
        <v>272</v>
      </c>
      <c r="E601" s="9" t="s">
        <v>92</v>
      </c>
      <c r="F601" s="188">
        <v>34943</v>
      </c>
      <c r="G601" s="9" t="s">
        <v>301</v>
      </c>
      <c r="H601" s="9" t="s">
        <v>31</v>
      </c>
      <c r="I601" s="9" t="s">
        <v>172</v>
      </c>
      <c r="J601" s="9" t="s">
        <v>32</v>
      </c>
      <c r="K601" s="9">
        <v>2015</v>
      </c>
      <c r="L601" s="9" t="s">
        <v>34</v>
      </c>
      <c r="N601" s="9">
        <v>838</v>
      </c>
      <c r="O601" s="188">
        <v>44595.544004629628</v>
      </c>
      <c r="P601" s="9">
        <v>14000</v>
      </c>
      <c r="Y601" s="9" t="s">
        <v>4211</v>
      </c>
      <c r="Z601" s="9" t="s">
        <v>4212</v>
      </c>
      <c r="AA601" s="9" t="s">
        <v>4127</v>
      </c>
      <c r="AB601" s="9" t="s">
        <v>4213</v>
      </c>
    </row>
    <row r="602" spans="1:32" x14ac:dyDescent="0.2">
      <c r="A602" s="9">
        <v>420145</v>
      </c>
      <c r="B602" s="9" t="s">
        <v>2296</v>
      </c>
      <c r="C602" s="9" t="s">
        <v>2297</v>
      </c>
      <c r="D602" s="9" t="s">
        <v>647</v>
      </c>
      <c r="E602" s="9" t="s">
        <v>92</v>
      </c>
      <c r="F602" s="188">
        <v>32352</v>
      </c>
      <c r="G602" s="9" t="s">
        <v>34</v>
      </c>
      <c r="H602" s="9" t="s">
        <v>31</v>
      </c>
      <c r="I602" s="9" t="s">
        <v>172</v>
      </c>
      <c r="J602" s="9" t="s">
        <v>29</v>
      </c>
      <c r="K602" s="9">
        <v>2006</v>
      </c>
      <c r="L602" s="9" t="s">
        <v>34</v>
      </c>
      <c r="Y602" s="9" t="s">
        <v>4214</v>
      </c>
      <c r="Z602" s="9" t="s">
        <v>4215</v>
      </c>
      <c r="AA602" s="9" t="s">
        <v>4216</v>
      </c>
      <c r="AB602" s="9" t="s">
        <v>1038</v>
      </c>
    </row>
    <row r="603" spans="1:32" x14ac:dyDescent="0.2">
      <c r="A603" s="9">
        <v>420150</v>
      </c>
      <c r="B603" s="9" t="s">
        <v>2298</v>
      </c>
      <c r="C603" s="9" t="s">
        <v>389</v>
      </c>
      <c r="D603" s="9" t="s">
        <v>318</v>
      </c>
      <c r="E603" s="9" t="s">
        <v>92</v>
      </c>
      <c r="F603" s="188">
        <v>35560</v>
      </c>
      <c r="G603" s="9" t="s">
        <v>34</v>
      </c>
      <c r="H603" s="9" t="s">
        <v>31</v>
      </c>
      <c r="I603" s="9" t="s">
        <v>172</v>
      </c>
      <c r="J603" s="9" t="s">
        <v>29</v>
      </c>
      <c r="K603" s="9">
        <v>2015</v>
      </c>
      <c r="L603" s="9" t="s">
        <v>46</v>
      </c>
      <c r="N603" s="9">
        <v>988</v>
      </c>
      <c r="O603" s="188">
        <v>44600.408703703702</v>
      </c>
      <c r="P603" s="9">
        <v>16000</v>
      </c>
      <c r="Y603" s="9" t="s">
        <v>4217</v>
      </c>
      <c r="Z603" s="9" t="s">
        <v>4218</v>
      </c>
      <c r="AA603" s="9" t="s">
        <v>4219</v>
      </c>
      <c r="AB603" s="9" t="s">
        <v>4220</v>
      </c>
    </row>
    <row r="604" spans="1:32" x14ac:dyDescent="0.2">
      <c r="A604" s="9">
        <v>420152</v>
      </c>
      <c r="B604" s="9" t="s">
        <v>2299</v>
      </c>
      <c r="C604" s="9" t="s">
        <v>277</v>
      </c>
      <c r="D604" s="9" t="s">
        <v>318</v>
      </c>
      <c r="E604" s="9" t="s">
        <v>92</v>
      </c>
      <c r="F604" s="188">
        <v>35455</v>
      </c>
      <c r="G604" s="9" t="s">
        <v>34</v>
      </c>
      <c r="H604" s="9" t="s">
        <v>31</v>
      </c>
      <c r="I604" s="9" t="s">
        <v>172</v>
      </c>
      <c r="J604" s="9" t="s">
        <v>32</v>
      </c>
      <c r="K604" s="9">
        <v>2015</v>
      </c>
      <c r="L604" s="9" t="s">
        <v>34</v>
      </c>
      <c r="Y604" s="9" t="s">
        <v>4221</v>
      </c>
      <c r="Z604" s="9" t="s">
        <v>1162</v>
      </c>
      <c r="AA604" s="9" t="s">
        <v>4222</v>
      </c>
      <c r="AB604" s="9" t="s">
        <v>1072</v>
      </c>
    </row>
    <row r="605" spans="1:32" x14ac:dyDescent="0.2">
      <c r="A605" s="9">
        <v>420153</v>
      </c>
      <c r="B605" s="9" t="s">
        <v>2300</v>
      </c>
      <c r="C605" s="9" t="s">
        <v>368</v>
      </c>
      <c r="D605" s="9" t="s">
        <v>2301</v>
      </c>
      <c r="E605" s="9" t="s">
        <v>92</v>
      </c>
      <c r="F605" s="188">
        <v>35796</v>
      </c>
      <c r="G605" s="9" t="s">
        <v>34</v>
      </c>
      <c r="H605" s="9" t="s">
        <v>31</v>
      </c>
      <c r="I605" s="9" t="s">
        <v>172</v>
      </c>
      <c r="J605" s="9" t="s">
        <v>29</v>
      </c>
      <c r="K605" s="9">
        <v>2015</v>
      </c>
      <c r="L605" s="9" t="s">
        <v>34</v>
      </c>
      <c r="Q605" s="9">
        <v>2000</v>
      </c>
      <c r="W605" s="9" t="s">
        <v>269</v>
      </c>
      <c r="X605" s="9" t="s">
        <v>680</v>
      </c>
    </row>
    <row r="606" spans="1:32" x14ac:dyDescent="0.2">
      <c r="A606" s="9">
        <v>420159</v>
      </c>
      <c r="B606" s="9" t="s">
        <v>2302</v>
      </c>
      <c r="C606" s="9" t="s">
        <v>1975</v>
      </c>
      <c r="D606" s="9" t="s">
        <v>2303</v>
      </c>
      <c r="E606" s="9" t="s">
        <v>92</v>
      </c>
      <c r="F606" s="188">
        <v>34493</v>
      </c>
      <c r="G606" s="9" t="s">
        <v>34</v>
      </c>
      <c r="H606" s="9" t="s">
        <v>31</v>
      </c>
      <c r="I606" s="9" t="s">
        <v>172</v>
      </c>
      <c r="J606" s="9" t="s">
        <v>32</v>
      </c>
      <c r="K606" s="9">
        <v>2012</v>
      </c>
      <c r="L606" s="9" t="s">
        <v>34</v>
      </c>
      <c r="Q606" s="9">
        <v>2000</v>
      </c>
      <c r="V606" s="9" t="s">
        <v>269</v>
      </c>
      <c r="W606" s="9" t="s">
        <v>269</v>
      </c>
      <c r="X606" s="9" t="s">
        <v>680</v>
      </c>
    </row>
    <row r="607" spans="1:32" x14ac:dyDescent="0.2">
      <c r="A607" s="9">
        <v>420162</v>
      </c>
      <c r="B607" s="9" t="s">
        <v>2304</v>
      </c>
      <c r="C607" s="9" t="s">
        <v>2305</v>
      </c>
      <c r="D607" s="9" t="s">
        <v>267</v>
      </c>
      <c r="E607" s="9" t="s">
        <v>92</v>
      </c>
      <c r="F607" s="188">
        <v>35740</v>
      </c>
      <c r="G607" s="9" t="s">
        <v>34</v>
      </c>
      <c r="H607" s="9" t="s">
        <v>31</v>
      </c>
      <c r="I607" s="9" t="s">
        <v>172</v>
      </c>
      <c r="J607" s="9" t="s">
        <v>32</v>
      </c>
      <c r="K607" s="9">
        <v>2015</v>
      </c>
      <c r="L607" s="9" t="s">
        <v>34</v>
      </c>
      <c r="Y607" s="9" t="s">
        <v>4223</v>
      </c>
      <c r="Z607" s="9" t="s">
        <v>4224</v>
      </c>
      <c r="AA607" s="9" t="s">
        <v>4225</v>
      </c>
      <c r="AB607" s="9" t="s">
        <v>1038</v>
      </c>
    </row>
    <row r="608" spans="1:32" x14ac:dyDescent="0.2">
      <c r="A608" s="9">
        <v>420169</v>
      </c>
      <c r="B608" s="9" t="s">
        <v>2306</v>
      </c>
      <c r="C608" s="9" t="s">
        <v>277</v>
      </c>
      <c r="D608" s="9" t="s">
        <v>567</v>
      </c>
      <c r="E608" s="9" t="s">
        <v>92</v>
      </c>
      <c r="F608" s="188">
        <v>34335</v>
      </c>
      <c r="G608" s="9" t="s">
        <v>34</v>
      </c>
      <c r="H608" s="9" t="s">
        <v>31</v>
      </c>
      <c r="I608" s="9" t="s">
        <v>172</v>
      </c>
      <c r="J608" s="9" t="s">
        <v>29</v>
      </c>
      <c r="K608" s="9">
        <v>2012</v>
      </c>
      <c r="L608" s="9" t="s">
        <v>34</v>
      </c>
      <c r="Y608" s="9" t="s">
        <v>4226</v>
      </c>
      <c r="Z608" s="9" t="s">
        <v>4227</v>
      </c>
      <c r="AA608" s="9" t="s">
        <v>4228</v>
      </c>
      <c r="AB608" s="9" t="s">
        <v>4229</v>
      </c>
    </row>
    <row r="609" spans="1:28" x14ac:dyDescent="0.2">
      <c r="A609" s="9">
        <v>420177</v>
      </c>
      <c r="B609" s="9" t="s">
        <v>2307</v>
      </c>
      <c r="C609" s="9" t="s">
        <v>398</v>
      </c>
      <c r="D609" s="9" t="s">
        <v>271</v>
      </c>
      <c r="E609" s="9" t="s">
        <v>92</v>
      </c>
      <c r="F609" s="188">
        <v>34304</v>
      </c>
      <c r="G609" s="9" t="s">
        <v>34</v>
      </c>
      <c r="H609" s="9" t="s">
        <v>31</v>
      </c>
      <c r="I609" s="9" t="s">
        <v>172</v>
      </c>
      <c r="J609" s="9" t="s">
        <v>29</v>
      </c>
      <c r="K609" s="9">
        <v>2012</v>
      </c>
      <c r="L609" s="9" t="s">
        <v>34</v>
      </c>
      <c r="Y609" s="9" t="s">
        <v>4230</v>
      </c>
      <c r="Z609" s="9" t="s">
        <v>4231</v>
      </c>
      <c r="AA609" s="9" t="s">
        <v>1076</v>
      </c>
      <c r="AB609" s="9" t="s">
        <v>1054</v>
      </c>
    </row>
    <row r="610" spans="1:28" x14ac:dyDescent="0.2">
      <c r="A610" s="9">
        <v>420191</v>
      </c>
      <c r="B610" s="9" t="s">
        <v>2308</v>
      </c>
      <c r="C610" s="9" t="s">
        <v>881</v>
      </c>
      <c r="D610" s="9" t="s">
        <v>295</v>
      </c>
      <c r="E610" s="9" t="s">
        <v>92</v>
      </c>
      <c r="F610" s="188">
        <v>34700</v>
      </c>
      <c r="G610" s="9" t="s">
        <v>34</v>
      </c>
      <c r="H610" s="9" t="s">
        <v>31</v>
      </c>
      <c r="I610" s="9" t="s">
        <v>172</v>
      </c>
      <c r="J610" s="9" t="s">
        <v>32</v>
      </c>
      <c r="K610" s="9">
        <v>2012</v>
      </c>
      <c r="L610" s="9" t="s">
        <v>34</v>
      </c>
      <c r="Q610" s="9">
        <v>2000</v>
      </c>
      <c r="V610" s="9" t="s">
        <v>269</v>
      </c>
      <c r="W610" s="9" t="s">
        <v>269</v>
      </c>
    </row>
    <row r="611" spans="1:28" x14ac:dyDescent="0.2">
      <c r="A611" s="9">
        <v>420213</v>
      </c>
      <c r="B611" s="9" t="s">
        <v>2309</v>
      </c>
      <c r="C611" s="9" t="s">
        <v>851</v>
      </c>
      <c r="D611" s="9" t="s">
        <v>329</v>
      </c>
      <c r="E611" s="9" t="s">
        <v>92</v>
      </c>
      <c r="F611" s="188">
        <v>34608</v>
      </c>
      <c r="G611" s="9" t="s">
        <v>34</v>
      </c>
      <c r="H611" s="9" t="s">
        <v>31</v>
      </c>
      <c r="I611" s="9" t="s">
        <v>172</v>
      </c>
      <c r="J611" s="9" t="s">
        <v>32</v>
      </c>
      <c r="K611" s="9">
        <v>2014</v>
      </c>
      <c r="L611" s="9" t="s">
        <v>34</v>
      </c>
      <c r="Y611" s="9" t="s">
        <v>4232</v>
      </c>
      <c r="Z611" s="9" t="s">
        <v>4233</v>
      </c>
      <c r="AA611" s="9" t="s">
        <v>1077</v>
      </c>
      <c r="AB611" s="9" t="s">
        <v>1054</v>
      </c>
    </row>
    <row r="612" spans="1:28" x14ac:dyDescent="0.2">
      <c r="A612" s="9">
        <v>420214</v>
      </c>
      <c r="B612" s="9" t="s">
        <v>2310</v>
      </c>
      <c r="C612" s="9" t="s">
        <v>753</v>
      </c>
      <c r="D612" s="9" t="s">
        <v>359</v>
      </c>
      <c r="E612" s="9" t="s">
        <v>92</v>
      </c>
      <c r="F612" s="188">
        <v>35731</v>
      </c>
      <c r="G612" s="9" t="s">
        <v>34</v>
      </c>
      <c r="H612" s="9" t="s">
        <v>31</v>
      </c>
      <c r="I612" s="9" t="s">
        <v>172</v>
      </c>
      <c r="J612" s="9" t="s">
        <v>29</v>
      </c>
      <c r="K612" s="9">
        <v>2015</v>
      </c>
      <c r="L612" s="9" t="s">
        <v>34</v>
      </c>
      <c r="Y612" s="9" t="s">
        <v>4234</v>
      </c>
      <c r="Z612" s="9" t="s">
        <v>4235</v>
      </c>
      <c r="AA612" s="9" t="s">
        <v>1208</v>
      </c>
      <c r="AB612" s="9" t="s">
        <v>1038</v>
      </c>
    </row>
    <row r="613" spans="1:28" x14ac:dyDescent="0.2">
      <c r="A613" s="9">
        <v>420216</v>
      </c>
      <c r="B613" s="9" t="s">
        <v>2311</v>
      </c>
      <c r="C613" s="9" t="s">
        <v>530</v>
      </c>
      <c r="D613" s="9" t="s">
        <v>297</v>
      </c>
      <c r="E613" s="9" t="s">
        <v>92</v>
      </c>
      <c r="F613" s="188">
        <v>34538</v>
      </c>
      <c r="G613" s="9" t="s">
        <v>34</v>
      </c>
      <c r="H613" s="9" t="s">
        <v>31</v>
      </c>
      <c r="I613" s="9" t="s">
        <v>172</v>
      </c>
      <c r="J613" s="9" t="s">
        <v>32</v>
      </c>
      <c r="K613" s="9">
        <v>2012</v>
      </c>
      <c r="L613" s="9" t="s">
        <v>34</v>
      </c>
      <c r="Y613" s="9" t="s">
        <v>4236</v>
      </c>
      <c r="Z613" s="9" t="s">
        <v>4237</v>
      </c>
      <c r="AA613" s="9" t="s">
        <v>1106</v>
      </c>
      <c r="AB613" s="9" t="s">
        <v>1038</v>
      </c>
    </row>
    <row r="614" spans="1:28" x14ac:dyDescent="0.2">
      <c r="A614" s="9">
        <v>420222</v>
      </c>
      <c r="B614" s="9" t="s">
        <v>2312</v>
      </c>
      <c r="C614" s="9" t="s">
        <v>266</v>
      </c>
      <c r="D614" s="9" t="s">
        <v>792</v>
      </c>
      <c r="E614" s="9" t="s">
        <v>92</v>
      </c>
      <c r="F614" s="188">
        <v>35607</v>
      </c>
      <c r="G614" s="9" t="s">
        <v>34</v>
      </c>
      <c r="H614" s="9" t="s">
        <v>31</v>
      </c>
      <c r="I614" s="9" t="s">
        <v>172</v>
      </c>
      <c r="J614" s="9" t="s">
        <v>32</v>
      </c>
      <c r="K614" s="9">
        <v>2015</v>
      </c>
      <c r="L614" s="9" t="s">
        <v>34</v>
      </c>
      <c r="Q614" s="9">
        <v>2000</v>
      </c>
      <c r="U614" s="9" t="s">
        <v>269</v>
      </c>
      <c r="V614" s="9" t="s">
        <v>269</v>
      </c>
      <c r="W614" s="9" t="s">
        <v>269</v>
      </c>
    </row>
    <row r="615" spans="1:28" x14ac:dyDescent="0.2">
      <c r="A615" s="9">
        <v>420241</v>
      </c>
      <c r="B615" s="9" t="s">
        <v>2313</v>
      </c>
      <c r="C615" s="9" t="s">
        <v>893</v>
      </c>
      <c r="D615" s="9" t="s">
        <v>337</v>
      </c>
      <c r="E615" s="9" t="s">
        <v>93</v>
      </c>
      <c r="F615" s="188">
        <v>34152</v>
      </c>
      <c r="G615" s="9" t="s">
        <v>34</v>
      </c>
      <c r="H615" s="9" t="s">
        <v>31</v>
      </c>
      <c r="I615" s="9" t="s">
        <v>172</v>
      </c>
      <c r="J615" s="9" t="s">
        <v>29</v>
      </c>
      <c r="K615" s="9">
        <v>2010</v>
      </c>
      <c r="L615" s="9" t="s">
        <v>34</v>
      </c>
    </row>
    <row r="616" spans="1:28" x14ac:dyDescent="0.2">
      <c r="A616" s="9">
        <v>420245</v>
      </c>
      <c r="B616" s="9" t="s">
        <v>2314</v>
      </c>
      <c r="C616" s="9" t="s">
        <v>2315</v>
      </c>
      <c r="D616" s="9" t="s">
        <v>939</v>
      </c>
      <c r="E616" s="9" t="s">
        <v>93</v>
      </c>
      <c r="F616" s="188">
        <v>34834</v>
      </c>
      <c r="G616" s="9" t="s">
        <v>402</v>
      </c>
      <c r="H616" s="9" t="s">
        <v>31</v>
      </c>
      <c r="I616" s="9" t="s">
        <v>172</v>
      </c>
      <c r="J616" s="9" t="s">
        <v>29</v>
      </c>
      <c r="K616" s="9">
        <v>2013</v>
      </c>
      <c r="L616" s="9" t="s">
        <v>34</v>
      </c>
      <c r="Y616" s="9" t="s">
        <v>4238</v>
      </c>
      <c r="Z616" s="9" t="s">
        <v>4239</v>
      </c>
      <c r="AA616" s="9" t="s">
        <v>4240</v>
      </c>
      <c r="AB616" s="9" t="s">
        <v>1187</v>
      </c>
    </row>
    <row r="617" spans="1:28" x14ac:dyDescent="0.2">
      <c r="A617" s="9">
        <v>420246</v>
      </c>
      <c r="B617" s="9" t="s">
        <v>2316</v>
      </c>
      <c r="C617" s="9" t="s">
        <v>380</v>
      </c>
      <c r="D617" s="9" t="s">
        <v>637</v>
      </c>
      <c r="E617" s="9" t="s">
        <v>92</v>
      </c>
      <c r="F617" s="188">
        <v>34700</v>
      </c>
      <c r="G617" s="9" t="s">
        <v>46</v>
      </c>
      <c r="H617" s="9" t="s">
        <v>31</v>
      </c>
      <c r="I617" s="9" t="s">
        <v>172</v>
      </c>
      <c r="J617" s="9" t="s">
        <v>29</v>
      </c>
      <c r="K617" s="9">
        <v>2013</v>
      </c>
      <c r="L617" s="9" t="s">
        <v>46</v>
      </c>
      <c r="Q617" s="9">
        <v>2000</v>
      </c>
      <c r="R617" s="9" t="s">
        <v>269</v>
      </c>
      <c r="S617" s="9" t="s">
        <v>269</v>
      </c>
      <c r="T617" s="9" t="s">
        <v>269</v>
      </c>
      <c r="U617" s="9" t="s">
        <v>269</v>
      </c>
      <c r="V617" s="9" t="s">
        <v>269</v>
      </c>
      <c r="W617" s="9" t="s">
        <v>269</v>
      </c>
      <c r="X617" s="9" t="s">
        <v>504</v>
      </c>
    </row>
    <row r="618" spans="1:28" x14ac:dyDescent="0.2">
      <c r="A618" s="9">
        <v>420269</v>
      </c>
      <c r="B618" s="9" t="s">
        <v>2317</v>
      </c>
      <c r="C618" s="9" t="s">
        <v>2318</v>
      </c>
      <c r="D618" s="9" t="s">
        <v>271</v>
      </c>
      <c r="E618" s="9" t="s">
        <v>92</v>
      </c>
      <c r="F618" s="188">
        <v>35512</v>
      </c>
      <c r="G618" s="9" t="s">
        <v>34</v>
      </c>
      <c r="H618" s="9" t="s">
        <v>31</v>
      </c>
      <c r="I618" s="9" t="s">
        <v>172</v>
      </c>
      <c r="J618" s="9" t="s">
        <v>32</v>
      </c>
      <c r="K618" s="9">
        <v>2015</v>
      </c>
      <c r="L618" s="9" t="s">
        <v>34</v>
      </c>
      <c r="Q618" s="9">
        <v>2000</v>
      </c>
      <c r="V618" s="9" t="s">
        <v>269</v>
      </c>
      <c r="W618" s="9" t="s">
        <v>269</v>
      </c>
    </row>
    <row r="619" spans="1:28" x14ac:dyDescent="0.2">
      <c r="A619" s="9">
        <v>420277</v>
      </c>
      <c r="B619" s="9" t="s">
        <v>2319</v>
      </c>
      <c r="C619" s="9" t="s">
        <v>708</v>
      </c>
      <c r="D619" s="9" t="s">
        <v>2320</v>
      </c>
      <c r="E619" s="9" t="s">
        <v>92</v>
      </c>
      <c r="F619" s="188">
        <v>35431</v>
      </c>
      <c r="G619" s="9" t="s">
        <v>726</v>
      </c>
      <c r="H619" s="9" t="s">
        <v>31</v>
      </c>
      <c r="I619" s="9" t="s">
        <v>172</v>
      </c>
      <c r="J619" s="9" t="s">
        <v>29</v>
      </c>
      <c r="K619" s="9">
        <v>2015</v>
      </c>
      <c r="L619" s="9" t="s">
        <v>46</v>
      </c>
      <c r="Y619" s="9" t="s">
        <v>4241</v>
      </c>
      <c r="Z619" s="9" t="s">
        <v>4242</v>
      </c>
      <c r="AA619" s="9" t="s">
        <v>4243</v>
      </c>
      <c r="AB619" s="9" t="s">
        <v>4244</v>
      </c>
    </row>
    <row r="620" spans="1:28" x14ac:dyDescent="0.2">
      <c r="A620" s="9">
        <v>420288</v>
      </c>
      <c r="B620" s="9" t="s">
        <v>2321</v>
      </c>
      <c r="C620" s="9" t="s">
        <v>495</v>
      </c>
      <c r="D620" s="9" t="s">
        <v>386</v>
      </c>
      <c r="E620" s="9" t="s">
        <v>93</v>
      </c>
      <c r="F620" s="188">
        <v>34335</v>
      </c>
      <c r="G620" s="9" t="s">
        <v>34</v>
      </c>
      <c r="H620" s="9" t="s">
        <v>31</v>
      </c>
      <c r="I620" s="9" t="s">
        <v>172</v>
      </c>
      <c r="J620" s="9" t="s">
        <v>32</v>
      </c>
      <c r="K620" s="9">
        <v>2011</v>
      </c>
      <c r="L620" s="9" t="s">
        <v>34</v>
      </c>
      <c r="Q620" s="9">
        <v>2000</v>
      </c>
      <c r="S620" s="9" t="s">
        <v>269</v>
      </c>
      <c r="U620" s="9" t="s">
        <v>269</v>
      </c>
      <c r="V620" s="9" t="s">
        <v>269</v>
      </c>
      <c r="W620" s="9" t="s">
        <v>269</v>
      </c>
    </row>
    <row r="621" spans="1:28" x14ac:dyDescent="0.2">
      <c r="A621" s="9">
        <v>420297</v>
      </c>
      <c r="B621" s="9" t="s">
        <v>2322</v>
      </c>
      <c r="C621" s="9" t="s">
        <v>521</v>
      </c>
      <c r="D621" s="9" t="s">
        <v>433</v>
      </c>
      <c r="E621" s="9" t="s">
        <v>92</v>
      </c>
      <c r="F621" s="188">
        <v>35431</v>
      </c>
      <c r="G621" s="9" t="s">
        <v>34</v>
      </c>
      <c r="H621" s="9" t="s">
        <v>31</v>
      </c>
      <c r="I621" s="9" t="s">
        <v>172</v>
      </c>
      <c r="J621" s="9" t="s">
        <v>32</v>
      </c>
      <c r="K621" s="9">
        <v>2014</v>
      </c>
      <c r="L621" s="9" t="s">
        <v>34</v>
      </c>
      <c r="Y621" s="9" t="s">
        <v>4245</v>
      </c>
      <c r="Z621" s="9" t="s">
        <v>4246</v>
      </c>
      <c r="AA621" s="9" t="s">
        <v>1074</v>
      </c>
      <c r="AB621" s="9" t="s">
        <v>1038</v>
      </c>
    </row>
    <row r="622" spans="1:28" x14ac:dyDescent="0.2">
      <c r="A622" s="9">
        <v>420312</v>
      </c>
      <c r="B622" s="9" t="s">
        <v>2323</v>
      </c>
      <c r="C622" s="9" t="s">
        <v>266</v>
      </c>
      <c r="D622" s="9" t="s">
        <v>2324</v>
      </c>
      <c r="E622" s="9" t="s">
        <v>93</v>
      </c>
      <c r="F622" s="188">
        <v>34606</v>
      </c>
      <c r="G622" s="9" t="s">
        <v>338</v>
      </c>
      <c r="H622" s="9" t="s">
        <v>31</v>
      </c>
      <c r="I622" s="9" t="s">
        <v>172</v>
      </c>
      <c r="J622" s="9" t="s">
        <v>32</v>
      </c>
      <c r="K622" s="9">
        <v>2012</v>
      </c>
      <c r="L622" s="9" t="s">
        <v>46</v>
      </c>
      <c r="Y622" s="9" t="s">
        <v>4247</v>
      </c>
      <c r="Z622" s="9" t="s">
        <v>1065</v>
      </c>
      <c r="AA622" s="9" t="s">
        <v>4141</v>
      </c>
      <c r="AB622" s="9" t="s">
        <v>4181</v>
      </c>
    </row>
    <row r="623" spans="1:28" x14ac:dyDescent="0.2">
      <c r="A623" s="9">
        <v>420322</v>
      </c>
      <c r="B623" s="9" t="s">
        <v>2325</v>
      </c>
      <c r="C623" s="9" t="s">
        <v>630</v>
      </c>
      <c r="D623" s="9" t="s">
        <v>414</v>
      </c>
      <c r="E623" s="9" t="s">
        <v>93</v>
      </c>
      <c r="F623" s="188">
        <v>34420</v>
      </c>
      <c r="G623" s="9" t="s">
        <v>34</v>
      </c>
      <c r="H623" s="9" t="s">
        <v>31</v>
      </c>
      <c r="I623" s="9" t="s">
        <v>172</v>
      </c>
      <c r="J623" s="9" t="s">
        <v>32</v>
      </c>
      <c r="K623" s="9">
        <v>2015</v>
      </c>
      <c r="L623" s="9" t="s">
        <v>34</v>
      </c>
      <c r="Q623" s="9">
        <v>2000</v>
      </c>
      <c r="V623" s="9" t="s">
        <v>269</v>
      </c>
      <c r="W623" s="9" t="s">
        <v>269</v>
      </c>
    </row>
    <row r="624" spans="1:28" x14ac:dyDescent="0.2">
      <c r="A624" s="9">
        <v>420348</v>
      </c>
      <c r="B624" s="9" t="s">
        <v>2326</v>
      </c>
      <c r="C624" s="9" t="s">
        <v>284</v>
      </c>
      <c r="D624" s="9" t="s">
        <v>428</v>
      </c>
      <c r="E624" s="9" t="s">
        <v>93</v>
      </c>
      <c r="F624" s="188">
        <v>35270</v>
      </c>
      <c r="G624" s="9" t="s">
        <v>34</v>
      </c>
      <c r="H624" s="9" t="s">
        <v>31</v>
      </c>
      <c r="I624" s="9" t="s">
        <v>172</v>
      </c>
      <c r="J624" s="9" t="s">
        <v>29</v>
      </c>
      <c r="K624" s="9">
        <v>2014</v>
      </c>
      <c r="L624" s="9" t="s">
        <v>46</v>
      </c>
      <c r="Y624" s="9" t="s">
        <v>4248</v>
      </c>
      <c r="Z624" s="9" t="s">
        <v>4249</v>
      </c>
      <c r="AA624" s="9" t="s">
        <v>4250</v>
      </c>
      <c r="AB624" s="9" t="s">
        <v>1070</v>
      </c>
    </row>
    <row r="625" spans="1:28" x14ac:dyDescent="0.2">
      <c r="A625" s="9">
        <v>420357</v>
      </c>
      <c r="B625" s="9" t="s">
        <v>2327</v>
      </c>
      <c r="C625" s="9" t="s">
        <v>740</v>
      </c>
      <c r="D625" s="9" t="s">
        <v>287</v>
      </c>
      <c r="E625" s="9" t="s">
        <v>92</v>
      </c>
      <c r="F625" s="188">
        <v>31770</v>
      </c>
      <c r="G625" s="9" t="s">
        <v>34</v>
      </c>
      <c r="H625" s="9" t="s">
        <v>31</v>
      </c>
      <c r="I625" s="9" t="s">
        <v>172</v>
      </c>
      <c r="J625" s="9" t="s">
        <v>29</v>
      </c>
      <c r="K625" s="9">
        <v>2005</v>
      </c>
      <c r="L625" s="9" t="s">
        <v>34</v>
      </c>
      <c r="Y625" s="9" t="s">
        <v>4251</v>
      </c>
      <c r="Z625" s="9" t="s">
        <v>4252</v>
      </c>
      <c r="AA625" s="9" t="s">
        <v>1088</v>
      </c>
      <c r="AB625" s="9" t="s">
        <v>1049</v>
      </c>
    </row>
    <row r="626" spans="1:28" x14ac:dyDescent="0.2">
      <c r="A626" s="9">
        <v>420365</v>
      </c>
      <c r="B626" s="9" t="s">
        <v>2328</v>
      </c>
      <c r="C626" s="9" t="s">
        <v>721</v>
      </c>
      <c r="D626" s="9" t="s">
        <v>814</v>
      </c>
      <c r="E626" s="9" t="s">
        <v>93</v>
      </c>
      <c r="F626" s="188">
        <v>33487</v>
      </c>
      <c r="G626" s="9" t="s">
        <v>34</v>
      </c>
      <c r="H626" s="9" t="s">
        <v>31</v>
      </c>
      <c r="I626" s="9" t="s">
        <v>172</v>
      </c>
      <c r="J626" s="9" t="s">
        <v>29</v>
      </c>
      <c r="K626" s="9">
        <v>2009</v>
      </c>
      <c r="L626" s="9" t="s">
        <v>34</v>
      </c>
      <c r="Y626" s="9" t="s">
        <v>4253</v>
      </c>
      <c r="Z626" s="9" t="s">
        <v>4254</v>
      </c>
      <c r="AA626" s="9" t="s">
        <v>4255</v>
      </c>
      <c r="AB626" s="9" t="s">
        <v>4256</v>
      </c>
    </row>
    <row r="627" spans="1:28" x14ac:dyDescent="0.2">
      <c r="A627" s="9">
        <v>420374</v>
      </c>
      <c r="B627" s="9" t="s">
        <v>2329</v>
      </c>
      <c r="C627" s="9" t="s">
        <v>308</v>
      </c>
      <c r="D627" s="9" t="s">
        <v>372</v>
      </c>
      <c r="E627" s="9" t="s">
        <v>93</v>
      </c>
      <c r="F627" s="188">
        <v>35641</v>
      </c>
      <c r="G627" s="9" t="s">
        <v>34</v>
      </c>
      <c r="H627" s="9" t="s">
        <v>31</v>
      </c>
      <c r="I627" s="9" t="s">
        <v>172</v>
      </c>
      <c r="J627" s="9" t="s">
        <v>32</v>
      </c>
      <c r="K627" s="9">
        <v>2015</v>
      </c>
      <c r="L627" s="9" t="s">
        <v>34</v>
      </c>
      <c r="Y627" s="9" t="s">
        <v>4257</v>
      </c>
      <c r="Z627" s="9" t="s">
        <v>1079</v>
      </c>
      <c r="AA627" s="9" t="s">
        <v>4141</v>
      </c>
      <c r="AB627" s="9" t="s">
        <v>1072</v>
      </c>
    </row>
    <row r="628" spans="1:28" x14ac:dyDescent="0.2">
      <c r="A628" s="9">
        <v>420421</v>
      </c>
      <c r="B628" s="9" t="s">
        <v>2330</v>
      </c>
      <c r="C628" s="9" t="s">
        <v>409</v>
      </c>
      <c r="D628" s="9" t="s">
        <v>337</v>
      </c>
      <c r="E628" s="9" t="s">
        <v>93</v>
      </c>
      <c r="F628" s="188">
        <v>33183</v>
      </c>
      <c r="G628" s="9" t="s">
        <v>301</v>
      </c>
      <c r="H628" s="9" t="s">
        <v>31</v>
      </c>
      <c r="I628" s="9" t="s">
        <v>172</v>
      </c>
      <c r="J628" s="9" t="s">
        <v>32</v>
      </c>
      <c r="K628" s="9">
        <v>2010</v>
      </c>
      <c r="L628" s="9" t="s">
        <v>46</v>
      </c>
      <c r="N628" s="9">
        <v>1019</v>
      </c>
      <c r="O628" s="188">
        <v>44601.419050925928</v>
      </c>
      <c r="P628" s="9">
        <v>20000</v>
      </c>
      <c r="Y628" s="9" t="s">
        <v>4258</v>
      </c>
      <c r="Z628" s="9" t="s">
        <v>1172</v>
      </c>
      <c r="AA628" s="9" t="s">
        <v>4259</v>
      </c>
      <c r="AB628" s="9" t="s">
        <v>4260</v>
      </c>
    </row>
    <row r="629" spans="1:28" x14ac:dyDescent="0.2">
      <c r="A629" s="9">
        <v>420453</v>
      </c>
      <c r="B629" s="9" t="s">
        <v>2331</v>
      </c>
      <c r="C629" s="9" t="s">
        <v>427</v>
      </c>
      <c r="D629" s="9" t="s">
        <v>418</v>
      </c>
      <c r="E629" s="9" t="s">
        <v>92</v>
      </c>
      <c r="F629" s="188">
        <v>34344</v>
      </c>
      <c r="G629" s="9" t="s">
        <v>34</v>
      </c>
      <c r="H629" s="9" t="s">
        <v>31</v>
      </c>
      <c r="I629" s="9" t="s">
        <v>172</v>
      </c>
      <c r="J629" s="9" t="s">
        <v>32</v>
      </c>
      <c r="K629" s="9">
        <v>2011</v>
      </c>
      <c r="L629" s="9" t="s">
        <v>34</v>
      </c>
      <c r="Q629" s="9">
        <v>2000</v>
      </c>
      <c r="U629" s="9" t="s">
        <v>269</v>
      </c>
      <c r="V629" s="9" t="s">
        <v>269</v>
      </c>
      <c r="W629" s="9" t="s">
        <v>269</v>
      </c>
    </row>
    <row r="630" spans="1:28" x14ac:dyDescent="0.2">
      <c r="A630" s="9">
        <v>420455</v>
      </c>
      <c r="B630" s="9" t="s">
        <v>2332</v>
      </c>
      <c r="C630" s="9" t="s">
        <v>393</v>
      </c>
      <c r="D630" s="9" t="s">
        <v>400</v>
      </c>
      <c r="E630" s="9" t="s">
        <v>92</v>
      </c>
      <c r="F630" s="188">
        <v>34211</v>
      </c>
      <c r="G630" s="9" t="s">
        <v>86</v>
      </c>
      <c r="H630" s="9" t="s">
        <v>31</v>
      </c>
      <c r="I630" s="9" t="s">
        <v>172</v>
      </c>
      <c r="J630" s="9" t="s">
        <v>32</v>
      </c>
      <c r="K630" s="9">
        <v>2010</v>
      </c>
      <c r="L630" s="9" t="s">
        <v>86</v>
      </c>
      <c r="Y630" s="9" t="s">
        <v>4261</v>
      </c>
      <c r="Z630" s="9" t="s">
        <v>4111</v>
      </c>
      <c r="AA630" s="9" t="s">
        <v>1261</v>
      </c>
      <c r="AB630" s="9" t="s">
        <v>1115</v>
      </c>
    </row>
    <row r="631" spans="1:28" x14ac:dyDescent="0.2">
      <c r="A631" s="9">
        <v>420460</v>
      </c>
      <c r="B631" s="9" t="s">
        <v>2333</v>
      </c>
      <c r="C631" s="9" t="s">
        <v>2334</v>
      </c>
      <c r="D631" s="9" t="s">
        <v>763</v>
      </c>
      <c r="E631" s="9" t="s">
        <v>92</v>
      </c>
      <c r="F631" s="188">
        <v>35094</v>
      </c>
      <c r="G631" s="9" t="s">
        <v>34</v>
      </c>
      <c r="H631" s="9" t="s">
        <v>31</v>
      </c>
      <c r="I631" s="9" t="s">
        <v>172</v>
      </c>
      <c r="J631" s="9" t="s">
        <v>32</v>
      </c>
      <c r="K631" s="9">
        <v>2013</v>
      </c>
      <c r="L631" s="9" t="s">
        <v>34</v>
      </c>
      <c r="Y631" s="9" t="s">
        <v>4262</v>
      </c>
      <c r="Z631" s="9" t="s">
        <v>4263</v>
      </c>
      <c r="AA631" s="9" t="s">
        <v>4030</v>
      </c>
      <c r="AB631" s="9" t="s">
        <v>4264</v>
      </c>
    </row>
    <row r="632" spans="1:28" x14ac:dyDescent="0.2">
      <c r="A632" s="9">
        <v>420487</v>
      </c>
      <c r="B632" s="9" t="s">
        <v>2335</v>
      </c>
      <c r="C632" s="9" t="s">
        <v>920</v>
      </c>
      <c r="D632" s="9" t="s">
        <v>874</v>
      </c>
      <c r="E632" s="9" t="s">
        <v>92</v>
      </c>
      <c r="F632" s="188">
        <v>34344</v>
      </c>
      <c r="G632" s="9" t="s">
        <v>2336</v>
      </c>
      <c r="H632" s="9" t="s">
        <v>31</v>
      </c>
      <c r="I632" s="9" t="s">
        <v>172</v>
      </c>
      <c r="J632" s="9" t="s">
        <v>29</v>
      </c>
      <c r="K632" s="9">
        <v>2012</v>
      </c>
      <c r="L632" s="9" t="s">
        <v>46</v>
      </c>
      <c r="Q632" s="9">
        <v>2000</v>
      </c>
      <c r="U632" s="9" t="s">
        <v>269</v>
      </c>
      <c r="V632" s="9" t="s">
        <v>269</v>
      </c>
      <c r="W632" s="9" t="s">
        <v>269</v>
      </c>
      <c r="X632" s="9" t="s">
        <v>504</v>
      </c>
    </row>
    <row r="633" spans="1:28" x14ac:dyDescent="0.2">
      <c r="A633" s="9">
        <v>420519</v>
      </c>
      <c r="B633" s="9" t="s">
        <v>2337</v>
      </c>
      <c r="C633" s="9" t="s">
        <v>2338</v>
      </c>
      <c r="D633" s="9" t="s">
        <v>2339</v>
      </c>
      <c r="E633" s="9" t="s">
        <v>93</v>
      </c>
      <c r="F633" s="188">
        <v>35034</v>
      </c>
      <c r="G633" s="9" t="s">
        <v>2340</v>
      </c>
      <c r="H633" s="9" t="s">
        <v>31</v>
      </c>
      <c r="I633" s="9" t="s">
        <v>172</v>
      </c>
      <c r="J633" s="9" t="s">
        <v>32</v>
      </c>
      <c r="K633" s="9">
        <v>2013</v>
      </c>
      <c r="L633" s="9" t="s">
        <v>46</v>
      </c>
      <c r="Y633" s="9" t="s">
        <v>4265</v>
      </c>
      <c r="Z633" s="9" t="s">
        <v>4266</v>
      </c>
      <c r="AA633" s="9" t="s">
        <v>4267</v>
      </c>
      <c r="AB633" s="9" t="s">
        <v>4268</v>
      </c>
    </row>
    <row r="634" spans="1:28" x14ac:dyDescent="0.2">
      <c r="A634" s="9">
        <v>420521</v>
      </c>
      <c r="B634" s="9" t="s">
        <v>2341</v>
      </c>
      <c r="C634" s="9" t="s">
        <v>274</v>
      </c>
      <c r="D634" s="9" t="s">
        <v>2342</v>
      </c>
      <c r="E634" s="9" t="s">
        <v>92</v>
      </c>
      <c r="F634" s="188">
        <v>25935</v>
      </c>
      <c r="G634" s="9" t="s">
        <v>367</v>
      </c>
      <c r="H634" s="9" t="s">
        <v>31</v>
      </c>
      <c r="I634" s="9" t="s">
        <v>172</v>
      </c>
      <c r="J634" s="9" t="s">
        <v>29</v>
      </c>
      <c r="K634" s="9">
        <v>1999</v>
      </c>
      <c r="L634" s="9" t="s">
        <v>34</v>
      </c>
      <c r="Y634" s="9" t="s">
        <v>4269</v>
      </c>
      <c r="Z634" s="9" t="s">
        <v>4270</v>
      </c>
      <c r="AA634" s="9" t="s">
        <v>1289</v>
      </c>
      <c r="AB634" s="9" t="s">
        <v>1072</v>
      </c>
    </row>
    <row r="635" spans="1:28" x14ac:dyDescent="0.2">
      <c r="A635" s="9">
        <v>420523</v>
      </c>
      <c r="B635" s="9" t="s">
        <v>2343</v>
      </c>
      <c r="C635" s="9" t="s">
        <v>302</v>
      </c>
      <c r="D635" s="9" t="s">
        <v>703</v>
      </c>
      <c r="E635" s="9" t="s">
        <v>92</v>
      </c>
      <c r="F635" s="188">
        <v>35431</v>
      </c>
      <c r="G635" s="9" t="s">
        <v>2344</v>
      </c>
      <c r="H635" s="9" t="s">
        <v>31</v>
      </c>
      <c r="I635" s="9" t="s">
        <v>172</v>
      </c>
      <c r="J635" s="9" t="s">
        <v>29</v>
      </c>
      <c r="K635" s="9">
        <v>2014</v>
      </c>
      <c r="L635" s="9" t="s">
        <v>46</v>
      </c>
      <c r="X635" s="9" t="s">
        <v>504</v>
      </c>
      <c r="Y635" s="9" t="s">
        <v>4271</v>
      </c>
      <c r="Z635" s="9" t="s">
        <v>1045</v>
      </c>
      <c r="AA635" s="9" t="s">
        <v>4272</v>
      </c>
      <c r="AB635" s="9" t="s">
        <v>4273</v>
      </c>
    </row>
    <row r="636" spans="1:28" x14ac:dyDescent="0.2">
      <c r="A636" s="9">
        <v>420551</v>
      </c>
      <c r="B636" s="9" t="s">
        <v>2345</v>
      </c>
      <c r="C636" s="9" t="s">
        <v>410</v>
      </c>
      <c r="D636" s="9" t="s">
        <v>290</v>
      </c>
      <c r="E636" s="9" t="s">
        <v>92</v>
      </c>
      <c r="F636" s="188">
        <v>36022</v>
      </c>
      <c r="G636" s="9" t="s">
        <v>34</v>
      </c>
      <c r="H636" s="9" t="s">
        <v>31</v>
      </c>
      <c r="I636" s="9" t="s">
        <v>172</v>
      </c>
      <c r="J636" s="9" t="s">
        <v>32</v>
      </c>
      <c r="K636" s="9">
        <v>2016</v>
      </c>
      <c r="L636" s="9" t="s">
        <v>34</v>
      </c>
      <c r="Y636" s="9" t="s">
        <v>4274</v>
      </c>
      <c r="Z636" s="9" t="s">
        <v>4275</v>
      </c>
      <c r="AA636" s="9" t="s">
        <v>1141</v>
      </c>
      <c r="AB636" s="9" t="s">
        <v>1072</v>
      </c>
    </row>
    <row r="637" spans="1:28" x14ac:dyDescent="0.2">
      <c r="A637" s="9">
        <v>420559</v>
      </c>
      <c r="B637" s="9" t="s">
        <v>2346</v>
      </c>
      <c r="C637" s="9" t="s">
        <v>302</v>
      </c>
      <c r="D637" s="9" t="s">
        <v>2347</v>
      </c>
      <c r="E637" s="9" t="s">
        <v>92</v>
      </c>
      <c r="F637" s="188">
        <v>36161</v>
      </c>
      <c r="G637" s="9" t="s">
        <v>34</v>
      </c>
      <c r="H637" s="9" t="s">
        <v>31</v>
      </c>
      <c r="I637" s="9" t="s">
        <v>172</v>
      </c>
      <c r="J637" s="9" t="s">
        <v>29</v>
      </c>
      <c r="K637" s="9">
        <v>2016</v>
      </c>
      <c r="L637" s="9" t="s">
        <v>46</v>
      </c>
      <c r="Y637" s="9" t="s">
        <v>4276</v>
      </c>
      <c r="Z637" s="9" t="s">
        <v>1045</v>
      </c>
      <c r="AA637" s="9" t="s">
        <v>4277</v>
      </c>
      <c r="AB637" s="9" t="s">
        <v>1054</v>
      </c>
    </row>
    <row r="638" spans="1:28" x14ac:dyDescent="0.2">
      <c r="A638" s="9">
        <v>420564</v>
      </c>
      <c r="B638" s="9" t="s">
        <v>2348</v>
      </c>
      <c r="C638" s="9" t="s">
        <v>308</v>
      </c>
      <c r="D638" s="9" t="s">
        <v>797</v>
      </c>
      <c r="E638" s="9" t="s">
        <v>92</v>
      </c>
      <c r="F638" s="188">
        <v>35321</v>
      </c>
      <c r="G638" s="9" t="s">
        <v>34</v>
      </c>
      <c r="H638" s="9" t="s">
        <v>31</v>
      </c>
      <c r="I638" s="9" t="s">
        <v>172</v>
      </c>
      <c r="J638" s="9" t="s">
        <v>29</v>
      </c>
      <c r="K638" s="9">
        <v>2014</v>
      </c>
      <c r="L638" s="9" t="s">
        <v>34</v>
      </c>
      <c r="X638" s="9" t="s">
        <v>504</v>
      </c>
      <c r="Y638" s="9" t="s">
        <v>4278</v>
      </c>
      <c r="Z638" s="9" t="s">
        <v>4279</v>
      </c>
      <c r="AA638" s="9" t="s">
        <v>4280</v>
      </c>
      <c r="AB638" s="9" t="s">
        <v>1070</v>
      </c>
    </row>
    <row r="639" spans="1:28" x14ac:dyDescent="0.2">
      <c r="A639" s="9">
        <v>420567</v>
      </c>
      <c r="B639" s="9" t="s">
        <v>2349</v>
      </c>
      <c r="C639" s="9" t="s">
        <v>2350</v>
      </c>
      <c r="D639" s="9" t="s">
        <v>2351</v>
      </c>
      <c r="E639" s="9" t="s">
        <v>92</v>
      </c>
      <c r="F639" s="188">
        <v>35803</v>
      </c>
      <c r="G639" s="9" t="s">
        <v>34</v>
      </c>
      <c r="H639" s="9" t="s">
        <v>31</v>
      </c>
      <c r="I639" s="9" t="s">
        <v>172</v>
      </c>
      <c r="J639" s="9" t="s">
        <v>29</v>
      </c>
      <c r="K639" s="9">
        <v>2016</v>
      </c>
      <c r="L639" s="9" t="s">
        <v>34</v>
      </c>
      <c r="Y639" s="9" t="s">
        <v>4281</v>
      </c>
      <c r="Z639" s="9" t="s">
        <v>4282</v>
      </c>
      <c r="AA639" s="9" t="s">
        <v>4283</v>
      </c>
      <c r="AB639" s="9" t="s">
        <v>4284</v>
      </c>
    </row>
    <row r="640" spans="1:28" x14ac:dyDescent="0.2">
      <c r="A640" s="9">
        <v>420570</v>
      </c>
      <c r="B640" s="9" t="s">
        <v>2352</v>
      </c>
      <c r="C640" s="9" t="s">
        <v>2035</v>
      </c>
      <c r="D640" s="9" t="s">
        <v>279</v>
      </c>
      <c r="E640" s="9" t="s">
        <v>92</v>
      </c>
      <c r="F640" s="188">
        <v>35403</v>
      </c>
      <c r="G640" s="9" t="s">
        <v>53</v>
      </c>
      <c r="H640" s="9" t="s">
        <v>31</v>
      </c>
      <c r="I640" s="9" t="s">
        <v>172</v>
      </c>
      <c r="J640" s="9" t="s">
        <v>32</v>
      </c>
      <c r="K640" s="9">
        <v>2015</v>
      </c>
      <c r="L640" s="9" t="s">
        <v>46</v>
      </c>
      <c r="Y640" s="9" t="s">
        <v>4285</v>
      </c>
      <c r="Z640" s="9" t="s">
        <v>4286</v>
      </c>
      <c r="AA640" s="9" t="s">
        <v>1114</v>
      </c>
      <c r="AB640" s="9" t="s">
        <v>1054</v>
      </c>
    </row>
    <row r="641" spans="1:28" x14ac:dyDescent="0.2">
      <c r="A641" s="9">
        <v>420582</v>
      </c>
      <c r="B641" s="9" t="s">
        <v>1548</v>
      </c>
      <c r="C641" s="9" t="s">
        <v>347</v>
      </c>
      <c r="D641" s="9" t="s">
        <v>2353</v>
      </c>
      <c r="E641" s="9" t="s">
        <v>92</v>
      </c>
      <c r="F641" s="188">
        <v>35434</v>
      </c>
      <c r="G641" s="9" t="s">
        <v>34</v>
      </c>
      <c r="H641" s="9" t="s">
        <v>31</v>
      </c>
      <c r="I641" s="9" t="s">
        <v>172</v>
      </c>
      <c r="J641" s="9" t="s">
        <v>29</v>
      </c>
      <c r="K641" s="9">
        <v>2014</v>
      </c>
      <c r="L641" s="9" t="s">
        <v>34</v>
      </c>
      <c r="Y641" s="9" t="s">
        <v>4287</v>
      </c>
      <c r="Z641" s="9" t="s">
        <v>4288</v>
      </c>
      <c r="AA641" s="9" t="s">
        <v>4289</v>
      </c>
      <c r="AB641" s="9" t="s">
        <v>1070</v>
      </c>
    </row>
    <row r="642" spans="1:28" x14ac:dyDescent="0.2">
      <c r="A642" s="9">
        <v>420586</v>
      </c>
      <c r="B642" s="9" t="s">
        <v>2354</v>
      </c>
      <c r="C642" s="9" t="s">
        <v>384</v>
      </c>
      <c r="D642" s="9" t="s">
        <v>295</v>
      </c>
      <c r="E642" s="9" t="s">
        <v>92</v>
      </c>
      <c r="F642" s="188">
        <v>35796</v>
      </c>
      <c r="G642" s="9" t="s">
        <v>34</v>
      </c>
      <c r="H642" s="9" t="s">
        <v>31</v>
      </c>
      <c r="I642" s="9" t="s">
        <v>172</v>
      </c>
      <c r="J642" s="9" t="s">
        <v>29</v>
      </c>
      <c r="K642" s="9">
        <v>2015</v>
      </c>
      <c r="L642" s="9" t="s">
        <v>34</v>
      </c>
      <c r="Q642" s="9">
        <v>2000</v>
      </c>
      <c r="U642" s="9" t="s">
        <v>269</v>
      </c>
      <c r="V642" s="9" t="s">
        <v>269</v>
      </c>
      <c r="W642" s="9" t="s">
        <v>269</v>
      </c>
      <c r="X642" s="9" t="s">
        <v>504</v>
      </c>
    </row>
    <row r="643" spans="1:28" x14ac:dyDescent="0.2">
      <c r="A643" s="9">
        <v>420589</v>
      </c>
      <c r="B643" s="9" t="s">
        <v>2355</v>
      </c>
      <c r="C643" s="9" t="s">
        <v>665</v>
      </c>
      <c r="D643" s="9" t="s">
        <v>370</v>
      </c>
      <c r="E643" s="9" t="s">
        <v>92</v>
      </c>
      <c r="F643" s="188">
        <v>35705</v>
      </c>
      <c r="G643" s="9" t="s">
        <v>34</v>
      </c>
      <c r="H643" s="9" t="s">
        <v>31</v>
      </c>
      <c r="I643" s="9" t="s">
        <v>172</v>
      </c>
      <c r="J643" s="9" t="s">
        <v>29</v>
      </c>
      <c r="K643" s="9">
        <v>2016</v>
      </c>
      <c r="L643" s="9" t="s">
        <v>34</v>
      </c>
      <c r="Y643" s="9" t="s">
        <v>4290</v>
      </c>
      <c r="Z643" s="9" t="s">
        <v>4291</v>
      </c>
      <c r="AA643" s="9" t="s">
        <v>1139</v>
      </c>
      <c r="AB643" s="9" t="s">
        <v>1072</v>
      </c>
    </row>
    <row r="644" spans="1:28" x14ac:dyDescent="0.2">
      <c r="A644" s="9">
        <v>420590</v>
      </c>
      <c r="B644" s="9" t="s">
        <v>2356</v>
      </c>
      <c r="C644" s="9" t="s">
        <v>665</v>
      </c>
      <c r="D644" s="9" t="s">
        <v>386</v>
      </c>
      <c r="E644" s="9" t="s">
        <v>92</v>
      </c>
      <c r="F644" s="188">
        <v>35796</v>
      </c>
      <c r="G644" s="9" t="s">
        <v>596</v>
      </c>
      <c r="H644" s="9" t="s">
        <v>31</v>
      </c>
      <c r="I644" s="9" t="s">
        <v>172</v>
      </c>
      <c r="J644" s="9" t="s">
        <v>32</v>
      </c>
      <c r="K644" s="9">
        <v>2015</v>
      </c>
      <c r="L644" s="9" t="s">
        <v>46</v>
      </c>
      <c r="Y644" s="9" t="s">
        <v>4292</v>
      </c>
      <c r="Z644" s="9" t="s">
        <v>4293</v>
      </c>
      <c r="AA644" s="9" t="s">
        <v>4294</v>
      </c>
      <c r="AB644" s="9" t="s">
        <v>4295</v>
      </c>
    </row>
    <row r="645" spans="1:28" x14ac:dyDescent="0.2">
      <c r="A645" s="9">
        <v>420635</v>
      </c>
      <c r="B645" s="9" t="s">
        <v>2357</v>
      </c>
      <c r="C645" s="9" t="s">
        <v>389</v>
      </c>
      <c r="D645" s="9" t="s">
        <v>348</v>
      </c>
      <c r="E645" s="9" t="s">
        <v>93</v>
      </c>
      <c r="F645" s="188">
        <v>34434</v>
      </c>
      <c r="G645" s="9" t="s">
        <v>34</v>
      </c>
      <c r="H645" s="9" t="s">
        <v>31</v>
      </c>
      <c r="I645" s="9" t="s">
        <v>172</v>
      </c>
      <c r="J645" s="9" t="s">
        <v>29</v>
      </c>
      <c r="K645" s="9">
        <v>2013</v>
      </c>
      <c r="L645" s="9" t="s">
        <v>34</v>
      </c>
      <c r="Y645" s="9" t="s">
        <v>4296</v>
      </c>
      <c r="Z645" s="9" t="s">
        <v>4297</v>
      </c>
      <c r="AA645" s="9" t="s">
        <v>4298</v>
      </c>
      <c r="AB645" s="9" t="s">
        <v>1038</v>
      </c>
    </row>
    <row r="646" spans="1:28" x14ac:dyDescent="0.2">
      <c r="A646" s="9">
        <v>420651</v>
      </c>
      <c r="B646" s="9" t="s">
        <v>2358</v>
      </c>
      <c r="C646" s="9" t="s">
        <v>2359</v>
      </c>
      <c r="D646" s="9" t="s">
        <v>329</v>
      </c>
      <c r="E646" s="9" t="s">
        <v>93</v>
      </c>
      <c r="F646" s="188">
        <v>35115</v>
      </c>
      <c r="G646" s="9" t="s">
        <v>34</v>
      </c>
      <c r="H646" s="9" t="s">
        <v>47</v>
      </c>
      <c r="I646" s="9" t="s">
        <v>172</v>
      </c>
      <c r="J646" s="9" t="s">
        <v>29</v>
      </c>
      <c r="K646" s="9">
        <v>2014</v>
      </c>
      <c r="L646" s="9" t="s">
        <v>34</v>
      </c>
      <c r="Q646" s="9">
        <v>2000</v>
      </c>
      <c r="V646" s="9" t="s">
        <v>269</v>
      </c>
      <c r="W646" s="9" t="s">
        <v>269</v>
      </c>
    </row>
    <row r="647" spans="1:28" x14ac:dyDescent="0.2">
      <c r="A647" s="9">
        <v>420658</v>
      </c>
      <c r="B647" s="9" t="s">
        <v>2360</v>
      </c>
      <c r="C647" s="9" t="s">
        <v>284</v>
      </c>
      <c r="D647" s="9" t="s">
        <v>414</v>
      </c>
      <c r="E647" s="9" t="s">
        <v>93</v>
      </c>
      <c r="F647" s="188">
        <v>34700</v>
      </c>
      <c r="G647" s="9" t="s">
        <v>34</v>
      </c>
      <c r="H647" s="9" t="s">
        <v>31</v>
      </c>
      <c r="I647" s="9" t="s">
        <v>172</v>
      </c>
      <c r="J647" s="9" t="s">
        <v>29</v>
      </c>
      <c r="K647" s="9">
        <v>2012</v>
      </c>
      <c r="L647" s="9" t="s">
        <v>34</v>
      </c>
    </row>
    <row r="648" spans="1:28" x14ac:dyDescent="0.2">
      <c r="A648" s="9">
        <v>420659</v>
      </c>
      <c r="B648" s="9" t="s">
        <v>2361</v>
      </c>
      <c r="C648" s="9" t="s">
        <v>481</v>
      </c>
      <c r="D648" s="9" t="s">
        <v>693</v>
      </c>
      <c r="E648" s="9" t="s">
        <v>93</v>
      </c>
      <c r="F648" s="188">
        <v>34853</v>
      </c>
      <c r="G648" s="9" t="s">
        <v>34</v>
      </c>
      <c r="H648" s="9" t="s">
        <v>31</v>
      </c>
      <c r="I648" s="9" t="s">
        <v>172</v>
      </c>
      <c r="J648" s="9" t="s">
        <v>32</v>
      </c>
      <c r="K648" s="9">
        <v>2014</v>
      </c>
      <c r="L648" s="9" t="s">
        <v>34</v>
      </c>
      <c r="Q648" s="9">
        <v>2000</v>
      </c>
      <c r="V648" s="9" t="s">
        <v>269</v>
      </c>
      <c r="W648" s="9" t="s">
        <v>269</v>
      </c>
      <c r="X648" s="9" t="s">
        <v>504</v>
      </c>
    </row>
    <row r="649" spans="1:28" x14ac:dyDescent="0.2">
      <c r="A649" s="9">
        <v>420670</v>
      </c>
      <c r="B649" s="9" t="s">
        <v>2362</v>
      </c>
      <c r="C649" s="9" t="s">
        <v>341</v>
      </c>
      <c r="D649" s="9" t="s">
        <v>278</v>
      </c>
      <c r="E649" s="9" t="s">
        <v>93</v>
      </c>
      <c r="F649" s="188">
        <v>35925</v>
      </c>
      <c r="G649" s="9" t="s">
        <v>34</v>
      </c>
      <c r="H649" s="9" t="s">
        <v>31</v>
      </c>
      <c r="I649" s="9" t="s">
        <v>172</v>
      </c>
      <c r="J649" s="9" t="s">
        <v>29</v>
      </c>
      <c r="K649" s="9">
        <v>2016</v>
      </c>
      <c r="L649" s="9" t="s">
        <v>34</v>
      </c>
      <c r="Y649" s="9" t="s">
        <v>4299</v>
      </c>
      <c r="Z649" s="9" t="s">
        <v>4300</v>
      </c>
      <c r="AA649" s="9" t="s">
        <v>1181</v>
      </c>
      <c r="AB649" s="9" t="s">
        <v>1038</v>
      </c>
    </row>
    <row r="650" spans="1:28" x14ac:dyDescent="0.2">
      <c r="A650" s="9">
        <v>420678</v>
      </c>
      <c r="B650" s="9" t="s">
        <v>2363</v>
      </c>
      <c r="C650" s="9" t="s">
        <v>599</v>
      </c>
      <c r="D650" s="9" t="s">
        <v>275</v>
      </c>
      <c r="E650" s="9" t="s">
        <v>93</v>
      </c>
      <c r="F650" s="188">
        <v>33719</v>
      </c>
      <c r="G650" s="9" t="s">
        <v>34</v>
      </c>
      <c r="H650" s="9" t="s">
        <v>31</v>
      </c>
      <c r="I650" s="9" t="s">
        <v>172</v>
      </c>
      <c r="J650" s="9" t="s">
        <v>32</v>
      </c>
      <c r="K650" s="9">
        <v>2012</v>
      </c>
      <c r="L650" s="9" t="s">
        <v>34</v>
      </c>
      <c r="Y650" s="9" t="s">
        <v>4301</v>
      </c>
      <c r="Z650" s="9" t="s">
        <v>4302</v>
      </c>
      <c r="AA650" s="9" t="s">
        <v>4303</v>
      </c>
      <c r="AB650" s="9" t="s">
        <v>1178</v>
      </c>
    </row>
    <row r="651" spans="1:28" x14ac:dyDescent="0.2">
      <c r="A651" s="9">
        <v>420691</v>
      </c>
      <c r="B651" s="9" t="s">
        <v>2364</v>
      </c>
      <c r="C651" s="9" t="s">
        <v>2365</v>
      </c>
      <c r="D651" s="9" t="s">
        <v>328</v>
      </c>
      <c r="E651" s="9" t="s">
        <v>93</v>
      </c>
      <c r="F651" s="188">
        <v>34335</v>
      </c>
      <c r="G651" s="9" t="s">
        <v>34</v>
      </c>
      <c r="H651" s="9" t="s">
        <v>31</v>
      </c>
      <c r="I651" s="9" t="s">
        <v>172</v>
      </c>
      <c r="J651" s="9" t="s">
        <v>32</v>
      </c>
      <c r="K651" s="9">
        <v>2011</v>
      </c>
      <c r="L651" s="9" t="s">
        <v>34</v>
      </c>
      <c r="Q651" s="9">
        <v>2000</v>
      </c>
      <c r="W651" s="9" t="s">
        <v>269</v>
      </c>
    </row>
    <row r="652" spans="1:28" x14ac:dyDescent="0.2">
      <c r="A652" s="9">
        <v>420699</v>
      </c>
      <c r="B652" s="9" t="s">
        <v>2366</v>
      </c>
      <c r="C652" s="9" t="s">
        <v>2367</v>
      </c>
      <c r="D652" s="9" t="s">
        <v>845</v>
      </c>
      <c r="E652" s="9" t="s">
        <v>92</v>
      </c>
      <c r="F652" s="188">
        <v>36264</v>
      </c>
      <c r="G652" s="9" t="s">
        <v>273</v>
      </c>
      <c r="H652" s="9" t="s">
        <v>31</v>
      </c>
      <c r="I652" s="9" t="s">
        <v>172</v>
      </c>
      <c r="J652" s="9" t="s">
        <v>29</v>
      </c>
      <c r="K652" s="9">
        <v>2016</v>
      </c>
      <c r="L652" s="9" t="s">
        <v>34</v>
      </c>
      <c r="Y652" s="9" t="s">
        <v>4304</v>
      </c>
      <c r="Z652" s="9" t="s">
        <v>4305</v>
      </c>
      <c r="AA652" s="9" t="s">
        <v>1212</v>
      </c>
      <c r="AB652" s="9" t="s">
        <v>1072</v>
      </c>
    </row>
    <row r="653" spans="1:28" x14ac:dyDescent="0.2">
      <c r="A653" s="9">
        <v>420700</v>
      </c>
      <c r="B653" s="9" t="s">
        <v>2368</v>
      </c>
      <c r="C653" s="9" t="s">
        <v>398</v>
      </c>
      <c r="D653" s="9" t="s">
        <v>420</v>
      </c>
      <c r="E653" s="9" t="s">
        <v>93</v>
      </c>
      <c r="F653" s="188">
        <v>35796</v>
      </c>
      <c r="G653" s="9" t="s">
        <v>2369</v>
      </c>
      <c r="H653" s="9" t="s">
        <v>31</v>
      </c>
      <c r="I653" s="9" t="s">
        <v>172</v>
      </c>
      <c r="J653" s="9" t="s">
        <v>29</v>
      </c>
      <c r="K653" s="9">
        <v>2016</v>
      </c>
      <c r="L653" s="9" t="s">
        <v>34</v>
      </c>
      <c r="Y653" s="9" t="s">
        <v>4306</v>
      </c>
      <c r="Z653" s="9" t="s">
        <v>1068</v>
      </c>
      <c r="AA653" s="9" t="s">
        <v>4307</v>
      </c>
      <c r="AB653" s="9" t="s">
        <v>4308</v>
      </c>
    </row>
    <row r="654" spans="1:28" x14ac:dyDescent="0.2">
      <c r="A654" s="9">
        <v>420703</v>
      </c>
      <c r="B654" s="9" t="s">
        <v>2370</v>
      </c>
      <c r="C654" s="9" t="s">
        <v>676</v>
      </c>
      <c r="D654" s="9" t="s">
        <v>369</v>
      </c>
      <c r="E654" s="9" t="s">
        <v>93</v>
      </c>
      <c r="F654" s="188">
        <v>34715</v>
      </c>
      <c r="G654" s="9" t="s">
        <v>34</v>
      </c>
      <c r="H654" s="9" t="s">
        <v>31</v>
      </c>
      <c r="I654" s="9" t="s">
        <v>172</v>
      </c>
      <c r="J654" s="9" t="s">
        <v>29</v>
      </c>
      <c r="K654" s="9">
        <v>2012</v>
      </c>
      <c r="L654" s="9" t="s">
        <v>34</v>
      </c>
      <c r="Y654" s="9" t="s">
        <v>4309</v>
      </c>
      <c r="Z654" s="9" t="s">
        <v>4310</v>
      </c>
      <c r="AA654" s="9" t="s">
        <v>4311</v>
      </c>
      <c r="AB654" s="9" t="s">
        <v>3923</v>
      </c>
    </row>
    <row r="655" spans="1:28" x14ac:dyDescent="0.2">
      <c r="A655" s="9">
        <v>420705</v>
      </c>
      <c r="B655" s="9" t="s">
        <v>2371</v>
      </c>
      <c r="C655" s="9" t="s">
        <v>841</v>
      </c>
      <c r="D655" s="9" t="s">
        <v>318</v>
      </c>
      <c r="E655" s="9" t="s">
        <v>93</v>
      </c>
      <c r="F655" s="188">
        <v>34586</v>
      </c>
      <c r="G655" s="9" t="s">
        <v>34</v>
      </c>
      <c r="H655" s="9" t="s">
        <v>31</v>
      </c>
      <c r="I655" s="9" t="s">
        <v>172</v>
      </c>
      <c r="J655" s="9" t="s">
        <v>29</v>
      </c>
      <c r="K655" s="9">
        <v>2012</v>
      </c>
      <c r="L655" s="9" t="s">
        <v>89</v>
      </c>
      <c r="Q655" s="9">
        <v>2000</v>
      </c>
      <c r="W655" s="9" t="s">
        <v>269</v>
      </c>
    </row>
    <row r="656" spans="1:28" x14ac:dyDescent="0.2">
      <c r="A656" s="9">
        <v>420737</v>
      </c>
      <c r="B656" s="9" t="s">
        <v>2372</v>
      </c>
      <c r="C656" s="9" t="s">
        <v>270</v>
      </c>
      <c r="D656" s="9" t="s">
        <v>383</v>
      </c>
      <c r="E656" s="9" t="s">
        <v>93</v>
      </c>
      <c r="F656" s="188">
        <v>36091</v>
      </c>
      <c r="G656" s="9" t="s">
        <v>34</v>
      </c>
      <c r="H656" s="9" t="s">
        <v>31</v>
      </c>
      <c r="I656" s="9" t="s">
        <v>172</v>
      </c>
      <c r="J656" s="9" t="s">
        <v>32</v>
      </c>
      <c r="K656" s="9">
        <v>2016</v>
      </c>
      <c r="L656" s="9" t="s">
        <v>34</v>
      </c>
      <c r="Q656" s="9">
        <v>2000</v>
      </c>
      <c r="V656" s="9" t="s">
        <v>269</v>
      </c>
      <c r="W656" s="9" t="s">
        <v>269</v>
      </c>
    </row>
    <row r="657" spans="1:28" x14ac:dyDescent="0.2">
      <c r="A657" s="9">
        <v>420740</v>
      </c>
      <c r="B657" s="9" t="s">
        <v>2373</v>
      </c>
      <c r="C657" s="9" t="s">
        <v>355</v>
      </c>
      <c r="D657" s="9" t="s">
        <v>519</v>
      </c>
      <c r="E657" s="9" t="s">
        <v>93</v>
      </c>
      <c r="F657" s="188">
        <v>32981</v>
      </c>
      <c r="G657" s="9" t="s">
        <v>34</v>
      </c>
      <c r="H657" s="9" t="s">
        <v>31</v>
      </c>
      <c r="I657" s="9" t="s">
        <v>172</v>
      </c>
      <c r="J657" s="9" t="s">
        <v>29</v>
      </c>
      <c r="K657" s="9">
        <v>2009</v>
      </c>
      <c r="L657" s="9" t="s">
        <v>34</v>
      </c>
      <c r="Q657" s="9">
        <v>2000</v>
      </c>
      <c r="U657" s="9" t="s">
        <v>269</v>
      </c>
      <c r="V657" s="9" t="s">
        <v>269</v>
      </c>
      <c r="W657" s="9" t="s">
        <v>269</v>
      </c>
      <c r="X657" s="9" t="s">
        <v>680</v>
      </c>
    </row>
    <row r="658" spans="1:28" x14ac:dyDescent="0.2">
      <c r="A658" s="9">
        <v>420744</v>
      </c>
      <c r="B658" s="9" t="s">
        <v>2374</v>
      </c>
      <c r="C658" s="9" t="s">
        <v>284</v>
      </c>
      <c r="D658" s="9" t="s">
        <v>290</v>
      </c>
      <c r="E658" s="9" t="s">
        <v>92</v>
      </c>
      <c r="F658" s="188">
        <v>35957</v>
      </c>
      <c r="G658" s="9" t="s">
        <v>34</v>
      </c>
      <c r="H658" s="9" t="s">
        <v>31</v>
      </c>
      <c r="I658" s="9" t="s">
        <v>172</v>
      </c>
      <c r="J658" s="9" t="s">
        <v>32</v>
      </c>
      <c r="K658" s="9">
        <v>2013</v>
      </c>
      <c r="L658" s="9" t="s">
        <v>89</v>
      </c>
      <c r="Y658" s="9" t="s">
        <v>4312</v>
      </c>
      <c r="Z658" s="9" t="s">
        <v>1184</v>
      </c>
      <c r="AA658" s="9" t="s">
        <v>1141</v>
      </c>
      <c r="AB658" s="9" t="s">
        <v>1049</v>
      </c>
    </row>
    <row r="659" spans="1:28" x14ac:dyDescent="0.2">
      <c r="A659" s="9">
        <v>420753</v>
      </c>
      <c r="B659" s="9" t="s">
        <v>2375</v>
      </c>
      <c r="C659" s="9" t="s">
        <v>276</v>
      </c>
      <c r="D659" s="9" t="s">
        <v>431</v>
      </c>
      <c r="E659" s="9" t="s">
        <v>93</v>
      </c>
      <c r="F659" s="188">
        <v>35758</v>
      </c>
      <c r="G659" s="9" t="s">
        <v>301</v>
      </c>
      <c r="H659" s="9" t="s">
        <v>31</v>
      </c>
      <c r="I659" s="9" t="s">
        <v>172</v>
      </c>
      <c r="J659" s="9" t="s">
        <v>29</v>
      </c>
      <c r="K659" s="9">
        <v>2016</v>
      </c>
      <c r="L659" s="9" t="s">
        <v>46</v>
      </c>
      <c r="Y659" s="9" t="s">
        <v>4313</v>
      </c>
      <c r="Z659" s="9" t="s">
        <v>4314</v>
      </c>
      <c r="AA659" s="9" t="s">
        <v>4315</v>
      </c>
      <c r="AB659" s="9" t="s">
        <v>1038</v>
      </c>
    </row>
    <row r="660" spans="1:28" x14ac:dyDescent="0.2">
      <c r="A660" s="9">
        <v>420755</v>
      </c>
      <c r="B660" s="9" t="s">
        <v>2376</v>
      </c>
      <c r="C660" s="9" t="s">
        <v>347</v>
      </c>
      <c r="D660" s="9" t="s">
        <v>619</v>
      </c>
      <c r="E660" s="9" t="s">
        <v>93</v>
      </c>
      <c r="F660" s="188">
        <v>31300</v>
      </c>
      <c r="G660" s="9" t="s">
        <v>338</v>
      </c>
      <c r="H660" s="9" t="s">
        <v>31</v>
      </c>
      <c r="I660" s="9" t="s">
        <v>172</v>
      </c>
      <c r="J660" s="9" t="s">
        <v>32</v>
      </c>
      <c r="K660" s="9">
        <v>2006</v>
      </c>
      <c r="L660" s="9" t="s">
        <v>46</v>
      </c>
      <c r="Y660" s="9" t="s">
        <v>4316</v>
      </c>
      <c r="Z660" s="9" t="s">
        <v>1268</v>
      </c>
      <c r="AA660" s="9" t="s">
        <v>4124</v>
      </c>
      <c r="AB660" s="9" t="s">
        <v>4317</v>
      </c>
    </row>
    <row r="661" spans="1:28" x14ac:dyDescent="0.2">
      <c r="A661" s="9">
        <v>420768</v>
      </c>
      <c r="B661" s="9" t="s">
        <v>2377</v>
      </c>
      <c r="C661" s="9" t="s">
        <v>404</v>
      </c>
      <c r="D661" s="9" t="s">
        <v>428</v>
      </c>
      <c r="E661" s="9" t="s">
        <v>93</v>
      </c>
      <c r="F661" s="188">
        <v>36002</v>
      </c>
      <c r="G661" s="9" t="s">
        <v>34</v>
      </c>
      <c r="H661" s="9" t="s">
        <v>31</v>
      </c>
      <c r="I661" s="9" t="s">
        <v>172</v>
      </c>
      <c r="J661" s="9" t="s">
        <v>29</v>
      </c>
      <c r="K661" s="9">
        <v>2016</v>
      </c>
      <c r="L661" s="9" t="s">
        <v>34</v>
      </c>
      <c r="N661" s="9">
        <v>1124</v>
      </c>
      <c r="O661" s="188">
        <v>44606.442418981482</v>
      </c>
      <c r="P661" s="9">
        <v>18000</v>
      </c>
    </row>
    <row r="662" spans="1:28" x14ac:dyDescent="0.2">
      <c r="A662" s="9">
        <v>420774</v>
      </c>
      <c r="B662" s="9" t="s">
        <v>2378</v>
      </c>
      <c r="C662" s="9" t="s">
        <v>306</v>
      </c>
      <c r="D662" s="9" t="s">
        <v>1041</v>
      </c>
      <c r="E662" s="9" t="s">
        <v>93</v>
      </c>
      <c r="F662" s="188">
        <v>35431</v>
      </c>
      <c r="G662" s="9" t="s">
        <v>34</v>
      </c>
      <c r="H662" s="9" t="s">
        <v>31</v>
      </c>
      <c r="I662" s="9" t="s">
        <v>172</v>
      </c>
      <c r="J662" s="9" t="s">
        <v>29</v>
      </c>
      <c r="K662" s="9">
        <v>2014</v>
      </c>
      <c r="L662" s="9" t="s">
        <v>89</v>
      </c>
      <c r="Y662" s="9" t="s">
        <v>1143</v>
      </c>
      <c r="Z662" s="9" t="s">
        <v>1144</v>
      </c>
      <c r="AA662" s="9" t="s">
        <v>1145</v>
      </c>
      <c r="AB662" s="9" t="s">
        <v>1146</v>
      </c>
    </row>
    <row r="663" spans="1:28" x14ac:dyDescent="0.2">
      <c r="A663" s="9">
        <v>420775</v>
      </c>
      <c r="B663" s="9" t="s">
        <v>2379</v>
      </c>
      <c r="C663" s="9" t="s">
        <v>302</v>
      </c>
      <c r="D663" s="9" t="s">
        <v>340</v>
      </c>
      <c r="E663" s="9" t="s">
        <v>93</v>
      </c>
      <c r="F663" s="188">
        <v>35719</v>
      </c>
      <c r="G663" s="9" t="s">
        <v>34</v>
      </c>
      <c r="H663" s="9" t="s">
        <v>31</v>
      </c>
      <c r="I663" s="9" t="s">
        <v>172</v>
      </c>
      <c r="J663" s="9" t="s">
        <v>29</v>
      </c>
      <c r="K663" s="9">
        <v>2016</v>
      </c>
      <c r="L663" s="9" t="s">
        <v>46</v>
      </c>
      <c r="Y663" s="9" t="s">
        <v>4318</v>
      </c>
      <c r="Z663" s="9" t="s">
        <v>1045</v>
      </c>
      <c r="AA663" s="9" t="s">
        <v>4319</v>
      </c>
      <c r="AB663" s="9" t="s">
        <v>1054</v>
      </c>
    </row>
    <row r="664" spans="1:28" x14ac:dyDescent="0.2">
      <c r="A664" s="9">
        <v>420792</v>
      </c>
      <c r="B664" s="9" t="s">
        <v>2380</v>
      </c>
      <c r="C664" s="9" t="s">
        <v>2381</v>
      </c>
      <c r="D664" s="9" t="s">
        <v>478</v>
      </c>
      <c r="E664" s="9" t="s">
        <v>93</v>
      </c>
      <c r="F664" s="188">
        <v>35479</v>
      </c>
      <c r="G664" s="9" t="s">
        <v>34</v>
      </c>
      <c r="H664" s="9" t="s">
        <v>31</v>
      </c>
      <c r="I664" s="9" t="s">
        <v>172</v>
      </c>
      <c r="J664" s="9" t="s">
        <v>29</v>
      </c>
      <c r="K664" s="9">
        <v>2016</v>
      </c>
      <c r="L664" s="9" t="s">
        <v>34</v>
      </c>
      <c r="Y664" s="9" t="s">
        <v>4320</v>
      </c>
      <c r="Z664" s="9" t="s">
        <v>4321</v>
      </c>
      <c r="AA664" s="9" t="s">
        <v>1120</v>
      </c>
      <c r="AB664" s="9" t="s">
        <v>1038</v>
      </c>
    </row>
    <row r="665" spans="1:28" x14ac:dyDescent="0.2">
      <c r="A665" s="9">
        <v>420794</v>
      </c>
      <c r="B665" s="9" t="s">
        <v>2382</v>
      </c>
      <c r="C665" s="9" t="s">
        <v>686</v>
      </c>
      <c r="D665" s="9" t="s">
        <v>687</v>
      </c>
      <c r="E665" s="9" t="s">
        <v>93</v>
      </c>
      <c r="F665" s="188">
        <v>34524</v>
      </c>
      <c r="G665" s="9" t="s">
        <v>34</v>
      </c>
      <c r="H665" s="9" t="s">
        <v>31</v>
      </c>
      <c r="I665" s="9" t="s">
        <v>172</v>
      </c>
      <c r="J665" s="9" t="s">
        <v>32</v>
      </c>
      <c r="K665" s="9">
        <v>2013</v>
      </c>
      <c r="L665" s="9" t="s">
        <v>34</v>
      </c>
      <c r="Q665" s="9">
        <v>2000</v>
      </c>
      <c r="R665" s="9" t="s">
        <v>269</v>
      </c>
      <c r="U665" s="9" t="s">
        <v>269</v>
      </c>
      <c r="V665" s="9" t="s">
        <v>269</v>
      </c>
      <c r="W665" s="9" t="s">
        <v>269</v>
      </c>
    </row>
    <row r="666" spans="1:28" x14ac:dyDescent="0.2">
      <c r="A666" s="9">
        <v>420799</v>
      </c>
      <c r="B666" s="9" t="s">
        <v>2383</v>
      </c>
      <c r="C666" s="9" t="s">
        <v>618</v>
      </c>
      <c r="D666" s="9" t="s">
        <v>2384</v>
      </c>
      <c r="E666" s="9" t="s">
        <v>93</v>
      </c>
      <c r="F666" s="188">
        <v>35980</v>
      </c>
      <c r="G666" s="9" t="s">
        <v>34</v>
      </c>
      <c r="H666" s="9" t="s">
        <v>31</v>
      </c>
      <c r="I666" s="9" t="s">
        <v>172</v>
      </c>
      <c r="J666" s="9" t="s">
        <v>32</v>
      </c>
      <c r="K666" s="9">
        <v>2016</v>
      </c>
      <c r="L666" s="9" t="s">
        <v>34</v>
      </c>
      <c r="Y666" s="9" t="s">
        <v>4322</v>
      </c>
      <c r="Z666" s="9" t="s">
        <v>4323</v>
      </c>
      <c r="AA666" s="9" t="s">
        <v>1243</v>
      </c>
      <c r="AB666" s="9" t="s">
        <v>1038</v>
      </c>
    </row>
    <row r="667" spans="1:28" x14ac:dyDescent="0.2">
      <c r="A667" s="9">
        <v>420800</v>
      </c>
      <c r="B667" s="9" t="s">
        <v>2385</v>
      </c>
      <c r="C667" s="9" t="s">
        <v>380</v>
      </c>
      <c r="D667" s="9" t="s">
        <v>297</v>
      </c>
      <c r="E667" s="9" t="s">
        <v>93</v>
      </c>
      <c r="F667" s="188">
        <v>35587</v>
      </c>
      <c r="G667" s="9" t="s">
        <v>46</v>
      </c>
      <c r="H667" s="9" t="s">
        <v>31</v>
      </c>
      <c r="I667" s="9" t="s">
        <v>172</v>
      </c>
      <c r="J667" s="9" t="s">
        <v>29</v>
      </c>
      <c r="K667" s="9">
        <v>2016</v>
      </c>
      <c r="L667" s="9" t="s">
        <v>34</v>
      </c>
      <c r="Y667" s="9" t="s">
        <v>4324</v>
      </c>
      <c r="Z667" s="9" t="s">
        <v>4325</v>
      </c>
      <c r="AA667" s="9" t="s">
        <v>1105</v>
      </c>
      <c r="AB667" s="9" t="s">
        <v>1072</v>
      </c>
    </row>
    <row r="668" spans="1:28" x14ac:dyDescent="0.2">
      <c r="A668" s="9">
        <v>420812</v>
      </c>
      <c r="B668" s="9" t="s">
        <v>2386</v>
      </c>
      <c r="C668" s="9" t="s">
        <v>495</v>
      </c>
      <c r="D668" s="9" t="s">
        <v>2387</v>
      </c>
      <c r="E668" s="9" t="s">
        <v>93</v>
      </c>
      <c r="F668" s="188">
        <v>35554</v>
      </c>
      <c r="G668" s="9" t="s">
        <v>283</v>
      </c>
      <c r="H668" s="9" t="s">
        <v>31</v>
      </c>
      <c r="I668" s="9" t="s">
        <v>172</v>
      </c>
      <c r="J668" s="9" t="s">
        <v>29</v>
      </c>
      <c r="K668" s="9">
        <v>2016</v>
      </c>
      <c r="L668" s="9" t="s">
        <v>34</v>
      </c>
    </row>
    <row r="669" spans="1:28" x14ac:dyDescent="0.2">
      <c r="A669" s="9">
        <v>420814</v>
      </c>
      <c r="B669" s="9" t="s">
        <v>2388</v>
      </c>
      <c r="C669" s="9" t="s">
        <v>2389</v>
      </c>
      <c r="D669" s="9" t="s">
        <v>615</v>
      </c>
      <c r="E669" s="9" t="s">
        <v>93</v>
      </c>
      <c r="F669" s="188">
        <v>36190</v>
      </c>
      <c r="G669" s="9" t="s">
        <v>34</v>
      </c>
      <c r="H669" s="9" t="s">
        <v>31</v>
      </c>
      <c r="I669" s="9" t="s">
        <v>172</v>
      </c>
      <c r="J669" s="9" t="s">
        <v>32</v>
      </c>
      <c r="K669" s="9">
        <v>2016</v>
      </c>
      <c r="L669" s="9" t="s">
        <v>34</v>
      </c>
      <c r="Q669" s="9">
        <v>2000</v>
      </c>
      <c r="U669" s="9" t="s">
        <v>269</v>
      </c>
      <c r="V669" s="9" t="s">
        <v>269</v>
      </c>
      <c r="W669" s="9" t="s">
        <v>269</v>
      </c>
    </row>
    <row r="670" spans="1:28" x14ac:dyDescent="0.2">
      <c r="A670" s="9">
        <v>420816</v>
      </c>
      <c r="B670" s="9" t="s">
        <v>2390</v>
      </c>
      <c r="C670" s="9" t="s">
        <v>582</v>
      </c>
      <c r="D670" s="9" t="s">
        <v>2391</v>
      </c>
      <c r="E670" s="9" t="s">
        <v>92</v>
      </c>
      <c r="F670" s="188">
        <v>35802</v>
      </c>
      <c r="G670" s="9" t="s">
        <v>34</v>
      </c>
      <c r="H670" s="9" t="s">
        <v>31</v>
      </c>
      <c r="I670" s="9" t="s">
        <v>172</v>
      </c>
      <c r="J670" s="9" t="s">
        <v>29</v>
      </c>
      <c r="K670" s="9">
        <v>2015</v>
      </c>
      <c r="L670" s="9" t="s">
        <v>34</v>
      </c>
      <c r="Q670" s="9">
        <v>2000</v>
      </c>
      <c r="V670" s="9" t="s">
        <v>269</v>
      </c>
      <c r="W670" s="9" t="s">
        <v>269</v>
      </c>
    </row>
    <row r="671" spans="1:28" x14ac:dyDescent="0.2">
      <c r="A671" s="9">
        <v>420820</v>
      </c>
      <c r="B671" s="9" t="s">
        <v>2392</v>
      </c>
      <c r="C671" s="9" t="s">
        <v>314</v>
      </c>
      <c r="D671" s="9" t="s">
        <v>322</v>
      </c>
      <c r="E671" s="9" t="s">
        <v>92</v>
      </c>
      <c r="F671" s="188">
        <v>35864</v>
      </c>
      <c r="G671" s="9" t="s">
        <v>34</v>
      </c>
      <c r="H671" s="9" t="s">
        <v>31</v>
      </c>
      <c r="I671" s="9" t="s">
        <v>172</v>
      </c>
      <c r="J671" s="9" t="s">
        <v>29</v>
      </c>
      <c r="K671" s="9">
        <v>2016</v>
      </c>
      <c r="L671" s="9" t="s">
        <v>34</v>
      </c>
      <c r="Y671" s="9" t="s">
        <v>4326</v>
      </c>
      <c r="Z671" s="9" t="s">
        <v>4327</v>
      </c>
      <c r="AA671" s="9" t="s">
        <v>1137</v>
      </c>
      <c r="AB671" s="9" t="s">
        <v>1072</v>
      </c>
    </row>
    <row r="672" spans="1:28" x14ac:dyDescent="0.2">
      <c r="A672" s="9">
        <v>420833</v>
      </c>
      <c r="B672" s="9" t="s">
        <v>2393</v>
      </c>
      <c r="C672" s="9" t="s">
        <v>424</v>
      </c>
      <c r="D672" s="9" t="s">
        <v>328</v>
      </c>
      <c r="E672" s="9" t="s">
        <v>92</v>
      </c>
      <c r="F672" s="188">
        <v>36180</v>
      </c>
      <c r="G672" s="9" t="s">
        <v>34</v>
      </c>
      <c r="H672" s="9" t="s">
        <v>31</v>
      </c>
      <c r="I672" s="9" t="s">
        <v>172</v>
      </c>
      <c r="J672" s="9" t="s">
        <v>32</v>
      </c>
      <c r="K672" s="9">
        <v>2016</v>
      </c>
      <c r="L672" s="9" t="s">
        <v>34</v>
      </c>
      <c r="Y672" s="9" t="s">
        <v>4328</v>
      </c>
      <c r="Z672" s="9" t="s">
        <v>1246</v>
      </c>
      <c r="AA672" s="9" t="s">
        <v>1204</v>
      </c>
      <c r="AB672" s="9" t="s">
        <v>1038</v>
      </c>
    </row>
    <row r="673" spans="1:28" x14ac:dyDescent="0.2">
      <c r="A673" s="9">
        <v>420834</v>
      </c>
      <c r="B673" s="9" t="s">
        <v>2394</v>
      </c>
      <c r="C673" s="9" t="s">
        <v>2395</v>
      </c>
      <c r="D673" s="9" t="s">
        <v>2396</v>
      </c>
      <c r="E673" s="9" t="s">
        <v>92</v>
      </c>
      <c r="F673" s="188">
        <v>35930</v>
      </c>
      <c r="G673" s="9" t="s">
        <v>34</v>
      </c>
      <c r="H673" s="9" t="s">
        <v>31</v>
      </c>
      <c r="I673" s="9" t="s">
        <v>172</v>
      </c>
      <c r="J673" s="9" t="s">
        <v>32</v>
      </c>
      <c r="K673" s="9">
        <v>2016</v>
      </c>
      <c r="L673" s="9" t="s">
        <v>34</v>
      </c>
      <c r="Y673" s="9" t="s">
        <v>4329</v>
      </c>
      <c r="Z673" s="9" t="s">
        <v>4330</v>
      </c>
      <c r="AA673" s="9" t="s">
        <v>4331</v>
      </c>
      <c r="AB673" s="9" t="s">
        <v>1072</v>
      </c>
    </row>
    <row r="674" spans="1:28" x14ac:dyDescent="0.2">
      <c r="A674" s="9">
        <v>420846</v>
      </c>
      <c r="B674" s="9" t="s">
        <v>2397</v>
      </c>
      <c r="C674" s="9" t="s">
        <v>630</v>
      </c>
      <c r="D674" s="9" t="s">
        <v>271</v>
      </c>
      <c r="E674" s="9" t="s">
        <v>93</v>
      </c>
      <c r="F674" s="188">
        <v>35065</v>
      </c>
      <c r="G674" s="9" t="s">
        <v>34</v>
      </c>
      <c r="H674" s="9" t="s">
        <v>31</v>
      </c>
      <c r="I674" s="9" t="s">
        <v>172</v>
      </c>
      <c r="J674" s="9" t="s">
        <v>29</v>
      </c>
      <c r="K674" s="9">
        <v>2015</v>
      </c>
      <c r="L674" s="9" t="s">
        <v>34</v>
      </c>
      <c r="Q674" s="9">
        <v>2000</v>
      </c>
      <c r="R674" s="9" t="s">
        <v>269</v>
      </c>
      <c r="S674" s="9" t="s">
        <v>269</v>
      </c>
      <c r="T674" s="9" t="s">
        <v>269</v>
      </c>
      <c r="U674" s="9" t="s">
        <v>269</v>
      </c>
      <c r="V674" s="9" t="s">
        <v>269</v>
      </c>
      <c r="W674" s="9" t="s">
        <v>269</v>
      </c>
      <c r="X674" s="9" t="s">
        <v>504</v>
      </c>
    </row>
    <row r="675" spans="1:28" x14ac:dyDescent="0.2">
      <c r="A675" s="9">
        <v>420861</v>
      </c>
      <c r="B675" s="9" t="s">
        <v>2398</v>
      </c>
      <c r="C675" s="9" t="s">
        <v>409</v>
      </c>
      <c r="D675" s="9" t="s">
        <v>285</v>
      </c>
      <c r="E675" s="9" t="s">
        <v>93</v>
      </c>
      <c r="F675" s="188">
        <v>35881</v>
      </c>
      <c r="G675" s="9" t="s">
        <v>34</v>
      </c>
      <c r="H675" s="9" t="s">
        <v>31</v>
      </c>
      <c r="I675" s="9" t="s">
        <v>172</v>
      </c>
      <c r="J675" s="9" t="s">
        <v>32</v>
      </c>
      <c r="K675" s="9">
        <v>2016</v>
      </c>
      <c r="L675" s="9" t="s">
        <v>34</v>
      </c>
      <c r="Y675" s="9" t="s">
        <v>4332</v>
      </c>
      <c r="Z675" s="9" t="s">
        <v>1142</v>
      </c>
      <c r="AA675" s="9" t="s">
        <v>4333</v>
      </c>
      <c r="AB675" s="9" t="s">
        <v>1049</v>
      </c>
    </row>
    <row r="676" spans="1:28" x14ac:dyDescent="0.2">
      <c r="A676" s="9">
        <v>420869</v>
      </c>
      <c r="B676" s="9" t="s">
        <v>2399</v>
      </c>
      <c r="C676" s="9" t="s">
        <v>888</v>
      </c>
      <c r="D676" s="9" t="s">
        <v>2400</v>
      </c>
      <c r="E676" s="9" t="s">
        <v>93</v>
      </c>
      <c r="F676" s="188">
        <v>31496</v>
      </c>
      <c r="G676" s="9" t="s">
        <v>385</v>
      </c>
      <c r="H676" s="9" t="s">
        <v>31</v>
      </c>
      <c r="I676" s="9" t="s">
        <v>172</v>
      </c>
      <c r="J676" s="9" t="s">
        <v>29</v>
      </c>
      <c r="K676" s="9">
        <v>2005</v>
      </c>
      <c r="L676" s="9" t="s">
        <v>34</v>
      </c>
      <c r="Q676" s="9">
        <v>2000</v>
      </c>
      <c r="S676" s="9" t="s">
        <v>269</v>
      </c>
      <c r="U676" s="9" t="s">
        <v>269</v>
      </c>
      <c r="V676" s="9" t="s">
        <v>269</v>
      </c>
      <c r="W676" s="9" t="s">
        <v>269</v>
      </c>
      <c r="X676" s="9" t="s">
        <v>504</v>
      </c>
    </row>
    <row r="677" spans="1:28" x14ac:dyDescent="0.2">
      <c r="A677" s="9">
        <v>420877</v>
      </c>
      <c r="B677" s="9" t="s">
        <v>2401</v>
      </c>
      <c r="C677" s="9" t="s">
        <v>393</v>
      </c>
      <c r="D677" s="9" t="s">
        <v>2402</v>
      </c>
      <c r="E677" s="9" t="s">
        <v>92</v>
      </c>
      <c r="F677" s="188">
        <v>36013</v>
      </c>
      <c r="G677" s="9" t="s">
        <v>854</v>
      </c>
      <c r="H677" s="9" t="s">
        <v>35</v>
      </c>
      <c r="I677" s="9" t="s">
        <v>172</v>
      </c>
      <c r="J677" s="9" t="s">
        <v>29</v>
      </c>
      <c r="K677" s="9">
        <v>2016</v>
      </c>
      <c r="L677" s="9" t="s">
        <v>34</v>
      </c>
      <c r="Y677" s="9" t="s">
        <v>4334</v>
      </c>
      <c r="Z677" s="9" t="s">
        <v>4335</v>
      </c>
      <c r="AA677" s="9" t="s">
        <v>1048</v>
      </c>
      <c r="AB677" s="9" t="s">
        <v>4336</v>
      </c>
    </row>
    <row r="678" spans="1:28" x14ac:dyDescent="0.2">
      <c r="A678" s="9">
        <v>420881</v>
      </c>
      <c r="B678" s="9" t="s">
        <v>2403</v>
      </c>
      <c r="C678" s="9" t="s">
        <v>345</v>
      </c>
      <c r="D678" s="9" t="s">
        <v>279</v>
      </c>
      <c r="E678" s="9" t="s">
        <v>92</v>
      </c>
      <c r="F678" s="188">
        <v>35864</v>
      </c>
      <c r="G678" s="9" t="s">
        <v>53</v>
      </c>
      <c r="H678" s="9" t="s">
        <v>31</v>
      </c>
      <c r="I678" s="9" t="s">
        <v>172</v>
      </c>
      <c r="J678" s="9" t="s">
        <v>32</v>
      </c>
      <c r="K678" s="9">
        <v>2016</v>
      </c>
      <c r="L678" s="9" t="s">
        <v>83</v>
      </c>
      <c r="N678" s="9">
        <v>572</v>
      </c>
      <c r="O678" s="188">
        <v>44592.397997685184</v>
      </c>
      <c r="P678" s="9">
        <v>18000</v>
      </c>
      <c r="Y678" s="9" t="s">
        <v>4337</v>
      </c>
      <c r="Z678" s="9" t="s">
        <v>1206</v>
      </c>
      <c r="AA678" s="9" t="s">
        <v>1114</v>
      </c>
      <c r="AB678" s="9" t="s">
        <v>1054</v>
      </c>
    </row>
    <row r="679" spans="1:28" x14ac:dyDescent="0.2">
      <c r="A679" s="9">
        <v>420883</v>
      </c>
      <c r="B679" s="9" t="s">
        <v>2404</v>
      </c>
      <c r="C679" s="9" t="s">
        <v>597</v>
      </c>
      <c r="D679" s="9" t="s">
        <v>477</v>
      </c>
      <c r="E679" s="9" t="s">
        <v>92</v>
      </c>
      <c r="F679" s="188">
        <v>35939</v>
      </c>
      <c r="G679" s="9" t="s">
        <v>537</v>
      </c>
      <c r="H679" s="9" t="s">
        <v>31</v>
      </c>
      <c r="I679" s="9" t="s">
        <v>172</v>
      </c>
      <c r="J679" s="9" t="s">
        <v>29</v>
      </c>
      <c r="K679" s="9">
        <v>2016</v>
      </c>
      <c r="L679" s="9" t="s">
        <v>63</v>
      </c>
      <c r="Y679" s="9" t="s">
        <v>4338</v>
      </c>
      <c r="Z679" s="9" t="s">
        <v>4339</v>
      </c>
      <c r="AA679" s="9" t="s">
        <v>4169</v>
      </c>
      <c r="AB679" s="9" t="s">
        <v>1054</v>
      </c>
    </row>
    <row r="680" spans="1:28" x14ac:dyDescent="0.2">
      <c r="A680" s="9">
        <v>420900</v>
      </c>
      <c r="B680" s="9" t="s">
        <v>2405</v>
      </c>
      <c r="C680" s="9" t="s">
        <v>920</v>
      </c>
      <c r="D680" s="9" t="s">
        <v>290</v>
      </c>
      <c r="E680" s="9" t="s">
        <v>93</v>
      </c>
      <c r="F680" s="188">
        <v>36219</v>
      </c>
      <c r="G680" s="9" t="s">
        <v>34</v>
      </c>
      <c r="H680" s="9" t="s">
        <v>31</v>
      </c>
      <c r="I680" s="9" t="s">
        <v>172</v>
      </c>
      <c r="J680" s="9" t="s">
        <v>32</v>
      </c>
      <c r="K680" s="9">
        <v>2016</v>
      </c>
      <c r="L680" s="9" t="s">
        <v>34</v>
      </c>
      <c r="Y680" s="9" t="s">
        <v>4340</v>
      </c>
      <c r="Z680" s="9" t="s">
        <v>4341</v>
      </c>
      <c r="AA680" s="9" t="s">
        <v>1141</v>
      </c>
      <c r="AB680" s="9" t="s">
        <v>1072</v>
      </c>
    </row>
    <row r="681" spans="1:28" x14ac:dyDescent="0.2">
      <c r="A681" s="9">
        <v>420921</v>
      </c>
      <c r="B681" s="9" t="s">
        <v>2406</v>
      </c>
      <c r="C681" s="9" t="s">
        <v>546</v>
      </c>
      <c r="D681" s="9" t="s">
        <v>285</v>
      </c>
      <c r="E681" s="9" t="s">
        <v>92</v>
      </c>
      <c r="F681" s="188">
        <v>26697</v>
      </c>
      <c r="G681" s="9" t="s">
        <v>34</v>
      </c>
      <c r="H681" s="9" t="s">
        <v>31</v>
      </c>
      <c r="I681" s="9" t="s">
        <v>172</v>
      </c>
      <c r="J681" s="9" t="s">
        <v>32</v>
      </c>
      <c r="K681" s="9">
        <v>1993</v>
      </c>
      <c r="L681" s="9" t="s">
        <v>34</v>
      </c>
      <c r="Q681" s="9">
        <v>2000</v>
      </c>
      <c r="V681" s="9" t="s">
        <v>269</v>
      </c>
      <c r="W681" s="9" t="s">
        <v>269</v>
      </c>
    </row>
    <row r="682" spans="1:28" x14ac:dyDescent="0.2">
      <c r="A682" s="9">
        <v>420927</v>
      </c>
      <c r="B682" s="9" t="s">
        <v>2407</v>
      </c>
      <c r="C682" s="9" t="s">
        <v>767</v>
      </c>
      <c r="D682" s="9" t="s">
        <v>290</v>
      </c>
      <c r="E682" s="9" t="s">
        <v>92</v>
      </c>
      <c r="F682" s="188">
        <v>35740</v>
      </c>
      <c r="G682" s="9" t="s">
        <v>34</v>
      </c>
      <c r="H682" s="9" t="s">
        <v>31</v>
      </c>
      <c r="I682" s="9" t="s">
        <v>172</v>
      </c>
      <c r="J682" s="9" t="s">
        <v>29</v>
      </c>
      <c r="K682" s="9">
        <v>2016</v>
      </c>
      <c r="L682" s="9" t="s">
        <v>34</v>
      </c>
      <c r="Y682" s="9" t="s">
        <v>4342</v>
      </c>
      <c r="Z682" s="9" t="s">
        <v>4343</v>
      </c>
      <c r="AA682" s="9" t="s">
        <v>1141</v>
      </c>
      <c r="AB682" s="9" t="s">
        <v>1070</v>
      </c>
    </row>
    <row r="683" spans="1:28" x14ac:dyDescent="0.2">
      <c r="A683" s="9">
        <v>420941</v>
      </c>
      <c r="B683" s="9" t="s">
        <v>2408</v>
      </c>
      <c r="C683" s="9" t="s">
        <v>661</v>
      </c>
      <c r="D683" s="9" t="s">
        <v>2409</v>
      </c>
      <c r="E683" s="9" t="s">
        <v>92</v>
      </c>
      <c r="F683" s="188">
        <v>34704</v>
      </c>
      <c r="G683" s="9" t="s">
        <v>46</v>
      </c>
      <c r="H683" s="9" t="s">
        <v>31</v>
      </c>
      <c r="I683" s="9" t="s">
        <v>172</v>
      </c>
      <c r="J683" s="9" t="s">
        <v>32</v>
      </c>
      <c r="K683" s="9">
        <v>2013</v>
      </c>
      <c r="L683" s="9" t="s">
        <v>46</v>
      </c>
      <c r="Y683" s="9" t="s">
        <v>4344</v>
      </c>
      <c r="Z683" s="9" t="s">
        <v>4345</v>
      </c>
      <c r="AA683" s="9" t="s">
        <v>4346</v>
      </c>
      <c r="AB683" s="9" t="s">
        <v>1049</v>
      </c>
    </row>
    <row r="684" spans="1:28" x14ac:dyDescent="0.2">
      <c r="A684" s="9">
        <v>420947</v>
      </c>
      <c r="B684" s="9" t="s">
        <v>2410</v>
      </c>
      <c r="C684" s="9" t="s">
        <v>284</v>
      </c>
      <c r="D684" s="9" t="s">
        <v>383</v>
      </c>
      <c r="E684" s="9" t="s">
        <v>93</v>
      </c>
      <c r="F684" s="188">
        <v>35827</v>
      </c>
      <c r="G684" s="9" t="s">
        <v>34</v>
      </c>
      <c r="H684" s="9" t="s">
        <v>31</v>
      </c>
      <c r="I684" s="9" t="s">
        <v>172</v>
      </c>
      <c r="J684" s="9" t="s">
        <v>29</v>
      </c>
      <c r="K684" s="9">
        <v>2016</v>
      </c>
      <c r="L684" s="9" t="s">
        <v>34</v>
      </c>
      <c r="Y684" s="9" t="s">
        <v>4347</v>
      </c>
      <c r="Z684" s="9" t="s">
        <v>1050</v>
      </c>
      <c r="AA684" s="9" t="s">
        <v>4348</v>
      </c>
      <c r="AB684" s="9" t="s">
        <v>1072</v>
      </c>
    </row>
    <row r="685" spans="1:28" x14ac:dyDescent="0.2">
      <c r="A685" s="9">
        <v>420956</v>
      </c>
      <c r="B685" s="9" t="s">
        <v>2411</v>
      </c>
      <c r="C685" s="9" t="s">
        <v>713</v>
      </c>
      <c r="D685" s="9" t="s">
        <v>2412</v>
      </c>
      <c r="E685" s="9" t="s">
        <v>93</v>
      </c>
      <c r="F685" s="188">
        <v>34724</v>
      </c>
      <c r="G685" s="9" t="s">
        <v>1019</v>
      </c>
      <c r="H685" s="9" t="s">
        <v>31</v>
      </c>
      <c r="I685" s="9" t="s">
        <v>172</v>
      </c>
      <c r="J685" s="9" t="s">
        <v>32</v>
      </c>
      <c r="K685" s="9">
        <v>2012</v>
      </c>
      <c r="L685" s="9" t="s">
        <v>46</v>
      </c>
      <c r="Y685" s="9" t="s">
        <v>4349</v>
      </c>
      <c r="Z685" s="9" t="s">
        <v>1082</v>
      </c>
      <c r="AA685" s="9" t="s">
        <v>1080</v>
      </c>
      <c r="AB685" s="9" t="s">
        <v>4350</v>
      </c>
    </row>
    <row r="686" spans="1:28" x14ac:dyDescent="0.2">
      <c r="A686" s="9">
        <v>420976</v>
      </c>
      <c r="B686" s="9" t="s">
        <v>2413</v>
      </c>
      <c r="C686" s="9" t="s">
        <v>666</v>
      </c>
      <c r="D686" s="9" t="s">
        <v>459</v>
      </c>
      <c r="E686" s="9" t="s">
        <v>92</v>
      </c>
      <c r="F686" s="188">
        <v>35187</v>
      </c>
      <c r="G686" s="9" t="s">
        <v>34</v>
      </c>
      <c r="H686" s="9" t="s">
        <v>31</v>
      </c>
      <c r="I686" s="9" t="s">
        <v>172</v>
      </c>
      <c r="J686" s="9" t="s">
        <v>32</v>
      </c>
      <c r="K686" s="9">
        <v>2014</v>
      </c>
      <c r="L686" s="9" t="s">
        <v>34</v>
      </c>
      <c r="Y686" s="9" t="s">
        <v>4351</v>
      </c>
      <c r="Z686" s="9" t="s">
        <v>4352</v>
      </c>
      <c r="AA686" s="9" t="s">
        <v>4353</v>
      </c>
      <c r="AB686" s="9" t="s">
        <v>1038</v>
      </c>
    </row>
    <row r="687" spans="1:28" x14ac:dyDescent="0.2">
      <c r="A687" s="9">
        <v>420988</v>
      </c>
      <c r="B687" s="9" t="s">
        <v>2414</v>
      </c>
      <c r="C687" s="9" t="s">
        <v>2415</v>
      </c>
      <c r="D687" s="9" t="s">
        <v>437</v>
      </c>
      <c r="E687" s="9" t="s">
        <v>92</v>
      </c>
      <c r="F687" s="188">
        <v>35514</v>
      </c>
      <c r="G687" s="9" t="s">
        <v>34</v>
      </c>
      <c r="H687" s="9" t="s">
        <v>31</v>
      </c>
      <c r="I687" s="9" t="s">
        <v>172</v>
      </c>
      <c r="J687" s="9" t="s">
        <v>29</v>
      </c>
      <c r="K687" s="9">
        <v>2016</v>
      </c>
      <c r="L687" s="9" t="s">
        <v>63</v>
      </c>
      <c r="Y687" s="9" t="s">
        <v>4354</v>
      </c>
      <c r="Z687" s="9" t="s">
        <v>4355</v>
      </c>
      <c r="AA687" s="9" t="s">
        <v>4356</v>
      </c>
      <c r="AB687" s="9" t="s">
        <v>1038</v>
      </c>
    </row>
    <row r="688" spans="1:28" x14ac:dyDescent="0.2">
      <c r="A688" s="9">
        <v>420991</v>
      </c>
      <c r="B688" s="9" t="s">
        <v>2416</v>
      </c>
      <c r="C688" s="9" t="s">
        <v>341</v>
      </c>
      <c r="D688" s="9" t="s">
        <v>845</v>
      </c>
      <c r="E688" s="9" t="s">
        <v>93</v>
      </c>
      <c r="F688" s="188">
        <v>36220</v>
      </c>
      <c r="G688" s="9" t="s">
        <v>34</v>
      </c>
      <c r="H688" s="9" t="s">
        <v>31</v>
      </c>
      <c r="I688" s="9" t="s">
        <v>172</v>
      </c>
      <c r="J688" s="9" t="s">
        <v>32</v>
      </c>
      <c r="K688" s="9">
        <v>2016</v>
      </c>
      <c r="L688" s="9" t="s">
        <v>34</v>
      </c>
      <c r="Y688" s="9" t="s">
        <v>4357</v>
      </c>
      <c r="Z688" s="9" t="s">
        <v>1281</v>
      </c>
      <c r="AA688" s="9" t="s">
        <v>1114</v>
      </c>
      <c r="AB688" s="9" t="s">
        <v>1054</v>
      </c>
    </row>
    <row r="689" spans="1:28" x14ac:dyDescent="0.2">
      <c r="A689" s="9">
        <v>421009</v>
      </c>
      <c r="B689" s="9" t="s">
        <v>2417</v>
      </c>
      <c r="C689" s="9" t="s">
        <v>891</v>
      </c>
      <c r="D689" s="9" t="s">
        <v>647</v>
      </c>
      <c r="E689" s="9" t="s">
        <v>93</v>
      </c>
      <c r="F689" s="188">
        <v>35443</v>
      </c>
      <c r="G689" s="9" t="s">
        <v>633</v>
      </c>
      <c r="H689" s="9" t="s">
        <v>31</v>
      </c>
      <c r="I689" s="9" t="s">
        <v>172</v>
      </c>
      <c r="J689" s="9" t="s">
        <v>29</v>
      </c>
      <c r="K689" s="9">
        <v>2016</v>
      </c>
      <c r="L689" s="9" t="s">
        <v>46</v>
      </c>
      <c r="Y689" s="9" t="s">
        <v>4358</v>
      </c>
      <c r="Z689" s="9" t="s">
        <v>3914</v>
      </c>
      <c r="AA689" s="9" t="s">
        <v>4095</v>
      </c>
      <c r="AB689" s="9" t="s">
        <v>1054</v>
      </c>
    </row>
    <row r="690" spans="1:28" x14ac:dyDescent="0.2">
      <c r="A690" s="9">
        <v>421017</v>
      </c>
      <c r="B690" s="9" t="s">
        <v>2418</v>
      </c>
      <c r="C690" s="9" t="s">
        <v>2419</v>
      </c>
      <c r="D690" s="9" t="s">
        <v>890</v>
      </c>
      <c r="E690" s="9" t="s">
        <v>93</v>
      </c>
      <c r="F690" s="188">
        <v>32988</v>
      </c>
      <c r="G690" s="9" t="s">
        <v>34</v>
      </c>
      <c r="H690" s="9" t="s">
        <v>31</v>
      </c>
      <c r="I690" s="9" t="s">
        <v>172</v>
      </c>
      <c r="J690" s="9" t="s">
        <v>32</v>
      </c>
      <c r="K690" s="9">
        <v>2008</v>
      </c>
      <c r="L690" s="9" t="s">
        <v>34</v>
      </c>
      <c r="Q690" s="9">
        <v>2000</v>
      </c>
      <c r="W690" s="9" t="s">
        <v>269</v>
      </c>
    </row>
    <row r="691" spans="1:28" x14ac:dyDescent="0.2">
      <c r="A691" s="9">
        <v>421060</v>
      </c>
      <c r="B691" s="9" t="s">
        <v>2420</v>
      </c>
      <c r="C691" s="9" t="s">
        <v>616</v>
      </c>
      <c r="D691" s="9" t="s">
        <v>544</v>
      </c>
      <c r="E691" s="9" t="s">
        <v>93</v>
      </c>
      <c r="F691" s="188">
        <v>35065</v>
      </c>
      <c r="G691" s="9" t="s">
        <v>34</v>
      </c>
      <c r="H691" s="9" t="s">
        <v>31</v>
      </c>
      <c r="I691" s="9" t="s">
        <v>172</v>
      </c>
      <c r="J691" s="9" t="s">
        <v>32</v>
      </c>
      <c r="K691" s="9">
        <v>2013</v>
      </c>
      <c r="L691" s="9" t="s">
        <v>34</v>
      </c>
      <c r="Y691" s="9" t="s">
        <v>1143</v>
      </c>
      <c r="Z691" s="9" t="s">
        <v>1144</v>
      </c>
      <c r="AA691" s="9" t="s">
        <v>1145</v>
      </c>
      <c r="AB691" s="9" t="s">
        <v>1146</v>
      </c>
    </row>
    <row r="692" spans="1:28" x14ac:dyDescent="0.2">
      <c r="A692" s="9">
        <v>421084</v>
      </c>
      <c r="B692" s="9" t="s">
        <v>2421</v>
      </c>
      <c r="C692" s="9" t="s">
        <v>573</v>
      </c>
      <c r="D692" s="9" t="s">
        <v>615</v>
      </c>
      <c r="E692" s="9" t="s">
        <v>92</v>
      </c>
      <c r="F692" s="188">
        <v>35150</v>
      </c>
      <c r="G692" s="9" t="s">
        <v>34</v>
      </c>
      <c r="H692" s="9" t="s">
        <v>31</v>
      </c>
      <c r="I692" s="9" t="s">
        <v>172</v>
      </c>
      <c r="J692" s="9" t="s">
        <v>29</v>
      </c>
      <c r="K692" s="9">
        <v>2014</v>
      </c>
      <c r="L692" s="9" t="s">
        <v>34</v>
      </c>
      <c r="Q692" s="9">
        <v>2000</v>
      </c>
      <c r="U692" s="9" t="s">
        <v>269</v>
      </c>
      <c r="V692" s="9" t="s">
        <v>269</v>
      </c>
      <c r="W692" s="9" t="s">
        <v>269</v>
      </c>
      <c r="X692" s="9" t="s">
        <v>504</v>
      </c>
    </row>
    <row r="693" spans="1:28" x14ac:dyDescent="0.2">
      <c r="A693" s="9">
        <v>421087</v>
      </c>
      <c r="B693" s="9" t="s">
        <v>2422</v>
      </c>
      <c r="C693" s="9" t="s">
        <v>676</v>
      </c>
      <c r="D693" s="9" t="s">
        <v>955</v>
      </c>
      <c r="E693" s="9" t="s">
        <v>92</v>
      </c>
      <c r="F693" s="188">
        <v>35864</v>
      </c>
      <c r="G693" s="9" t="s">
        <v>34</v>
      </c>
      <c r="H693" s="9" t="s">
        <v>31</v>
      </c>
      <c r="I693" s="9" t="s">
        <v>172</v>
      </c>
      <c r="J693" s="9" t="s">
        <v>29</v>
      </c>
      <c r="K693" s="9">
        <v>2016</v>
      </c>
      <c r="L693" s="9" t="s">
        <v>34</v>
      </c>
      <c r="Y693" s="9" t="s">
        <v>4359</v>
      </c>
      <c r="Z693" s="9" t="s">
        <v>4360</v>
      </c>
      <c r="AA693" s="9" t="s">
        <v>4361</v>
      </c>
      <c r="AB693" s="9" t="s">
        <v>1072</v>
      </c>
    </row>
    <row r="694" spans="1:28" x14ac:dyDescent="0.2">
      <c r="A694" s="9">
        <v>421117</v>
      </c>
      <c r="B694" s="9" t="s">
        <v>2423</v>
      </c>
      <c r="C694" s="9" t="s">
        <v>308</v>
      </c>
      <c r="D694" s="9" t="s">
        <v>2424</v>
      </c>
      <c r="E694" s="9" t="s">
        <v>93</v>
      </c>
      <c r="F694" s="188">
        <v>33329</v>
      </c>
      <c r="G694" s="9" t="s">
        <v>1998</v>
      </c>
      <c r="H694" s="9" t="s">
        <v>31</v>
      </c>
      <c r="I694" s="9" t="s">
        <v>172</v>
      </c>
      <c r="J694" s="9" t="s">
        <v>32</v>
      </c>
      <c r="K694" s="9">
        <v>2011</v>
      </c>
      <c r="L694" s="9" t="s">
        <v>46</v>
      </c>
      <c r="Y694" s="9" t="s">
        <v>4362</v>
      </c>
      <c r="Z694" s="9" t="s">
        <v>1083</v>
      </c>
      <c r="AA694" s="9" t="s">
        <v>4363</v>
      </c>
      <c r="AB694" s="9" t="s">
        <v>4364</v>
      </c>
    </row>
    <row r="695" spans="1:28" x14ac:dyDescent="0.2">
      <c r="A695" s="9">
        <v>421148</v>
      </c>
      <c r="B695" s="9" t="s">
        <v>2425</v>
      </c>
      <c r="C695" s="9" t="s">
        <v>2426</v>
      </c>
      <c r="D695" s="9" t="s">
        <v>328</v>
      </c>
      <c r="E695" s="9" t="s">
        <v>93</v>
      </c>
      <c r="F695" s="188">
        <v>35796</v>
      </c>
      <c r="G695" s="9" t="s">
        <v>86</v>
      </c>
      <c r="H695" s="9" t="s">
        <v>31</v>
      </c>
      <c r="I695" s="9" t="s">
        <v>172</v>
      </c>
      <c r="J695" s="9" t="s">
        <v>29</v>
      </c>
      <c r="K695" s="9">
        <v>2017</v>
      </c>
      <c r="L695" s="9" t="s">
        <v>86</v>
      </c>
    </row>
    <row r="696" spans="1:28" x14ac:dyDescent="0.2">
      <c r="A696" s="9">
        <v>421162</v>
      </c>
      <c r="B696" s="9" t="s">
        <v>2427</v>
      </c>
      <c r="C696" s="9" t="s">
        <v>2428</v>
      </c>
      <c r="D696" s="9" t="s">
        <v>555</v>
      </c>
      <c r="E696" s="9" t="s">
        <v>93</v>
      </c>
      <c r="F696" s="188">
        <v>36161</v>
      </c>
      <c r="G696" s="9" t="s">
        <v>460</v>
      </c>
      <c r="H696" s="9" t="s">
        <v>31</v>
      </c>
      <c r="I696" s="9" t="s">
        <v>172</v>
      </c>
      <c r="J696" s="9" t="s">
        <v>32</v>
      </c>
      <c r="K696" s="9">
        <v>2017</v>
      </c>
      <c r="L696" s="9" t="s">
        <v>46</v>
      </c>
      <c r="Y696" s="9" t="s">
        <v>4365</v>
      </c>
      <c r="Z696" s="9" t="s">
        <v>4366</v>
      </c>
      <c r="AA696" s="9" t="s">
        <v>4367</v>
      </c>
      <c r="AB696" s="9" t="s">
        <v>1038</v>
      </c>
    </row>
    <row r="697" spans="1:28" x14ac:dyDescent="0.2">
      <c r="A697" s="9">
        <v>421168</v>
      </c>
      <c r="B697" s="9" t="s">
        <v>2429</v>
      </c>
      <c r="C697" s="9" t="s">
        <v>291</v>
      </c>
      <c r="D697" s="9" t="s">
        <v>485</v>
      </c>
      <c r="E697" s="9" t="s">
        <v>93</v>
      </c>
      <c r="F697" s="188">
        <v>34486</v>
      </c>
      <c r="G697" s="9" t="s">
        <v>34</v>
      </c>
      <c r="H697" s="9" t="s">
        <v>31</v>
      </c>
      <c r="I697" s="9" t="s">
        <v>172</v>
      </c>
      <c r="J697" s="9" t="s">
        <v>32</v>
      </c>
      <c r="K697" s="9">
        <v>2012</v>
      </c>
      <c r="L697" s="9" t="s">
        <v>34</v>
      </c>
      <c r="Q697" s="9">
        <v>2000</v>
      </c>
      <c r="V697" s="9" t="s">
        <v>269</v>
      </c>
      <c r="W697" s="9" t="s">
        <v>269</v>
      </c>
      <c r="X697" s="9" t="s">
        <v>504</v>
      </c>
    </row>
    <row r="698" spans="1:28" x14ac:dyDescent="0.2">
      <c r="A698" s="9">
        <v>421173</v>
      </c>
      <c r="B698" s="9" t="s">
        <v>2430</v>
      </c>
      <c r="C698" s="9" t="s">
        <v>2431</v>
      </c>
      <c r="D698" s="9" t="s">
        <v>337</v>
      </c>
      <c r="E698" s="9" t="s">
        <v>93</v>
      </c>
      <c r="F698" s="188">
        <v>35431</v>
      </c>
      <c r="G698" s="9" t="s">
        <v>34</v>
      </c>
      <c r="H698" s="9" t="s">
        <v>31</v>
      </c>
      <c r="I698" s="9" t="s">
        <v>172</v>
      </c>
      <c r="J698" s="9" t="s">
        <v>32</v>
      </c>
      <c r="K698" s="9">
        <v>2014</v>
      </c>
      <c r="L698" s="9" t="s">
        <v>34</v>
      </c>
      <c r="Y698" s="9" t="s">
        <v>4368</v>
      </c>
      <c r="Z698" s="9" t="s">
        <v>4369</v>
      </c>
      <c r="AA698" s="9" t="s">
        <v>1125</v>
      </c>
      <c r="AB698" s="9" t="s">
        <v>1038</v>
      </c>
    </row>
    <row r="699" spans="1:28" x14ac:dyDescent="0.2">
      <c r="A699" s="9">
        <v>421191</v>
      </c>
      <c r="B699" s="9" t="s">
        <v>2432</v>
      </c>
      <c r="C699" s="9" t="s">
        <v>327</v>
      </c>
      <c r="D699" s="9" t="s">
        <v>699</v>
      </c>
      <c r="E699" s="9" t="s">
        <v>93</v>
      </c>
      <c r="F699" s="188">
        <v>36161</v>
      </c>
      <c r="G699" s="9" t="s">
        <v>34</v>
      </c>
      <c r="H699" s="9" t="s">
        <v>31</v>
      </c>
      <c r="I699" s="9" t="s">
        <v>172</v>
      </c>
      <c r="J699" s="9" t="s">
        <v>32</v>
      </c>
      <c r="K699" s="9">
        <v>2016</v>
      </c>
      <c r="L699" s="9" t="s">
        <v>34</v>
      </c>
      <c r="Y699" s="9" t="s">
        <v>4370</v>
      </c>
      <c r="Z699" s="9" t="s">
        <v>1207</v>
      </c>
      <c r="AA699" s="9" t="s">
        <v>1159</v>
      </c>
      <c r="AB699" s="9" t="s">
        <v>1038</v>
      </c>
    </row>
    <row r="700" spans="1:28" x14ac:dyDescent="0.2">
      <c r="A700" s="9">
        <v>421196</v>
      </c>
      <c r="B700" s="9" t="s">
        <v>2433</v>
      </c>
      <c r="C700" s="9" t="s">
        <v>708</v>
      </c>
      <c r="D700" s="9" t="s">
        <v>2434</v>
      </c>
      <c r="E700" s="9" t="s">
        <v>92</v>
      </c>
      <c r="F700" s="188">
        <v>36035</v>
      </c>
      <c r="G700" s="9" t="s">
        <v>34</v>
      </c>
      <c r="H700" s="9" t="s">
        <v>31</v>
      </c>
      <c r="I700" s="9" t="s">
        <v>172</v>
      </c>
      <c r="J700" s="9" t="s">
        <v>29</v>
      </c>
      <c r="K700" s="9">
        <v>2016</v>
      </c>
      <c r="L700" s="9" t="s">
        <v>34</v>
      </c>
      <c r="Y700" s="9" t="s">
        <v>4371</v>
      </c>
      <c r="Z700" s="9" t="s">
        <v>3900</v>
      </c>
      <c r="AA700" s="9" t="s">
        <v>3983</v>
      </c>
      <c r="AB700" s="9" t="s">
        <v>1282</v>
      </c>
    </row>
    <row r="701" spans="1:28" x14ac:dyDescent="0.2">
      <c r="A701" s="9">
        <v>421198</v>
      </c>
      <c r="B701" s="9" t="s">
        <v>2435</v>
      </c>
      <c r="C701" s="9" t="s">
        <v>969</v>
      </c>
      <c r="D701" s="9" t="s">
        <v>2436</v>
      </c>
      <c r="E701" s="9" t="s">
        <v>93</v>
      </c>
      <c r="F701" s="188">
        <v>32255</v>
      </c>
      <c r="G701" s="9" t="s">
        <v>53</v>
      </c>
      <c r="H701" s="9" t="s">
        <v>31</v>
      </c>
      <c r="I701" s="9" t="s">
        <v>172</v>
      </c>
      <c r="J701" s="9" t="s">
        <v>29</v>
      </c>
      <c r="K701" s="9">
        <v>2009</v>
      </c>
      <c r="L701" s="9" t="s">
        <v>53</v>
      </c>
      <c r="Q701" s="9">
        <v>2000</v>
      </c>
      <c r="U701" s="9" t="s">
        <v>269</v>
      </c>
      <c r="V701" s="9" t="s">
        <v>269</v>
      </c>
      <c r="W701" s="9" t="s">
        <v>269</v>
      </c>
    </row>
    <row r="702" spans="1:28" x14ac:dyDescent="0.2">
      <c r="A702" s="9">
        <v>421201</v>
      </c>
      <c r="B702" s="9" t="s">
        <v>2437</v>
      </c>
      <c r="C702" s="9" t="s">
        <v>384</v>
      </c>
      <c r="D702" s="9" t="s">
        <v>567</v>
      </c>
      <c r="E702" s="9" t="s">
        <v>93</v>
      </c>
      <c r="F702" s="188">
        <v>36162</v>
      </c>
      <c r="G702" s="9" t="s">
        <v>2438</v>
      </c>
      <c r="H702" s="9" t="s">
        <v>31</v>
      </c>
      <c r="I702" s="9" t="s">
        <v>172</v>
      </c>
      <c r="J702" s="9" t="s">
        <v>32</v>
      </c>
      <c r="K702" s="9">
        <v>2016</v>
      </c>
      <c r="L702" s="9" t="s">
        <v>34</v>
      </c>
      <c r="Y702" s="9" t="s">
        <v>4372</v>
      </c>
      <c r="Z702" s="9" t="s">
        <v>4373</v>
      </c>
      <c r="AA702" s="9" t="s">
        <v>1209</v>
      </c>
      <c r="AB702" s="9" t="s">
        <v>4374</v>
      </c>
    </row>
    <row r="703" spans="1:28" x14ac:dyDescent="0.2">
      <c r="A703" s="9">
        <v>421209</v>
      </c>
      <c r="B703" s="9" t="s">
        <v>2439</v>
      </c>
      <c r="C703" s="9" t="s">
        <v>627</v>
      </c>
      <c r="D703" s="9" t="s">
        <v>278</v>
      </c>
      <c r="E703" s="9" t="s">
        <v>93</v>
      </c>
      <c r="F703" s="188">
        <v>32964</v>
      </c>
      <c r="G703" s="9" t="s">
        <v>34</v>
      </c>
      <c r="H703" s="9" t="s">
        <v>31</v>
      </c>
      <c r="I703" s="9" t="s">
        <v>172</v>
      </c>
      <c r="K703" s="9">
        <v>2010</v>
      </c>
      <c r="L703" s="9" t="s">
        <v>34</v>
      </c>
      <c r="Y703" s="9" t="s">
        <v>4375</v>
      </c>
      <c r="Z703" s="9" t="s">
        <v>4376</v>
      </c>
      <c r="AA703" s="9" t="s">
        <v>1181</v>
      </c>
      <c r="AB703" s="9" t="s">
        <v>1038</v>
      </c>
    </row>
    <row r="704" spans="1:28" x14ac:dyDescent="0.2">
      <c r="A704" s="9">
        <v>421216</v>
      </c>
      <c r="B704" s="9" t="s">
        <v>2440</v>
      </c>
      <c r="C704" s="9" t="s">
        <v>284</v>
      </c>
      <c r="D704" s="9" t="s">
        <v>2441</v>
      </c>
      <c r="E704" s="9" t="s">
        <v>93</v>
      </c>
      <c r="F704" s="188">
        <v>32961</v>
      </c>
      <c r="G704" s="9" t="s">
        <v>34</v>
      </c>
      <c r="H704" s="9" t="s">
        <v>31</v>
      </c>
      <c r="I704" s="9" t="s">
        <v>172</v>
      </c>
      <c r="K704" s="9">
        <v>2010</v>
      </c>
      <c r="L704" s="9" t="s">
        <v>34</v>
      </c>
      <c r="Y704" s="9" t="s">
        <v>4377</v>
      </c>
      <c r="Z704" s="9" t="s">
        <v>1053</v>
      </c>
      <c r="AA704" s="9" t="s">
        <v>4378</v>
      </c>
      <c r="AB704" s="9" t="s">
        <v>1054</v>
      </c>
    </row>
    <row r="705" spans="1:28" x14ac:dyDescent="0.2">
      <c r="A705" s="9">
        <v>421226</v>
      </c>
      <c r="B705" s="9" t="s">
        <v>2442</v>
      </c>
      <c r="C705" s="9" t="s">
        <v>384</v>
      </c>
      <c r="D705" s="9" t="s">
        <v>359</v>
      </c>
      <c r="E705" s="9" t="s">
        <v>92</v>
      </c>
      <c r="F705" s="188">
        <v>35247</v>
      </c>
      <c r="G705" s="9" t="s">
        <v>34</v>
      </c>
      <c r="H705" s="9" t="s">
        <v>31</v>
      </c>
      <c r="I705" s="9" t="s">
        <v>172</v>
      </c>
      <c r="J705" s="9" t="s">
        <v>32</v>
      </c>
      <c r="K705" s="9">
        <v>2014</v>
      </c>
      <c r="L705" s="9" t="s">
        <v>34</v>
      </c>
      <c r="Y705" s="9" t="s">
        <v>4379</v>
      </c>
      <c r="Z705" s="9" t="s">
        <v>4380</v>
      </c>
      <c r="AA705" s="9" t="s">
        <v>1208</v>
      </c>
      <c r="AB705" s="9" t="s">
        <v>1038</v>
      </c>
    </row>
    <row r="706" spans="1:28" x14ac:dyDescent="0.2">
      <c r="A706" s="9">
        <v>421230</v>
      </c>
      <c r="B706" s="9" t="s">
        <v>2443</v>
      </c>
      <c r="C706" s="9" t="s">
        <v>284</v>
      </c>
      <c r="D706" s="9" t="s">
        <v>421</v>
      </c>
      <c r="E706" s="9" t="s">
        <v>92</v>
      </c>
      <c r="F706" s="188">
        <v>32515</v>
      </c>
      <c r="G706" s="9" t="s">
        <v>2444</v>
      </c>
      <c r="H706" s="9" t="s">
        <v>31</v>
      </c>
      <c r="I706" s="9" t="s">
        <v>172</v>
      </c>
      <c r="J706" s="9" t="s">
        <v>29</v>
      </c>
      <c r="K706" s="9">
        <v>2008</v>
      </c>
      <c r="L706" s="9" t="s">
        <v>34</v>
      </c>
      <c r="Y706" s="9" t="s">
        <v>1143</v>
      </c>
      <c r="Z706" s="9" t="s">
        <v>1144</v>
      </c>
      <c r="AA706" s="9" t="s">
        <v>1145</v>
      </c>
      <c r="AB706" s="9" t="s">
        <v>1146</v>
      </c>
    </row>
    <row r="707" spans="1:28" x14ac:dyDescent="0.2">
      <c r="A707" s="9">
        <v>421235</v>
      </c>
      <c r="B707" s="9" t="s">
        <v>2445</v>
      </c>
      <c r="C707" s="9" t="s">
        <v>306</v>
      </c>
      <c r="D707" s="9" t="s">
        <v>346</v>
      </c>
      <c r="E707" s="9" t="s">
        <v>93</v>
      </c>
      <c r="F707" s="188">
        <v>35034</v>
      </c>
      <c r="G707" s="9" t="s">
        <v>537</v>
      </c>
      <c r="H707" s="9" t="s">
        <v>31</v>
      </c>
      <c r="I707" s="9" t="s">
        <v>172</v>
      </c>
      <c r="J707" s="9" t="s">
        <v>32</v>
      </c>
      <c r="K707" s="9">
        <v>2014</v>
      </c>
      <c r="L707" s="9" t="s">
        <v>34</v>
      </c>
      <c r="Q707" s="9">
        <v>2000</v>
      </c>
      <c r="T707" s="9" t="s">
        <v>269</v>
      </c>
      <c r="U707" s="9" t="s">
        <v>269</v>
      </c>
      <c r="V707" s="9" t="s">
        <v>269</v>
      </c>
      <c r="W707" s="9" t="s">
        <v>269</v>
      </c>
    </row>
    <row r="708" spans="1:28" x14ac:dyDescent="0.2">
      <c r="A708" s="9">
        <v>421288</v>
      </c>
      <c r="B708" s="9" t="s">
        <v>2446</v>
      </c>
      <c r="C708" s="9" t="s">
        <v>595</v>
      </c>
      <c r="D708" s="9" t="s">
        <v>902</v>
      </c>
      <c r="E708" s="9" t="s">
        <v>92</v>
      </c>
      <c r="F708" s="188">
        <v>36161</v>
      </c>
      <c r="G708" s="9" t="s">
        <v>315</v>
      </c>
      <c r="H708" s="9" t="s">
        <v>31</v>
      </c>
      <c r="I708" s="9" t="s">
        <v>172</v>
      </c>
      <c r="J708" s="9" t="s">
        <v>32</v>
      </c>
      <c r="K708" s="9">
        <v>2016</v>
      </c>
      <c r="L708" s="9" t="s">
        <v>46</v>
      </c>
      <c r="Y708" s="9" t="s">
        <v>4381</v>
      </c>
      <c r="Z708" s="9" t="s">
        <v>4382</v>
      </c>
      <c r="AA708" s="9" t="s">
        <v>4383</v>
      </c>
      <c r="AB708" s="9" t="s">
        <v>4384</v>
      </c>
    </row>
    <row r="709" spans="1:28" x14ac:dyDescent="0.2">
      <c r="A709" s="9">
        <v>421303</v>
      </c>
      <c r="B709" s="9" t="s">
        <v>2447</v>
      </c>
      <c r="C709" s="9" t="s">
        <v>606</v>
      </c>
      <c r="D709" s="9" t="s">
        <v>689</v>
      </c>
      <c r="E709" s="9" t="s">
        <v>92</v>
      </c>
      <c r="F709" s="188">
        <v>35123</v>
      </c>
      <c r="G709" s="9" t="s">
        <v>596</v>
      </c>
      <c r="H709" s="9" t="s">
        <v>31</v>
      </c>
      <c r="I709" s="9" t="s">
        <v>172</v>
      </c>
      <c r="J709" s="9" t="s">
        <v>29</v>
      </c>
      <c r="K709" s="9">
        <v>2016</v>
      </c>
      <c r="L709" s="9" t="s">
        <v>34</v>
      </c>
      <c r="Y709" s="9" t="s">
        <v>4385</v>
      </c>
      <c r="Z709" s="9" t="s">
        <v>4386</v>
      </c>
      <c r="AA709" s="9" t="s">
        <v>1067</v>
      </c>
      <c r="AB709" s="9" t="s">
        <v>1072</v>
      </c>
    </row>
    <row r="710" spans="1:28" x14ac:dyDescent="0.2">
      <c r="A710" s="9">
        <v>421306</v>
      </c>
      <c r="B710" s="9" t="s">
        <v>2448</v>
      </c>
      <c r="C710" s="9" t="s">
        <v>310</v>
      </c>
      <c r="D710" s="9" t="s">
        <v>2449</v>
      </c>
      <c r="E710" s="9" t="s">
        <v>93</v>
      </c>
      <c r="F710" s="188">
        <v>33100</v>
      </c>
      <c r="G710" s="9" t="s">
        <v>34</v>
      </c>
      <c r="H710" s="9" t="s">
        <v>31</v>
      </c>
      <c r="I710" s="9" t="s">
        <v>172</v>
      </c>
      <c r="K710" s="9">
        <v>2008</v>
      </c>
      <c r="Y710" s="9" t="s">
        <v>4387</v>
      </c>
      <c r="Z710" s="9" t="s">
        <v>4388</v>
      </c>
      <c r="AA710" s="9" t="s">
        <v>1069</v>
      </c>
      <c r="AB710" s="9" t="s">
        <v>1054</v>
      </c>
    </row>
    <row r="711" spans="1:28" x14ac:dyDescent="0.2">
      <c r="A711" s="9">
        <v>421310</v>
      </c>
      <c r="B711" s="9" t="s">
        <v>2450</v>
      </c>
      <c r="C711" s="9" t="s">
        <v>677</v>
      </c>
      <c r="D711" s="9" t="s">
        <v>517</v>
      </c>
      <c r="E711" s="9" t="s">
        <v>93</v>
      </c>
      <c r="F711" s="188">
        <v>35989</v>
      </c>
      <c r="G711" s="9" t="s">
        <v>34</v>
      </c>
      <c r="H711" s="9" t="s">
        <v>31</v>
      </c>
      <c r="I711" s="9" t="s">
        <v>172</v>
      </c>
      <c r="J711" s="9" t="s">
        <v>29</v>
      </c>
      <c r="K711" s="9">
        <v>2017</v>
      </c>
      <c r="L711" s="9" t="s">
        <v>34</v>
      </c>
    </row>
    <row r="712" spans="1:28" x14ac:dyDescent="0.2">
      <c r="A712" s="9">
        <v>421315</v>
      </c>
      <c r="B712" s="9" t="s">
        <v>2451</v>
      </c>
      <c r="C712" s="9" t="s">
        <v>676</v>
      </c>
      <c r="D712" s="9" t="s">
        <v>369</v>
      </c>
      <c r="E712" s="9" t="s">
        <v>93</v>
      </c>
      <c r="F712" s="188">
        <v>35431</v>
      </c>
      <c r="G712" s="9" t="s">
        <v>273</v>
      </c>
      <c r="H712" s="9" t="s">
        <v>31</v>
      </c>
      <c r="I712" s="9" t="s">
        <v>172</v>
      </c>
      <c r="J712" s="9" t="s">
        <v>29</v>
      </c>
      <c r="K712" s="9">
        <v>2014</v>
      </c>
      <c r="L712" s="9" t="s">
        <v>46</v>
      </c>
      <c r="Y712" s="9" t="s">
        <v>4389</v>
      </c>
      <c r="Z712" s="9" t="s">
        <v>1124</v>
      </c>
      <c r="AA712" s="9" t="s">
        <v>4390</v>
      </c>
      <c r="AB712" s="9" t="s">
        <v>1038</v>
      </c>
    </row>
    <row r="713" spans="1:28" x14ac:dyDescent="0.2">
      <c r="A713" s="9">
        <v>421322</v>
      </c>
      <c r="B713" s="9" t="s">
        <v>2452</v>
      </c>
      <c r="C713" s="9" t="s">
        <v>306</v>
      </c>
      <c r="D713" s="9" t="s">
        <v>2453</v>
      </c>
      <c r="E713" s="9" t="s">
        <v>93</v>
      </c>
      <c r="F713" s="188">
        <v>35099</v>
      </c>
      <c r="G713" s="9" t="s">
        <v>34</v>
      </c>
      <c r="H713" s="9" t="s">
        <v>31</v>
      </c>
      <c r="I713" s="9" t="s">
        <v>172</v>
      </c>
      <c r="J713" s="9" t="s">
        <v>29</v>
      </c>
      <c r="K713" s="9">
        <v>2014</v>
      </c>
      <c r="L713" s="9" t="s">
        <v>34</v>
      </c>
      <c r="Y713" s="9" t="s">
        <v>4391</v>
      </c>
      <c r="Z713" s="9" t="s">
        <v>1058</v>
      </c>
      <c r="AA713" s="9" t="s">
        <v>4277</v>
      </c>
      <c r="AB713" s="9" t="s">
        <v>1054</v>
      </c>
    </row>
    <row r="714" spans="1:28" x14ac:dyDescent="0.2">
      <c r="A714" s="9">
        <v>421328</v>
      </c>
      <c r="B714" s="9" t="s">
        <v>2454</v>
      </c>
      <c r="C714" s="9" t="s">
        <v>2455</v>
      </c>
      <c r="D714" s="9" t="s">
        <v>594</v>
      </c>
      <c r="E714" s="9" t="s">
        <v>93</v>
      </c>
      <c r="F714" s="188">
        <v>32796</v>
      </c>
      <c r="G714" s="9" t="s">
        <v>2456</v>
      </c>
      <c r="H714" s="9" t="s">
        <v>31</v>
      </c>
      <c r="I714" s="9" t="s">
        <v>172</v>
      </c>
      <c r="J714" s="9" t="s">
        <v>29</v>
      </c>
      <c r="K714" s="9">
        <v>2007</v>
      </c>
      <c r="L714" s="9" t="s">
        <v>46</v>
      </c>
      <c r="Y714" s="9" t="s">
        <v>4392</v>
      </c>
      <c r="Z714" s="9" t="s">
        <v>4393</v>
      </c>
      <c r="AA714" s="9" t="s">
        <v>1277</v>
      </c>
      <c r="AB714" s="9" t="s">
        <v>1187</v>
      </c>
    </row>
    <row r="715" spans="1:28" x14ac:dyDescent="0.2">
      <c r="A715" s="9">
        <v>421331</v>
      </c>
      <c r="B715" s="9" t="s">
        <v>2457</v>
      </c>
      <c r="C715" s="9" t="s">
        <v>533</v>
      </c>
      <c r="D715" s="9" t="s">
        <v>290</v>
      </c>
      <c r="E715" s="9" t="s">
        <v>93</v>
      </c>
      <c r="F715" s="188">
        <v>32459</v>
      </c>
      <c r="G715" s="9" t="s">
        <v>34</v>
      </c>
      <c r="H715" s="9" t="s">
        <v>31</v>
      </c>
      <c r="I715" s="9" t="s">
        <v>172</v>
      </c>
      <c r="J715" s="9" t="s">
        <v>29</v>
      </c>
      <c r="K715" s="9">
        <v>2006</v>
      </c>
      <c r="L715" s="9" t="s">
        <v>46</v>
      </c>
      <c r="Y715" s="9" t="s">
        <v>4394</v>
      </c>
      <c r="Z715" s="9" t="s">
        <v>1238</v>
      </c>
      <c r="AA715" s="9" t="s">
        <v>1141</v>
      </c>
      <c r="AB715" s="9" t="s">
        <v>4395</v>
      </c>
    </row>
    <row r="716" spans="1:28" x14ac:dyDescent="0.2">
      <c r="A716" s="9">
        <v>421349</v>
      </c>
      <c r="B716" s="9" t="s">
        <v>2458</v>
      </c>
      <c r="C716" s="9" t="s">
        <v>430</v>
      </c>
      <c r="D716" s="9" t="s">
        <v>2459</v>
      </c>
      <c r="E716" s="9" t="s">
        <v>92</v>
      </c>
      <c r="F716" s="188">
        <v>35462</v>
      </c>
      <c r="G716" s="9" t="s">
        <v>516</v>
      </c>
      <c r="H716" s="9" t="s">
        <v>31</v>
      </c>
      <c r="I716" s="9" t="s">
        <v>172</v>
      </c>
      <c r="J716" s="9" t="s">
        <v>32</v>
      </c>
      <c r="K716" s="9">
        <v>2014</v>
      </c>
      <c r="L716" s="9" t="s">
        <v>46</v>
      </c>
      <c r="Q716" s="9">
        <v>2000</v>
      </c>
      <c r="V716" s="9" t="s">
        <v>269</v>
      </c>
      <c r="W716" s="9" t="s">
        <v>269</v>
      </c>
    </row>
    <row r="717" spans="1:28" x14ac:dyDescent="0.2">
      <c r="A717" s="9">
        <v>421382</v>
      </c>
      <c r="B717" s="9" t="s">
        <v>2460</v>
      </c>
      <c r="C717" s="9" t="s">
        <v>413</v>
      </c>
      <c r="D717" s="9" t="s">
        <v>2461</v>
      </c>
      <c r="E717" s="9" t="s">
        <v>92</v>
      </c>
      <c r="F717" s="188">
        <v>35796</v>
      </c>
      <c r="G717" s="9" t="s">
        <v>34</v>
      </c>
      <c r="H717" s="9" t="s">
        <v>31</v>
      </c>
      <c r="I717" s="9" t="s">
        <v>172</v>
      </c>
      <c r="J717" s="9" t="s">
        <v>32</v>
      </c>
      <c r="K717" s="9">
        <v>2015</v>
      </c>
      <c r="L717" s="9" t="s">
        <v>34</v>
      </c>
      <c r="Y717" s="9" t="s">
        <v>4396</v>
      </c>
      <c r="Z717" s="9" t="s">
        <v>4397</v>
      </c>
      <c r="AA717" s="9" t="s">
        <v>1059</v>
      </c>
      <c r="AB717" s="9" t="s">
        <v>1054</v>
      </c>
    </row>
    <row r="718" spans="1:28" x14ac:dyDescent="0.2">
      <c r="A718" s="9">
        <v>421388</v>
      </c>
      <c r="B718" s="9" t="s">
        <v>2462</v>
      </c>
      <c r="C718" s="9" t="s">
        <v>393</v>
      </c>
      <c r="D718" s="9" t="s">
        <v>489</v>
      </c>
      <c r="E718" s="9" t="s">
        <v>92</v>
      </c>
      <c r="F718" s="188">
        <v>35615</v>
      </c>
      <c r="G718" s="9" t="s">
        <v>34</v>
      </c>
      <c r="H718" s="9" t="s">
        <v>31</v>
      </c>
      <c r="I718" s="9" t="s">
        <v>172</v>
      </c>
      <c r="J718" s="9" t="s">
        <v>29</v>
      </c>
      <c r="K718" s="9">
        <v>2015</v>
      </c>
      <c r="L718" s="9" t="s">
        <v>34</v>
      </c>
      <c r="Y718" s="9" t="s">
        <v>4398</v>
      </c>
      <c r="Z718" s="9" t="s">
        <v>1285</v>
      </c>
      <c r="AA718" s="9" t="s">
        <v>4399</v>
      </c>
      <c r="AB718" s="9" t="s">
        <v>1038</v>
      </c>
    </row>
    <row r="719" spans="1:28" x14ac:dyDescent="0.2">
      <c r="A719" s="9">
        <v>421391</v>
      </c>
      <c r="B719" s="9" t="s">
        <v>2463</v>
      </c>
      <c r="C719" s="9" t="s">
        <v>938</v>
      </c>
      <c r="D719" s="9" t="s">
        <v>2464</v>
      </c>
      <c r="E719" s="9" t="s">
        <v>92</v>
      </c>
      <c r="F719" s="188">
        <v>35835</v>
      </c>
      <c r="G719" s="9" t="s">
        <v>86</v>
      </c>
      <c r="H719" s="9" t="s">
        <v>31</v>
      </c>
      <c r="I719" s="9" t="s">
        <v>172</v>
      </c>
      <c r="J719" s="9" t="s">
        <v>32</v>
      </c>
      <c r="K719" s="9">
        <v>2016</v>
      </c>
      <c r="L719" s="9" t="s">
        <v>86</v>
      </c>
      <c r="Y719" s="9" t="s">
        <v>4400</v>
      </c>
      <c r="Z719" s="9" t="s">
        <v>4401</v>
      </c>
      <c r="AA719" s="9" t="s">
        <v>4402</v>
      </c>
      <c r="AB719" s="9" t="s">
        <v>1054</v>
      </c>
    </row>
    <row r="720" spans="1:28" x14ac:dyDescent="0.2">
      <c r="A720" s="9">
        <v>421406</v>
      </c>
      <c r="B720" s="9" t="s">
        <v>2465</v>
      </c>
      <c r="C720" s="9" t="s">
        <v>347</v>
      </c>
      <c r="D720" s="9" t="s">
        <v>788</v>
      </c>
      <c r="E720" s="9" t="s">
        <v>92</v>
      </c>
      <c r="F720" s="188">
        <v>35796</v>
      </c>
      <c r="G720" s="9" t="s">
        <v>34</v>
      </c>
      <c r="H720" s="9" t="s">
        <v>31</v>
      </c>
      <c r="I720" s="9" t="s">
        <v>172</v>
      </c>
      <c r="J720" s="9" t="s">
        <v>29</v>
      </c>
      <c r="K720" s="9">
        <v>2016</v>
      </c>
      <c r="L720" s="9" t="s">
        <v>34</v>
      </c>
      <c r="Y720" s="9" t="s">
        <v>4403</v>
      </c>
      <c r="Z720" s="9" t="s">
        <v>4288</v>
      </c>
      <c r="AA720" s="9" t="s">
        <v>4404</v>
      </c>
      <c r="AB720" s="9" t="s">
        <v>1070</v>
      </c>
    </row>
    <row r="721" spans="1:28" x14ac:dyDescent="0.2">
      <c r="A721" s="9">
        <v>421431</v>
      </c>
      <c r="B721" s="9" t="s">
        <v>2466</v>
      </c>
      <c r="C721" s="9" t="s">
        <v>810</v>
      </c>
      <c r="D721" s="9" t="s">
        <v>2467</v>
      </c>
      <c r="E721" s="9" t="s">
        <v>92</v>
      </c>
      <c r="F721" s="188">
        <v>35431</v>
      </c>
      <c r="G721" s="9" t="s">
        <v>34</v>
      </c>
      <c r="H721" s="9" t="s">
        <v>31</v>
      </c>
      <c r="I721" s="9" t="s">
        <v>172</v>
      </c>
      <c r="J721" s="9" t="s">
        <v>32</v>
      </c>
      <c r="K721" s="9">
        <v>2016</v>
      </c>
      <c r="L721" s="9" t="s">
        <v>34</v>
      </c>
    </row>
    <row r="722" spans="1:28" x14ac:dyDescent="0.2">
      <c r="A722" s="9">
        <v>421457</v>
      </c>
      <c r="B722" s="9" t="s">
        <v>2468</v>
      </c>
      <c r="C722" s="9" t="s">
        <v>347</v>
      </c>
      <c r="D722" s="9" t="s">
        <v>2469</v>
      </c>
      <c r="E722" s="9" t="s">
        <v>92</v>
      </c>
      <c r="F722" s="188">
        <v>35544</v>
      </c>
      <c r="G722" s="9" t="s">
        <v>34</v>
      </c>
      <c r="H722" s="9" t="s">
        <v>31</v>
      </c>
      <c r="I722" s="9" t="s">
        <v>172</v>
      </c>
      <c r="J722" s="9" t="s">
        <v>32</v>
      </c>
      <c r="K722" s="9">
        <v>2016</v>
      </c>
      <c r="L722" s="9" t="s">
        <v>34</v>
      </c>
      <c r="Q722" s="9">
        <v>2000</v>
      </c>
      <c r="V722" s="9" t="s">
        <v>269</v>
      </c>
      <c r="W722" s="9" t="s">
        <v>269</v>
      </c>
    </row>
    <row r="723" spans="1:28" x14ac:dyDescent="0.2">
      <c r="A723" s="9">
        <v>421464</v>
      </c>
      <c r="B723" s="9" t="s">
        <v>2470</v>
      </c>
      <c r="C723" s="9" t="s">
        <v>398</v>
      </c>
      <c r="D723" s="9" t="s">
        <v>2471</v>
      </c>
      <c r="E723" s="9" t="s">
        <v>92</v>
      </c>
      <c r="F723" s="188">
        <v>35796</v>
      </c>
      <c r="G723" s="9" t="s">
        <v>613</v>
      </c>
      <c r="H723" s="9" t="s">
        <v>31</v>
      </c>
      <c r="I723" s="9" t="s">
        <v>172</v>
      </c>
      <c r="J723" s="9" t="s">
        <v>32</v>
      </c>
      <c r="K723" s="9">
        <v>2015</v>
      </c>
      <c r="L723" s="9" t="s">
        <v>43</v>
      </c>
      <c r="Y723" s="9" t="s">
        <v>4405</v>
      </c>
      <c r="Z723" s="9" t="s">
        <v>1056</v>
      </c>
      <c r="AA723" s="9" t="s">
        <v>4406</v>
      </c>
      <c r="AB723" s="9" t="s">
        <v>4407</v>
      </c>
    </row>
    <row r="724" spans="1:28" x14ac:dyDescent="0.2">
      <c r="A724" s="9">
        <v>421470</v>
      </c>
      <c r="B724" s="9" t="s">
        <v>2472</v>
      </c>
      <c r="C724" s="9" t="s">
        <v>284</v>
      </c>
      <c r="D724" s="9" t="s">
        <v>831</v>
      </c>
      <c r="E724" s="9" t="s">
        <v>93</v>
      </c>
      <c r="F724" s="188">
        <v>33980</v>
      </c>
      <c r="G724" s="9" t="s">
        <v>34</v>
      </c>
      <c r="H724" s="9" t="s">
        <v>31</v>
      </c>
      <c r="I724" s="9" t="s">
        <v>172</v>
      </c>
      <c r="J724" s="9" t="s">
        <v>32</v>
      </c>
      <c r="K724" s="9">
        <v>2010</v>
      </c>
      <c r="L724" s="9" t="s">
        <v>34</v>
      </c>
      <c r="Y724" s="9" t="s">
        <v>4408</v>
      </c>
      <c r="Z724" s="9" t="s">
        <v>1096</v>
      </c>
      <c r="AA724" s="9" t="s">
        <v>4409</v>
      </c>
      <c r="AB724" s="9" t="s">
        <v>1038</v>
      </c>
    </row>
    <row r="725" spans="1:28" x14ac:dyDescent="0.2">
      <c r="A725" s="9">
        <v>421473</v>
      </c>
      <c r="B725" s="9" t="s">
        <v>2473</v>
      </c>
      <c r="C725" s="9" t="s">
        <v>308</v>
      </c>
      <c r="D725" s="9" t="s">
        <v>2474</v>
      </c>
      <c r="E725" s="9" t="s">
        <v>93</v>
      </c>
      <c r="F725" s="188">
        <v>32403</v>
      </c>
      <c r="G725" s="9" t="s">
        <v>394</v>
      </c>
      <c r="H725" s="9" t="s">
        <v>31</v>
      </c>
      <c r="I725" s="9" t="s">
        <v>172</v>
      </c>
      <c r="J725" s="9" t="s">
        <v>29</v>
      </c>
      <c r="K725" s="9">
        <v>2007</v>
      </c>
      <c r="L725" s="9" t="s">
        <v>34</v>
      </c>
    </row>
    <row r="726" spans="1:28" x14ac:dyDescent="0.2">
      <c r="A726" s="9">
        <v>421512</v>
      </c>
      <c r="B726" s="9" t="s">
        <v>2475</v>
      </c>
      <c r="C726" s="9" t="s">
        <v>270</v>
      </c>
      <c r="D726" s="9" t="s">
        <v>623</v>
      </c>
      <c r="E726" s="9" t="s">
        <v>93</v>
      </c>
      <c r="F726" s="188">
        <v>33701</v>
      </c>
      <c r="G726" s="9" t="s">
        <v>34</v>
      </c>
      <c r="H726" s="9" t="s">
        <v>31</v>
      </c>
      <c r="I726" s="9" t="s">
        <v>172</v>
      </c>
      <c r="J726" s="9" t="s">
        <v>32</v>
      </c>
      <c r="K726" s="9">
        <v>2011</v>
      </c>
      <c r="L726" s="9" t="s">
        <v>34</v>
      </c>
      <c r="Q726" s="9">
        <v>2000</v>
      </c>
      <c r="T726" s="9" t="s">
        <v>269</v>
      </c>
      <c r="U726" s="9" t="s">
        <v>269</v>
      </c>
      <c r="V726" s="9" t="s">
        <v>269</v>
      </c>
      <c r="W726" s="9" t="s">
        <v>269</v>
      </c>
    </row>
    <row r="727" spans="1:28" x14ac:dyDescent="0.2">
      <c r="A727" s="9">
        <v>421517</v>
      </c>
      <c r="B727" s="9" t="s">
        <v>2476</v>
      </c>
      <c r="C727" s="9" t="s">
        <v>284</v>
      </c>
      <c r="D727" s="9" t="s">
        <v>2477</v>
      </c>
      <c r="E727" s="9" t="s">
        <v>92</v>
      </c>
      <c r="F727" s="188">
        <v>35704</v>
      </c>
      <c r="G727" s="9" t="s">
        <v>2478</v>
      </c>
      <c r="H727" s="9" t="s">
        <v>31</v>
      </c>
      <c r="I727" s="9" t="s">
        <v>172</v>
      </c>
      <c r="J727" s="9" t="s">
        <v>32</v>
      </c>
      <c r="K727" s="9">
        <v>2014</v>
      </c>
      <c r="L727" s="9" t="s">
        <v>46</v>
      </c>
      <c r="Y727" s="9" t="s">
        <v>4410</v>
      </c>
      <c r="Z727" s="9" t="s">
        <v>1084</v>
      </c>
      <c r="AA727" s="9" t="s">
        <v>4411</v>
      </c>
      <c r="AB727" s="9" t="s">
        <v>4412</v>
      </c>
    </row>
    <row r="728" spans="1:28" x14ac:dyDescent="0.2">
      <c r="A728" s="9">
        <v>421521</v>
      </c>
      <c r="B728" s="9" t="s">
        <v>2479</v>
      </c>
      <c r="C728" s="9" t="s">
        <v>325</v>
      </c>
      <c r="D728" s="9" t="s">
        <v>429</v>
      </c>
      <c r="E728" s="9" t="s">
        <v>92</v>
      </c>
      <c r="F728" s="188">
        <v>35065</v>
      </c>
      <c r="G728" s="9" t="s">
        <v>34</v>
      </c>
      <c r="H728" s="9" t="s">
        <v>31</v>
      </c>
      <c r="I728" s="9" t="s">
        <v>172</v>
      </c>
      <c r="J728" s="9" t="s">
        <v>32</v>
      </c>
      <c r="K728" s="9">
        <v>2016</v>
      </c>
      <c r="L728" s="9" t="s">
        <v>34</v>
      </c>
      <c r="Q728" s="9">
        <v>2000</v>
      </c>
      <c r="V728" s="9" t="s">
        <v>269</v>
      </c>
      <c r="W728" s="9" t="s">
        <v>269</v>
      </c>
      <c r="X728" s="9" t="s">
        <v>680</v>
      </c>
    </row>
    <row r="729" spans="1:28" x14ac:dyDescent="0.2">
      <c r="A729" s="9">
        <v>421529</v>
      </c>
      <c r="B729" s="9" t="s">
        <v>2480</v>
      </c>
      <c r="C729" s="9" t="s">
        <v>937</v>
      </c>
      <c r="D729" s="9" t="s">
        <v>336</v>
      </c>
      <c r="E729" s="9" t="s">
        <v>92</v>
      </c>
      <c r="F729" s="188">
        <v>29094</v>
      </c>
      <c r="G729" s="9" t="s">
        <v>77</v>
      </c>
      <c r="H729" s="9" t="s">
        <v>31</v>
      </c>
      <c r="I729" s="9" t="s">
        <v>172</v>
      </c>
      <c r="J729" s="9" t="s">
        <v>29</v>
      </c>
      <c r="K729" s="9">
        <v>1998</v>
      </c>
      <c r="L729" s="9" t="s">
        <v>77</v>
      </c>
      <c r="Q729" s="9">
        <v>2000</v>
      </c>
      <c r="W729" s="9" t="s">
        <v>269</v>
      </c>
      <c r="X729" s="9" t="s">
        <v>680</v>
      </c>
    </row>
    <row r="730" spans="1:28" x14ac:dyDescent="0.2">
      <c r="A730" s="9">
        <v>421537</v>
      </c>
      <c r="B730" s="9" t="s">
        <v>2481</v>
      </c>
      <c r="C730" s="9" t="s">
        <v>284</v>
      </c>
      <c r="D730" s="9" t="s">
        <v>322</v>
      </c>
      <c r="E730" s="9" t="s">
        <v>92</v>
      </c>
      <c r="F730" s="188">
        <v>34796</v>
      </c>
      <c r="G730" s="9" t="s">
        <v>34</v>
      </c>
      <c r="H730" s="9" t="s">
        <v>31</v>
      </c>
      <c r="I730" s="9" t="s">
        <v>172</v>
      </c>
      <c r="J730" s="9" t="s">
        <v>29</v>
      </c>
      <c r="K730" s="9">
        <v>2013</v>
      </c>
      <c r="L730" s="9" t="s">
        <v>34</v>
      </c>
      <c r="Y730" s="9" t="s">
        <v>4413</v>
      </c>
      <c r="Z730" s="9" t="s">
        <v>4414</v>
      </c>
      <c r="AA730" s="9" t="s">
        <v>1137</v>
      </c>
      <c r="AB730" s="9" t="s">
        <v>1072</v>
      </c>
    </row>
    <row r="731" spans="1:28" x14ac:dyDescent="0.2">
      <c r="A731" s="9">
        <v>421543</v>
      </c>
      <c r="B731" s="9" t="s">
        <v>2482</v>
      </c>
      <c r="C731" s="9" t="s">
        <v>380</v>
      </c>
      <c r="D731" s="9" t="s">
        <v>2483</v>
      </c>
      <c r="E731" s="9" t="s">
        <v>92</v>
      </c>
      <c r="F731" s="188">
        <v>35435</v>
      </c>
      <c r="G731" s="9" t="s">
        <v>34</v>
      </c>
      <c r="H731" s="9" t="s">
        <v>31</v>
      </c>
      <c r="I731" s="9" t="s">
        <v>172</v>
      </c>
      <c r="J731" s="9" t="s">
        <v>29</v>
      </c>
      <c r="K731" s="9">
        <v>2014</v>
      </c>
      <c r="L731" s="9" t="s">
        <v>34</v>
      </c>
      <c r="Y731" s="9" t="s">
        <v>4415</v>
      </c>
      <c r="Z731" s="9" t="s">
        <v>1158</v>
      </c>
      <c r="AA731" s="9" t="s">
        <v>4416</v>
      </c>
      <c r="AB731" s="9" t="s">
        <v>1054</v>
      </c>
    </row>
    <row r="732" spans="1:28" x14ac:dyDescent="0.2">
      <c r="A732" s="9">
        <v>421551</v>
      </c>
      <c r="B732" s="9" t="s">
        <v>2484</v>
      </c>
      <c r="C732" s="9" t="s">
        <v>2270</v>
      </c>
      <c r="D732" s="9" t="s">
        <v>359</v>
      </c>
      <c r="E732" s="9" t="s">
        <v>92</v>
      </c>
      <c r="F732" s="188">
        <v>36170</v>
      </c>
      <c r="G732" s="9" t="s">
        <v>34</v>
      </c>
      <c r="H732" s="9" t="s">
        <v>31</v>
      </c>
      <c r="I732" s="9" t="s">
        <v>172</v>
      </c>
      <c r="J732" s="9" t="s">
        <v>32</v>
      </c>
      <c r="K732" s="9">
        <v>2016</v>
      </c>
      <c r="L732" s="9" t="s">
        <v>34</v>
      </c>
      <c r="Y732" s="9" t="s">
        <v>4417</v>
      </c>
      <c r="Z732" s="9" t="s">
        <v>4418</v>
      </c>
      <c r="AA732" s="9" t="s">
        <v>1208</v>
      </c>
      <c r="AB732" s="9" t="s">
        <v>1038</v>
      </c>
    </row>
    <row r="733" spans="1:28" x14ac:dyDescent="0.2">
      <c r="A733" s="9">
        <v>421563</v>
      </c>
      <c r="B733" s="9" t="s">
        <v>2485</v>
      </c>
      <c r="C733" s="9" t="s">
        <v>480</v>
      </c>
      <c r="D733" s="9" t="s">
        <v>369</v>
      </c>
      <c r="E733" s="9" t="s">
        <v>92</v>
      </c>
      <c r="F733" s="188">
        <v>35507</v>
      </c>
      <c r="G733" s="9" t="s">
        <v>2486</v>
      </c>
      <c r="H733" s="9" t="s">
        <v>31</v>
      </c>
      <c r="I733" s="9" t="s">
        <v>172</v>
      </c>
      <c r="J733" s="9" t="s">
        <v>29</v>
      </c>
      <c r="K733" s="9">
        <v>2017</v>
      </c>
      <c r="L733" s="9" t="s">
        <v>34</v>
      </c>
      <c r="Y733" s="9" t="s">
        <v>4419</v>
      </c>
      <c r="Z733" s="9" t="s">
        <v>4420</v>
      </c>
      <c r="AA733" s="9" t="s">
        <v>4421</v>
      </c>
      <c r="AB733" s="9" t="s">
        <v>1038</v>
      </c>
    </row>
    <row r="734" spans="1:28" x14ac:dyDescent="0.2">
      <c r="A734" s="9">
        <v>421573</v>
      </c>
      <c r="B734" s="9" t="s">
        <v>2487</v>
      </c>
      <c r="C734" s="9" t="s">
        <v>539</v>
      </c>
      <c r="D734" s="9" t="s">
        <v>485</v>
      </c>
      <c r="E734" s="9" t="s">
        <v>92</v>
      </c>
      <c r="F734" s="188">
        <v>35431</v>
      </c>
      <c r="G734" s="9" t="s">
        <v>34</v>
      </c>
      <c r="H734" s="9" t="s">
        <v>31</v>
      </c>
      <c r="I734" s="9" t="s">
        <v>172</v>
      </c>
      <c r="J734" s="9" t="s">
        <v>32</v>
      </c>
      <c r="K734" s="9">
        <v>2015</v>
      </c>
      <c r="L734" s="9" t="s">
        <v>34</v>
      </c>
      <c r="Q734" s="9">
        <v>2000</v>
      </c>
      <c r="V734" s="9" t="s">
        <v>269</v>
      </c>
      <c r="W734" s="9" t="s">
        <v>269</v>
      </c>
    </row>
    <row r="735" spans="1:28" x14ac:dyDescent="0.2">
      <c r="A735" s="9">
        <v>421580</v>
      </c>
      <c r="B735" s="9" t="s">
        <v>2488</v>
      </c>
      <c r="C735" s="9" t="s">
        <v>749</v>
      </c>
      <c r="D735" s="9" t="s">
        <v>829</v>
      </c>
      <c r="E735" s="9" t="s">
        <v>92</v>
      </c>
      <c r="F735" s="188">
        <v>34761</v>
      </c>
      <c r="G735" s="9" t="s">
        <v>34</v>
      </c>
      <c r="H735" s="9" t="s">
        <v>31</v>
      </c>
      <c r="I735" s="9" t="s">
        <v>172</v>
      </c>
      <c r="J735" s="9" t="s">
        <v>32</v>
      </c>
      <c r="K735" s="9">
        <v>2015</v>
      </c>
      <c r="L735" s="9" t="s">
        <v>34</v>
      </c>
      <c r="Q735" s="9">
        <v>2000</v>
      </c>
      <c r="V735" s="9" t="s">
        <v>269</v>
      </c>
      <c r="W735" s="9" t="s">
        <v>269</v>
      </c>
    </row>
    <row r="736" spans="1:28" x14ac:dyDescent="0.2">
      <c r="A736" s="9">
        <v>421587</v>
      </c>
      <c r="B736" s="9" t="s">
        <v>2489</v>
      </c>
      <c r="C736" s="9" t="s">
        <v>400</v>
      </c>
      <c r="D736" s="9" t="s">
        <v>278</v>
      </c>
      <c r="E736" s="9" t="s">
        <v>92</v>
      </c>
      <c r="F736" s="188">
        <v>35959</v>
      </c>
      <c r="G736" s="9" t="s">
        <v>273</v>
      </c>
      <c r="H736" s="9" t="s">
        <v>35</v>
      </c>
      <c r="I736" s="9" t="s">
        <v>172</v>
      </c>
      <c r="J736" s="9" t="s">
        <v>29</v>
      </c>
      <c r="K736" s="9">
        <v>2016</v>
      </c>
      <c r="L736" s="9" t="s">
        <v>89</v>
      </c>
      <c r="Y736" s="9" t="s">
        <v>4422</v>
      </c>
      <c r="Z736" s="9" t="s">
        <v>4423</v>
      </c>
      <c r="AA736" s="9" t="s">
        <v>4424</v>
      </c>
      <c r="AB736" s="9" t="s">
        <v>1072</v>
      </c>
    </row>
    <row r="737" spans="1:28" x14ac:dyDescent="0.2">
      <c r="A737" s="9">
        <v>421616</v>
      </c>
      <c r="B737" s="9" t="s">
        <v>2490</v>
      </c>
      <c r="C737" s="9" t="s">
        <v>314</v>
      </c>
      <c r="D737" s="9" t="s">
        <v>328</v>
      </c>
      <c r="E737" s="9" t="s">
        <v>93</v>
      </c>
      <c r="F737" s="188">
        <v>35456</v>
      </c>
      <c r="G737" s="9" t="s">
        <v>34</v>
      </c>
      <c r="H737" s="9" t="s">
        <v>31</v>
      </c>
      <c r="I737" s="9" t="s">
        <v>172</v>
      </c>
      <c r="J737" s="9" t="s">
        <v>29</v>
      </c>
      <c r="K737" s="9">
        <v>2014</v>
      </c>
      <c r="L737" s="9" t="s">
        <v>34</v>
      </c>
      <c r="Q737" s="9">
        <v>2000</v>
      </c>
      <c r="W737" s="9" t="s">
        <v>269</v>
      </c>
    </row>
    <row r="738" spans="1:28" x14ac:dyDescent="0.2">
      <c r="A738" s="9">
        <v>421621</v>
      </c>
      <c r="B738" s="9" t="s">
        <v>2491</v>
      </c>
      <c r="C738" s="9" t="s">
        <v>441</v>
      </c>
      <c r="D738" s="9" t="s">
        <v>2492</v>
      </c>
      <c r="E738" s="9" t="s">
        <v>92</v>
      </c>
      <c r="F738" s="188">
        <v>34782</v>
      </c>
      <c r="G738" s="9" t="s">
        <v>53</v>
      </c>
      <c r="H738" s="9" t="s">
        <v>31</v>
      </c>
      <c r="I738" s="9" t="s">
        <v>172</v>
      </c>
      <c r="J738" s="9" t="s">
        <v>32</v>
      </c>
      <c r="K738" s="9">
        <v>2013</v>
      </c>
      <c r="L738" s="9" t="s">
        <v>53</v>
      </c>
      <c r="Q738" s="9">
        <v>2000</v>
      </c>
      <c r="V738" s="9" t="s">
        <v>269</v>
      </c>
      <c r="W738" s="9" t="s">
        <v>269</v>
      </c>
    </row>
    <row r="739" spans="1:28" x14ac:dyDescent="0.2">
      <c r="A739" s="9">
        <v>421623</v>
      </c>
      <c r="B739" s="9" t="s">
        <v>2493</v>
      </c>
      <c r="C739" s="9" t="s">
        <v>882</v>
      </c>
      <c r="D739" s="9" t="s">
        <v>322</v>
      </c>
      <c r="E739" s="9" t="s">
        <v>92</v>
      </c>
      <c r="F739" s="188">
        <v>35318</v>
      </c>
      <c r="G739" s="9" t="s">
        <v>34</v>
      </c>
      <c r="H739" s="9" t="s">
        <v>31</v>
      </c>
      <c r="I739" s="9" t="s">
        <v>172</v>
      </c>
      <c r="J739" s="9" t="s">
        <v>32</v>
      </c>
      <c r="K739" s="9">
        <v>2014</v>
      </c>
      <c r="L739" s="9" t="s">
        <v>34</v>
      </c>
      <c r="Y739" s="9" t="s">
        <v>4425</v>
      </c>
      <c r="Z739" s="9" t="s">
        <v>4426</v>
      </c>
      <c r="AA739" s="9" t="s">
        <v>1137</v>
      </c>
      <c r="AB739" s="9" t="s">
        <v>1049</v>
      </c>
    </row>
    <row r="740" spans="1:28" x14ac:dyDescent="0.2">
      <c r="A740" s="9">
        <v>421636</v>
      </c>
      <c r="B740" s="9" t="s">
        <v>2494</v>
      </c>
      <c r="C740" s="9" t="s">
        <v>1686</v>
      </c>
      <c r="D740" s="9" t="s">
        <v>272</v>
      </c>
      <c r="E740" s="9" t="s">
        <v>92</v>
      </c>
      <c r="F740" s="188">
        <v>35435</v>
      </c>
      <c r="G740" s="9" t="s">
        <v>34</v>
      </c>
      <c r="H740" s="9" t="s">
        <v>31</v>
      </c>
      <c r="I740" s="9" t="s">
        <v>172</v>
      </c>
      <c r="J740" s="9" t="s">
        <v>29</v>
      </c>
      <c r="K740" s="9">
        <v>2014</v>
      </c>
      <c r="L740" s="9" t="s">
        <v>34</v>
      </c>
      <c r="Y740" s="9" t="s">
        <v>4427</v>
      </c>
      <c r="Z740" s="9" t="s">
        <v>4428</v>
      </c>
      <c r="AA740" s="9" t="s">
        <v>1211</v>
      </c>
      <c r="AB740" s="9" t="s">
        <v>1038</v>
      </c>
    </row>
    <row r="741" spans="1:28" x14ac:dyDescent="0.2">
      <c r="A741" s="9">
        <v>421640</v>
      </c>
      <c r="B741" s="9" t="s">
        <v>2495</v>
      </c>
      <c r="C741" s="9" t="s">
        <v>327</v>
      </c>
      <c r="D741" s="9" t="s">
        <v>2496</v>
      </c>
      <c r="E741" s="9" t="s">
        <v>93</v>
      </c>
      <c r="F741" s="188">
        <v>34662</v>
      </c>
      <c r="G741" s="9" t="s">
        <v>858</v>
      </c>
      <c r="H741" s="9" t="s">
        <v>31</v>
      </c>
      <c r="I741" s="9" t="s">
        <v>172</v>
      </c>
      <c r="J741" s="9" t="s">
        <v>32</v>
      </c>
      <c r="K741" s="9">
        <v>2012</v>
      </c>
      <c r="L741" s="9" t="s">
        <v>46</v>
      </c>
    </row>
    <row r="742" spans="1:28" x14ac:dyDescent="0.2">
      <c r="A742" s="9">
        <v>421643</v>
      </c>
      <c r="B742" s="9" t="s">
        <v>2497</v>
      </c>
      <c r="C742" s="9" t="s">
        <v>270</v>
      </c>
      <c r="D742" s="9" t="s">
        <v>952</v>
      </c>
      <c r="E742" s="9" t="s">
        <v>93</v>
      </c>
      <c r="F742" s="188">
        <v>28672</v>
      </c>
      <c r="G742" s="9" t="s">
        <v>34</v>
      </c>
      <c r="H742" s="9" t="s">
        <v>31</v>
      </c>
      <c r="I742" s="9" t="s">
        <v>172</v>
      </c>
      <c r="J742" s="9" t="s">
        <v>29</v>
      </c>
      <c r="K742" s="9">
        <v>1996</v>
      </c>
      <c r="L742" s="9" t="s">
        <v>34</v>
      </c>
      <c r="Y742" s="9" t="s">
        <v>4429</v>
      </c>
      <c r="Z742" s="9" t="s">
        <v>4430</v>
      </c>
      <c r="AA742" s="9" t="s">
        <v>4431</v>
      </c>
      <c r="AB742" s="9" t="s">
        <v>1049</v>
      </c>
    </row>
    <row r="743" spans="1:28" x14ac:dyDescent="0.2">
      <c r="A743" s="9">
        <v>421738</v>
      </c>
      <c r="B743" s="9" t="s">
        <v>2498</v>
      </c>
      <c r="C743" s="9" t="s">
        <v>284</v>
      </c>
      <c r="D743" s="9" t="s">
        <v>414</v>
      </c>
      <c r="E743" s="9" t="s">
        <v>93</v>
      </c>
      <c r="F743" s="188">
        <v>35613</v>
      </c>
      <c r="G743" s="9" t="s">
        <v>34</v>
      </c>
      <c r="H743" s="9" t="s">
        <v>31</v>
      </c>
      <c r="I743" s="9" t="s">
        <v>172</v>
      </c>
      <c r="J743" s="9" t="s">
        <v>32</v>
      </c>
      <c r="K743" s="9">
        <v>2016</v>
      </c>
      <c r="L743" s="9" t="s">
        <v>34</v>
      </c>
      <c r="Y743" s="9" t="s">
        <v>4432</v>
      </c>
      <c r="Z743" s="9" t="s">
        <v>1053</v>
      </c>
      <c r="AA743" s="9" t="s">
        <v>1067</v>
      </c>
      <c r="AB743" s="9" t="s">
        <v>1054</v>
      </c>
    </row>
    <row r="744" spans="1:28" x14ac:dyDescent="0.2">
      <c r="A744" s="9">
        <v>421739</v>
      </c>
      <c r="B744" s="9" t="s">
        <v>2499</v>
      </c>
      <c r="C744" s="9" t="s">
        <v>826</v>
      </c>
      <c r="D744" s="9" t="s">
        <v>752</v>
      </c>
      <c r="E744" s="9" t="s">
        <v>93</v>
      </c>
      <c r="F744" s="188">
        <v>35968</v>
      </c>
      <c r="G744" s="9" t="s">
        <v>470</v>
      </c>
      <c r="H744" s="9" t="s">
        <v>31</v>
      </c>
      <c r="I744" s="9" t="s">
        <v>172</v>
      </c>
      <c r="J744" s="9" t="s">
        <v>29</v>
      </c>
      <c r="K744" s="9">
        <v>2016</v>
      </c>
      <c r="L744" s="9" t="s">
        <v>34</v>
      </c>
      <c r="Y744" s="9" t="s">
        <v>4433</v>
      </c>
      <c r="Z744" s="9" t="s">
        <v>4434</v>
      </c>
      <c r="AA744" s="9" t="s">
        <v>4435</v>
      </c>
      <c r="AB744" s="9" t="s">
        <v>1038</v>
      </c>
    </row>
    <row r="745" spans="1:28" x14ac:dyDescent="0.2">
      <c r="A745" s="9">
        <v>421753</v>
      </c>
      <c r="B745" s="9" t="s">
        <v>2500</v>
      </c>
      <c r="C745" s="9" t="s">
        <v>546</v>
      </c>
      <c r="D745" s="9" t="s">
        <v>311</v>
      </c>
      <c r="E745" s="9" t="s">
        <v>93</v>
      </c>
      <c r="F745" s="188">
        <v>35019</v>
      </c>
      <c r="G745" s="9" t="s">
        <v>46</v>
      </c>
      <c r="H745" s="9" t="s">
        <v>31</v>
      </c>
      <c r="I745" s="9" t="s">
        <v>172</v>
      </c>
      <c r="J745" s="9" t="s">
        <v>32</v>
      </c>
      <c r="K745" s="9">
        <v>2014</v>
      </c>
      <c r="L745" s="9" t="s">
        <v>46</v>
      </c>
      <c r="Y745" s="9" t="s">
        <v>4436</v>
      </c>
      <c r="Z745" s="9" t="s">
        <v>4437</v>
      </c>
      <c r="AA745" s="9" t="s">
        <v>4438</v>
      </c>
      <c r="AB745" s="9" t="s">
        <v>1235</v>
      </c>
    </row>
    <row r="746" spans="1:28" x14ac:dyDescent="0.2">
      <c r="A746" s="9">
        <v>421772</v>
      </c>
      <c r="B746" s="9" t="s">
        <v>2501</v>
      </c>
      <c r="C746" s="9" t="s">
        <v>741</v>
      </c>
      <c r="D746" s="9" t="s">
        <v>2502</v>
      </c>
      <c r="E746" s="9" t="s">
        <v>93</v>
      </c>
      <c r="F746" s="188">
        <v>32269</v>
      </c>
      <c r="G746" s="9" t="s">
        <v>34</v>
      </c>
      <c r="H746" s="9" t="s">
        <v>31</v>
      </c>
      <c r="I746" s="9" t="s">
        <v>172</v>
      </c>
      <c r="J746" s="9" t="s">
        <v>32</v>
      </c>
      <c r="K746" s="9">
        <v>2007</v>
      </c>
      <c r="L746" s="9" t="s">
        <v>46</v>
      </c>
      <c r="Q746" s="9">
        <v>2000</v>
      </c>
      <c r="U746" s="9" t="s">
        <v>269</v>
      </c>
      <c r="V746" s="9" t="s">
        <v>269</v>
      </c>
      <c r="W746" s="9" t="s">
        <v>269</v>
      </c>
    </row>
    <row r="747" spans="1:28" x14ac:dyDescent="0.2">
      <c r="A747" s="9">
        <v>421782</v>
      </c>
      <c r="B747" s="9" t="s">
        <v>2503</v>
      </c>
      <c r="C747" s="9" t="s">
        <v>862</v>
      </c>
      <c r="D747" s="9" t="s">
        <v>293</v>
      </c>
      <c r="E747" s="9" t="s">
        <v>92</v>
      </c>
      <c r="F747" s="188">
        <v>35887</v>
      </c>
      <c r="G747" s="9" t="s">
        <v>34</v>
      </c>
      <c r="H747" s="9" t="s">
        <v>31</v>
      </c>
      <c r="I747" s="9" t="s">
        <v>172</v>
      </c>
      <c r="J747" s="9" t="s">
        <v>32</v>
      </c>
      <c r="K747" s="9">
        <v>2017</v>
      </c>
      <c r="L747" s="9" t="s">
        <v>34</v>
      </c>
      <c r="Y747" s="9" t="s">
        <v>4439</v>
      </c>
      <c r="Z747" s="9" t="s">
        <v>4440</v>
      </c>
      <c r="AA747" s="9" t="s">
        <v>4441</v>
      </c>
      <c r="AB747" s="9" t="s">
        <v>1072</v>
      </c>
    </row>
    <row r="748" spans="1:28" x14ac:dyDescent="0.2">
      <c r="A748" s="9">
        <v>421803</v>
      </c>
      <c r="B748" s="9" t="s">
        <v>2504</v>
      </c>
      <c r="C748" s="9" t="s">
        <v>2505</v>
      </c>
      <c r="D748" s="9" t="s">
        <v>780</v>
      </c>
      <c r="E748" s="9" t="s">
        <v>93</v>
      </c>
      <c r="F748" s="188">
        <v>33444</v>
      </c>
      <c r="G748" s="9" t="s">
        <v>2506</v>
      </c>
      <c r="H748" s="9" t="s">
        <v>31</v>
      </c>
      <c r="I748" s="9" t="s">
        <v>172</v>
      </c>
      <c r="J748" s="9" t="s">
        <v>29</v>
      </c>
      <c r="K748" s="9">
        <v>2009</v>
      </c>
      <c r="L748" s="9" t="s">
        <v>86</v>
      </c>
      <c r="Y748" s="9" t="s">
        <v>4442</v>
      </c>
      <c r="Z748" s="9" t="s">
        <v>4443</v>
      </c>
      <c r="AA748" s="9" t="s">
        <v>4444</v>
      </c>
      <c r="AB748" s="9" t="s">
        <v>1115</v>
      </c>
    </row>
    <row r="749" spans="1:28" x14ac:dyDescent="0.2">
      <c r="A749" s="9">
        <v>421807</v>
      </c>
      <c r="B749" s="9" t="s">
        <v>2507</v>
      </c>
      <c r="C749" s="9" t="s">
        <v>317</v>
      </c>
      <c r="D749" s="9" t="s">
        <v>425</v>
      </c>
      <c r="E749" s="9" t="s">
        <v>92</v>
      </c>
      <c r="F749" s="188">
        <v>35145</v>
      </c>
      <c r="G749" s="9" t="s">
        <v>2508</v>
      </c>
      <c r="H749" s="9" t="s">
        <v>31</v>
      </c>
      <c r="I749" s="9" t="s">
        <v>172</v>
      </c>
      <c r="J749" s="9" t="s">
        <v>32</v>
      </c>
      <c r="K749" s="9">
        <v>2015</v>
      </c>
      <c r="L749" s="9" t="s">
        <v>46</v>
      </c>
      <c r="Y749" s="9" t="s">
        <v>4445</v>
      </c>
      <c r="Z749" s="9" t="s">
        <v>4446</v>
      </c>
      <c r="AA749" s="9" t="s">
        <v>1222</v>
      </c>
      <c r="AB749" s="9" t="s">
        <v>4447</v>
      </c>
    </row>
    <row r="750" spans="1:28" x14ac:dyDescent="0.2">
      <c r="A750" s="9">
        <v>421815</v>
      </c>
      <c r="B750" s="9" t="s">
        <v>2509</v>
      </c>
      <c r="C750" s="9" t="s">
        <v>2510</v>
      </c>
      <c r="D750" s="9" t="s">
        <v>364</v>
      </c>
      <c r="E750" s="9" t="s">
        <v>92</v>
      </c>
      <c r="F750" s="188">
        <v>35950</v>
      </c>
      <c r="G750" s="9" t="s">
        <v>34</v>
      </c>
      <c r="H750" s="9" t="s">
        <v>31</v>
      </c>
      <c r="I750" s="9" t="s">
        <v>172</v>
      </c>
      <c r="J750" s="9" t="s">
        <v>32</v>
      </c>
      <c r="K750" s="9">
        <v>2016</v>
      </c>
      <c r="L750" s="9" t="s">
        <v>34</v>
      </c>
      <c r="N750" s="9">
        <v>707</v>
      </c>
      <c r="O750" s="188">
        <v>44593.505347222221</v>
      </c>
      <c r="P750" s="9">
        <v>22000</v>
      </c>
      <c r="Y750" s="9" t="s">
        <v>4448</v>
      </c>
      <c r="Z750" s="9" t="s">
        <v>4449</v>
      </c>
      <c r="AA750" s="9" t="s">
        <v>4450</v>
      </c>
      <c r="AB750" s="9" t="s">
        <v>1054</v>
      </c>
    </row>
    <row r="751" spans="1:28" x14ac:dyDescent="0.2">
      <c r="A751" s="9">
        <v>421817</v>
      </c>
      <c r="B751" s="9" t="s">
        <v>2511</v>
      </c>
      <c r="C751" s="9" t="s">
        <v>306</v>
      </c>
      <c r="D751" s="9" t="s">
        <v>428</v>
      </c>
      <c r="E751" s="9" t="s">
        <v>92</v>
      </c>
      <c r="F751" s="188">
        <v>35800</v>
      </c>
      <c r="G751" s="9" t="s">
        <v>34</v>
      </c>
      <c r="H751" s="9" t="s">
        <v>31</v>
      </c>
      <c r="I751" s="9" t="s">
        <v>172</v>
      </c>
      <c r="J751" s="9" t="s">
        <v>32</v>
      </c>
      <c r="K751" s="9">
        <v>2016</v>
      </c>
      <c r="L751" s="9" t="s">
        <v>34</v>
      </c>
      <c r="Y751" s="9" t="s">
        <v>4451</v>
      </c>
      <c r="Z751" s="9" t="s">
        <v>1240</v>
      </c>
      <c r="AA751" s="9" t="s">
        <v>4250</v>
      </c>
      <c r="AB751" s="9" t="s">
        <v>1070</v>
      </c>
    </row>
    <row r="752" spans="1:28" x14ac:dyDescent="0.2">
      <c r="A752" s="9">
        <v>421819</v>
      </c>
      <c r="B752" s="9" t="s">
        <v>2512</v>
      </c>
      <c r="C752" s="9" t="s">
        <v>708</v>
      </c>
      <c r="D752" s="9" t="s">
        <v>311</v>
      </c>
      <c r="E752" s="9" t="s">
        <v>92</v>
      </c>
      <c r="F752" s="188">
        <v>36161</v>
      </c>
      <c r="G752" s="9" t="s">
        <v>34</v>
      </c>
      <c r="H752" s="9" t="s">
        <v>31</v>
      </c>
      <c r="I752" s="9" t="s">
        <v>172</v>
      </c>
      <c r="J752" s="9" t="s">
        <v>32</v>
      </c>
      <c r="K752" s="9">
        <v>2016</v>
      </c>
      <c r="L752" s="9" t="s">
        <v>34</v>
      </c>
      <c r="Y752" s="9" t="s">
        <v>4452</v>
      </c>
      <c r="Z752" s="9" t="s">
        <v>4453</v>
      </c>
      <c r="AA752" s="9" t="s">
        <v>4454</v>
      </c>
      <c r="AB752" s="9" t="s">
        <v>1038</v>
      </c>
    </row>
    <row r="753" spans="1:28" x14ac:dyDescent="0.2">
      <c r="A753" s="9">
        <v>421822</v>
      </c>
      <c r="B753" s="9" t="s">
        <v>2513</v>
      </c>
      <c r="C753" s="9" t="s">
        <v>768</v>
      </c>
      <c r="D753" s="9" t="s">
        <v>310</v>
      </c>
      <c r="E753" s="9" t="s">
        <v>92</v>
      </c>
      <c r="F753" s="188">
        <v>35555</v>
      </c>
      <c r="G753" s="9" t="s">
        <v>34</v>
      </c>
      <c r="H753" s="9" t="s">
        <v>31</v>
      </c>
      <c r="I753" s="9" t="s">
        <v>172</v>
      </c>
      <c r="J753" s="9" t="s">
        <v>29</v>
      </c>
      <c r="K753" s="9">
        <v>2016</v>
      </c>
      <c r="L753" s="9" t="s">
        <v>34</v>
      </c>
      <c r="Q753" s="9">
        <v>2000</v>
      </c>
      <c r="W753" s="9" t="s">
        <v>269</v>
      </c>
    </row>
    <row r="754" spans="1:28" x14ac:dyDescent="0.2">
      <c r="A754" s="9">
        <v>421830</v>
      </c>
      <c r="B754" s="9" t="s">
        <v>2514</v>
      </c>
      <c r="C754" s="9" t="s">
        <v>656</v>
      </c>
      <c r="D754" s="9" t="s">
        <v>951</v>
      </c>
      <c r="E754" s="9" t="s">
        <v>92</v>
      </c>
      <c r="F754" s="188">
        <v>35986</v>
      </c>
      <c r="G754" s="9" t="s">
        <v>34</v>
      </c>
      <c r="H754" s="9" t="s">
        <v>31</v>
      </c>
      <c r="I754" s="9" t="s">
        <v>172</v>
      </c>
      <c r="J754" s="9" t="s">
        <v>32</v>
      </c>
      <c r="K754" s="9">
        <v>2015</v>
      </c>
      <c r="L754" s="9" t="s">
        <v>34</v>
      </c>
      <c r="Y754" s="9" t="s">
        <v>4455</v>
      </c>
      <c r="Z754" s="9" t="s">
        <v>4456</v>
      </c>
      <c r="AA754" s="9" t="s">
        <v>4457</v>
      </c>
      <c r="AB754" s="9" t="s">
        <v>1038</v>
      </c>
    </row>
    <row r="755" spans="1:28" x14ac:dyDescent="0.2">
      <c r="A755" s="9">
        <v>421832</v>
      </c>
      <c r="B755" s="9" t="s">
        <v>2515</v>
      </c>
      <c r="C755" s="9" t="s">
        <v>284</v>
      </c>
      <c r="D755" s="9" t="s">
        <v>2010</v>
      </c>
      <c r="E755" s="9" t="s">
        <v>92</v>
      </c>
      <c r="F755" s="188">
        <v>36024</v>
      </c>
      <c r="G755" s="9" t="s">
        <v>34</v>
      </c>
      <c r="H755" s="9" t="s">
        <v>31</v>
      </c>
      <c r="I755" s="9" t="s">
        <v>172</v>
      </c>
      <c r="J755" s="9" t="s">
        <v>29</v>
      </c>
      <c r="K755" s="9">
        <v>2016</v>
      </c>
      <c r="L755" s="9" t="s">
        <v>34</v>
      </c>
      <c r="Y755" s="9" t="s">
        <v>4458</v>
      </c>
      <c r="Z755" s="9" t="s">
        <v>1084</v>
      </c>
      <c r="AA755" s="9" t="s">
        <v>3876</v>
      </c>
      <c r="AB755" s="9" t="s">
        <v>1072</v>
      </c>
    </row>
    <row r="756" spans="1:28" x14ac:dyDescent="0.2">
      <c r="A756" s="9">
        <v>421840</v>
      </c>
      <c r="B756" s="9" t="s">
        <v>2516</v>
      </c>
      <c r="C756" s="9" t="s">
        <v>270</v>
      </c>
      <c r="D756" s="9" t="s">
        <v>2517</v>
      </c>
      <c r="E756" s="9" t="s">
        <v>92</v>
      </c>
      <c r="F756" s="188">
        <v>34599</v>
      </c>
      <c r="G756" s="9" t="s">
        <v>744</v>
      </c>
      <c r="H756" s="9" t="s">
        <v>31</v>
      </c>
      <c r="I756" s="9" t="s">
        <v>172</v>
      </c>
      <c r="J756" s="9" t="s">
        <v>29</v>
      </c>
      <c r="K756" s="9">
        <v>2012</v>
      </c>
      <c r="L756" s="9" t="s">
        <v>89</v>
      </c>
      <c r="Q756" s="9">
        <v>2000</v>
      </c>
      <c r="U756" s="9" t="s">
        <v>269</v>
      </c>
      <c r="V756" s="9" t="s">
        <v>269</v>
      </c>
      <c r="W756" s="9" t="s">
        <v>269</v>
      </c>
    </row>
    <row r="757" spans="1:28" x14ac:dyDescent="0.2">
      <c r="A757" s="9">
        <v>421842</v>
      </c>
      <c r="B757" s="9" t="s">
        <v>592</v>
      </c>
      <c r="C757" s="9" t="s">
        <v>270</v>
      </c>
      <c r="D757" s="9" t="s">
        <v>287</v>
      </c>
      <c r="E757" s="9" t="s">
        <v>92</v>
      </c>
      <c r="F757" s="188">
        <v>36119</v>
      </c>
      <c r="G757" s="9" t="s">
        <v>866</v>
      </c>
      <c r="H757" s="9" t="s">
        <v>31</v>
      </c>
      <c r="I757" s="9" t="s">
        <v>172</v>
      </c>
      <c r="J757" s="9" t="s">
        <v>29</v>
      </c>
      <c r="K757" s="9">
        <v>2017</v>
      </c>
      <c r="L757" s="9" t="s">
        <v>46</v>
      </c>
      <c r="Y757" s="9" t="s">
        <v>4459</v>
      </c>
      <c r="Z757" s="9" t="s">
        <v>1056</v>
      </c>
      <c r="AA757" s="9" t="s">
        <v>1112</v>
      </c>
      <c r="AB757" s="9" t="s">
        <v>4460</v>
      </c>
    </row>
    <row r="758" spans="1:28" x14ac:dyDescent="0.2">
      <c r="A758" s="9">
        <v>421853</v>
      </c>
      <c r="B758" s="9" t="s">
        <v>2518</v>
      </c>
      <c r="C758" s="9" t="s">
        <v>266</v>
      </c>
      <c r="D758" s="9" t="s">
        <v>2519</v>
      </c>
      <c r="E758" s="9" t="s">
        <v>92</v>
      </c>
      <c r="F758" s="188">
        <v>35638</v>
      </c>
      <c r="G758" s="9" t="s">
        <v>381</v>
      </c>
      <c r="H758" s="9" t="s">
        <v>31</v>
      </c>
      <c r="I758" s="9" t="s">
        <v>172</v>
      </c>
      <c r="J758" s="9" t="s">
        <v>29</v>
      </c>
      <c r="K758" s="9">
        <v>2015</v>
      </c>
      <c r="L758" s="9" t="s">
        <v>34</v>
      </c>
      <c r="Y758" s="9" t="s">
        <v>4461</v>
      </c>
      <c r="Z758" s="9" t="s">
        <v>4462</v>
      </c>
      <c r="AA758" s="9" t="s">
        <v>4463</v>
      </c>
      <c r="AB758" s="9" t="s">
        <v>4464</v>
      </c>
    </row>
    <row r="759" spans="1:28" x14ac:dyDescent="0.2">
      <c r="A759" s="9">
        <v>421856</v>
      </c>
      <c r="B759" s="9" t="s">
        <v>2520</v>
      </c>
      <c r="C759" s="9" t="s">
        <v>405</v>
      </c>
      <c r="D759" s="9" t="s">
        <v>392</v>
      </c>
      <c r="E759" s="9" t="s">
        <v>92</v>
      </c>
      <c r="F759" s="188">
        <v>35065</v>
      </c>
      <c r="G759" s="9" t="s">
        <v>596</v>
      </c>
      <c r="H759" s="9" t="s">
        <v>31</v>
      </c>
      <c r="I759" s="9" t="s">
        <v>172</v>
      </c>
      <c r="J759" s="9" t="s">
        <v>32</v>
      </c>
      <c r="K759" s="9">
        <v>2013</v>
      </c>
      <c r="L759" s="9" t="s">
        <v>46</v>
      </c>
      <c r="Y759" s="9" t="s">
        <v>4465</v>
      </c>
      <c r="Z759" s="9" t="s">
        <v>4466</v>
      </c>
      <c r="AA759" s="9" t="s">
        <v>4467</v>
      </c>
      <c r="AB759" s="9" t="s">
        <v>1054</v>
      </c>
    </row>
    <row r="760" spans="1:28" x14ac:dyDescent="0.2">
      <c r="A760" s="9">
        <v>421864</v>
      </c>
      <c r="B760" s="9" t="s">
        <v>2521</v>
      </c>
      <c r="C760" s="9" t="s">
        <v>2522</v>
      </c>
      <c r="D760" s="9" t="s">
        <v>287</v>
      </c>
      <c r="E760" s="9" t="s">
        <v>92</v>
      </c>
      <c r="F760" s="188">
        <v>34462</v>
      </c>
      <c r="G760" s="9" t="s">
        <v>34</v>
      </c>
      <c r="H760" s="9" t="s">
        <v>31</v>
      </c>
      <c r="I760" s="9" t="s">
        <v>172</v>
      </c>
      <c r="J760" s="9" t="s">
        <v>32</v>
      </c>
      <c r="K760" s="9">
        <v>2014</v>
      </c>
      <c r="L760" s="9" t="s">
        <v>46</v>
      </c>
      <c r="Q760" s="9">
        <v>2000</v>
      </c>
      <c r="T760" s="9" t="s">
        <v>269</v>
      </c>
      <c r="V760" s="9" t="s">
        <v>269</v>
      </c>
      <c r="W760" s="9" t="s">
        <v>269</v>
      </c>
    </row>
    <row r="761" spans="1:28" x14ac:dyDescent="0.2">
      <c r="A761" s="9">
        <v>421866</v>
      </c>
      <c r="B761" s="9" t="s">
        <v>2523</v>
      </c>
      <c r="C761" s="9" t="s">
        <v>266</v>
      </c>
      <c r="D761" s="9" t="s">
        <v>517</v>
      </c>
      <c r="E761" s="9" t="s">
        <v>92</v>
      </c>
      <c r="F761" s="188">
        <v>35431</v>
      </c>
      <c r="G761" s="9" t="s">
        <v>46</v>
      </c>
      <c r="H761" s="9" t="s">
        <v>31</v>
      </c>
      <c r="I761" s="9" t="s">
        <v>172</v>
      </c>
      <c r="J761" s="9" t="s">
        <v>29</v>
      </c>
      <c r="K761" s="9">
        <v>2016</v>
      </c>
      <c r="L761" s="9" t="s">
        <v>34</v>
      </c>
      <c r="Y761" s="9" t="s">
        <v>4468</v>
      </c>
      <c r="Z761" s="9" t="s">
        <v>1087</v>
      </c>
      <c r="AA761" s="9" t="s">
        <v>4469</v>
      </c>
      <c r="AB761" s="9" t="s">
        <v>1038</v>
      </c>
    </row>
    <row r="762" spans="1:28" x14ac:dyDescent="0.2">
      <c r="A762" s="9">
        <v>421871</v>
      </c>
      <c r="B762" s="9" t="s">
        <v>2524</v>
      </c>
      <c r="C762" s="9" t="s">
        <v>546</v>
      </c>
      <c r="D762" s="9" t="s">
        <v>890</v>
      </c>
      <c r="E762" s="9" t="s">
        <v>92</v>
      </c>
      <c r="F762" s="188">
        <v>35822</v>
      </c>
      <c r="G762" s="9" t="s">
        <v>34</v>
      </c>
      <c r="H762" s="9" t="s">
        <v>31</v>
      </c>
      <c r="I762" s="9" t="s">
        <v>172</v>
      </c>
      <c r="J762" s="9" t="s">
        <v>29</v>
      </c>
      <c r="K762" s="9">
        <v>2016</v>
      </c>
      <c r="L762" s="9" t="s">
        <v>34</v>
      </c>
      <c r="Y762" s="9" t="s">
        <v>4470</v>
      </c>
      <c r="Z762" s="9" t="s">
        <v>4437</v>
      </c>
      <c r="AA762" s="9" t="s">
        <v>1066</v>
      </c>
      <c r="AB762" s="9" t="s">
        <v>1054</v>
      </c>
    </row>
    <row r="763" spans="1:28" x14ac:dyDescent="0.2">
      <c r="A763" s="9">
        <v>421885</v>
      </c>
      <c r="B763" s="9" t="s">
        <v>2525</v>
      </c>
      <c r="C763" s="9" t="s">
        <v>960</v>
      </c>
      <c r="D763" s="9" t="s">
        <v>2526</v>
      </c>
      <c r="E763" s="9" t="s">
        <v>92</v>
      </c>
      <c r="F763" s="188">
        <v>36161</v>
      </c>
      <c r="G763" s="9" t="s">
        <v>34</v>
      </c>
      <c r="H763" s="9" t="s">
        <v>31</v>
      </c>
      <c r="I763" s="9" t="s">
        <v>172</v>
      </c>
      <c r="J763" s="9" t="s">
        <v>32</v>
      </c>
      <c r="K763" s="9">
        <v>2016</v>
      </c>
      <c r="L763" s="9" t="s">
        <v>34</v>
      </c>
      <c r="Y763" s="9" t="s">
        <v>4471</v>
      </c>
      <c r="Z763" s="9" t="s">
        <v>4472</v>
      </c>
      <c r="AA763" s="9" t="s">
        <v>4473</v>
      </c>
      <c r="AB763" s="9" t="s">
        <v>1038</v>
      </c>
    </row>
    <row r="764" spans="1:28" x14ac:dyDescent="0.2">
      <c r="A764" s="9">
        <v>421890</v>
      </c>
      <c r="B764" s="9" t="s">
        <v>2527</v>
      </c>
      <c r="C764" s="9" t="s">
        <v>291</v>
      </c>
      <c r="D764" s="9" t="s">
        <v>2528</v>
      </c>
      <c r="E764" s="9" t="s">
        <v>92</v>
      </c>
      <c r="F764" s="188">
        <v>35831</v>
      </c>
      <c r="G764" s="9" t="s">
        <v>34</v>
      </c>
      <c r="H764" s="9" t="s">
        <v>31</v>
      </c>
      <c r="I764" s="9" t="s">
        <v>172</v>
      </c>
      <c r="J764" s="9" t="s">
        <v>32</v>
      </c>
      <c r="K764" s="9">
        <v>2016</v>
      </c>
      <c r="L764" s="9" t="s">
        <v>34</v>
      </c>
      <c r="N764" s="9">
        <v>308</v>
      </c>
      <c r="O764" s="188">
        <v>44577.52140046296</v>
      </c>
      <c r="P764" s="9">
        <v>66000</v>
      </c>
      <c r="Y764" s="9" t="s">
        <v>4474</v>
      </c>
      <c r="Z764" s="9" t="s">
        <v>4475</v>
      </c>
      <c r="AA764" s="9" t="s">
        <v>1133</v>
      </c>
      <c r="AB764" s="9" t="s">
        <v>1054</v>
      </c>
    </row>
    <row r="765" spans="1:28" x14ac:dyDescent="0.2">
      <c r="A765" s="9">
        <v>421892</v>
      </c>
      <c r="B765" s="9" t="s">
        <v>2529</v>
      </c>
      <c r="C765" s="9" t="s">
        <v>2530</v>
      </c>
      <c r="D765" s="9" t="s">
        <v>2531</v>
      </c>
      <c r="E765" s="9" t="s">
        <v>92</v>
      </c>
      <c r="F765" s="188">
        <v>35839</v>
      </c>
      <c r="G765" s="9" t="s">
        <v>660</v>
      </c>
      <c r="H765" s="9" t="s">
        <v>31</v>
      </c>
      <c r="I765" s="9" t="s">
        <v>172</v>
      </c>
      <c r="J765" s="9" t="s">
        <v>32</v>
      </c>
      <c r="K765" s="9">
        <v>2016</v>
      </c>
      <c r="L765" s="9" t="s">
        <v>34</v>
      </c>
      <c r="Y765" s="9" t="s">
        <v>4476</v>
      </c>
      <c r="Z765" s="9" t="s">
        <v>4388</v>
      </c>
      <c r="AA765" s="9" t="s">
        <v>4477</v>
      </c>
      <c r="AB765" s="9" t="s">
        <v>4478</v>
      </c>
    </row>
    <row r="766" spans="1:28" x14ac:dyDescent="0.2">
      <c r="A766" s="9">
        <v>421902</v>
      </c>
      <c r="B766" s="9" t="s">
        <v>2532</v>
      </c>
      <c r="C766" s="9" t="s">
        <v>304</v>
      </c>
      <c r="D766" s="9" t="s">
        <v>290</v>
      </c>
      <c r="E766" s="9" t="s">
        <v>92</v>
      </c>
      <c r="F766" s="188">
        <v>35144</v>
      </c>
      <c r="G766" s="9" t="s">
        <v>2127</v>
      </c>
      <c r="H766" s="9" t="s">
        <v>31</v>
      </c>
      <c r="I766" s="9" t="s">
        <v>172</v>
      </c>
      <c r="J766" s="9" t="s">
        <v>32</v>
      </c>
      <c r="K766" s="9">
        <v>2016</v>
      </c>
      <c r="L766" s="9" t="s">
        <v>34</v>
      </c>
      <c r="Y766" s="9" t="s">
        <v>4479</v>
      </c>
      <c r="Z766" s="9" t="s">
        <v>4480</v>
      </c>
      <c r="AA766" s="9" t="s">
        <v>4481</v>
      </c>
      <c r="AB766" s="9" t="s">
        <v>4482</v>
      </c>
    </row>
    <row r="767" spans="1:28" x14ac:dyDescent="0.2">
      <c r="A767" s="9">
        <v>421910</v>
      </c>
      <c r="B767" s="9" t="s">
        <v>2533</v>
      </c>
      <c r="C767" s="9" t="s">
        <v>2534</v>
      </c>
      <c r="D767" s="9" t="s">
        <v>376</v>
      </c>
      <c r="E767" s="9" t="s">
        <v>92</v>
      </c>
      <c r="F767" s="188">
        <v>34700</v>
      </c>
      <c r="G767" s="9" t="s">
        <v>2535</v>
      </c>
      <c r="H767" s="9" t="s">
        <v>31</v>
      </c>
      <c r="I767" s="9" t="s">
        <v>172</v>
      </c>
      <c r="J767" s="9" t="s">
        <v>29</v>
      </c>
      <c r="K767" s="9">
        <v>2013</v>
      </c>
      <c r="L767" s="9" t="s">
        <v>34</v>
      </c>
      <c r="Q767" s="9">
        <v>2000</v>
      </c>
      <c r="V767" s="9" t="s">
        <v>269</v>
      </c>
      <c r="W767" s="9" t="s">
        <v>269</v>
      </c>
    </row>
    <row r="768" spans="1:28" x14ac:dyDescent="0.2">
      <c r="A768" s="9">
        <v>421931</v>
      </c>
      <c r="B768" s="9" t="s">
        <v>2536</v>
      </c>
      <c r="C768" s="9" t="s">
        <v>882</v>
      </c>
      <c r="D768" s="9" t="s">
        <v>329</v>
      </c>
      <c r="E768" s="9" t="s">
        <v>92</v>
      </c>
      <c r="F768" s="188">
        <v>34826</v>
      </c>
      <c r="G768" s="9" t="s">
        <v>34</v>
      </c>
      <c r="H768" s="9" t="s">
        <v>31</v>
      </c>
      <c r="I768" s="9" t="s">
        <v>172</v>
      </c>
      <c r="J768" s="9" t="s">
        <v>32</v>
      </c>
      <c r="K768" s="9">
        <v>2013</v>
      </c>
      <c r="L768" s="9" t="s">
        <v>89</v>
      </c>
      <c r="Y768" s="9" t="s">
        <v>4483</v>
      </c>
      <c r="Z768" s="9" t="s">
        <v>4484</v>
      </c>
      <c r="AA768" s="9" t="s">
        <v>1080</v>
      </c>
      <c r="AB768" s="9" t="s">
        <v>1200</v>
      </c>
    </row>
    <row r="769" spans="1:28" x14ac:dyDescent="0.2">
      <c r="A769" s="9">
        <v>421933</v>
      </c>
      <c r="B769" s="9" t="s">
        <v>2537</v>
      </c>
      <c r="C769" s="9" t="s">
        <v>398</v>
      </c>
      <c r="D769" s="9" t="s">
        <v>356</v>
      </c>
      <c r="E769" s="9" t="s">
        <v>92</v>
      </c>
      <c r="F769" s="188">
        <v>35951</v>
      </c>
      <c r="G769" s="9" t="s">
        <v>34</v>
      </c>
      <c r="H769" s="9" t="s">
        <v>31</v>
      </c>
      <c r="I769" s="9" t="s">
        <v>172</v>
      </c>
      <c r="J769" s="9" t="s">
        <v>32</v>
      </c>
      <c r="K769" s="9">
        <v>2017</v>
      </c>
      <c r="L769" s="9" t="s">
        <v>34</v>
      </c>
    </row>
    <row r="770" spans="1:28" x14ac:dyDescent="0.2">
      <c r="A770" s="9">
        <v>421935</v>
      </c>
      <c r="B770" s="9" t="s">
        <v>2538</v>
      </c>
      <c r="C770" s="9" t="s">
        <v>302</v>
      </c>
      <c r="D770" s="9" t="s">
        <v>489</v>
      </c>
      <c r="E770" s="9" t="s">
        <v>92</v>
      </c>
      <c r="F770" s="188">
        <v>35941</v>
      </c>
      <c r="G770" s="9" t="s">
        <v>34</v>
      </c>
      <c r="H770" s="9" t="s">
        <v>31</v>
      </c>
      <c r="I770" s="9" t="s">
        <v>172</v>
      </c>
      <c r="J770" s="9" t="s">
        <v>29</v>
      </c>
      <c r="K770" s="9">
        <v>2015</v>
      </c>
      <c r="L770" s="9" t="s">
        <v>34</v>
      </c>
      <c r="Y770" s="9" t="s">
        <v>4485</v>
      </c>
      <c r="Z770" s="9" t="s">
        <v>1045</v>
      </c>
      <c r="AA770" s="9" t="s">
        <v>3934</v>
      </c>
      <c r="AB770" s="9" t="s">
        <v>1072</v>
      </c>
    </row>
    <row r="771" spans="1:28" x14ac:dyDescent="0.2">
      <c r="A771" s="9">
        <v>421941</v>
      </c>
      <c r="B771" s="9" t="s">
        <v>2539</v>
      </c>
      <c r="C771" s="9" t="s">
        <v>2286</v>
      </c>
      <c r="D771" s="9" t="s">
        <v>503</v>
      </c>
      <c r="E771" s="9" t="s">
        <v>92</v>
      </c>
      <c r="F771" s="188">
        <v>36161</v>
      </c>
      <c r="G771" s="9" t="s">
        <v>34</v>
      </c>
      <c r="H771" s="9" t="s">
        <v>31</v>
      </c>
      <c r="I771" s="9" t="s">
        <v>172</v>
      </c>
      <c r="J771" s="9" t="s">
        <v>32</v>
      </c>
      <c r="K771" s="9">
        <v>2015</v>
      </c>
      <c r="L771" s="9" t="s">
        <v>34</v>
      </c>
      <c r="Y771" s="9" t="s">
        <v>4486</v>
      </c>
      <c r="Z771" s="9" t="s">
        <v>4487</v>
      </c>
      <c r="AA771" s="9" t="s">
        <v>1305</v>
      </c>
      <c r="AB771" s="9" t="s">
        <v>1038</v>
      </c>
    </row>
    <row r="772" spans="1:28" x14ac:dyDescent="0.2">
      <c r="A772" s="9">
        <v>421947</v>
      </c>
      <c r="B772" s="9" t="s">
        <v>2540</v>
      </c>
      <c r="C772" s="9" t="s">
        <v>405</v>
      </c>
      <c r="D772" s="9" t="s">
        <v>419</v>
      </c>
      <c r="E772" s="9" t="s">
        <v>92</v>
      </c>
      <c r="F772" s="188">
        <v>36064</v>
      </c>
      <c r="G772" s="9" t="s">
        <v>34</v>
      </c>
      <c r="H772" s="9" t="s">
        <v>31</v>
      </c>
      <c r="I772" s="9" t="s">
        <v>172</v>
      </c>
      <c r="J772" s="9" t="s">
        <v>32</v>
      </c>
      <c r="K772" s="9">
        <v>2016</v>
      </c>
      <c r="L772" s="9" t="s">
        <v>34</v>
      </c>
      <c r="N772" s="9">
        <v>657</v>
      </c>
      <c r="O772" s="188">
        <v>44592.535254629627</v>
      </c>
      <c r="P772" s="9">
        <v>18000</v>
      </c>
      <c r="Y772" s="9" t="s">
        <v>4488</v>
      </c>
      <c r="Z772" s="9" t="s">
        <v>4466</v>
      </c>
      <c r="AA772" s="9" t="s">
        <v>4489</v>
      </c>
      <c r="AB772" s="9" t="s">
        <v>1054</v>
      </c>
    </row>
    <row r="773" spans="1:28" x14ac:dyDescent="0.2">
      <c r="A773" s="9">
        <v>421954</v>
      </c>
      <c r="B773" s="9" t="s">
        <v>2541</v>
      </c>
      <c r="C773" s="9" t="s">
        <v>302</v>
      </c>
      <c r="D773" s="9" t="s">
        <v>560</v>
      </c>
      <c r="E773" s="9" t="s">
        <v>92</v>
      </c>
      <c r="F773" s="188">
        <v>34777</v>
      </c>
      <c r="G773" s="9" t="s">
        <v>34</v>
      </c>
      <c r="H773" s="9" t="s">
        <v>31</v>
      </c>
      <c r="I773" s="9" t="s">
        <v>172</v>
      </c>
      <c r="J773" s="9" t="s">
        <v>32</v>
      </c>
      <c r="K773" s="9">
        <v>2014</v>
      </c>
      <c r="L773" s="9" t="s">
        <v>46</v>
      </c>
      <c r="Q773" s="9">
        <v>2000</v>
      </c>
      <c r="W773" s="9" t="s">
        <v>269</v>
      </c>
    </row>
    <row r="774" spans="1:28" x14ac:dyDescent="0.2">
      <c r="A774" s="9">
        <v>421957</v>
      </c>
      <c r="B774" s="9" t="s">
        <v>2542</v>
      </c>
      <c r="C774" s="9" t="s">
        <v>539</v>
      </c>
      <c r="D774" s="9" t="s">
        <v>337</v>
      </c>
      <c r="E774" s="9" t="s">
        <v>92</v>
      </c>
      <c r="F774" s="188">
        <v>35796</v>
      </c>
      <c r="G774" s="9" t="s">
        <v>34</v>
      </c>
      <c r="H774" s="9" t="s">
        <v>31</v>
      </c>
      <c r="I774" s="9" t="s">
        <v>172</v>
      </c>
      <c r="J774" s="9" t="s">
        <v>32</v>
      </c>
      <c r="K774" s="9">
        <v>2016</v>
      </c>
      <c r="L774" s="9" t="s">
        <v>34</v>
      </c>
    </row>
    <row r="775" spans="1:28" x14ac:dyDescent="0.2">
      <c r="A775" s="9">
        <v>421958</v>
      </c>
      <c r="B775" s="9" t="s">
        <v>2543</v>
      </c>
      <c r="C775" s="9" t="s">
        <v>870</v>
      </c>
      <c r="D775" s="9" t="s">
        <v>567</v>
      </c>
      <c r="E775" s="9" t="s">
        <v>92</v>
      </c>
      <c r="F775" s="188">
        <v>35307</v>
      </c>
      <c r="G775" s="9" t="s">
        <v>34</v>
      </c>
      <c r="H775" s="9" t="s">
        <v>31</v>
      </c>
      <c r="I775" s="9" t="s">
        <v>172</v>
      </c>
      <c r="J775" s="9" t="s">
        <v>32</v>
      </c>
      <c r="K775" s="9">
        <v>2014</v>
      </c>
      <c r="L775" s="9" t="s">
        <v>34</v>
      </c>
      <c r="Q775" s="9">
        <v>2000</v>
      </c>
      <c r="U775" s="9" t="s">
        <v>269</v>
      </c>
      <c r="V775" s="9" t="s">
        <v>269</v>
      </c>
      <c r="W775" s="9" t="s">
        <v>269</v>
      </c>
    </row>
    <row r="776" spans="1:28" x14ac:dyDescent="0.2">
      <c r="A776" s="9">
        <v>421964</v>
      </c>
      <c r="B776" s="9" t="s">
        <v>2544</v>
      </c>
      <c r="C776" s="9" t="s">
        <v>2286</v>
      </c>
      <c r="D776" s="9" t="s">
        <v>503</v>
      </c>
      <c r="E776" s="9" t="s">
        <v>92</v>
      </c>
      <c r="F776" s="188">
        <v>36161</v>
      </c>
      <c r="G776" s="9" t="s">
        <v>34</v>
      </c>
      <c r="H776" s="9" t="s">
        <v>31</v>
      </c>
      <c r="I776" s="9" t="s">
        <v>172</v>
      </c>
      <c r="J776" s="9" t="s">
        <v>32</v>
      </c>
      <c r="K776" s="9">
        <v>2016</v>
      </c>
      <c r="L776" s="9" t="s">
        <v>34</v>
      </c>
      <c r="Y776" s="9" t="s">
        <v>4490</v>
      </c>
      <c r="Z776" s="9" t="s">
        <v>4487</v>
      </c>
      <c r="AA776" s="9" t="s">
        <v>1305</v>
      </c>
      <c r="AB776" s="9" t="s">
        <v>1038</v>
      </c>
    </row>
    <row r="777" spans="1:28" x14ac:dyDescent="0.2">
      <c r="A777" s="9">
        <v>421969</v>
      </c>
      <c r="B777" s="9" t="s">
        <v>2545</v>
      </c>
      <c r="C777" s="9" t="s">
        <v>332</v>
      </c>
      <c r="D777" s="9" t="s">
        <v>865</v>
      </c>
      <c r="E777" s="9" t="s">
        <v>92</v>
      </c>
      <c r="F777" s="188">
        <v>36000</v>
      </c>
      <c r="G777" s="9" t="s">
        <v>34</v>
      </c>
      <c r="H777" s="9" t="s">
        <v>31</v>
      </c>
      <c r="I777" s="9" t="s">
        <v>172</v>
      </c>
      <c r="J777" s="9" t="s">
        <v>32</v>
      </c>
      <c r="K777" s="9">
        <v>2016</v>
      </c>
      <c r="L777" s="9" t="s">
        <v>34</v>
      </c>
      <c r="Y777" s="9" t="s">
        <v>4491</v>
      </c>
      <c r="Z777" s="9" t="s">
        <v>1225</v>
      </c>
      <c r="AA777" s="9" t="s">
        <v>4492</v>
      </c>
      <c r="AB777" s="9" t="s">
        <v>1072</v>
      </c>
    </row>
    <row r="778" spans="1:28" x14ac:dyDescent="0.2">
      <c r="A778" s="9">
        <v>421986</v>
      </c>
      <c r="B778" s="9" t="s">
        <v>2546</v>
      </c>
      <c r="C778" s="9" t="s">
        <v>404</v>
      </c>
      <c r="D778" s="9" t="s">
        <v>2547</v>
      </c>
      <c r="E778" s="9" t="s">
        <v>92</v>
      </c>
      <c r="F778" s="188">
        <v>35578</v>
      </c>
      <c r="G778" s="9" t="s">
        <v>34</v>
      </c>
      <c r="H778" s="9" t="s">
        <v>31</v>
      </c>
      <c r="I778" s="9" t="s">
        <v>172</v>
      </c>
      <c r="J778" s="9" t="s">
        <v>32</v>
      </c>
      <c r="K778" s="9">
        <v>2015</v>
      </c>
      <c r="L778" s="9" t="s">
        <v>34</v>
      </c>
      <c r="N778" s="9">
        <v>728</v>
      </c>
      <c r="O778" s="188">
        <v>44594.377824074072</v>
      </c>
      <c r="P778" s="9">
        <v>20000</v>
      </c>
      <c r="Y778" s="9" t="s">
        <v>4493</v>
      </c>
      <c r="Z778" s="9" t="s">
        <v>1311</v>
      </c>
      <c r="AA778" s="9" t="s">
        <v>1312</v>
      </c>
      <c r="AB778" s="9" t="s">
        <v>1123</v>
      </c>
    </row>
    <row r="779" spans="1:28" x14ac:dyDescent="0.2">
      <c r="A779" s="9">
        <v>421988</v>
      </c>
      <c r="B779" s="9" t="s">
        <v>2548</v>
      </c>
      <c r="C779" s="9" t="s">
        <v>748</v>
      </c>
      <c r="D779" s="9" t="s">
        <v>321</v>
      </c>
      <c r="E779" s="9" t="s">
        <v>92</v>
      </c>
      <c r="F779" s="188">
        <v>29587</v>
      </c>
      <c r="G779" s="9" t="s">
        <v>34</v>
      </c>
      <c r="H779" s="9" t="s">
        <v>31</v>
      </c>
      <c r="I779" s="9" t="s">
        <v>172</v>
      </c>
      <c r="J779" s="9" t="s">
        <v>32</v>
      </c>
      <c r="K779" s="9">
        <v>1999</v>
      </c>
      <c r="L779" s="9" t="s">
        <v>46</v>
      </c>
      <c r="X779" s="9" t="s">
        <v>504</v>
      </c>
      <c r="Y779" s="9" t="s">
        <v>4494</v>
      </c>
      <c r="Z779" s="9" t="s">
        <v>4495</v>
      </c>
      <c r="AA779" s="9" t="s">
        <v>4496</v>
      </c>
      <c r="AB779" s="9" t="s">
        <v>4497</v>
      </c>
    </row>
    <row r="780" spans="1:28" x14ac:dyDescent="0.2">
      <c r="A780" s="9">
        <v>422000</v>
      </c>
      <c r="B780" s="9" t="s">
        <v>2549</v>
      </c>
      <c r="C780" s="9" t="s">
        <v>368</v>
      </c>
      <c r="D780" s="9" t="s">
        <v>788</v>
      </c>
      <c r="E780" s="9" t="s">
        <v>92</v>
      </c>
      <c r="F780" s="188">
        <v>35602</v>
      </c>
      <c r="G780" s="9" t="s">
        <v>34</v>
      </c>
      <c r="H780" s="9" t="s">
        <v>31</v>
      </c>
      <c r="I780" s="9" t="s">
        <v>172</v>
      </c>
      <c r="J780" s="9" t="s">
        <v>32</v>
      </c>
      <c r="K780" s="9">
        <v>2016</v>
      </c>
      <c r="L780" s="9" t="s">
        <v>34</v>
      </c>
      <c r="Y780" s="9" t="s">
        <v>4498</v>
      </c>
      <c r="Z780" s="9" t="s">
        <v>4499</v>
      </c>
      <c r="AA780" s="9" t="s">
        <v>4331</v>
      </c>
      <c r="AB780" s="9" t="s">
        <v>1072</v>
      </c>
    </row>
    <row r="781" spans="1:28" x14ac:dyDescent="0.2">
      <c r="A781" s="9">
        <v>422003</v>
      </c>
      <c r="B781" s="9" t="s">
        <v>2550</v>
      </c>
      <c r="C781" s="9" t="s">
        <v>2551</v>
      </c>
      <c r="D781" s="9" t="s">
        <v>655</v>
      </c>
      <c r="E781" s="9" t="s">
        <v>92</v>
      </c>
      <c r="F781" s="188">
        <v>35796</v>
      </c>
      <c r="G781" s="9" t="s">
        <v>34</v>
      </c>
      <c r="H781" s="9" t="s">
        <v>31</v>
      </c>
      <c r="I781" s="9" t="s">
        <v>172</v>
      </c>
      <c r="J781" s="9" t="s">
        <v>32</v>
      </c>
      <c r="K781" s="9">
        <v>2015</v>
      </c>
      <c r="L781" s="9" t="s">
        <v>34</v>
      </c>
      <c r="Y781" s="9" t="s">
        <v>4500</v>
      </c>
      <c r="Z781" s="9" t="s">
        <v>4501</v>
      </c>
      <c r="AA781" s="9" t="s">
        <v>1252</v>
      </c>
      <c r="AB781" s="9" t="s">
        <v>1038</v>
      </c>
    </row>
    <row r="782" spans="1:28" x14ac:dyDescent="0.2">
      <c r="A782" s="9">
        <v>422024</v>
      </c>
      <c r="B782" s="9" t="s">
        <v>2552</v>
      </c>
      <c r="C782" s="9" t="s">
        <v>276</v>
      </c>
      <c r="D782" s="9" t="s">
        <v>564</v>
      </c>
      <c r="E782" s="9" t="s">
        <v>92</v>
      </c>
      <c r="F782" s="188">
        <v>35065</v>
      </c>
      <c r="G782" s="9" t="s">
        <v>34</v>
      </c>
      <c r="H782" s="9" t="s">
        <v>31</v>
      </c>
      <c r="I782" s="9" t="s">
        <v>172</v>
      </c>
      <c r="J782" s="9" t="s">
        <v>32</v>
      </c>
      <c r="K782" s="9">
        <v>2013</v>
      </c>
      <c r="L782" s="9" t="s">
        <v>89</v>
      </c>
      <c r="Q782" s="9">
        <v>2000</v>
      </c>
      <c r="U782" s="9" t="s">
        <v>269</v>
      </c>
      <c r="V782" s="9" t="s">
        <v>269</v>
      </c>
      <c r="W782" s="9" t="s">
        <v>269</v>
      </c>
    </row>
    <row r="783" spans="1:28" x14ac:dyDescent="0.2">
      <c r="A783" s="9">
        <v>422034</v>
      </c>
      <c r="B783" s="9" t="s">
        <v>2553</v>
      </c>
      <c r="C783" s="9" t="s">
        <v>306</v>
      </c>
      <c r="D783" s="9" t="s">
        <v>2554</v>
      </c>
      <c r="E783" s="9" t="s">
        <v>92</v>
      </c>
      <c r="F783" s="188">
        <v>35983</v>
      </c>
      <c r="G783" s="9" t="s">
        <v>34</v>
      </c>
      <c r="H783" s="9" t="s">
        <v>31</v>
      </c>
      <c r="I783" s="9" t="s">
        <v>172</v>
      </c>
      <c r="J783" s="9" t="s">
        <v>32</v>
      </c>
      <c r="K783" s="9">
        <v>2016</v>
      </c>
      <c r="L783" s="9" t="s">
        <v>34</v>
      </c>
      <c r="Y783" s="9" t="s">
        <v>4502</v>
      </c>
      <c r="Z783" s="9" t="s">
        <v>4503</v>
      </c>
      <c r="AA783" s="9" t="s">
        <v>1077</v>
      </c>
      <c r="AB783" s="9" t="s">
        <v>1200</v>
      </c>
    </row>
    <row r="784" spans="1:28" x14ac:dyDescent="0.2">
      <c r="A784" s="9">
        <v>422035</v>
      </c>
      <c r="B784" s="9" t="s">
        <v>2555</v>
      </c>
      <c r="C784" s="9" t="s">
        <v>306</v>
      </c>
      <c r="D784" s="9" t="s">
        <v>820</v>
      </c>
      <c r="E784" s="9" t="s">
        <v>92</v>
      </c>
      <c r="F784" s="188">
        <v>34700</v>
      </c>
      <c r="G784" s="9" t="s">
        <v>34</v>
      </c>
      <c r="H784" s="9" t="s">
        <v>31</v>
      </c>
      <c r="I784" s="9" t="s">
        <v>172</v>
      </c>
      <c r="J784" s="9" t="s">
        <v>32</v>
      </c>
      <c r="K784" s="9">
        <v>2013</v>
      </c>
      <c r="L784" s="9" t="s">
        <v>46</v>
      </c>
      <c r="X784" s="9" t="s">
        <v>504</v>
      </c>
      <c r="Y784" s="9" t="s">
        <v>4504</v>
      </c>
      <c r="Z784" s="9" t="s">
        <v>1058</v>
      </c>
      <c r="AA784" s="9" t="s">
        <v>4505</v>
      </c>
      <c r="AB784" s="9" t="s">
        <v>1072</v>
      </c>
    </row>
    <row r="785" spans="1:28" x14ac:dyDescent="0.2">
      <c r="A785" s="9">
        <v>422045</v>
      </c>
      <c r="B785" s="9" t="s">
        <v>2556</v>
      </c>
      <c r="C785" s="9" t="s">
        <v>291</v>
      </c>
      <c r="D785" s="9" t="s">
        <v>414</v>
      </c>
      <c r="E785" s="9" t="s">
        <v>92</v>
      </c>
      <c r="F785" s="188">
        <v>35462</v>
      </c>
      <c r="G785" s="9" t="s">
        <v>334</v>
      </c>
      <c r="H785" s="9" t="s">
        <v>31</v>
      </c>
      <c r="I785" s="9" t="s">
        <v>172</v>
      </c>
      <c r="J785" s="9" t="s">
        <v>29</v>
      </c>
      <c r="K785" s="9">
        <v>2015</v>
      </c>
      <c r="L785" s="9" t="s">
        <v>46</v>
      </c>
      <c r="Q785" s="9">
        <v>2000</v>
      </c>
      <c r="U785" s="9" t="s">
        <v>269</v>
      </c>
      <c r="V785" s="9" t="s">
        <v>269</v>
      </c>
      <c r="W785" s="9" t="s">
        <v>269</v>
      </c>
    </row>
    <row r="786" spans="1:28" x14ac:dyDescent="0.2">
      <c r="A786" s="9">
        <v>422047</v>
      </c>
      <c r="B786" s="9" t="s">
        <v>2557</v>
      </c>
      <c r="C786" s="9" t="s">
        <v>347</v>
      </c>
      <c r="D786" s="9" t="s">
        <v>420</v>
      </c>
      <c r="E786" s="9" t="s">
        <v>92</v>
      </c>
      <c r="F786" s="188">
        <v>34804</v>
      </c>
      <c r="G786" s="9" t="s">
        <v>447</v>
      </c>
      <c r="H786" s="9" t="s">
        <v>31</v>
      </c>
      <c r="I786" s="9" t="s">
        <v>172</v>
      </c>
      <c r="J786" s="9" t="s">
        <v>29</v>
      </c>
      <c r="K786" s="9">
        <v>2014</v>
      </c>
      <c r="L786" s="9" t="s">
        <v>46</v>
      </c>
      <c r="Q786" s="9">
        <v>2000</v>
      </c>
      <c r="U786" s="9" t="s">
        <v>269</v>
      </c>
      <c r="V786" s="9" t="s">
        <v>269</v>
      </c>
      <c r="W786" s="9" t="s">
        <v>269</v>
      </c>
    </row>
    <row r="787" spans="1:28" x14ac:dyDescent="0.2">
      <c r="A787" s="9">
        <v>422053</v>
      </c>
      <c r="B787" s="9" t="s">
        <v>2558</v>
      </c>
      <c r="C787" s="9" t="s">
        <v>565</v>
      </c>
      <c r="D787" s="9" t="s">
        <v>485</v>
      </c>
      <c r="E787" s="9" t="s">
        <v>92</v>
      </c>
      <c r="F787" s="188">
        <v>34335</v>
      </c>
      <c r="G787" s="9" t="s">
        <v>34</v>
      </c>
      <c r="H787" s="9" t="s">
        <v>31</v>
      </c>
      <c r="I787" s="9" t="s">
        <v>172</v>
      </c>
      <c r="J787" s="9" t="s">
        <v>32</v>
      </c>
      <c r="K787" s="9">
        <v>2013</v>
      </c>
      <c r="L787" s="9" t="s">
        <v>34</v>
      </c>
      <c r="Q787" s="9">
        <v>2000</v>
      </c>
      <c r="V787" s="9" t="s">
        <v>269</v>
      </c>
      <c r="W787" s="9" t="s">
        <v>269</v>
      </c>
    </row>
    <row r="788" spans="1:28" x14ac:dyDescent="0.2">
      <c r="A788" s="9">
        <v>422054</v>
      </c>
      <c r="B788" s="9" t="s">
        <v>2559</v>
      </c>
      <c r="C788" s="9" t="s">
        <v>2560</v>
      </c>
      <c r="D788" s="9" t="s">
        <v>453</v>
      </c>
      <c r="E788" s="9" t="s">
        <v>92</v>
      </c>
      <c r="F788" s="188">
        <v>34700</v>
      </c>
      <c r="G788" s="9" t="s">
        <v>34</v>
      </c>
      <c r="H788" s="9" t="s">
        <v>31</v>
      </c>
      <c r="I788" s="9" t="s">
        <v>172</v>
      </c>
      <c r="J788" s="9" t="s">
        <v>32</v>
      </c>
      <c r="K788" s="9">
        <v>2013</v>
      </c>
      <c r="L788" s="9" t="s">
        <v>34</v>
      </c>
      <c r="Q788" s="9">
        <v>2000</v>
      </c>
      <c r="V788" s="9" t="s">
        <v>269</v>
      </c>
      <c r="W788" s="9" t="s">
        <v>269</v>
      </c>
      <c r="X788" s="9" t="s">
        <v>504</v>
      </c>
    </row>
    <row r="789" spans="1:28" x14ac:dyDescent="0.2">
      <c r="A789" s="9">
        <v>422058</v>
      </c>
      <c r="B789" s="9" t="s">
        <v>2561</v>
      </c>
      <c r="C789" s="9" t="s">
        <v>493</v>
      </c>
      <c r="D789" s="9" t="s">
        <v>831</v>
      </c>
      <c r="E789" s="9" t="s">
        <v>92</v>
      </c>
      <c r="F789" s="188">
        <v>35706</v>
      </c>
      <c r="G789" s="9" t="s">
        <v>34</v>
      </c>
      <c r="H789" s="9" t="s">
        <v>31</v>
      </c>
      <c r="I789" s="9" t="s">
        <v>172</v>
      </c>
      <c r="J789" s="9" t="s">
        <v>32</v>
      </c>
      <c r="K789" s="9">
        <v>2016</v>
      </c>
      <c r="L789" s="9" t="s">
        <v>34</v>
      </c>
      <c r="Y789" s="9" t="s">
        <v>4506</v>
      </c>
      <c r="Z789" s="9" t="s">
        <v>4507</v>
      </c>
      <c r="AA789" s="9" t="s">
        <v>4508</v>
      </c>
      <c r="AB789" s="9" t="s">
        <v>1072</v>
      </c>
    </row>
    <row r="790" spans="1:28" x14ac:dyDescent="0.2">
      <c r="A790" s="9">
        <v>422061</v>
      </c>
      <c r="B790" s="9" t="s">
        <v>2562</v>
      </c>
      <c r="C790" s="9" t="s">
        <v>2563</v>
      </c>
      <c r="D790" s="9" t="s">
        <v>376</v>
      </c>
      <c r="E790" s="9" t="s">
        <v>92</v>
      </c>
      <c r="F790" s="188">
        <v>35431</v>
      </c>
      <c r="G790" s="9" t="s">
        <v>34</v>
      </c>
      <c r="H790" s="9" t="s">
        <v>31</v>
      </c>
      <c r="I790" s="9" t="s">
        <v>172</v>
      </c>
      <c r="J790" s="9" t="s">
        <v>32</v>
      </c>
      <c r="K790" s="9">
        <v>2016</v>
      </c>
      <c r="L790" s="9" t="s">
        <v>34</v>
      </c>
      <c r="Y790" s="9" t="s">
        <v>4509</v>
      </c>
      <c r="Z790" s="9" t="s">
        <v>4510</v>
      </c>
      <c r="AA790" s="9" t="s">
        <v>4511</v>
      </c>
      <c r="AB790" s="9" t="s">
        <v>1049</v>
      </c>
    </row>
    <row r="791" spans="1:28" x14ac:dyDescent="0.2">
      <c r="A791" s="9">
        <v>422069</v>
      </c>
      <c r="B791" s="9" t="s">
        <v>2564</v>
      </c>
      <c r="C791" s="9" t="s">
        <v>306</v>
      </c>
      <c r="D791" s="9" t="s">
        <v>2565</v>
      </c>
      <c r="E791" s="9" t="s">
        <v>92</v>
      </c>
      <c r="F791" s="188">
        <v>34717</v>
      </c>
      <c r="G791" s="9" t="s">
        <v>747</v>
      </c>
      <c r="H791" s="9" t="s">
        <v>31</v>
      </c>
      <c r="I791" s="9" t="s">
        <v>172</v>
      </c>
      <c r="J791" s="9" t="s">
        <v>32</v>
      </c>
      <c r="K791" s="9">
        <v>2011</v>
      </c>
      <c r="L791" s="9" t="s">
        <v>83</v>
      </c>
      <c r="X791" s="9" t="s">
        <v>504</v>
      </c>
      <c r="Y791" s="9" t="s">
        <v>4512</v>
      </c>
      <c r="Z791" s="9" t="s">
        <v>1058</v>
      </c>
      <c r="AA791" s="9" t="s">
        <v>4513</v>
      </c>
      <c r="AB791" s="9" t="s">
        <v>1054</v>
      </c>
    </row>
    <row r="792" spans="1:28" x14ac:dyDescent="0.2">
      <c r="A792" s="9">
        <v>422093</v>
      </c>
      <c r="B792" s="9" t="s">
        <v>2566</v>
      </c>
      <c r="C792" s="9" t="s">
        <v>2567</v>
      </c>
      <c r="D792" s="9" t="s">
        <v>425</v>
      </c>
      <c r="E792" s="9" t="s">
        <v>92</v>
      </c>
      <c r="F792" s="188">
        <v>35904</v>
      </c>
      <c r="G792" s="9" t="s">
        <v>34</v>
      </c>
      <c r="H792" s="9" t="s">
        <v>31</v>
      </c>
      <c r="I792" s="9" t="s">
        <v>172</v>
      </c>
      <c r="J792" s="9" t="s">
        <v>32</v>
      </c>
      <c r="K792" s="9">
        <v>2016</v>
      </c>
      <c r="L792" s="9" t="s">
        <v>34</v>
      </c>
      <c r="Y792" s="9" t="s">
        <v>4514</v>
      </c>
      <c r="Z792" s="9" t="s">
        <v>4515</v>
      </c>
      <c r="AA792" s="9" t="s">
        <v>4516</v>
      </c>
      <c r="AB792" s="9" t="s">
        <v>1052</v>
      </c>
    </row>
    <row r="793" spans="1:28" x14ac:dyDescent="0.2">
      <c r="A793" s="9">
        <v>422094</v>
      </c>
      <c r="B793" s="9" t="s">
        <v>2568</v>
      </c>
      <c r="C793" s="9" t="s">
        <v>786</v>
      </c>
      <c r="D793" s="9" t="s">
        <v>503</v>
      </c>
      <c r="E793" s="9" t="s">
        <v>92</v>
      </c>
      <c r="F793" s="188">
        <v>35924</v>
      </c>
      <c r="G793" s="9" t="s">
        <v>34</v>
      </c>
      <c r="H793" s="9" t="s">
        <v>31</v>
      </c>
      <c r="I793" s="9" t="s">
        <v>172</v>
      </c>
      <c r="J793" s="9" t="s">
        <v>29</v>
      </c>
      <c r="K793" s="9">
        <v>2016</v>
      </c>
      <c r="L793" s="9" t="s">
        <v>34</v>
      </c>
      <c r="Q793" s="9">
        <v>2000</v>
      </c>
      <c r="W793" s="9" t="s">
        <v>269</v>
      </c>
    </row>
    <row r="794" spans="1:28" x14ac:dyDescent="0.2">
      <c r="A794" s="9">
        <v>422115</v>
      </c>
      <c r="B794" s="9" t="s">
        <v>2569</v>
      </c>
      <c r="C794" s="9" t="s">
        <v>2570</v>
      </c>
      <c r="D794" s="9" t="s">
        <v>323</v>
      </c>
      <c r="E794" s="9" t="s">
        <v>92</v>
      </c>
      <c r="F794" s="188">
        <v>35469</v>
      </c>
      <c r="G794" s="9" t="s">
        <v>34</v>
      </c>
      <c r="H794" s="9" t="s">
        <v>31</v>
      </c>
      <c r="I794" s="9" t="s">
        <v>172</v>
      </c>
      <c r="J794" s="9" t="s">
        <v>29</v>
      </c>
      <c r="K794" s="9">
        <v>2016</v>
      </c>
      <c r="L794" s="9" t="s">
        <v>34</v>
      </c>
      <c r="Y794" s="9" t="s">
        <v>4517</v>
      </c>
      <c r="Z794" s="9" t="s">
        <v>4518</v>
      </c>
      <c r="AA794" s="9" t="s">
        <v>1150</v>
      </c>
      <c r="AB794" s="9" t="s">
        <v>1038</v>
      </c>
    </row>
    <row r="795" spans="1:28" x14ac:dyDescent="0.2">
      <c r="A795" s="9">
        <v>422118</v>
      </c>
      <c r="B795" s="9" t="s">
        <v>2571</v>
      </c>
      <c r="C795" s="9" t="s">
        <v>266</v>
      </c>
      <c r="D795" s="9" t="s">
        <v>946</v>
      </c>
      <c r="E795" s="9" t="s">
        <v>92</v>
      </c>
      <c r="F795" s="188">
        <v>35916</v>
      </c>
      <c r="G795" s="9" t="s">
        <v>53</v>
      </c>
      <c r="H795" s="9" t="s">
        <v>31</v>
      </c>
      <c r="I795" s="9" t="s">
        <v>172</v>
      </c>
      <c r="J795" s="9" t="s">
        <v>29</v>
      </c>
      <c r="K795" s="9">
        <v>2015</v>
      </c>
      <c r="L795" s="9" t="s">
        <v>34</v>
      </c>
      <c r="Y795" s="9" t="s">
        <v>4519</v>
      </c>
      <c r="Z795" s="9" t="s">
        <v>1065</v>
      </c>
      <c r="AA795" s="9" t="s">
        <v>4520</v>
      </c>
      <c r="AB795" s="9" t="s">
        <v>1192</v>
      </c>
    </row>
    <row r="796" spans="1:28" x14ac:dyDescent="0.2">
      <c r="A796" s="9">
        <v>422135</v>
      </c>
      <c r="B796" s="9" t="s">
        <v>2572</v>
      </c>
      <c r="C796" s="9" t="s">
        <v>427</v>
      </c>
      <c r="D796" s="9" t="s">
        <v>388</v>
      </c>
      <c r="E796" s="9" t="s">
        <v>93</v>
      </c>
      <c r="F796" s="188">
        <v>36181</v>
      </c>
      <c r="G796" s="9" t="s">
        <v>34</v>
      </c>
      <c r="H796" s="9" t="s">
        <v>31</v>
      </c>
      <c r="I796" s="9" t="s">
        <v>172</v>
      </c>
      <c r="J796" s="9" t="s">
        <v>29</v>
      </c>
      <c r="K796" s="9">
        <v>2016</v>
      </c>
      <c r="L796" s="9" t="s">
        <v>34</v>
      </c>
      <c r="Q796" s="9">
        <v>2000</v>
      </c>
      <c r="W796" s="9" t="s">
        <v>269</v>
      </c>
    </row>
    <row r="797" spans="1:28" x14ac:dyDescent="0.2">
      <c r="A797" s="9">
        <v>422158</v>
      </c>
      <c r="B797" s="9" t="s">
        <v>2573</v>
      </c>
      <c r="C797" s="9" t="s">
        <v>2395</v>
      </c>
      <c r="D797" s="9" t="s">
        <v>359</v>
      </c>
      <c r="E797" s="9" t="s">
        <v>93</v>
      </c>
      <c r="F797" s="188">
        <v>35455</v>
      </c>
      <c r="G797" s="9" t="s">
        <v>34</v>
      </c>
      <c r="H797" s="9" t="s">
        <v>31</v>
      </c>
      <c r="I797" s="9" t="s">
        <v>172</v>
      </c>
      <c r="J797" s="9" t="s">
        <v>32</v>
      </c>
      <c r="K797" s="9">
        <v>2014</v>
      </c>
      <c r="L797" s="9" t="s">
        <v>34</v>
      </c>
      <c r="Q797" s="9">
        <v>2000</v>
      </c>
      <c r="U797" s="9" t="s">
        <v>269</v>
      </c>
      <c r="V797" s="9" t="s">
        <v>269</v>
      </c>
      <c r="W797" s="9" t="s">
        <v>269</v>
      </c>
      <c r="X797" s="9" t="s">
        <v>504</v>
      </c>
    </row>
    <row r="798" spans="1:28" x14ac:dyDescent="0.2">
      <c r="A798" s="9">
        <v>422171</v>
      </c>
      <c r="B798" s="9" t="s">
        <v>2574</v>
      </c>
      <c r="C798" s="9" t="s">
        <v>2575</v>
      </c>
      <c r="D798" s="9" t="s">
        <v>769</v>
      </c>
      <c r="E798" s="9" t="s">
        <v>93</v>
      </c>
      <c r="F798" s="188">
        <v>35444</v>
      </c>
      <c r="G798" s="9" t="s">
        <v>34</v>
      </c>
      <c r="H798" s="9" t="s">
        <v>31</v>
      </c>
      <c r="I798" s="9" t="s">
        <v>172</v>
      </c>
      <c r="J798" s="9" t="s">
        <v>32</v>
      </c>
      <c r="K798" s="9">
        <v>2016</v>
      </c>
      <c r="L798" s="9" t="s">
        <v>34</v>
      </c>
      <c r="Q798" s="9">
        <v>2000</v>
      </c>
      <c r="V798" s="9" t="s">
        <v>269</v>
      </c>
      <c r="W798" s="9" t="s">
        <v>269</v>
      </c>
    </row>
    <row r="799" spans="1:28" x14ac:dyDescent="0.2">
      <c r="A799" s="9">
        <v>422172</v>
      </c>
      <c r="B799" s="9" t="s">
        <v>2576</v>
      </c>
      <c r="C799" s="9" t="s">
        <v>562</v>
      </c>
      <c r="D799" s="9" t="s">
        <v>370</v>
      </c>
      <c r="E799" s="9" t="s">
        <v>92</v>
      </c>
      <c r="F799" s="188">
        <v>35203</v>
      </c>
      <c r="G799" s="9" t="s">
        <v>668</v>
      </c>
      <c r="H799" s="9" t="s">
        <v>31</v>
      </c>
      <c r="I799" s="9" t="s">
        <v>172</v>
      </c>
      <c r="J799" s="9" t="s">
        <v>32</v>
      </c>
      <c r="K799" s="9">
        <v>2014</v>
      </c>
      <c r="L799" s="9" t="s">
        <v>56</v>
      </c>
      <c r="Y799" s="9" t="s">
        <v>4521</v>
      </c>
      <c r="Z799" s="9" t="s">
        <v>4522</v>
      </c>
      <c r="AA799" s="9" t="s">
        <v>1139</v>
      </c>
      <c r="AB799" s="9" t="s">
        <v>1054</v>
      </c>
    </row>
    <row r="800" spans="1:28" x14ac:dyDescent="0.2">
      <c r="A800" s="9">
        <v>422175</v>
      </c>
      <c r="B800" s="9" t="s">
        <v>2577</v>
      </c>
      <c r="C800" s="9" t="s">
        <v>1686</v>
      </c>
      <c r="D800" s="9" t="s">
        <v>293</v>
      </c>
      <c r="E800" s="9" t="s">
        <v>92</v>
      </c>
      <c r="F800" s="188">
        <v>35826</v>
      </c>
      <c r="G800" s="9" t="s">
        <v>34</v>
      </c>
      <c r="H800" s="9" t="s">
        <v>31</v>
      </c>
      <c r="I800" s="9" t="s">
        <v>172</v>
      </c>
      <c r="J800" s="9" t="s">
        <v>32</v>
      </c>
      <c r="K800" s="9">
        <v>2016</v>
      </c>
      <c r="L800" s="9" t="s">
        <v>34</v>
      </c>
      <c r="Q800" s="9">
        <v>2000</v>
      </c>
      <c r="V800" s="9" t="s">
        <v>269</v>
      </c>
      <c r="W800" s="9" t="s">
        <v>269</v>
      </c>
    </row>
    <row r="801" spans="1:28" x14ac:dyDescent="0.2">
      <c r="A801" s="9">
        <v>422192</v>
      </c>
      <c r="B801" s="9" t="s">
        <v>2578</v>
      </c>
      <c r="C801" s="9" t="s">
        <v>389</v>
      </c>
      <c r="D801" s="9" t="s">
        <v>619</v>
      </c>
      <c r="E801" s="9" t="s">
        <v>93</v>
      </c>
      <c r="F801" s="188">
        <v>36182</v>
      </c>
      <c r="G801" s="9" t="s">
        <v>524</v>
      </c>
      <c r="H801" s="9" t="s">
        <v>31</v>
      </c>
      <c r="I801" s="9" t="s">
        <v>172</v>
      </c>
      <c r="J801" s="9" t="s">
        <v>32</v>
      </c>
      <c r="K801" s="9">
        <v>2017</v>
      </c>
      <c r="L801" s="9" t="s">
        <v>46</v>
      </c>
      <c r="Y801" s="9" t="s">
        <v>4523</v>
      </c>
      <c r="Z801" s="9" t="s">
        <v>4524</v>
      </c>
      <c r="AA801" s="9" t="s">
        <v>4525</v>
      </c>
      <c r="AB801" s="9" t="s">
        <v>4526</v>
      </c>
    </row>
    <row r="802" spans="1:28" x14ac:dyDescent="0.2">
      <c r="A802" s="9">
        <v>422196</v>
      </c>
      <c r="B802" s="9" t="s">
        <v>2579</v>
      </c>
      <c r="C802" s="9" t="s">
        <v>331</v>
      </c>
      <c r="D802" s="9" t="s">
        <v>349</v>
      </c>
      <c r="E802" s="9" t="s">
        <v>93</v>
      </c>
      <c r="F802" s="188">
        <v>33975</v>
      </c>
      <c r="G802" s="9" t="s">
        <v>34</v>
      </c>
      <c r="H802" s="9" t="s">
        <v>31</v>
      </c>
      <c r="I802" s="9" t="s">
        <v>172</v>
      </c>
      <c r="J802" s="9" t="s">
        <v>32</v>
      </c>
      <c r="K802" s="9">
        <v>2010</v>
      </c>
      <c r="L802" s="9" t="s">
        <v>34</v>
      </c>
      <c r="X802" s="9" t="s">
        <v>504</v>
      </c>
      <c r="Y802" s="9" t="s">
        <v>4527</v>
      </c>
      <c r="Z802" s="9" t="s">
        <v>4528</v>
      </c>
      <c r="AA802" s="9" t="s">
        <v>1154</v>
      </c>
      <c r="AB802" s="9" t="s">
        <v>1049</v>
      </c>
    </row>
    <row r="803" spans="1:28" x14ac:dyDescent="0.2">
      <c r="A803" s="9">
        <v>422203</v>
      </c>
      <c r="B803" s="9" t="s">
        <v>2580</v>
      </c>
      <c r="C803" s="9" t="s">
        <v>302</v>
      </c>
      <c r="D803" s="9" t="s">
        <v>657</v>
      </c>
      <c r="E803" s="9" t="s">
        <v>92</v>
      </c>
      <c r="F803" s="188">
        <v>34627</v>
      </c>
      <c r="G803" s="9" t="s">
        <v>2581</v>
      </c>
      <c r="H803" s="9" t="s">
        <v>31</v>
      </c>
      <c r="I803" s="9" t="s">
        <v>172</v>
      </c>
      <c r="K803" s="9">
        <v>2012</v>
      </c>
      <c r="L803" s="9" t="s">
        <v>56</v>
      </c>
      <c r="Q803" s="9">
        <v>2000</v>
      </c>
      <c r="W803" s="9" t="s">
        <v>269</v>
      </c>
    </row>
    <row r="804" spans="1:28" x14ac:dyDescent="0.2">
      <c r="A804" s="9">
        <v>422213</v>
      </c>
      <c r="B804" s="9" t="s">
        <v>2582</v>
      </c>
      <c r="C804" s="9" t="s">
        <v>284</v>
      </c>
      <c r="D804" s="9" t="s">
        <v>287</v>
      </c>
      <c r="E804" s="9" t="s">
        <v>92</v>
      </c>
      <c r="F804" s="188">
        <v>34737</v>
      </c>
      <c r="G804" s="9" t="s">
        <v>34</v>
      </c>
      <c r="H804" s="9" t="s">
        <v>31</v>
      </c>
      <c r="I804" s="9" t="s">
        <v>172</v>
      </c>
      <c r="J804" s="9" t="s">
        <v>32</v>
      </c>
      <c r="K804" s="9">
        <v>2013</v>
      </c>
      <c r="L804" s="9" t="s">
        <v>34</v>
      </c>
      <c r="Q804" s="9">
        <v>2000</v>
      </c>
      <c r="W804" s="9" t="s">
        <v>269</v>
      </c>
    </row>
    <row r="805" spans="1:28" x14ac:dyDescent="0.2">
      <c r="A805" s="9">
        <v>422214</v>
      </c>
      <c r="B805" s="9" t="s">
        <v>2583</v>
      </c>
      <c r="C805" s="9" t="s">
        <v>270</v>
      </c>
      <c r="D805" s="9" t="s">
        <v>2584</v>
      </c>
      <c r="E805" s="9" t="s">
        <v>92</v>
      </c>
      <c r="F805" s="188">
        <v>36055</v>
      </c>
      <c r="G805" s="9" t="s">
        <v>34</v>
      </c>
      <c r="H805" s="9" t="s">
        <v>31</v>
      </c>
      <c r="I805" s="9" t="s">
        <v>172</v>
      </c>
      <c r="J805" s="9" t="s">
        <v>32</v>
      </c>
      <c r="K805" s="9">
        <v>2016</v>
      </c>
      <c r="L805" s="9" t="s">
        <v>34</v>
      </c>
      <c r="Y805" s="9" t="s">
        <v>4529</v>
      </c>
      <c r="Z805" s="9" t="s">
        <v>1056</v>
      </c>
      <c r="AA805" s="9" t="s">
        <v>4530</v>
      </c>
      <c r="AB805" s="9" t="s">
        <v>1054</v>
      </c>
    </row>
    <row r="806" spans="1:28" x14ac:dyDescent="0.2">
      <c r="A806" s="9">
        <v>422219</v>
      </c>
      <c r="B806" s="9" t="s">
        <v>2585</v>
      </c>
      <c r="C806" s="9" t="s">
        <v>426</v>
      </c>
      <c r="D806" s="9" t="s">
        <v>2586</v>
      </c>
      <c r="E806" s="9" t="s">
        <v>92</v>
      </c>
      <c r="F806" s="188">
        <v>36012</v>
      </c>
      <c r="G806" s="9" t="s">
        <v>34</v>
      </c>
      <c r="H806" s="9" t="s">
        <v>31</v>
      </c>
      <c r="I806" s="9" t="s">
        <v>172</v>
      </c>
      <c r="J806" s="9" t="s">
        <v>32</v>
      </c>
      <c r="L806" s="9" t="s">
        <v>34</v>
      </c>
      <c r="Y806" s="9" t="s">
        <v>4531</v>
      </c>
      <c r="Z806" s="9" t="s">
        <v>1245</v>
      </c>
      <c r="AA806" s="9" t="s">
        <v>1074</v>
      </c>
      <c r="AB806" s="9" t="s">
        <v>1038</v>
      </c>
    </row>
    <row r="807" spans="1:28" x14ac:dyDescent="0.2">
      <c r="A807" s="9">
        <v>422230</v>
      </c>
      <c r="B807" s="9" t="s">
        <v>2587</v>
      </c>
      <c r="C807" s="9" t="s">
        <v>413</v>
      </c>
      <c r="D807" s="9" t="s">
        <v>290</v>
      </c>
      <c r="E807" s="9" t="s">
        <v>93</v>
      </c>
      <c r="F807" s="188">
        <v>34702</v>
      </c>
      <c r="G807" s="9" t="s">
        <v>34</v>
      </c>
      <c r="H807" s="9" t="s">
        <v>31</v>
      </c>
      <c r="I807" s="9" t="s">
        <v>172</v>
      </c>
      <c r="J807" s="9" t="s">
        <v>32</v>
      </c>
      <c r="K807" s="9">
        <v>2014</v>
      </c>
      <c r="L807" s="9" t="s">
        <v>34</v>
      </c>
      <c r="Y807" s="9" t="s">
        <v>4532</v>
      </c>
      <c r="Z807" s="9" t="s">
        <v>4397</v>
      </c>
      <c r="AA807" s="9" t="s">
        <v>1141</v>
      </c>
      <c r="AB807" s="9" t="s">
        <v>1054</v>
      </c>
    </row>
    <row r="808" spans="1:28" x14ac:dyDescent="0.2">
      <c r="A808" s="9">
        <v>422239</v>
      </c>
      <c r="B808" s="9" t="s">
        <v>2588</v>
      </c>
      <c r="C808" s="9" t="s">
        <v>665</v>
      </c>
      <c r="D808" s="9" t="s">
        <v>287</v>
      </c>
      <c r="E808" s="9" t="s">
        <v>93</v>
      </c>
      <c r="F808" s="188">
        <v>30895</v>
      </c>
      <c r="G808" s="9" t="s">
        <v>53</v>
      </c>
      <c r="H808" s="9" t="s">
        <v>31</v>
      </c>
      <c r="I808" s="9" t="s">
        <v>172</v>
      </c>
      <c r="J808" s="9" t="s">
        <v>29</v>
      </c>
      <c r="K808" s="9">
        <v>2003</v>
      </c>
      <c r="L808" s="9" t="s">
        <v>53</v>
      </c>
      <c r="Y808" s="9" t="s">
        <v>4533</v>
      </c>
      <c r="Z808" s="9" t="s">
        <v>4534</v>
      </c>
      <c r="AA808" s="9" t="s">
        <v>1088</v>
      </c>
      <c r="AB808" s="9" t="s">
        <v>1192</v>
      </c>
    </row>
    <row r="809" spans="1:28" x14ac:dyDescent="0.2">
      <c r="A809" s="9">
        <v>422245</v>
      </c>
      <c r="B809" s="9" t="s">
        <v>2589</v>
      </c>
      <c r="C809" s="9" t="s">
        <v>389</v>
      </c>
      <c r="D809" s="9" t="s">
        <v>2590</v>
      </c>
      <c r="E809" s="9" t="s">
        <v>92</v>
      </c>
      <c r="F809" s="188">
        <v>21916</v>
      </c>
      <c r="G809" s="9" t="s">
        <v>2591</v>
      </c>
      <c r="H809" s="9" t="s">
        <v>31</v>
      </c>
      <c r="I809" s="9" t="s">
        <v>172</v>
      </c>
      <c r="J809" s="9" t="s">
        <v>32</v>
      </c>
      <c r="K809" s="9">
        <v>2003</v>
      </c>
      <c r="L809" s="9" t="s">
        <v>86</v>
      </c>
      <c r="Y809" s="9" t="s">
        <v>4535</v>
      </c>
      <c r="Z809" s="9" t="s">
        <v>4536</v>
      </c>
      <c r="AA809" s="9" t="s">
        <v>4537</v>
      </c>
      <c r="AB809" s="9" t="s">
        <v>4538</v>
      </c>
    </row>
    <row r="810" spans="1:28" x14ac:dyDescent="0.2">
      <c r="A810" s="9">
        <v>422291</v>
      </c>
      <c r="B810" s="9" t="s">
        <v>2592</v>
      </c>
      <c r="C810" s="9" t="s">
        <v>2593</v>
      </c>
      <c r="D810" s="9" t="s">
        <v>2594</v>
      </c>
      <c r="E810" s="9" t="s">
        <v>93</v>
      </c>
      <c r="F810" s="188">
        <v>33900</v>
      </c>
      <c r="G810" s="9" t="s">
        <v>34</v>
      </c>
      <c r="H810" s="9" t="s">
        <v>31</v>
      </c>
      <c r="I810" s="9" t="s">
        <v>172</v>
      </c>
      <c r="J810" s="9" t="s">
        <v>32</v>
      </c>
      <c r="K810" s="9">
        <v>2010</v>
      </c>
      <c r="L810" s="9" t="s">
        <v>46</v>
      </c>
      <c r="Y810" s="9" t="s">
        <v>4539</v>
      </c>
      <c r="Z810" s="9" t="s">
        <v>4540</v>
      </c>
      <c r="AA810" s="9" t="s">
        <v>4541</v>
      </c>
      <c r="AB810" s="9" t="s">
        <v>1049</v>
      </c>
    </row>
    <row r="811" spans="1:28" x14ac:dyDescent="0.2">
      <c r="A811" s="9">
        <v>422315</v>
      </c>
      <c r="B811" s="9" t="s">
        <v>2595</v>
      </c>
      <c r="C811" s="9" t="s">
        <v>407</v>
      </c>
      <c r="D811" s="9" t="s">
        <v>2596</v>
      </c>
      <c r="E811" s="9" t="s">
        <v>93</v>
      </c>
      <c r="F811" s="188">
        <v>35916</v>
      </c>
      <c r="G811" s="9" t="s">
        <v>315</v>
      </c>
      <c r="H811" s="9" t="s">
        <v>31</v>
      </c>
      <c r="I811" s="9" t="s">
        <v>172</v>
      </c>
      <c r="J811" s="9" t="s">
        <v>32</v>
      </c>
      <c r="K811" s="9">
        <v>2016</v>
      </c>
      <c r="L811" s="9" t="s">
        <v>46</v>
      </c>
      <c r="Y811" s="9" t="s">
        <v>4542</v>
      </c>
      <c r="Z811" s="9" t="s">
        <v>4543</v>
      </c>
      <c r="AA811" s="9" t="s">
        <v>4544</v>
      </c>
      <c r="AB811" s="9" t="s">
        <v>3965</v>
      </c>
    </row>
    <row r="812" spans="1:28" x14ac:dyDescent="0.2">
      <c r="A812" s="9">
        <v>422325</v>
      </c>
      <c r="B812" s="9" t="s">
        <v>2597</v>
      </c>
      <c r="C812" s="9" t="s">
        <v>2598</v>
      </c>
      <c r="D812" s="9" t="s">
        <v>285</v>
      </c>
      <c r="E812" s="9" t="s">
        <v>93</v>
      </c>
      <c r="F812" s="188">
        <v>36162</v>
      </c>
      <c r="G812" s="9" t="s">
        <v>34</v>
      </c>
      <c r="H812" s="9" t="s">
        <v>31</v>
      </c>
      <c r="I812" s="9" t="s">
        <v>172</v>
      </c>
      <c r="J812" s="9" t="s">
        <v>32</v>
      </c>
      <c r="K812" s="9">
        <v>2016</v>
      </c>
      <c r="L812" s="9" t="s">
        <v>34</v>
      </c>
      <c r="Y812" s="9" t="s">
        <v>4545</v>
      </c>
      <c r="Z812" s="9" t="s">
        <v>1129</v>
      </c>
      <c r="AA812" s="9" t="s">
        <v>4333</v>
      </c>
      <c r="AB812" s="9" t="s">
        <v>1072</v>
      </c>
    </row>
    <row r="813" spans="1:28" x14ac:dyDescent="0.2">
      <c r="A813" s="9">
        <v>422358</v>
      </c>
      <c r="B813" s="9" t="s">
        <v>2599</v>
      </c>
      <c r="C813" s="9" t="s">
        <v>266</v>
      </c>
      <c r="D813" s="9" t="s">
        <v>425</v>
      </c>
      <c r="E813" s="9" t="s">
        <v>93</v>
      </c>
      <c r="F813" s="188">
        <v>34604</v>
      </c>
      <c r="G813" s="9" t="s">
        <v>2600</v>
      </c>
      <c r="H813" s="9" t="s">
        <v>31</v>
      </c>
      <c r="I813" s="9" t="s">
        <v>172</v>
      </c>
      <c r="J813" s="9" t="s">
        <v>32</v>
      </c>
      <c r="K813" s="9">
        <v>2014</v>
      </c>
      <c r="L813" s="9" t="s">
        <v>46</v>
      </c>
      <c r="Y813" s="9" t="s">
        <v>4546</v>
      </c>
      <c r="Z813" s="9" t="s">
        <v>1065</v>
      </c>
      <c r="AA813" s="9" t="s">
        <v>4547</v>
      </c>
      <c r="AB813" s="9" t="s">
        <v>4548</v>
      </c>
    </row>
    <row r="814" spans="1:28" x14ac:dyDescent="0.2">
      <c r="A814" s="9">
        <v>422370</v>
      </c>
      <c r="B814" s="9" t="s">
        <v>2601</v>
      </c>
      <c r="C814" s="9" t="s">
        <v>373</v>
      </c>
      <c r="D814" s="9" t="s">
        <v>902</v>
      </c>
      <c r="E814" s="9" t="s">
        <v>93</v>
      </c>
      <c r="F814" s="188">
        <v>34700</v>
      </c>
      <c r="G814" s="9" t="s">
        <v>416</v>
      </c>
      <c r="H814" s="9" t="s">
        <v>31</v>
      </c>
      <c r="I814" s="9" t="s">
        <v>172</v>
      </c>
      <c r="J814" s="9" t="s">
        <v>32</v>
      </c>
      <c r="K814" s="9">
        <v>2013</v>
      </c>
      <c r="L814" s="9" t="s">
        <v>34</v>
      </c>
      <c r="Q814" s="9">
        <v>2000</v>
      </c>
      <c r="W814" s="9" t="s">
        <v>269</v>
      </c>
    </row>
    <row r="815" spans="1:28" x14ac:dyDescent="0.2">
      <c r="A815" s="9">
        <v>422387</v>
      </c>
      <c r="B815" s="9" t="s">
        <v>2602</v>
      </c>
      <c r="C815" s="9" t="s">
        <v>546</v>
      </c>
      <c r="D815" s="9" t="s">
        <v>403</v>
      </c>
      <c r="E815" s="9" t="s">
        <v>92</v>
      </c>
      <c r="F815" s="188">
        <v>34645</v>
      </c>
      <c r="G815" s="9" t="s">
        <v>572</v>
      </c>
      <c r="H815" s="9" t="s">
        <v>35</v>
      </c>
      <c r="I815" s="9" t="s">
        <v>172</v>
      </c>
      <c r="J815" s="9" t="s">
        <v>29</v>
      </c>
      <c r="K815" s="9">
        <v>2012</v>
      </c>
      <c r="L815" s="9" t="s">
        <v>34</v>
      </c>
      <c r="Y815" s="9" t="s">
        <v>4549</v>
      </c>
      <c r="Z815" s="9" t="s">
        <v>4550</v>
      </c>
      <c r="AA815" s="9" t="s">
        <v>4551</v>
      </c>
      <c r="AB815" s="9" t="s">
        <v>4552</v>
      </c>
    </row>
    <row r="816" spans="1:28" x14ac:dyDescent="0.2">
      <c r="A816" s="9">
        <v>422388</v>
      </c>
      <c r="B816" s="9" t="s">
        <v>2603</v>
      </c>
      <c r="C816" s="9" t="s">
        <v>1322</v>
      </c>
      <c r="D816" s="9" t="s">
        <v>436</v>
      </c>
      <c r="E816" s="9" t="s">
        <v>93</v>
      </c>
      <c r="F816" s="188">
        <v>35570</v>
      </c>
      <c r="G816" s="9" t="s">
        <v>34</v>
      </c>
      <c r="H816" s="9" t="s">
        <v>31</v>
      </c>
      <c r="I816" s="9" t="s">
        <v>172</v>
      </c>
      <c r="J816" s="9" t="s">
        <v>29</v>
      </c>
      <c r="K816" s="9">
        <v>2016</v>
      </c>
      <c r="L816" s="9" t="s">
        <v>46</v>
      </c>
      <c r="Y816" s="9" t="s">
        <v>4553</v>
      </c>
      <c r="Z816" s="9" t="s">
        <v>4554</v>
      </c>
      <c r="AA816" s="9" t="s">
        <v>4555</v>
      </c>
      <c r="AB816" s="9" t="s">
        <v>1049</v>
      </c>
    </row>
    <row r="817" spans="1:28" x14ac:dyDescent="0.2">
      <c r="A817" s="9">
        <v>422408</v>
      </c>
      <c r="B817" s="9" t="s">
        <v>2604</v>
      </c>
      <c r="C817" s="9" t="s">
        <v>2605</v>
      </c>
      <c r="D817" s="9" t="s">
        <v>792</v>
      </c>
      <c r="E817" s="9" t="s">
        <v>93</v>
      </c>
      <c r="F817" s="188">
        <v>31416</v>
      </c>
      <c r="G817" s="9" t="s">
        <v>34</v>
      </c>
      <c r="H817" s="9" t="s">
        <v>31</v>
      </c>
      <c r="I817" s="9" t="s">
        <v>172</v>
      </c>
      <c r="J817" s="9" t="s">
        <v>32</v>
      </c>
      <c r="K817" s="9">
        <v>2004</v>
      </c>
      <c r="L817" s="9" t="s">
        <v>34</v>
      </c>
      <c r="Y817" s="9" t="s">
        <v>4556</v>
      </c>
      <c r="Z817" s="9" t="s">
        <v>4557</v>
      </c>
      <c r="AA817" s="9" t="s">
        <v>4558</v>
      </c>
      <c r="AB817" s="9" t="s">
        <v>1072</v>
      </c>
    </row>
    <row r="818" spans="1:28" x14ac:dyDescent="0.2">
      <c r="A818" s="9">
        <v>422409</v>
      </c>
      <c r="B818" s="9" t="s">
        <v>2606</v>
      </c>
      <c r="C818" s="9" t="s">
        <v>2607</v>
      </c>
      <c r="D818" s="9" t="s">
        <v>934</v>
      </c>
      <c r="E818" s="9" t="s">
        <v>93</v>
      </c>
      <c r="F818" s="188">
        <v>33239</v>
      </c>
      <c r="G818" s="9" t="s">
        <v>34</v>
      </c>
      <c r="H818" s="9" t="s">
        <v>31</v>
      </c>
      <c r="I818" s="9" t="s">
        <v>172</v>
      </c>
      <c r="J818" s="9" t="s">
        <v>29</v>
      </c>
      <c r="K818" s="9">
        <v>2008</v>
      </c>
      <c r="L818" s="9" t="s">
        <v>34</v>
      </c>
      <c r="Y818" s="9" t="s">
        <v>4559</v>
      </c>
      <c r="Z818" s="9" t="s">
        <v>4560</v>
      </c>
      <c r="AA818" s="9" t="s">
        <v>4561</v>
      </c>
      <c r="AB818" s="9" t="s">
        <v>1071</v>
      </c>
    </row>
    <row r="819" spans="1:28" x14ac:dyDescent="0.2">
      <c r="A819" s="9">
        <v>422422</v>
      </c>
      <c r="B819" s="9" t="s">
        <v>2608</v>
      </c>
      <c r="C819" s="9" t="s">
        <v>413</v>
      </c>
      <c r="D819" s="9" t="s">
        <v>414</v>
      </c>
      <c r="E819" s="9" t="s">
        <v>93</v>
      </c>
      <c r="F819" s="188">
        <v>35798</v>
      </c>
      <c r="G819" s="9" t="s">
        <v>34</v>
      </c>
      <c r="H819" s="9" t="s">
        <v>31</v>
      </c>
      <c r="I819" s="9" t="s">
        <v>172</v>
      </c>
      <c r="J819" s="9" t="s">
        <v>29</v>
      </c>
      <c r="K819" s="9">
        <v>2016</v>
      </c>
      <c r="L819" s="9" t="s">
        <v>34</v>
      </c>
      <c r="Q819" s="9">
        <v>2000</v>
      </c>
      <c r="U819" s="9" t="s">
        <v>269</v>
      </c>
      <c r="V819" s="9" t="s">
        <v>269</v>
      </c>
      <c r="W819" s="9" t="s">
        <v>269</v>
      </c>
    </row>
    <row r="820" spans="1:28" x14ac:dyDescent="0.2">
      <c r="A820" s="9">
        <v>422441</v>
      </c>
      <c r="B820" s="9" t="s">
        <v>2609</v>
      </c>
      <c r="C820" s="9" t="s">
        <v>308</v>
      </c>
      <c r="D820" s="9" t="s">
        <v>797</v>
      </c>
      <c r="E820" s="9" t="s">
        <v>92</v>
      </c>
      <c r="F820" s="188">
        <v>35977</v>
      </c>
      <c r="G820" s="9" t="s">
        <v>583</v>
      </c>
      <c r="H820" s="9" t="s">
        <v>31</v>
      </c>
      <c r="I820" s="9" t="s">
        <v>172</v>
      </c>
      <c r="J820" s="9" t="s">
        <v>29</v>
      </c>
      <c r="K820" s="9">
        <v>2016</v>
      </c>
      <c r="L820" s="9" t="s">
        <v>46</v>
      </c>
      <c r="Q820" s="9">
        <v>2000</v>
      </c>
      <c r="W820" s="9" t="s">
        <v>269</v>
      </c>
    </row>
    <row r="821" spans="1:28" x14ac:dyDescent="0.2">
      <c r="A821" s="9">
        <v>422442</v>
      </c>
      <c r="B821" s="9" t="s">
        <v>2610</v>
      </c>
      <c r="C821" s="9" t="s">
        <v>2277</v>
      </c>
      <c r="D821" s="9" t="s">
        <v>363</v>
      </c>
      <c r="E821" s="9" t="s">
        <v>92</v>
      </c>
      <c r="F821" s="188">
        <v>35796</v>
      </c>
      <c r="G821" s="9" t="s">
        <v>34</v>
      </c>
      <c r="H821" s="9" t="s">
        <v>31</v>
      </c>
      <c r="I821" s="9" t="s">
        <v>172</v>
      </c>
      <c r="J821" s="9" t="s">
        <v>32</v>
      </c>
      <c r="K821" s="9">
        <v>2016</v>
      </c>
      <c r="L821" s="9" t="s">
        <v>34</v>
      </c>
      <c r="Y821" s="9" t="s">
        <v>4562</v>
      </c>
      <c r="Z821" s="9" t="s">
        <v>4563</v>
      </c>
      <c r="AA821" s="9" t="s">
        <v>4564</v>
      </c>
      <c r="AB821" s="9" t="s">
        <v>1070</v>
      </c>
    </row>
    <row r="822" spans="1:28" x14ac:dyDescent="0.2">
      <c r="A822" s="9">
        <v>422443</v>
      </c>
      <c r="B822" s="9" t="s">
        <v>2611</v>
      </c>
      <c r="C822" s="9" t="s">
        <v>654</v>
      </c>
      <c r="D822" s="9" t="s">
        <v>730</v>
      </c>
      <c r="E822" s="9" t="s">
        <v>92</v>
      </c>
      <c r="F822" s="188">
        <v>35206</v>
      </c>
      <c r="G822" s="9" t="s">
        <v>34</v>
      </c>
      <c r="H822" s="9" t="s">
        <v>31</v>
      </c>
      <c r="I822" s="9" t="s">
        <v>172</v>
      </c>
      <c r="J822" s="9" t="s">
        <v>29</v>
      </c>
      <c r="K822" s="9">
        <v>2016</v>
      </c>
      <c r="L822" s="9" t="s">
        <v>34</v>
      </c>
      <c r="Y822" s="9" t="s">
        <v>4565</v>
      </c>
      <c r="Z822" s="9" t="s">
        <v>1189</v>
      </c>
      <c r="AA822" s="9" t="s">
        <v>3901</v>
      </c>
      <c r="AB822" s="9" t="s">
        <v>1054</v>
      </c>
    </row>
    <row r="823" spans="1:28" x14ac:dyDescent="0.2">
      <c r="A823" s="9">
        <v>422444</v>
      </c>
      <c r="B823" s="9" t="s">
        <v>2612</v>
      </c>
      <c r="C823" s="9" t="s">
        <v>288</v>
      </c>
      <c r="D823" s="9" t="s">
        <v>2474</v>
      </c>
      <c r="E823" s="9" t="s">
        <v>92</v>
      </c>
      <c r="F823" s="188">
        <v>35990</v>
      </c>
      <c r="G823" s="9" t="s">
        <v>34</v>
      </c>
      <c r="H823" s="9" t="s">
        <v>31</v>
      </c>
      <c r="I823" s="9" t="s">
        <v>172</v>
      </c>
      <c r="J823" s="9" t="s">
        <v>29</v>
      </c>
      <c r="K823" s="9">
        <v>2016</v>
      </c>
      <c r="L823" s="9" t="s">
        <v>34</v>
      </c>
      <c r="N823" s="9">
        <v>631</v>
      </c>
      <c r="O823" s="188">
        <v>44592.48877314815</v>
      </c>
      <c r="P823" s="9">
        <v>67000</v>
      </c>
      <c r="Y823" s="9" t="s">
        <v>4566</v>
      </c>
      <c r="Z823" s="9" t="s">
        <v>4567</v>
      </c>
      <c r="AA823" s="9" t="s">
        <v>4568</v>
      </c>
      <c r="AB823" s="9" t="s">
        <v>1054</v>
      </c>
    </row>
    <row r="824" spans="1:28" x14ac:dyDescent="0.2">
      <c r="A824" s="9">
        <v>422456</v>
      </c>
      <c r="B824" s="9" t="s">
        <v>2613</v>
      </c>
      <c r="C824" s="9" t="s">
        <v>284</v>
      </c>
      <c r="D824" s="9" t="s">
        <v>297</v>
      </c>
      <c r="E824" s="9" t="s">
        <v>92</v>
      </c>
      <c r="F824" s="188">
        <v>36220</v>
      </c>
      <c r="G824" s="9" t="s">
        <v>34</v>
      </c>
      <c r="H824" s="9" t="s">
        <v>35</v>
      </c>
      <c r="I824" s="9" t="s">
        <v>172</v>
      </c>
      <c r="J824" s="9" t="s">
        <v>32</v>
      </c>
      <c r="K824" s="9">
        <v>2016</v>
      </c>
      <c r="L824" s="9" t="s">
        <v>34</v>
      </c>
      <c r="Y824" s="9" t="s">
        <v>4569</v>
      </c>
      <c r="Z824" s="9" t="s">
        <v>1053</v>
      </c>
      <c r="AA824" s="9" t="s">
        <v>1105</v>
      </c>
      <c r="AB824" s="9" t="s">
        <v>1054</v>
      </c>
    </row>
    <row r="825" spans="1:28" x14ac:dyDescent="0.2">
      <c r="A825" s="9">
        <v>422466</v>
      </c>
      <c r="B825" s="9" t="s">
        <v>2614</v>
      </c>
      <c r="C825" s="9" t="s">
        <v>284</v>
      </c>
      <c r="D825" s="9" t="s">
        <v>2615</v>
      </c>
      <c r="E825" s="9" t="s">
        <v>92</v>
      </c>
      <c r="F825" s="188">
        <v>35840</v>
      </c>
      <c r="G825" s="9" t="s">
        <v>34</v>
      </c>
      <c r="H825" s="9" t="s">
        <v>31</v>
      </c>
      <c r="I825" s="9" t="s">
        <v>172</v>
      </c>
      <c r="J825" s="9" t="s">
        <v>29</v>
      </c>
      <c r="K825" s="9">
        <v>2016</v>
      </c>
      <c r="L825" s="9" t="s">
        <v>46</v>
      </c>
      <c r="Y825" s="9" t="s">
        <v>4570</v>
      </c>
      <c r="Z825" s="9" t="s">
        <v>1184</v>
      </c>
      <c r="AA825" s="9" t="s">
        <v>1112</v>
      </c>
      <c r="AB825" s="9" t="s">
        <v>1072</v>
      </c>
    </row>
    <row r="826" spans="1:28" x14ac:dyDescent="0.2">
      <c r="A826" s="9">
        <v>422480</v>
      </c>
      <c r="B826" s="9" t="s">
        <v>2616</v>
      </c>
      <c r="C826" s="9" t="s">
        <v>284</v>
      </c>
      <c r="D826" s="9" t="s">
        <v>578</v>
      </c>
      <c r="E826" s="9" t="s">
        <v>92</v>
      </c>
      <c r="F826" s="188">
        <v>34665</v>
      </c>
      <c r="G826" s="9" t="s">
        <v>438</v>
      </c>
      <c r="H826" s="9" t="s">
        <v>31</v>
      </c>
      <c r="I826" s="9" t="s">
        <v>172</v>
      </c>
      <c r="J826" s="9" t="s">
        <v>29</v>
      </c>
      <c r="K826" s="9">
        <v>2014</v>
      </c>
      <c r="L826" s="9" t="s">
        <v>46</v>
      </c>
      <c r="Y826" s="9" t="s">
        <v>4571</v>
      </c>
      <c r="Z826" s="9" t="s">
        <v>1053</v>
      </c>
      <c r="AA826" s="9" t="s">
        <v>4572</v>
      </c>
      <c r="AB826" s="9" t="s">
        <v>1054</v>
      </c>
    </row>
    <row r="827" spans="1:28" x14ac:dyDescent="0.2">
      <c r="A827" s="9">
        <v>422503</v>
      </c>
      <c r="B827" s="9" t="s">
        <v>2617</v>
      </c>
      <c r="C827" s="9" t="s">
        <v>743</v>
      </c>
      <c r="D827" s="9" t="s">
        <v>290</v>
      </c>
      <c r="E827" s="9" t="s">
        <v>92</v>
      </c>
      <c r="F827" s="188">
        <v>36161</v>
      </c>
      <c r="G827" s="9" t="s">
        <v>34</v>
      </c>
      <c r="H827" s="9" t="s">
        <v>31</v>
      </c>
      <c r="I827" s="9" t="s">
        <v>172</v>
      </c>
      <c r="J827" s="9" t="s">
        <v>32</v>
      </c>
      <c r="K827" s="9">
        <v>2017</v>
      </c>
      <c r="L827" s="9" t="s">
        <v>34</v>
      </c>
      <c r="Y827" s="9" t="s">
        <v>4573</v>
      </c>
      <c r="Z827" s="9" t="s">
        <v>4574</v>
      </c>
      <c r="AA827" s="9" t="s">
        <v>4575</v>
      </c>
      <c r="AB827" s="9" t="s">
        <v>1123</v>
      </c>
    </row>
    <row r="828" spans="1:28" x14ac:dyDescent="0.2">
      <c r="A828" s="9">
        <v>422512</v>
      </c>
      <c r="B828" s="9" t="s">
        <v>2618</v>
      </c>
      <c r="C828" s="9" t="s">
        <v>361</v>
      </c>
      <c r="D828" s="9" t="s">
        <v>444</v>
      </c>
      <c r="E828" s="9" t="s">
        <v>92</v>
      </c>
      <c r="F828" s="188">
        <v>36526</v>
      </c>
      <c r="G828" s="9" t="s">
        <v>34</v>
      </c>
      <c r="H828" s="9" t="s">
        <v>31</v>
      </c>
      <c r="I828" s="9" t="s">
        <v>172</v>
      </c>
      <c r="J828" s="9" t="s">
        <v>32</v>
      </c>
      <c r="K828" s="9">
        <v>2017</v>
      </c>
      <c r="L828" s="9" t="s">
        <v>34</v>
      </c>
      <c r="Y828" s="9" t="s">
        <v>4576</v>
      </c>
      <c r="Z828" s="9" t="s">
        <v>4330</v>
      </c>
      <c r="AA828" s="9" t="s">
        <v>4577</v>
      </c>
      <c r="AB828" s="9" t="s">
        <v>1072</v>
      </c>
    </row>
    <row r="829" spans="1:28" x14ac:dyDescent="0.2">
      <c r="A829" s="9">
        <v>422526</v>
      </c>
      <c r="B829" s="9" t="s">
        <v>2619</v>
      </c>
      <c r="C829" s="9" t="s">
        <v>350</v>
      </c>
      <c r="D829" s="9" t="s">
        <v>425</v>
      </c>
      <c r="E829" s="9" t="s">
        <v>92</v>
      </c>
      <c r="F829" s="188">
        <v>36439</v>
      </c>
      <c r="G829" s="9" t="s">
        <v>34</v>
      </c>
      <c r="H829" s="9" t="s">
        <v>31</v>
      </c>
      <c r="I829" s="9" t="s">
        <v>172</v>
      </c>
      <c r="J829" s="9" t="s">
        <v>29</v>
      </c>
      <c r="K829" s="9">
        <v>2016</v>
      </c>
      <c r="L829" s="9" t="s">
        <v>34</v>
      </c>
    </row>
    <row r="830" spans="1:28" x14ac:dyDescent="0.2">
      <c r="A830" s="9">
        <v>422528</v>
      </c>
      <c r="B830" s="9" t="s">
        <v>2620</v>
      </c>
      <c r="C830" s="9" t="s">
        <v>2002</v>
      </c>
      <c r="D830" s="9" t="s">
        <v>485</v>
      </c>
      <c r="E830" s="9" t="s">
        <v>92</v>
      </c>
      <c r="F830" s="188">
        <v>35435</v>
      </c>
      <c r="G830" s="9" t="s">
        <v>596</v>
      </c>
      <c r="H830" s="9" t="s">
        <v>31</v>
      </c>
      <c r="I830" s="9" t="s">
        <v>172</v>
      </c>
      <c r="J830" s="9" t="s">
        <v>29</v>
      </c>
      <c r="K830" s="9">
        <v>2014</v>
      </c>
      <c r="L830" s="9" t="s">
        <v>46</v>
      </c>
      <c r="Y830" s="9" t="s">
        <v>4578</v>
      </c>
      <c r="Z830" s="9" t="s">
        <v>4579</v>
      </c>
      <c r="AA830" s="9" t="s">
        <v>4580</v>
      </c>
      <c r="AB830" s="9" t="s">
        <v>4581</v>
      </c>
    </row>
    <row r="831" spans="1:28" x14ac:dyDescent="0.2">
      <c r="A831" s="9">
        <v>422530</v>
      </c>
      <c r="B831" s="9" t="s">
        <v>2621</v>
      </c>
      <c r="C831" s="9" t="s">
        <v>284</v>
      </c>
      <c r="D831" s="9" t="s">
        <v>366</v>
      </c>
      <c r="E831" s="9" t="s">
        <v>92</v>
      </c>
      <c r="F831" s="188">
        <v>36413</v>
      </c>
      <c r="G831" s="9" t="s">
        <v>34</v>
      </c>
      <c r="H831" s="9" t="s">
        <v>31</v>
      </c>
      <c r="I831" s="9" t="s">
        <v>172</v>
      </c>
      <c r="J831" s="9" t="s">
        <v>32</v>
      </c>
      <c r="K831" s="9">
        <v>2017</v>
      </c>
      <c r="L831" s="9" t="s">
        <v>46</v>
      </c>
      <c r="Q831" s="9">
        <v>2000</v>
      </c>
      <c r="V831" s="9" t="s">
        <v>269</v>
      </c>
      <c r="W831" s="9" t="s">
        <v>269</v>
      </c>
    </row>
    <row r="832" spans="1:28" x14ac:dyDescent="0.2">
      <c r="A832" s="9">
        <v>422531</v>
      </c>
      <c r="B832" s="9" t="s">
        <v>2622</v>
      </c>
      <c r="C832" s="9" t="s">
        <v>1322</v>
      </c>
      <c r="D832" s="9" t="s">
        <v>478</v>
      </c>
      <c r="E832" s="9" t="s">
        <v>92</v>
      </c>
      <c r="F832" s="188">
        <v>35431</v>
      </c>
      <c r="G832" s="9" t="s">
        <v>408</v>
      </c>
      <c r="H832" s="9" t="s">
        <v>31</v>
      </c>
      <c r="I832" s="9" t="s">
        <v>172</v>
      </c>
      <c r="J832" s="9" t="s">
        <v>32</v>
      </c>
      <c r="K832" s="9">
        <v>2014</v>
      </c>
      <c r="L832" s="9" t="s">
        <v>34</v>
      </c>
      <c r="N832" s="9">
        <v>928</v>
      </c>
      <c r="O832" s="188">
        <v>44599.415879629632</v>
      </c>
      <c r="P832" s="9">
        <v>14000</v>
      </c>
      <c r="Y832" s="9" t="s">
        <v>4582</v>
      </c>
      <c r="Z832" s="9" t="s">
        <v>4554</v>
      </c>
      <c r="AA832" s="9" t="s">
        <v>1130</v>
      </c>
      <c r="AB832" s="9" t="s">
        <v>1037</v>
      </c>
    </row>
    <row r="833" spans="1:28" x14ac:dyDescent="0.2">
      <c r="A833" s="9">
        <v>422537</v>
      </c>
      <c r="B833" s="9" t="s">
        <v>2623</v>
      </c>
      <c r="C833" s="9" t="s">
        <v>988</v>
      </c>
      <c r="D833" s="9" t="s">
        <v>490</v>
      </c>
      <c r="E833" s="9" t="s">
        <v>92</v>
      </c>
      <c r="F833" s="188">
        <v>35810</v>
      </c>
      <c r="G833" s="9" t="s">
        <v>34</v>
      </c>
      <c r="H833" s="9" t="s">
        <v>31</v>
      </c>
      <c r="I833" s="9" t="s">
        <v>172</v>
      </c>
      <c r="J833" s="9" t="s">
        <v>29</v>
      </c>
      <c r="K833" s="9">
        <v>2017</v>
      </c>
      <c r="L833" s="9" t="s">
        <v>46</v>
      </c>
      <c r="Y833" s="9" t="s">
        <v>4583</v>
      </c>
      <c r="Z833" s="9" t="s">
        <v>4584</v>
      </c>
      <c r="AA833" s="9" t="s">
        <v>1138</v>
      </c>
      <c r="AB833" s="9" t="s">
        <v>1072</v>
      </c>
    </row>
    <row r="834" spans="1:28" x14ac:dyDescent="0.2">
      <c r="A834" s="9">
        <v>422542</v>
      </c>
      <c r="B834" s="9" t="s">
        <v>2624</v>
      </c>
      <c r="C834" s="9" t="s">
        <v>480</v>
      </c>
      <c r="D834" s="9" t="s">
        <v>290</v>
      </c>
      <c r="E834" s="9" t="s">
        <v>92</v>
      </c>
      <c r="F834" s="188">
        <v>36253</v>
      </c>
      <c r="G834" s="9" t="s">
        <v>34</v>
      </c>
      <c r="H834" s="9" t="s">
        <v>31</v>
      </c>
      <c r="I834" s="9" t="s">
        <v>172</v>
      </c>
      <c r="J834" s="9" t="s">
        <v>29</v>
      </c>
      <c r="K834" s="9">
        <v>2017</v>
      </c>
      <c r="L834" s="9" t="s">
        <v>34</v>
      </c>
      <c r="Y834" s="9" t="s">
        <v>4585</v>
      </c>
      <c r="Z834" s="9" t="s">
        <v>1140</v>
      </c>
      <c r="AA834" s="9" t="s">
        <v>1141</v>
      </c>
      <c r="AB834" s="9" t="s">
        <v>1054</v>
      </c>
    </row>
    <row r="835" spans="1:28" x14ac:dyDescent="0.2">
      <c r="A835" s="9">
        <v>422545</v>
      </c>
      <c r="B835" s="9" t="s">
        <v>2625</v>
      </c>
      <c r="C835" s="9" t="s">
        <v>284</v>
      </c>
      <c r="D835" s="9" t="s">
        <v>1015</v>
      </c>
      <c r="E835" s="9" t="s">
        <v>92</v>
      </c>
      <c r="F835" s="188">
        <v>35796</v>
      </c>
      <c r="G835" s="9" t="s">
        <v>482</v>
      </c>
      <c r="H835" s="9" t="s">
        <v>31</v>
      </c>
      <c r="I835" s="9" t="s">
        <v>172</v>
      </c>
      <c r="J835" s="9" t="s">
        <v>32</v>
      </c>
      <c r="K835" s="9">
        <v>2016</v>
      </c>
      <c r="L835" s="9" t="s">
        <v>89</v>
      </c>
      <c r="Y835" s="9" t="s">
        <v>4586</v>
      </c>
      <c r="Z835" s="9" t="s">
        <v>1096</v>
      </c>
      <c r="AA835" s="9" t="s">
        <v>4587</v>
      </c>
      <c r="AB835" s="9" t="s">
        <v>1038</v>
      </c>
    </row>
    <row r="836" spans="1:28" x14ac:dyDescent="0.2">
      <c r="A836" s="9">
        <v>422549</v>
      </c>
      <c r="B836" s="9" t="s">
        <v>2626</v>
      </c>
      <c r="C836" s="9" t="s">
        <v>393</v>
      </c>
      <c r="D836" s="9" t="s">
        <v>352</v>
      </c>
      <c r="E836" s="9" t="s">
        <v>92</v>
      </c>
      <c r="F836" s="188">
        <v>36526</v>
      </c>
      <c r="G836" s="9" t="s">
        <v>34</v>
      </c>
      <c r="H836" s="9" t="s">
        <v>31</v>
      </c>
      <c r="I836" s="9" t="s">
        <v>172</v>
      </c>
      <c r="J836" s="9" t="s">
        <v>29</v>
      </c>
      <c r="K836" s="9">
        <v>2017</v>
      </c>
      <c r="L836" s="9" t="s">
        <v>63</v>
      </c>
      <c r="Y836" s="9" t="s">
        <v>4588</v>
      </c>
      <c r="Z836" s="9" t="s">
        <v>4589</v>
      </c>
      <c r="AA836" s="9" t="s">
        <v>4590</v>
      </c>
      <c r="AB836" s="9" t="s">
        <v>1054</v>
      </c>
    </row>
    <row r="837" spans="1:28" x14ac:dyDescent="0.2">
      <c r="A837" s="9">
        <v>422550</v>
      </c>
      <c r="B837" s="9" t="s">
        <v>2627</v>
      </c>
      <c r="C837" s="9" t="s">
        <v>491</v>
      </c>
      <c r="D837" s="9" t="s">
        <v>723</v>
      </c>
      <c r="E837" s="9" t="s">
        <v>92</v>
      </c>
      <c r="F837" s="188">
        <v>35989</v>
      </c>
      <c r="G837" s="9" t="s">
        <v>34</v>
      </c>
      <c r="H837" s="9" t="s">
        <v>31</v>
      </c>
      <c r="I837" s="9" t="s">
        <v>172</v>
      </c>
      <c r="J837" s="9" t="s">
        <v>32</v>
      </c>
      <c r="K837" s="9">
        <v>2017</v>
      </c>
      <c r="L837" s="9" t="s">
        <v>34</v>
      </c>
      <c r="Y837" s="9" t="s">
        <v>4591</v>
      </c>
      <c r="Z837" s="9" t="s">
        <v>4592</v>
      </c>
      <c r="AA837" s="9" t="s">
        <v>4593</v>
      </c>
      <c r="AB837" s="9" t="s">
        <v>1072</v>
      </c>
    </row>
    <row r="838" spans="1:28" x14ac:dyDescent="0.2">
      <c r="A838" s="9">
        <v>422567</v>
      </c>
      <c r="B838" s="9" t="s">
        <v>2628</v>
      </c>
      <c r="C838" s="9" t="s">
        <v>284</v>
      </c>
      <c r="D838" s="9" t="s">
        <v>297</v>
      </c>
      <c r="E838" s="9" t="s">
        <v>92</v>
      </c>
      <c r="F838" s="188">
        <v>35457</v>
      </c>
      <c r="G838" s="9" t="s">
        <v>298</v>
      </c>
      <c r="H838" s="9" t="s">
        <v>31</v>
      </c>
      <c r="I838" s="9" t="s">
        <v>172</v>
      </c>
      <c r="J838" s="9" t="s">
        <v>32</v>
      </c>
      <c r="K838" s="9">
        <v>2014</v>
      </c>
      <c r="L838" s="9" t="s">
        <v>83</v>
      </c>
      <c r="N838" s="9">
        <v>961</v>
      </c>
      <c r="O838" s="188">
        <v>44599.523206018515</v>
      </c>
      <c r="P838" s="9">
        <v>55000</v>
      </c>
      <c r="Y838" s="9" t="s">
        <v>4594</v>
      </c>
      <c r="Z838" s="9" t="s">
        <v>1104</v>
      </c>
      <c r="AA838" s="9" t="s">
        <v>1105</v>
      </c>
      <c r="AB838" s="9" t="s">
        <v>1054</v>
      </c>
    </row>
    <row r="839" spans="1:28" x14ac:dyDescent="0.2">
      <c r="A839" s="9">
        <v>422581</v>
      </c>
      <c r="B839" s="9" t="s">
        <v>2629</v>
      </c>
      <c r="C839" s="9" t="s">
        <v>565</v>
      </c>
      <c r="D839" s="9" t="s">
        <v>619</v>
      </c>
      <c r="E839" s="9" t="s">
        <v>92</v>
      </c>
      <c r="F839" s="188">
        <v>36526</v>
      </c>
      <c r="G839" s="9" t="s">
        <v>34</v>
      </c>
      <c r="H839" s="9" t="s">
        <v>31</v>
      </c>
      <c r="I839" s="9" t="s">
        <v>172</v>
      </c>
      <c r="J839" s="9" t="s">
        <v>29</v>
      </c>
      <c r="K839" s="9">
        <v>2017</v>
      </c>
      <c r="L839" s="9" t="s">
        <v>34</v>
      </c>
      <c r="Y839" s="9" t="s">
        <v>4595</v>
      </c>
      <c r="Z839" s="9" t="s">
        <v>1158</v>
      </c>
      <c r="AA839" s="9" t="s">
        <v>4596</v>
      </c>
      <c r="AB839" s="9" t="s">
        <v>1049</v>
      </c>
    </row>
    <row r="840" spans="1:28" x14ac:dyDescent="0.2">
      <c r="A840" s="9">
        <v>422583</v>
      </c>
      <c r="B840" s="9" t="s">
        <v>2630</v>
      </c>
      <c r="C840" s="9" t="s">
        <v>616</v>
      </c>
      <c r="D840" s="9" t="s">
        <v>372</v>
      </c>
      <c r="E840" s="9" t="s">
        <v>93</v>
      </c>
      <c r="F840" s="188">
        <v>35857</v>
      </c>
      <c r="G840" s="9" t="s">
        <v>34</v>
      </c>
      <c r="H840" s="9" t="s">
        <v>31</v>
      </c>
      <c r="I840" s="9" t="s">
        <v>172</v>
      </c>
      <c r="J840" s="9" t="s">
        <v>29</v>
      </c>
      <c r="K840" s="9">
        <v>2017</v>
      </c>
      <c r="L840" s="9" t="s">
        <v>46</v>
      </c>
    </row>
    <row r="841" spans="1:28" x14ac:dyDescent="0.2">
      <c r="A841" s="9">
        <v>422611</v>
      </c>
      <c r="B841" s="9" t="s">
        <v>2631</v>
      </c>
      <c r="C841" s="9" t="s">
        <v>347</v>
      </c>
      <c r="D841" s="9" t="s">
        <v>2632</v>
      </c>
      <c r="E841" s="9" t="s">
        <v>93</v>
      </c>
      <c r="F841" s="188">
        <v>36416</v>
      </c>
      <c r="G841" s="9" t="s">
        <v>273</v>
      </c>
      <c r="H841" s="9" t="s">
        <v>31</v>
      </c>
      <c r="I841" s="9" t="s">
        <v>172</v>
      </c>
      <c r="J841" s="9" t="s">
        <v>32</v>
      </c>
      <c r="K841" s="9">
        <v>2017</v>
      </c>
      <c r="L841" s="9" t="s">
        <v>34</v>
      </c>
      <c r="Q841" s="9">
        <v>2000</v>
      </c>
      <c r="W841" s="9" t="s">
        <v>269</v>
      </c>
    </row>
    <row r="842" spans="1:28" x14ac:dyDescent="0.2">
      <c r="A842" s="9">
        <v>422638</v>
      </c>
      <c r="B842" s="9" t="s">
        <v>2633</v>
      </c>
      <c r="C842" s="9" t="s">
        <v>988</v>
      </c>
      <c r="D842" s="9" t="s">
        <v>723</v>
      </c>
      <c r="E842" s="9" t="s">
        <v>93</v>
      </c>
      <c r="F842" s="188">
        <v>36161</v>
      </c>
      <c r="G842" s="9" t="s">
        <v>34</v>
      </c>
      <c r="H842" s="9" t="s">
        <v>31</v>
      </c>
      <c r="I842" s="9" t="s">
        <v>172</v>
      </c>
      <c r="J842" s="9" t="s">
        <v>29</v>
      </c>
      <c r="K842" s="9">
        <v>2015</v>
      </c>
      <c r="L842" s="9" t="s">
        <v>34</v>
      </c>
      <c r="Y842" s="9" t="s">
        <v>4597</v>
      </c>
      <c r="Z842" s="9" t="s">
        <v>4598</v>
      </c>
      <c r="AA842" s="9" t="s">
        <v>4599</v>
      </c>
      <c r="AB842" s="9" t="s">
        <v>1072</v>
      </c>
    </row>
    <row r="843" spans="1:28" x14ac:dyDescent="0.2">
      <c r="A843" s="9">
        <v>422645</v>
      </c>
      <c r="B843" s="9" t="s">
        <v>2634</v>
      </c>
      <c r="C843" s="9" t="s">
        <v>284</v>
      </c>
      <c r="D843" s="9" t="s">
        <v>272</v>
      </c>
      <c r="E843" s="9" t="s">
        <v>93</v>
      </c>
      <c r="F843" s="188">
        <v>36414</v>
      </c>
      <c r="G843" s="9" t="s">
        <v>34</v>
      </c>
      <c r="H843" s="9" t="s">
        <v>35</v>
      </c>
      <c r="I843" s="9" t="s">
        <v>172</v>
      </c>
      <c r="J843" s="9" t="s">
        <v>32</v>
      </c>
      <c r="K843" s="9">
        <v>2017</v>
      </c>
      <c r="L843" s="9" t="s">
        <v>46</v>
      </c>
      <c r="Y843" s="9" t="s">
        <v>4600</v>
      </c>
      <c r="Z843" s="9" t="s">
        <v>1075</v>
      </c>
      <c r="AA843" s="9" t="s">
        <v>3850</v>
      </c>
      <c r="AB843" s="9" t="s">
        <v>1049</v>
      </c>
    </row>
    <row r="844" spans="1:28" x14ac:dyDescent="0.2">
      <c r="A844" s="9">
        <v>422659</v>
      </c>
      <c r="B844" s="9" t="s">
        <v>2635</v>
      </c>
      <c r="C844" s="9" t="s">
        <v>317</v>
      </c>
      <c r="D844" s="9" t="s">
        <v>272</v>
      </c>
      <c r="E844" s="9" t="s">
        <v>93</v>
      </c>
      <c r="F844" s="188">
        <v>35437</v>
      </c>
      <c r="G844" s="9" t="s">
        <v>2636</v>
      </c>
      <c r="H844" s="9" t="s">
        <v>31</v>
      </c>
      <c r="I844" s="9" t="s">
        <v>172</v>
      </c>
      <c r="J844" s="9" t="s">
        <v>32</v>
      </c>
      <c r="K844" s="9">
        <v>2014</v>
      </c>
      <c r="L844" s="9" t="s">
        <v>46</v>
      </c>
    </row>
    <row r="845" spans="1:28" x14ac:dyDescent="0.2">
      <c r="A845" s="9">
        <v>422667</v>
      </c>
      <c r="B845" s="9" t="s">
        <v>2637</v>
      </c>
      <c r="C845" s="9" t="s">
        <v>284</v>
      </c>
      <c r="D845" s="9" t="s">
        <v>285</v>
      </c>
      <c r="E845" s="9" t="s">
        <v>92</v>
      </c>
      <c r="F845" s="188">
        <v>36486</v>
      </c>
      <c r="G845" s="9" t="s">
        <v>34</v>
      </c>
      <c r="H845" s="9" t="s">
        <v>31</v>
      </c>
      <c r="I845" s="9" t="s">
        <v>172</v>
      </c>
      <c r="J845" s="9" t="s">
        <v>32</v>
      </c>
      <c r="K845" s="9">
        <v>2017</v>
      </c>
      <c r="L845" s="9" t="s">
        <v>34</v>
      </c>
      <c r="Y845" s="9" t="s">
        <v>4601</v>
      </c>
      <c r="Z845" s="9" t="s">
        <v>1096</v>
      </c>
      <c r="AA845" s="9" t="s">
        <v>1047</v>
      </c>
      <c r="AB845" s="9" t="s">
        <v>1038</v>
      </c>
    </row>
    <row r="846" spans="1:28" x14ac:dyDescent="0.2">
      <c r="A846" s="9">
        <v>422670</v>
      </c>
      <c r="B846" s="9" t="s">
        <v>993</v>
      </c>
      <c r="C846" s="9" t="s">
        <v>306</v>
      </c>
      <c r="D846" s="9" t="s">
        <v>962</v>
      </c>
      <c r="E846" s="9" t="s">
        <v>93</v>
      </c>
      <c r="F846" s="188">
        <v>29435</v>
      </c>
      <c r="G846" s="9" t="s">
        <v>301</v>
      </c>
      <c r="H846" s="9" t="s">
        <v>31</v>
      </c>
      <c r="I846" s="9" t="s">
        <v>172</v>
      </c>
      <c r="J846" s="9" t="s">
        <v>29</v>
      </c>
      <c r="K846" s="9">
        <v>1999</v>
      </c>
      <c r="L846" s="9" t="s">
        <v>89</v>
      </c>
      <c r="Y846" s="9" t="s">
        <v>4602</v>
      </c>
      <c r="Z846" s="9" t="s">
        <v>1058</v>
      </c>
      <c r="AA846" s="9" t="s">
        <v>3910</v>
      </c>
      <c r="AB846" s="9" t="s">
        <v>1054</v>
      </c>
    </row>
    <row r="847" spans="1:28" x14ac:dyDescent="0.2">
      <c r="A847" s="9">
        <v>422684</v>
      </c>
      <c r="B847" s="9" t="s">
        <v>2638</v>
      </c>
      <c r="C847" s="9" t="s">
        <v>709</v>
      </c>
      <c r="D847" s="9" t="s">
        <v>488</v>
      </c>
      <c r="E847" s="9" t="s">
        <v>93</v>
      </c>
      <c r="F847" s="188">
        <v>35935</v>
      </c>
      <c r="G847" s="9" t="s">
        <v>34</v>
      </c>
      <c r="H847" s="9" t="s">
        <v>31</v>
      </c>
      <c r="I847" s="9" t="s">
        <v>172</v>
      </c>
      <c r="J847" s="9" t="s">
        <v>29</v>
      </c>
      <c r="K847" s="9">
        <v>2017</v>
      </c>
      <c r="L847" s="9" t="s">
        <v>34</v>
      </c>
      <c r="Y847" s="9" t="s">
        <v>4603</v>
      </c>
      <c r="Z847" s="9" t="s">
        <v>4604</v>
      </c>
      <c r="AA847" s="9" t="s">
        <v>4605</v>
      </c>
      <c r="AB847" s="9" t="s">
        <v>1038</v>
      </c>
    </row>
    <row r="848" spans="1:28" x14ac:dyDescent="0.2">
      <c r="A848" s="9">
        <v>422703</v>
      </c>
      <c r="B848" s="9" t="s">
        <v>2639</v>
      </c>
      <c r="C848" s="9" t="s">
        <v>306</v>
      </c>
      <c r="D848" s="9" t="s">
        <v>477</v>
      </c>
      <c r="E848" s="9" t="s">
        <v>92</v>
      </c>
      <c r="F848" s="188">
        <v>35980</v>
      </c>
      <c r="G848" s="9" t="s">
        <v>899</v>
      </c>
      <c r="H848" s="9" t="s">
        <v>31</v>
      </c>
      <c r="I848" s="9" t="s">
        <v>172</v>
      </c>
      <c r="J848" s="9" t="s">
        <v>32</v>
      </c>
      <c r="K848" s="9">
        <v>2016</v>
      </c>
      <c r="L848" s="9" t="s">
        <v>34</v>
      </c>
      <c r="Y848" s="9" t="s">
        <v>4606</v>
      </c>
      <c r="Z848" s="9" t="s">
        <v>1134</v>
      </c>
      <c r="AA848" s="9" t="s">
        <v>4169</v>
      </c>
      <c r="AB848" s="9" t="s">
        <v>4607</v>
      </c>
    </row>
    <row r="849" spans="1:28" x14ac:dyDescent="0.2">
      <c r="A849" s="9">
        <v>422714</v>
      </c>
      <c r="B849" s="9" t="s">
        <v>2640</v>
      </c>
      <c r="C849" s="9" t="s">
        <v>515</v>
      </c>
      <c r="D849" s="9" t="s">
        <v>2641</v>
      </c>
      <c r="E849" s="9" t="s">
        <v>282</v>
      </c>
      <c r="F849" s="188">
        <v>36245</v>
      </c>
      <c r="G849" s="9" t="s">
        <v>34</v>
      </c>
      <c r="H849" s="9" t="s">
        <v>31</v>
      </c>
      <c r="I849" s="9" t="s">
        <v>172</v>
      </c>
      <c r="J849" s="9" t="s">
        <v>32</v>
      </c>
      <c r="K849" s="9">
        <v>2017</v>
      </c>
      <c r="L849" s="9" t="s">
        <v>34</v>
      </c>
      <c r="Y849" s="9" t="s">
        <v>4608</v>
      </c>
      <c r="Z849" s="9" t="s">
        <v>4609</v>
      </c>
      <c r="AA849" s="9" t="s">
        <v>4610</v>
      </c>
      <c r="AB849" s="9" t="s">
        <v>1038</v>
      </c>
    </row>
    <row r="850" spans="1:28" x14ac:dyDescent="0.2">
      <c r="A850" s="9">
        <v>422717</v>
      </c>
      <c r="B850" s="9" t="s">
        <v>2642</v>
      </c>
      <c r="C850" s="9" t="s">
        <v>502</v>
      </c>
      <c r="D850" s="9" t="s">
        <v>295</v>
      </c>
      <c r="E850" s="9" t="s">
        <v>92</v>
      </c>
      <c r="F850" s="188">
        <v>36351</v>
      </c>
      <c r="G850" s="9" t="s">
        <v>34</v>
      </c>
      <c r="H850" s="9" t="s">
        <v>31</v>
      </c>
      <c r="I850" s="9" t="s">
        <v>172</v>
      </c>
      <c r="J850" s="9" t="s">
        <v>29</v>
      </c>
      <c r="K850" s="9">
        <v>2017</v>
      </c>
      <c r="L850" s="9" t="s">
        <v>34</v>
      </c>
      <c r="Y850" s="9" t="s">
        <v>4611</v>
      </c>
      <c r="Z850" s="9" t="s">
        <v>4612</v>
      </c>
      <c r="AA850" s="9" t="s">
        <v>4613</v>
      </c>
      <c r="AB850" s="9" t="s">
        <v>1038</v>
      </c>
    </row>
    <row r="851" spans="1:28" x14ac:dyDescent="0.2">
      <c r="A851" s="9">
        <v>422718</v>
      </c>
      <c r="B851" s="9" t="s">
        <v>2643</v>
      </c>
      <c r="C851" s="9" t="s">
        <v>2045</v>
      </c>
      <c r="D851" s="9" t="s">
        <v>328</v>
      </c>
      <c r="E851" s="9" t="s">
        <v>93</v>
      </c>
      <c r="F851" s="188">
        <v>33884</v>
      </c>
      <c r="G851" s="9" t="s">
        <v>34</v>
      </c>
      <c r="H851" s="9" t="s">
        <v>31</v>
      </c>
      <c r="I851" s="9" t="s">
        <v>172</v>
      </c>
      <c r="J851" s="9" t="s">
        <v>32</v>
      </c>
      <c r="K851" s="9">
        <v>2011</v>
      </c>
      <c r="L851" s="9" t="s">
        <v>46</v>
      </c>
      <c r="N851" s="9">
        <v>1002</v>
      </c>
      <c r="O851" s="188">
        <v>44600.496064814812</v>
      </c>
      <c r="P851" s="9">
        <v>20000</v>
      </c>
      <c r="Y851" s="9" t="s">
        <v>4614</v>
      </c>
      <c r="Z851" s="9" t="s">
        <v>4615</v>
      </c>
      <c r="AA851" s="9" t="s">
        <v>1132</v>
      </c>
      <c r="AB851" s="9" t="s">
        <v>1054</v>
      </c>
    </row>
    <row r="852" spans="1:28" x14ac:dyDescent="0.2">
      <c r="A852" s="9">
        <v>422724</v>
      </c>
      <c r="B852" s="9" t="s">
        <v>2644</v>
      </c>
      <c r="C852" s="9" t="s">
        <v>497</v>
      </c>
      <c r="D852" s="9" t="s">
        <v>349</v>
      </c>
      <c r="E852" s="9" t="s">
        <v>93</v>
      </c>
      <c r="F852" s="188">
        <v>34806</v>
      </c>
      <c r="G852" s="9" t="s">
        <v>367</v>
      </c>
      <c r="H852" s="9" t="s">
        <v>31</v>
      </c>
      <c r="I852" s="9" t="s">
        <v>172</v>
      </c>
      <c r="J852" s="9" t="s">
        <v>29</v>
      </c>
      <c r="K852" s="9">
        <v>2013</v>
      </c>
      <c r="L852" s="9" t="s">
        <v>34</v>
      </c>
      <c r="Y852" s="9" t="s">
        <v>4616</v>
      </c>
      <c r="Z852" s="9" t="s">
        <v>4617</v>
      </c>
      <c r="AA852" s="9" t="s">
        <v>1154</v>
      </c>
      <c r="AB852" s="9" t="s">
        <v>1072</v>
      </c>
    </row>
    <row r="853" spans="1:28" x14ac:dyDescent="0.2">
      <c r="A853" s="9">
        <v>422728</v>
      </c>
      <c r="B853" s="9" t="s">
        <v>2645</v>
      </c>
      <c r="C853" s="9" t="s">
        <v>620</v>
      </c>
      <c r="D853" s="9" t="s">
        <v>1015</v>
      </c>
      <c r="E853" s="9" t="s">
        <v>93</v>
      </c>
      <c r="F853" s="188">
        <v>33710</v>
      </c>
      <c r="G853" s="9" t="s">
        <v>2646</v>
      </c>
      <c r="H853" s="9" t="s">
        <v>31</v>
      </c>
      <c r="I853" s="9" t="s">
        <v>172</v>
      </c>
      <c r="J853" s="9" t="s">
        <v>32</v>
      </c>
      <c r="K853" s="9">
        <v>2010</v>
      </c>
      <c r="Q853" s="9">
        <v>2000</v>
      </c>
      <c r="W853" s="9" t="s">
        <v>269</v>
      </c>
    </row>
    <row r="854" spans="1:28" x14ac:dyDescent="0.2">
      <c r="A854" s="9">
        <v>422730</v>
      </c>
      <c r="B854" s="9" t="s">
        <v>2647</v>
      </c>
      <c r="C854" s="9" t="s">
        <v>1443</v>
      </c>
      <c r="D854" s="9" t="s">
        <v>362</v>
      </c>
      <c r="E854" s="9" t="s">
        <v>93</v>
      </c>
      <c r="F854" s="188">
        <v>29428</v>
      </c>
      <c r="G854" s="9" t="s">
        <v>34</v>
      </c>
      <c r="H854" s="9" t="s">
        <v>31</v>
      </c>
      <c r="I854" s="9" t="s">
        <v>172</v>
      </c>
      <c r="J854" s="9" t="s">
        <v>32</v>
      </c>
      <c r="K854" s="9">
        <v>1998</v>
      </c>
      <c r="L854" s="9" t="s">
        <v>34</v>
      </c>
      <c r="Y854" s="9" t="s">
        <v>4618</v>
      </c>
      <c r="Z854" s="9" t="s">
        <v>4619</v>
      </c>
      <c r="AA854" s="9" t="s">
        <v>4620</v>
      </c>
      <c r="AB854" s="9" t="s">
        <v>1038</v>
      </c>
    </row>
    <row r="855" spans="1:28" x14ac:dyDescent="0.2">
      <c r="A855" s="9">
        <v>422739</v>
      </c>
      <c r="B855" s="9" t="s">
        <v>2648</v>
      </c>
      <c r="C855" s="9" t="s">
        <v>371</v>
      </c>
      <c r="D855" s="9" t="s">
        <v>2649</v>
      </c>
      <c r="E855" s="9" t="s">
        <v>93</v>
      </c>
      <c r="F855" s="188">
        <v>36186</v>
      </c>
      <c r="G855" s="9" t="s">
        <v>273</v>
      </c>
      <c r="H855" s="9" t="s">
        <v>31</v>
      </c>
      <c r="I855" s="9" t="s">
        <v>172</v>
      </c>
      <c r="J855" s="9" t="s">
        <v>29</v>
      </c>
      <c r="K855" s="9">
        <v>2017</v>
      </c>
      <c r="L855" s="9" t="s">
        <v>46</v>
      </c>
      <c r="Q855" s="9">
        <v>2000</v>
      </c>
      <c r="V855" s="9" t="s">
        <v>269</v>
      </c>
      <c r="W855" s="9" t="s">
        <v>269</v>
      </c>
    </row>
    <row r="856" spans="1:28" x14ac:dyDescent="0.2">
      <c r="A856" s="9">
        <v>422752</v>
      </c>
      <c r="B856" s="9" t="s">
        <v>2650</v>
      </c>
      <c r="C856" s="9" t="s">
        <v>458</v>
      </c>
      <c r="D856" s="9" t="s">
        <v>369</v>
      </c>
      <c r="E856" s="9" t="s">
        <v>93</v>
      </c>
      <c r="F856" s="188">
        <v>36321</v>
      </c>
      <c r="G856" s="9" t="s">
        <v>34</v>
      </c>
      <c r="H856" s="9" t="s">
        <v>31</v>
      </c>
      <c r="I856" s="9" t="s">
        <v>172</v>
      </c>
      <c r="J856" s="9" t="s">
        <v>29</v>
      </c>
      <c r="K856" s="9">
        <v>2017</v>
      </c>
      <c r="L856" s="9" t="s">
        <v>46</v>
      </c>
    </row>
    <row r="857" spans="1:28" x14ac:dyDescent="0.2">
      <c r="A857" s="9">
        <v>422756</v>
      </c>
      <c r="B857" s="9" t="s">
        <v>2651</v>
      </c>
      <c r="C857" s="9" t="s">
        <v>270</v>
      </c>
      <c r="D857" s="9" t="s">
        <v>278</v>
      </c>
      <c r="E857" s="9" t="s">
        <v>92</v>
      </c>
      <c r="F857" s="188">
        <v>36342</v>
      </c>
      <c r="G857" s="9" t="s">
        <v>338</v>
      </c>
      <c r="H857" s="9" t="s">
        <v>31</v>
      </c>
      <c r="I857" s="9" t="s">
        <v>172</v>
      </c>
      <c r="J857" s="9" t="s">
        <v>29</v>
      </c>
      <c r="K857" s="9">
        <v>2017</v>
      </c>
      <c r="L857" s="9" t="s">
        <v>46</v>
      </c>
      <c r="Y857" s="9" t="s">
        <v>4621</v>
      </c>
      <c r="Z857" s="9" t="s">
        <v>1056</v>
      </c>
      <c r="AA857" s="9" t="s">
        <v>1055</v>
      </c>
      <c r="AB857" s="9" t="s">
        <v>1049</v>
      </c>
    </row>
    <row r="858" spans="1:28" x14ac:dyDescent="0.2">
      <c r="A858" s="9">
        <v>422758</v>
      </c>
      <c r="B858" s="9" t="s">
        <v>2652</v>
      </c>
      <c r="C858" s="9" t="s">
        <v>2605</v>
      </c>
      <c r="D858" s="9" t="s">
        <v>505</v>
      </c>
      <c r="E858" s="9" t="s">
        <v>92</v>
      </c>
      <c r="F858" s="188">
        <v>35964</v>
      </c>
      <c r="G858" s="9" t="s">
        <v>34</v>
      </c>
      <c r="H858" s="9" t="s">
        <v>31</v>
      </c>
      <c r="I858" s="9" t="s">
        <v>172</v>
      </c>
      <c r="J858" s="9" t="s">
        <v>29</v>
      </c>
      <c r="K858" s="9">
        <v>2017</v>
      </c>
      <c r="L858" s="9" t="s">
        <v>34</v>
      </c>
      <c r="Y858" s="9" t="s">
        <v>4622</v>
      </c>
      <c r="Z858" s="9" t="s">
        <v>4623</v>
      </c>
      <c r="AA858" s="9" t="s">
        <v>4624</v>
      </c>
      <c r="AB858" s="9" t="s">
        <v>1072</v>
      </c>
    </row>
    <row r="859" spans="1:28" x14ac:dyDescent="0.2">
      <c r="A859" s="9">
        <v>422761</v>
      </c>
      <c r="B859" s="9" t="s">
        <v>2653</v>
      </c>
      <c r="C859" s="9" t="s">
        <v>302</v>
      </c>
      <c r="D859" s="9" t="s">
        <v>824</v>
      </c>
      <c r="E859" s="9" t="s">
        <v>92</v>
      </c>
      <c r="F859" s="188">
        <v>36225</v>
      </c>
      <c r="G859" s="9" t="s">
        <v>34</v>
      </c>
      <c r="H859" s="9" t="s">
        <v>31</v>
      </c>
      <c r="I859" s="9" t="s">
        <v>172</v>
      </c>
      <c r="J859" s="9" t="s">
        <v>29</v>
      </c>
      <c r="K859" s="9">
        <v>2017</v>
      </c>
      <c r="L859" s="9" t="s">
        <v>34</v>
      </c>
      <c r="Y859" s="9" t="s">
        <v>4625</v>
      </c>
      <c r="Z859" s="9" t="s">
        <v>1045</v>
      </c>
      <c r="AA859" s="9" t="s">
        <v>4626</v>
      </c>
      <c r="AB859" s="9" t="s">
        <v>1072</v>
      </c>
    </row>
    <row r="860" spans="1:28" x14ac:dyDescent="0.2">
      <c r="A860" s="9">
        <v>422763</v>
      </c>
      <c r="B860" s="9" t="s">
        <v>2654</v>
      </c>
      <c r="C860" s="9" t="s">
        <v>409</v>
      </c>
      <c r="D860" s="9" t="s">
        <v>2655</v>
      </c>
      <c r="E860" s="9" t="s">
        <v>92</v>
      </c>
      <c r="F860" s="188">
        <v>35490</v>
      </c>
      <c r="G860" s="9" t="s">
        <v>34</v>
      </c>
      <c r="H860" s="9" t="s">
        <v>31</v>
      </c>
      <c r="I860" s="9" t="s">
        <v>172</v>
      </c>
      <c r="J860" s="9" t="s">
        <v>32</v>
      </c>
      <c r="K860" s="9">
        <v>2017</v>
      </c>
      <c r="L860" s="9" t="s">
        <v>34</v>
      </c>
      <c r="Y860" s="9" t="s">
        <v>4627</v>
      </c>
      <c r="Z860" s="9" t="s">
        <v>4628</v>
      </c>
      <c r="AA860" s="9" t="s">
        <v>4629</v>
      </c>
      <c r="AB860" s="9" t="s">
        <v>1072</v>
      </c>
    </row>
    <row r="861" spans="1:28" x14ac:dyDescent="0.2">
      <c r="A861" s="9">
        <v>422770</v>
      </c>
      <c r="B861" s="9" t="s">
        <v>2656</v>
      </c>
      <c r="C861" s="9" t="s">
        <v>562</v>
      </c>
      <c r="D861" s="9" t="s">
        <v>625</v>
      </c>
      <c r="E861" s="9" t="s">
        <v>93</v>
      </c>
      <c r="F861" s="188">
        <v>36321</v>
      </c>
      <c r="G861" s="9" t="s">
        <v>34</v>
      </c>
      <c r="H861" s="9" t="s">
        <v>31</v>
      </c>
      <c r="I861" s="9" t="s">
        <v>172</v>
      </c>
      <c r="J861" s="9" t="s">
        <v>29</v>
      </c>
      <c r="K861" s="9">
        <v>2017</v>
      </c>
      <c r="L861" s="9" t="s">
        <v>34</v>
      </c>
      <c r="Y861" s="9" t="s">
        <v>4630</v>
      </c>
      <c r="Z861" s="9" t="s">
        <v>4631</v>
      </c>
      <c r="AA861" s="9" t="s">
        <v>1179</v>
      </c>
      <c r="AB861" s="9" t="s">
        <v>1038</v>
      </c>
    </row>
    <row r="862" spans="1:28" x14ac:dyDescent="0.2">
      <c r="A862" s="9">
        <v>422773</v>
      </c>
      <c r="B862" s="9" t="s">
        <v>2657</v>
      </c>
      <c r="C862" s="9" t="s">
        <v>2658</v>
      </c>
      <c r="D862" s="9" t="s">
        <v>279</v>
      </c>
      <c r="E862" s="9" t="s">
        <v>92</v>
      </c>
      <c r="F862" s="188">
        <v>35431</v>
      </c>
      <c r="G862" s="9" t="s">
        <v>34</v>
      </c>
      <c r="H862" s="9" t="s">
        <v>31</v>
      </c>
      <c r="I862" s="9" t="s">
        <v>172</v>
      </c>
      <c r="J862" s="9" t="s">
        <v>32</v>
      </c>
      <c r="K862" s="9">
        <v>2015</v>
      </c>
      <c r="L862" s="9" t="s">
        <v>34</v>
      </c>
      <c r="Q862" s="9">
        <v>2000</v>
      </c>
      <c r="W862" s="9" t="s">
        <v>269</v>
      </c>
    </row>
    <row r="863" spans="1:28" x14ac:dyDescent="0.2">
      <c r="A863" s="9">
        <v>422776</v>
      </c>
      <c r="B863" s="9" t="s">
        <v>2659</v>
      </c>
      <c r="C863" s="9" t="s">
        <v>502</v>
      </c>
      <c r="D863" s="9" t="s">
        <v>287</v>
      </c>
      <c r="E863" s="9" t="s">
        <v>93</v>
      </c>
      <c r="F863" s="188">
        <v>35746</v>
      </c>
      <c r="G863" s="9" t="s">
        <v>34</v>
      </c>
      <c r="H863" s="9" t="s">
        <v>31</v>
      </c>
      <c r="I863" s="9" t="s">
        <v>172</v>
      </c>
      <c r="J863" s="9" t="s">
        <v>29</v>
      </c>
      <c r="K863" s="9">
        <v>2017</v>
      </c>
      <c r="L863" s="9" t="s">
        <v>46</v>
      </c>
      <c r="Y863" s="9" t="s">
        <v>4632</v>
      </c>
      <c r="Z863" s="9" t="s">
        <v>3858</v>
      </c>
      <c r="AA863" s="9" t="s">
        <v>1088</v>
      </c>
      <c r="AB863" s="9" t="s">
        <v>1052</v>
      </c>
    </row>
    <row r="864" spans="1:28" x14ac:dyDescent="0.2">
      <c r="A864" s="9">
        <v>422782</v>
      </c>
      <c r="B864" s="9" t="s">
        <v>2660</v>
      </c>
      <c r="C864" s="9" t="s">
        <v>2658</v>
      </c>
      <c r="D864" s="9" t="s">
        <v>279</v>
      </c>
      <c r="E864" s="9" t="s">
        <v>92</v>
      </c>
      <c r="F864" s="188">
        <v>36161</v>
      </c>
      <c r="G864" s="9" t="s">
        <v>34</v>
      </c>
      <c r="H864" s="9" t="s">
        <v>31</v>
      </c>
      <c r="I864" s="9" t="s">
        <v>172</v>
      </c>
      <c r="J864" s="9" t="s">
        <v>29</v>
      </c>
      <c r="K864" s="9">
        <v>2017</v>
      </c>
      <c r="L864" s="9" t="s">
        <v>46</v>
      </c>
      <c r="Y864" s="9" t="s">
        <v>4633</v>
      </c>
      <c r="Z864" s="9" t="s">
        <v>4634</v>
      </c>
      <c r="AA864" s="9" t="s">
        <v>1092</v>
      </c>
      <c r="AB864" s="9" t="s">
        <v>1038</v>
      </c>
    </row>
    <row r="865" spans="1:28" x14ac:dyDescent="0.2">
      <c r="A865" s="9">
        <v>422784</v>
      </c>
      <c r="B865" s="9" t="s">
        <v>2661</v>
      </c>
      <c r="C865" s="9" t="s">
        <v>426</v>
      </c>
      <c r="D865" s="9" t="s">
        <v>444</v>
      </c>
      <c r="E865" s="9" t="s">
        <v>93</v>
      </c>
      <c r="F865" s="188">
        <v>36473</v>
      </c>
      <c r="G865" s="9" t="s">
        <v>34</v>
      </c>
      <c r="H865" s="9" t="s">
        <v>31</v>
      </c>
      <c r="I865" s="9" t="s">
        <v>172</v>
      </c>
      <c r="J865" s="9" t="s">
        <v>32</v>
      </c>
      <c r="K865" s="9">
        <v>2017</v>
      </c>
      <c r="L865" s="9" t="s">
        <v>34</v>
      </c>
      <c r="N865" s="9">
        <v>834</v>
      </c>
      <c r="O865" s="188">
        <v>44595.536689814813</v>
      </c>
      <c r="P865" s="9">
        <v>16000</v>
      </c>
      <c r="Y865" s="9" t="s">
        <v>4635</v>
      </c>
      <c r="Z865" s="9" t="s">
        <v>1245</v>
      </c>
      <c r="AA865" s="9" t="s">
        <v>4636</v>
      </c>
      <c r="AB865" s="9" t="s">
        <v>1038</v>
      </c>
    </row>
    <row r="866" spans="1:28" x14ac:dyDescent="0.2">
      <c r="A866" s="9">
        <v>422788</v>
      </c>
      <c r="B866" s="9" t="s">
        <v>2662</v>
      </c>
      <c r="C866" s="9" t="s">
        <v>389</v>
      </c>
      <c r="D866" s="9" t="s">
        <v>383</v>
      </c>
      <c r="E866" s="9" t="s">
        <v>93</v>
      </c>
      <c r="F866" s="188">
        <v>35066</v>
      </c>
      <c r="G866" s="9" t="s">
        <v>34</v>
      </c>
      <c r="H866" s="9" t="s">
        <v>31</v>
      </c>
      <c r="I866" s="9" t="s">
        <v>172</v>
      </c>
      <c r="J866" s="9" t="s">
        <v>29</v>
      </c>
      <c r="K866" s="9">
        <v>2014</v>
      </c>
      <c r="L866" s="9" t="s">
        <v>34</v>
      </c>
      <c r="Q866" s="9">
        <v>2000</v>
      </c>
      <c r="V866" s="9" t="s">
        <v>269</v>
      </c>
      <c r="W866" s="9" t="s">
        <v>269</v>
      </c>
    </row>
    <row r="867" spans="1:28" x14ac:dyDescent="0.2">
      <c r="A867" s="9">
        <v>422789</v>
      </c>
      <c r="B867" s="9" t="s">
        <v>2663</v>
      </c>
      <c r="C867" s="9" t="s">
        <v>284</v>
      </c>
      <c r="D867" s="9" t="s">
        <v>619</v>
      </c>
      <c r="E867" s="9" t="s">
        <v>93</v>
      </c>
      <c r="F867" s="188">
        <v>35066</v>
      </c>
      <c r="G867" s="9" t="s">
        <v>524</v>
      </c>
      <c r="H867" s="9" t="s">
        <v>31</v>
      </c>
      <c r="I867" s="9" t="s">
        <v>172</v>
      </c>
      <c r="J867" s="9" t="s">
        <v>29</v>
      </c>
      <c r="K867" s="9">
        <v>2013</v>
      </c>
      <c r="L867" s="9" t="s">
        <v>46</v>
      </c>
      <c r="Q867" s="9">
        <v>2000</v>
      </c>
      <c r="W867" s="9" t="s">
        <v>269</v>
      </c>
    </row>
    <row r="868" spans="1:28" x14ac:dyDescent="0.2">
      <c r="A868" s="9">
        <v>422809</v>
      </c>
      <c r="B868" s="9" t="s">
        <v>2664</v>
      </c>
      <c r="C868" s="9" t="s">
        <v>676</v>
      </c>
      <c r="D868" s="9" t="s">
        <v>323</v>
      </c>
      <c r="E868" s="9" t="s">
        <v>93</v>
      </c>
      <c r="F868" s="188">
        <v>36188</v>
      </c>
      <c r="G868" s="9" t="s">
        <v>34</v>
      </c>
      <c r="H868" s="9" t="s">
        <v>31</v>
      </c>
      <c r="I868" s="9" t="s">
        <v>172</v>
      </c>
      <c r="J868" s="9" t="s">
        <v>32</v>
      </c>
      <c r="K868" s="9">
        <v>2017</v>
      </c>
      <c r="L868" s="9" t="s">
        <v>89</v>
      </c>
      <c r="Q868" s="9">
        <v>2000</v>
      </c>
      <c r="W868" s="9" t="s">
        <v>269</v>
      </c>
    </row>
    <row r="869" spans="1:28" x14ac:dyDescent="0.2">
      <c r="A869" s="9">
        <v>422813</v>
      </c>
      <c r="B869" s="9" t="s">
        <v>2665</v>
      </c>
      <c r="C869" s="9" t="s">
        <v>782</v>
      </c>
      <c r="D869" s="9" t="s">
        <v>459</v>
      </c>
      <c r="E869" s="9" t="s">
        <v>93</v>
      </c>
      <c r="F869" s="188">
        <v>34342</v>
      </c>
      <c r="G869" s="9" t="s">
        <v>34</v>
      </c>
      <c r="H869" s="9" t="s">
        <v>31</v>
      </c>
      <c r="I869" s="9" t="s">
        <v>172</v>
      </c>
      <c r="J869" s="9" t="s">
        <v>29</v>
      </c>
      <c r="K869" s="9">
        <v>2011</v>
      </c>
      <c r="L869" s="9" t="s">
        <v>34</v>
      </c>
      <c r="Q869" s="9">
        <v>2000</v>
      </c>
      <c r="T869" s="9" t="s">
        <v>269</v>
      </c>
      <c r="U869" s="9" t="s">
        <v>269</v>
      </c>
      <c r="V869" s="9" t="s">
        <v>269</v>
      </c>
      <c r="W869" s="9" t="s">
        <v>269</v>
      </c>
    </row>
    <row r="870" spans="1:28" x14ac:dyDescent="0.2">
      <c r="A870" s="9">
        <v>422814</v>
      </c>
      <c r="B870" s="9" t="s">
        <v>2666</v>
      </c>
      <c r="C870" s="9" t="s">
        <v>368</v>
      </c>
      <c r="D870" s="9" t="s">
        <v>553</v>
      </c>
      <c r="E870" s="9" t="s">
        <v>93</v>
      </c>
      <c r="F870" s="188">
        <v>35077</v>
      </c>
      <c r="G870" s="9" t="s">
        <v>34</v>
      </c>
      <c r="H870" s="9" t="s">
        <v>31</v>
      </c>
      <c r="I870" s="9" t="s">
        <v>172</v>
      </c>
      <c r="J870" s="9" t="s">
        <v>29</v>
      </c>
      <c r="K870" s="9">
        <v>2015</v>
      </c>
      <c r="L870" s="9" t="s">
        <v>46</v>
      </c>
      <c r="Y870" s="9" t="s">
        <v>4637</v>
      </c>
      <c r="Z870" s="9" t="s">
        <v>4638</v>
      </c>
      <c r="AA870" s="9" t="s">
        <v>1051</v>
      </c>
      <c r="AB870" s="9" t="s">
        <v>1054</v>
      </c>
    </row>
    <row r="871" spans="1:28" x14ac:dyDescent="0.2">
      <c r="A871" s="9">
        <v>422817</v>
      </c>
      <c r="B871" s="9" t="s">
        <v>2667</v>
      </c>
      <c r="C871" s="9" t="s">
        <v>772</v>
      </c>
      <c r="D871" s="9" t="s">
        <v>278</v>
      </c>
      <c r="E871" s="9" t="s">
        <v>93</v>
      </c>
      <c r="F871" s="188">
        <v>34906</v>
      </c>
      <c r="G871" s="9" t="s">
        <v>34</v>
      </c>
      <c r="H871" s="9" t="s">
        <v>35</v>
      </c>
      <c r="I871" s="9" t="s">
        <v>172</v>
      </c>
      <c r="J871" s="9" t="s">
        <v>29</v>
      </c>
      <c r="K871" s="9">
        <v>2013</v>
      </c>
      <c r="L871" s="9" t="s">
        <v>89</v>
      </c>
      <c r="Q871" s="9">
        <v>2000</v>
      </c>
      <c r="U871" s="9" t="s">
        <v>269</v>
      </c>
      <c r="V871" s="9" t="s">
        <v>269</v>
      </c>
      <c r="W871" s="9" t="s">
        <v>269</v>
      </c>
    </row>
    <row r="872" spans="1:28" x14ac:dyDescent="0.2">
      <c r="A872" s="9">
        <v>422822</v>
      </c>
      <c r="B872" s="9" t="s">
        <v>2668</v>
      </c>
      <c r="C872" s="9" t="s">
        <v>306</v>
      </c>
      <c r="D872" s="9" t="s">
        <v>485</v>
      </c>
      <c r="E872" s="9" t="s">
        <v>93</v>
      </c>
      <c r="F872" s="188">
        <v>35831</v>
      </c>
      <c r="G872" s="9" t="s">
        <v>34</v>
      </c>
      <c r="H872" s="9" t="s">
        <v>31</v>
      </c>
      <c r="I872" s="9" t="s">
        <v>172</v>
      </c>
      <c r="J872" s="9" t="s">
        <v>29</v>
      </c>
      <c r="K872" s="9">
        <v>2016</v>
      </c>
      <c r="L872" s="9" t="s">
        <v>34</v>
      </c>
      <c r="Y872" s="9" t="s">
        <v>4639</v>
      </c>
      <c r="Z872" s="9" t="s">
        <v>1173</v>
      </c>
      <c r="AA872" s="9" t="s">
        <v>1157</v>
      </c>
      <c r="AB872" s="9" t="s">
        <v>1052</v>
      </c>
    </row>
    <row r="873" spans="1:28" x14ac:dyDescent="0.2">
      <c r="A873" s="9">
        <v>422824</v>
      </c>
      <c r="B873" s="9" t="s">
        <v>2669</v>
      </c>
      <c r="C873" s="9" t="s">
        <v>409</v>
      </c>
      <c r="D873" s="9" t="s">
        <v>816</v>
      </c>
      <c r="E873" s="9" t="s">
        <v>93</v>
      </c>
      <c r="F873" s="188">
        <v>36526</v>
      </c>
      <c r="G873" s="9" t="s">
        <v>34</v>
      </c>
      <c r="H873" s="9" t="s">
        <v>31</v>
      </c>
      <c r="I873" s="9" t="s">
        <v>172</v>
      </c>
      <c r="J873" s="9" t="s">
        <v>29</v>
      </c>
      <c r="K873" s="9">
        <v>2017</v>
      </c>
      <c r="L873" s="9" t="s">
        <v>34</v>
      </c>
      <c r="Y873" s="9" t="s">
        <v>4640</v>
      </c>
      <c r="Z873" s="9" t="s">
        <v>1101</v>
      </c>
      <c r="AA873" s="9" t="s">
        <v>1067</v>
      </c>
      <c r="AB873" s="9" t="s">
        <v>1072</v>
      </c>
    </row>
    <row r="874" spans="1:28" x14ac:dyDescent="0.2">
      <c r="A874" s="9">
        <v>422833</v>
      </c>
      <c r="B874" s="9" t="s">
        <v>2670</v>
      </c>
      <c r="C874" s="9" t="s">
        <v>302</v>
      </c>
      <c r="D874" s="9" t="s">
        <v>453</v>
      </c>
      <c r="E874" s="9" t="s">
        <v>93</v>
      </c>
      <c r="F874" s="188">
        <v>35719</v>
      </c>
      <c r="G874" s="9" t="s">
        <v>2671</v>
      </c>
      <c r="H874" s="9" t="s">
        <v>31</v>
      </c>
      <c r="I874" s="9" t="s">
        <v>172</v>
      </c>
      <c r="J874" s="9" t="s">
        <v>32</v>
      </c>
      <c r="K874" s="9">
        <v>2017</v>
      </c>
      <c r="L874" s="9" t="s">
        <v>34</v>
      </c>
      <c r="Y874" s="9" t="s">
        <v>4641</v>
      </c>
      <c r="Z874" s="9" t="s">
        <v>4642</v>
      </c>
      <c r="AA874" s="9" t="s">
        <v>4643</v>
      </c>
      <c r="AB874" s="9" t="s">
        <v>4644</v>
      </c>
    </row>
    <row r="875" spans="1:28" x14ac:dyDescent="0.2">
      <c r="A875" s="9">
        <v>422840</v>
      </c>
      <c r="B875" s="9" t="s">
        <v>2672</v>
      </c>
      <c r="C875" s="9" t="s">
        <v>284</v>
      </c>
      <c r="D875" s="9" t="s">
        <v>403</v>
      </c>
      <c r="E875" s="9" t="s">
        <v>92</v>
      </c>
      <c r="F875" s="188">
        <v>35431</v>
      </c>
      <c r="G875" s="9" t="s">
        <v>684</v>
      </c>
      <c r="H875" s="9" t="s">
        <v>31</v>
      </c>
      <c r="I875" s="9" t="s">
        <v>172</v>
      </c>
      <c r="J875" s="9" t="s">
        <v>29</v>
      </c>
      <c r="K875" s="9">
        <v>2015</v>
      </c>
      <c r="L875" s="9" t="s">
        <v>83</v>
      </c>
      <c r="Y875" s="9" t="s">
        <v>4645</v>
      </c>
      <c r="Z875" s="9" t="s">
        <v>1053</v>
      </c>
      <c r="AA875" s="9" t="s">
        <v>4047</v>
      </c>
      <c r="AB875" s="9" t="s">
        <v>1054</v>
      </c>
    </row>
    <row r="876" spans="1:28" x14ac:dyDescent="0.2">
      <c r="A876" s="9">
        <v>422842</v>
      </c>
      <c r="B876" s="9" t="s">
        <v>2673</v>
      </c>
      <c r="C876" s="9" t="s">
        <v>454</v>
      </c>
      <c r="D876" s="9" t="s">
        <v>555</v>
      </c>
      <c r="E876" s="9" t="s">
        <v>92</v>
      </c>
      <c r="F876" s="188">
        <v>36162</v>
      </c>
      <c r="G876" s="9" t="s">
        <v>34</v>
      </c>
      <c r="H876" s="9" t="s">
        <v>31</v>
      </c>
      <c r="I876" s="9" t="s">
        <v>172</v>
      </c>
      <c r="J876" s="9" t="s">
        <v>29</v>
      </c>
      <c r="K876" s="9">
        <v>2016</v>
      </c>
      <c r="L876" s="9" t="s">
        <v>34</v>
      </c>
      <c r="Y876" s="9" t="s">
        <v>4646</v>
      </c>
      <c r="Z876" s="9" t="s">
        <v>4647</v>
      </c>
      <c r="AA876" s="9" t="s">
        <v>4648</v>
      </c>
      <c r="AB876" s="9" t="s">
        <v>1038</v>
      </c>
    </row>
    <row r="877" spans="1:28" x14ac:dyDescent="0.2">
      <c r="A877" s="9">
        <v>422845</v>
      </c>
      <c r="B877" s="9" t="s">
        <v>2674</v>
      </c>
      <c r="C877" s="9" t="s">
        <v>2675</v>
      </c>
      <c r="D877" s="9" t="s">
        <v>519</v>
      </c>
      <c r="E877" s="9" t="s">
        <v>93</v>
      </c>
      <c r="F877" s="188">
        <v>36526</v>
      </c>
      <c r="G877" s="9" t="s">
        <v>2676</v>
      </c>
      <c r="H877" s="9" t="s">
        <v>31</v>
      </c>
      <c r="I877" s="9" t="s">
        <v>172</v>
      </c>
      <c r="J877" s="9" t="s">
        <v>29</v>
      </c>
      <c r="K877" s="9">
        <v>2017</v>
      </c>
      <c r="L877" s="9" t="s">
        <v>46</v>
      </c>
      <c r="Y877" s="9" t="s">
        <v>4649</v>
      </c>
      <c r="Z877" s="9" t="s">
        <v>4650</v>
      </c>
      <c r="AA877" s="9" t="s">
        <v>1218</v>
      </c>
      <c r="AB877" s="9" t="s">
        <v>4651</v>
      </c>
    </row>
    <row r="878" spans="1:28" x14ac:dyDescent="0.2">
      <c r="A878" s="9">
        <v>422847</v>
      </c>
      <c r="B878" s="9" t="s">
        <v>2677</v>
      </c>
      <c r="C878" s="9" t="s">
        <v>627</v>
      </c>
      <c r="D878" s="9" t="s">
        <v>774</v>
      </c>
      <c r="E878" s="9" t="s">
        <v>92</v>
      </c>
      <c r="F878" s="188">
        <v>35989</v>
      </c>
      <c r="G878" s="9" t="s">
        <v>460</v>
      </c>
      <c r="H878" s="9" t="s">
        <v>31</v>
      </c>
      <c r="I878" s="9" t="s">
        <v>172</v>
      </c>
      <c r="J878" s="9" t="s">
        <v>29</v>
      </c>
      <c r="K878" s="9">
        <v>2017</v>
      </c>
      <c r="L878" s="9" t="s">
        <v>46</v>
      </c>
      <c r="Y878" s="9" t="s">
        <v>4652</v>
      </c>
      <c r="Z878" s="9" t="s">
        <v>4033</v>
      </c>
      <c r="AA878" s="9" t="s">
        <v>4653</v>
      </c>
      <c r="AB878" s="9" t="s">
        <v>1054</v>
      </c>
    </row>
    <row r="879" spans="1:28" x14ac:dyDescent="0.2">
      <c r="A879" s="9">
        <v>422855</v>
      </c>
      <c r="B879" s="9" t="s">
        <v>2678</v>
      </c>
      <c r="C879" s="9" t="s">
        <v>990</v>
      </c>
      <c r="D879" s="9" t="s">
        <v>2679</v>
      </c>
      <c r="E879" s="9" t="s">
        <v>92</v>
      </c>
      <c r="F879" s="188">
        <v>36471</v>
      </c>
      <c r="G879" s="9" t="s">
        <v>501</v>
      </c>
      <c r="H879" s="9" t="s">
        <v>31</v>
      </c>
      <c r="I879" s="9" t="s">
        <v>172</v>
      </c>
      <c r="J879" s="9" t="s">
        <v>29</v>
      </c>
      <c r="K879" s="9">
        <v>2017</v>
      </c>
      <c r="L879" s="9" t="s">
        <v>46</v>
      </c>
      <c r="Y879" s="9" t="s">
        <v>4654</v>
      </c>
      <c r="Z879" s="9" t="s">
        <v>4655</v>
      </c>
      <c r="AA879" s="9" t="s">
        <v>4656</v>
      </c>
      <c r="AB879" s="9" t="s">
        <v>4657</v>
      </c>
    </row>
    <row r="880" spans="1:28" x14ac:dyDescent="0.2">
      <c r="A880" s="9">
        <v>422888</v>
      </c>
      <c r="B880" s="9" t="s">
        <v>2680</v>
      </c>
      <c r="C880" s="9" t="s">
        <v>616</v>
      </c>
      <c r="D880" s="9" t="s">
        <v>337</v>
      </c>
      <c r="E880" s="9" t="s">
        <v>92</v>
      </c>
      <c r="F880" s="188">
        <v>36013</v>
      </c>
      <c r="G880" s="9" t="s">
        <v>34</v>
      </c>
      <c r="H880" s="9" t="s">
        <v>35</v>
      </c>
      <c r="I880" s="9" t="s">
        <v>172</v>
      </c>
      <c r="J880" s="9" t="s">
        <v>29</v>
      </c>
      <c r="K880" s="9">
        <v>2017</v>
      </c>
      <c r="L880" s="9" t="s">
        <v>46</v>
      </c>
      <c r="Y880" s="9" t="s">
        <v>4658</v>
      </c>
      <c r="Z880" s="9" t="s">
        <v>3967</v>
      </c>
      <c r="AA880" s="9" t="s">
        <v>1125</v>
      </c>
      <c r="AB880" s="9" t="s">
        <v>1117</v>
      </c>
    </row>
    <row r="881" spans="1:28" x14ac:dyDescent="0.2">
      <c r="A881" s="9">
        <v>422897</v>
      </c>
      <c r="B881" s="9" t="s">
        <v>2681</v>
      </c>
      <c r="C881" s="9" t="s">
        <v>1502</v>
      </c>
      <c r="D881" s="9" t="s">
        <v>955</v>
      </c>
      <c r="E881" s="9" t="s">
        <v>93</v>
      </c>
      <c r="F881" s="188">
        <v>36348</v>
      </c>
      <c r="G881" s="9" t="s">
        <v>315</v>
      </c>
      <c r="H881" s="9" t="s">
        <v>31</v>
      </c>
      <c r="I881" s="9" t="s">
        <v>172</v>
      </c>
      <c r="J881" s="9" t="s">
        <v>29</v>
      </c>
      <c r="K881" s="9">
        <v>2017</v>
      </c>
      <c r="L881" s="9" t="s">
        <v>46</v>
      </c>
      <c r="Y881" s="9" t="s">
        <v>4659</v>
      </c>
      <c r="Z881" s="9" t="s">
        <v>4660</v>
      </c>
      <c r="AA881" s="9" t="s">
        <v>4661</v>
      </c>
      <c r="AB881" s="9" t="s">
        <v>1038</v>
      </c>
    </row>
    <row r="882" spans="1:28" x14ac:dyDescent="0.2">
      <c r="A882" s="9">
        <v>422907</v>
      </c>
      <c r="B882" s="9" t="s">
        <v>2682</v>
      </c>
      <c r="C882" s="9" t="s">
        <v>288</v>
      </c>
      <c r="D882" s="9" t="s">
        <v>328</v>
      </c>
      <c r="E882" s="9" t="s">
        <v>92</v>
      </c>
      <c r="F882" s="188">
        <v>36382</v>
      </c>
      <c r="G882" s="9" t="s">
        <v>34</v>
      </c>
      <c r="H882" s="9" t="s">
        <v>31</v>
      </c>
      <c r="I882" s="9" t="s">
        <v>172</v>
      </c>
      <c r="J882" s="9" t="s">
        <v>29</v>
      </c>
      <c r="K882" s="9">
        <v>2017</v>
      </c>
      <c r="L882" s="9" t="s">
        <v>34</v>
      </c>
    </row>
    <row r="883" spans="1:28" x14ac:dyDescent="0.2">
      <c r="A883" s="9">
        <v>422913</v>
      </c>
      <c r="B883" s="9" t="s">
        <v>2683</v>
      </c>
      <c r="C883" s="9" t="s">
        <v>384</v>
      </c>
      <c r="D883" s="9" t="s">
        <v>267</v>
      </c>
      <c r="E883" s="9" t="s">
        <v>92</v>
      </c>
      <c r="F883" s="188">
        <v>34940</v>
      </c>
      <c r="G883" s="9" t="s">
        <v>273</v>
      </c>
      <c r="H883" s="9" t="s">
        <v>31</v>
      </c>
      <c r="I883" s="9" t="s">
        <v>172</v>
      </c>
      <c r="J883" s="9" t="s">
        <v>32</v>
      </c>
      <c r="K883" s="9">
        <v>2014</v>
      </c>
      <c r="L883" s="9" t="s">
        <v>46</v>
      </c>
      <c r="Y883" s="9" t="s">
        <v>4662</v>
      </c>
      <c r="Z883" s="9" t="s">
        <v>1176</v>
      </c>
      <c r="AA883" s="9" t="s">
        <v>1069</v>
      </c>
      <c r="AB883" s="9" t="s">
        <v>1052</v>
      </c>
    </row>
    <row r="884" spans="1:28" x14ac:dyDescent="0.2">
      <c r="A884" s="9">
        <v>422918</v>
      </c>
      <c r="B884" s="9" t="s">
        <v>2684</v>
      </c>
      <c r="C884" s="9" t="s">
        <v>779</v>
      </c>
      <c r="D884" s="9" t="s">
        <v>2685</v>
      </c>
      <c r="E884" s="9" t="s">
        <v>92</v>
      </c>
      <c r="F884" s="188">
        <v>35728</v>
      </c>
      <c r="G884" s="9" t="s">
        <v>649</v>
      </c>
      <c r="H884" s="9" t="s">
        <v>31</v>
      </c>
      <c r="I884" s="9" t="s">
        <v>172</v>
      </c>
      <c r="J884" s="9" t="s">
        <v>32</v>
      </c>
      <c r="K884" s="9">
        <v>2017</v>
      </c>
      <c r="L884" s="9" t="s">
        <v>34</v>
      </c>
      <c r="Y884" s="9" t="s">
        <v>4663</v>
      </c>
      <c r="Z884" s="9" t="s">
        <v>1254</v>
      </c>
      <c r="AA884" s="9" t="s">
        <v>1112</v>
      </c>
      <c r="AB884" s="9" t="s">
        <v>1072</v>
      </c>
    </row>
    <row r="885" spans="1:28" x14ac:dyDescent="0.2">
      <c r="A885" s="9">
        <v>422927</v>
      </c>
      <c r="B885" s="9" t="s">
        <v>2686</v>
      </c>
      <c r="C885" s="9" t="s">
        <v>291</v>
      </c>
      <c r="D885" s="9" t="s">
        <v>485</v>
      </c>
      <c r="E885" s="9" t="s">
        <v>93</v>
      </c>
      <c r="F885" s="188">
        <v>36526</v>
      </c>
      <c r="G885" s="9" t="s">
        <v>572</v>
      </c>
      <c r="H885" s="9" t="s">
        <v>31</v>
      </c>
      <c r="I885" s="9" t="s">
        <v>172</v>
      </c>
      <c r="J885" s="9" t="s">
        <v>29</v>
      </c>
      <c r="K885" s="9">
        <v>2017</v>
      </c>
      <c r="L885" s="9" t="s">
        <v>34</v>
      </c>
      <c r="Y885" s="9" t="s">
        <v>4664</v>
      </c>
      <c r="Z885" s="9" t="s">
        <v>4665</v>
      </c>
      <c r="AA885" s="9" t="s">
        <v>4666</v>
      </c>
      <c r="AB885" s="9" t="s">
        <v>1038</v>
      </c>
    </row>
    <row r="886" spans="1:28" x14ac:dyDescent="0.2">
      <c r="A886" s="9">
        <v>422933</v>
      </c>
      <c r="B886" s="9" t="s">
        <v>2687</v>
      </c>
      <c r="C886" s="9" t="s">
        <v>597</v>
      </c>
      <c r="D886" s="9" t="s">
        <v>290</v>
      </c>
      <c r="E886" s="9" t="s">
        <v>92</v>
      </c>
      <c r="F886" s="188">
        <v>36547</v>
      </c>
      <c r="G886" s="9" t="s">
        <v>315</v>
      </c>
      <c r="H886" s="9" t="s">
        <v>31</v>
      </c>
      <c r="I886" s="9" t="s">
        <v>172</v>
      </c>
      <c r="J886" s="9" t="s">
        <v>29</v>
      </c>
      <c r="K886" s="9">
        <v>2017</v>
      </c>
      <c r="L886" s="9" t="s">
        <v>46</v>
      </c>
      <c r="Y886" s="9" t="s">
        <v>4667</v>
      </c>
      <c r="Z886" s="9" t="s">
        <v>4668</v>
      </c>
      <c r="AA886" s="9" t="s">
        <v>4575</v>
      </c>
      <c r="AB886" s="9" t="s">
        <v>4384</v>
      </c>
    </row>
    <row r="887" spans="1:28" x14ac:dyDescent="0.2">
      <c r="A887" s="9">
        <v>422934</v>
      </c>
      <c r="B887" s="9" t="s">
        <v>2688</v>
      </c>
      <c r="C887" s="9" t="s">
        <v>568</v>
      </c>
      <c r="D887" s="9" t="s">
        <v>2689</v>
      </c>
      <c r="E887" s="9" t="s">
        <v>92</v>
      </c>
      <c r="F887" s="188">
        <v>36355</v>
      </c>
      <c r="G887" s="9" t="s">
        <v>315</v>
      </c>
      <c r="H887" s="9" t="s">
        <v>31</v>
      </c>
      <c r="I887" s="9" t="s">
        <v>172</v>
      </c>
      <c r="J887" s="9" t="s">
        <v>32</v>
      </c>
      <c r="K887" s="9">
        <v>2017</v>
      </c>
      <c r="L887" s="9" t="s">
        <v>46</v>
      </c>
      <c r="Y887" s="9" t="s">
        <v>4669</v>
      </c>
      <c r="Z887" s="9" t="s">
        <v>4670</v>
      </c>
      <c r="AA887" s="9" t="s">
        <v>4671</v>
      </c>
      <c r="AB887" s="9" t="s">
        <v>4384</v>
      </c>
    </row>
    <row r="888" spans="1:28" x14ac:dyDescent="0.2">
      <c r="A888" s="9">
        <v>422936</v>
      </c>
      <c r="B888" s="9" t="s">
        <v>2690</v>
      </c>
      <c r="C888" s="9" t="s">
        <v>390</v>
      </c>
      <c r="D888" s="9" t="s">
        <v>391</v>
      </c>
      <c r="E888" s="9" t="s">
        <v>92</v>
      </c>
      <c r="F888" s="188">
        <v>35892</v>
      </c>
      <c r="G888" s="9" t="s">
        <v>315</v>
      </c>
      <c r="H888" s="9" t="s">
        <v>31</v>
      </c>
      <c r="I888" s="9" t="s">
        <v>172</v>
      </c>
      <c r="J888" s="9" t="s">
        <v>32</v>
      </c>
      <c r="K888" s="9">
        <v>2016</v>
      </c>
      <c r="L888" s="9" t="s">
        <v>46</v>
      </c>
      <c r="N888" s="9">
        <v>1312</v>
      </c>
      <c r="O888" s="188">
        <v>44615.444108796299</v>
      </c>
      <c r="P888" s="9">
        <v>22000</v>
      </c>
      <c r="Y888" s="9" t="s">
        <v>4672</v>
      </c>
      <c r="Z888" s="9" t="s">
        <v>1113</v>
      </c>
      <c r="AA888" s="9" t="s">
        <v>4673</v>
      </c>
      <c r="AB888" s="9" t="s">
        <v>1054</v>
      </c>
    </row>
    <row r="889" spans="1:28" x14ac:dyDescent="0.2">
      <c r="A889" s="9">
        <v>422938</v>
      </c>
      <c r="B889" s="9" t="s">
        <v>2691</v>
      </c>
      <c r="C889" s="9" t="s">
        <v>830</v>
      </c>
      <c r="D889" s="9" t="s">
        <v>505</v>
      </c>
      <c r="E889" s="9" t="s">
        <v>93</v>
      </c>
      <c r="F889" s="188">
        <v>36039</v>
      </c>
      <c r="G889" s="9" t="s">
        <v>34</v>
      </c>
      <c r="H889" s="9" t="s">
        <v>31</v>
      </c>
      <c r="I889" s="9" t="s">
        <v>172</v>
      </c>
      <c r="J889" s="9" t="s">
        <v>32</v>
      </c>
      <c r="K889" s="9">
        <v>2017</v>
      </c>
      <c r="L889" s="9" t="s">
        <v>34</v>
      </c>
      <c r="Q889" s="9">
        <v>2000</v>
      </c>
      <c r="W889" s="9" t="s">
        <v>269</v>
      </c>
    </row>
    <row r="890" spans="1:28" x14ac:dyDescent="0.2">
      <c r="A890" s="9">
        <v>422949</v>
      </c>
      <c r="B890" s="9" t="s">
        <v>2692</v>
      </c>
      <c r="C890" s="9" t="s">
        <v>561</v>
      </c>
      <c r="D890" s="9" t="s">
        <v>468</v>
      </c>
      <c r="E890" s="9" t="s">
        <v>93</v>
      </c>
      <c r="F890" s="188">
        <v>36448</v>
      </c>
      <c r="G890" s="9" t="s">
        <v>815</v>
      </c>
      <c r="H890" s="9" t="s">
        <v>31</v>
      </c>
      <c r="I890" s="9" t="s">
        <v>172</v>
      </c>
      <c r="J890" s="9" t="s">
        <v>29</v>
      </c>
      <c r="K890" s="9">
        <v>2017</v>
      </c>
      <c r="L890" s="9" t="s">
        <v>34</v>
      </c>
      <c r="Y890" s="9" t="s">
        <v>4674</v>
      </c>
      <c r="Z890" s="9" t="s">
        <v>1258</v>
      </c>
      <c r="AA890" s="9" t="s">
        <v>4675</v>
      </c>
      <c r="AB890" s="9" t="s">
        <v>4676</v>
      </c>
    </row>
    <row r="891" spans="1:28" x14ac:dyDescent="0.2">
      <c r="A891" s="9">
        <v>422950</v>
      </c>
      <c r="B891" s="9" t="s">
        <v>2693</v>
      </c>
      <c r="C891" s="9" t="s">
        <v>347</v>
      </c>
      <c r="D891" s="9" t="s">
        <v>369</v>
      </c>
      <c r="E891" s="9" t="s">
        <v>93</v>
      </c>
      <c r="F891" s="188">
        <v>32262</v>
      </c>
      <c r="G891" s="9" t="s">
        <v>34</v>
      </c>
      <c r="H891" s="9" t="s">
        <v>31</v>
      </c>
      <c r="I891" s="9" t="s">
        <v>172</v>
      </c>
      <c r="J891" s="9" t="s">
        <v>32</v>
      </c>
      <c r="K891" s="9">
        <v>2008</v>
      </c>
      <c r="L891" s="9" t="s">
        <v>34</v>
      </c>
      <c r="Y891" s="9" t="s">
        <v>4677</v>
      </c>
      <c r="Z891" s="9" t="s">
        <v>4678</v>
      </c>
      <c r="AA891" s="9" t="s">
        <v>1086</v>
      </c>
      <c r="AB891" s="9" t="s">
        <v>1054</v>
      </c>
    </row>
    <row r="892" spans="1:28" x14ac:dyDescent="0.2">
      <c r="A892" s="9">
        <v>422966</v>
      </c>
      <c r="B892" s="9" t="s">
        <v>2694</v>
      </c>
      <c r="C892" s="9" t="s">
        <v>665</v>
      </c>
      <c r="D892" s="9" t="s">
        <v>2695</v>
      </c>
      <c r="E892" s="9" t="s">
        <v>93</v>
      </c>
      <c r="F892" s="188">
        <v>34846</v>
      </c>
      <c r="G892" s="9" t="s">
        <v>34</v>
      </c>
      <c r="H892" s="9" t="s">
        <v>31</v>
      </c>
      <c r="I892" s="9" t="s">
        <v>172</v>
      </c>
      <c r="J892" s="9" t="s">
        <v>29</v>
      </c>
      <c r="K892" s="9">
        <v>2014</v>
      </c>
      <c r="L892" s="9" t="s">
        <v>34</v>
      </c>
      <c r="Y892" s="9" t="s">
        <v>4679</v>
      </c>
      <c r="Z892" s="9" t="s">
        <v>4680</v>
      </c>
      <c r="AA892" s="9" t="s">
        <v>3859</v>
      </c>
      <c r="AB892" s="9" t="s">
        <v>3923</v>
      </c>
    </row>
    <row r="893" spans="1:28" x14ac:dyDescent="0.2">
      <c r="A893" s="9">
        <v>422968</v>
      </c>
      <c r="B893" s="9" t="s">
        <v>2696</v>
      </c>
      <c r="C893" s="9" t="s">
        <v>270</v>
      </c>
      <c r="D893" s="9" t="s">
        <v>318</v>
      </c>
      <c r="E893" s="9" t="s">
        <v>92</v>
      </c>
      <c r="F893" s="188">
        <v>36177</v>
      </c>
      <c r="G893" s="9" t="s">
        <v>2697</v>
      </c>
      <c r="H893" s="9" t="s">
        <v>31</v>
      </c>
      <c r="I893" s="9" t="s">
        <v>172</v>
      </c>
      <c r="J893" s="9" t="s">
        <v>29</v>
      </c>
      <c r="K893" s="9">
        <v>2017</v>
      </c>
      <c r="L893" s="9" t="s">
        <v>46</v>
      </c>
      <c r="Y893" s="9" t="s">
        <v>4681</v>
      </c>
      <c r="Z893" s="9" t="s">
        <v>1196</v>
      </c>
      <c r="AA893" s="9" t="s">
        <v>4222</v>
      </c>
      <c r="AB893" s="9" t="s">
        <v>1054</v>
      </c>
    </row>
    <row r="894" spans="1:28" x14ac:dyDescent="0.2">
      <c r="A894" s="9">
        <v>422969</v>
      </c>
      <c r="B894" s="9" t="s">
        <v>2698</v>
      </c>
      <c r="C894" s="9" t="s">
        <v>2699</v>
      </c>
      <c r="D894" s="9" t="s">
        <v>287</v>
      </c>
      <c r="E894" s="9" t="s">
        <v>92</v>
      </c>
      <c r="F894" s="188">
        <v>36273</v>
      </c>
      <c r="G894" s="9" t="s">
        <v>34</v>
      </c>
      <c r="H894" s="9" t="s">
        <v>31</v>
      </c>
      <c r="I894" s="9" t="s">
        <v>172</v>
      </c>
      <c r="J894" s="9" t="s">
        <v>29</v>
      </c>
      <c r="K894" s="9">
        <v>2016</v>
      </c>
      <c r="L894" s="9" t="s">
        <v>34</v>
      </c>
      <c r="Y894" s="9" t="s">
        <v>4682</v>
      </c>
      <c r="Z894" s="9" t="s">
        <v>4683</v>
      </c>
      <c r="AA894" s="9" t="s">
        <v>1112</v>
      </c>
      <c r="AB894" s="9" t="s">
        <v>1054</v>
      </c>
    </row>
    <row r="895" spans="1:28" x14ac:dyDescent="0.2">
      <c r="A895" s="9">
        <v>422970</v>
      </c>
      <c r="B895" s="9" t="s">
        <v>2700</v>
      </c>
      <c r="C895" s="9" t="s">
        <v>588</v>
      </c>
      <c r="D895" s="9" t="s">
        <v>2701</v>
      </c>
      <c r="E895" s="9" t="s">
        <v>92</v>
      </c>
      <c r="F895" s="188">
        <v>36184</v>
      </c>
      <c r="G895" s="9" t="s">
        <v>34</v>
      </c>
      <c r="H895" s="9" t="s">
        <v>31</v>
      </c>
      <c r="I895" s="9" t="s">
        <v>172</v>
      </c>
      <c r="J895" s="9" t="s">
        <v>29</v>
      </c>
      <c r="K895" s="9">
        <v>2016</v>
      </c>
      <c r="L895" s="9" t="s">
        <v>34</v>
      </c>
      <c r="Y895" s="9" t="s">
        <v>4684</v>
      </c>
      <c r="Z895" s="9" t="s">
        <v>4685</v>
      </c>
      <c r="AA895" s="9" t="s">
        <v>4686</v>
      </c>
      <c r="AB895" s="9" t="s">
        <v>1052</v>
      </c>
    </row>
    <row r="896" spans="1:28" x14ac:dyDescent="0.2">
      <c r="A896" s="9">
        <v>422979</v>
      </c>
      <c r="B896" s="9" t="s">
        <v>2702</v>
      </c>
      <c r="C896" s="9" t="s">
        <v>289</v>
      </c>
      <c r="D896" s="9" t="s">
        <v>2703</v>
      </c>
      <c r="E896" s="9" t="s">
        <v>93</v>
      </c>
      <c r="F896" s="188">
        <v>36514</v>
      </c>
      <c r="G896" s="9" t="s">
        <v>34</v>
      </c>
      <c r="H896" s="9" t="s">
        <v>35</v>
      </c>
      <c r="I896" s="9" t="s">
        <v>172</v>
      </c>
      <c r="J896" s="9" t="s">
        <v>32</v>
      </c>
      <c r="K896" s="9">
        <v>2017</v>
      </c>
      <c r="L896" s="9" t="s">
        <v>34</v>
      </c>
      <c r="Y896" s="9" t="s">
        <v>4687</v>
      </c>
      <c r="Z896" s="9" t="s">
        <v>1253</v>
      </c>
      <c r="AA896" s="9" t="s">
        <v>4688</v>
      </c>
      <c r="AB896" s="9" t="s">
        <v>1038</v>
      </c>
    </row>
    <row r="897" spans="1:28" x14ac:dyDescent="0.2">
      <c r="A897" s="9">
        <v>422990</v>
      </c>
      <c r="B897" s="9" t="s">
        <v>2704</v>
      </c>
      <c r="C897" s="9" t="s">
        <v>857</v>
      </c>
      <c r="D897" s="9" t="s">
        <v>328</v>
      </c>
      <c r="E897" s="9" t="s">
        <v>93</v>
      </c>
      <c r="F897" s="188">
        <v>35796</v>
      </c>
      <c r="G897" s="9" t="s">
        <v>34</v>
      </c>
      <c r="H897" s="9" t="s">
        <v>31</v>
      </c>
      <c r="I897" s="9" t="s">
        <v>172</v>
      </c>
      <c r="J897" s="9" t="s">
        <v>32</v>
      </c>
      <c r="K897" s="9">
        <v>2015</v>
      </c>
      <c r="L897" s="9" t="s">
        <v>34</v>
      </c>
      <c r="Y897" s="9" t="s">
        <v>4689</v>
      </c>
      <c r="Z897" s="9" t="s">
        <v>4690</v>
      </c>
      <c r="AA897" s="9" t="s">
        <v>1309</v>
      </c>
      <c r="AB897" s="9" t="s">
        <v>1070</v>
      </c>
    </row>
    <row r="898" spans="1:28" x14ac:dyDescent="0.2">
      <c r="A898" s="9">
        <v>422998</v>
      </c>
      <c r="B898" s="9" t="s">
        <v>2705</v>
      </c>
      <c r="C898" s="9" t="s">
        <v>377</v>
      </c>
      <c r="D898" s="9" t="s">
        <v>2464</v>
      </c>
      <c r="E898" s="9" t="s">
        <v>93</v>
      </c>
      <c r="F898" s="188">
        <v>35244</v>
      </c>
      <c r="G898" s="9" t="s">
        <v>34</v>
      </c>
      <c r="H898" s="9" t="s">
        <v>31</v>
      </c>
      <c r="I898" s="9" t="s">
        <v>172</v>
      </c>
      <c r="J898" s="9" t="s">
        <v>32</v>
      </c>
      <c r="K898" s="9">
        <v>2014</v>
      </c>
      <c r="L898" s="9" t="s">
        <v>34</v>
      </c>
      <c r="N898" s="9">
        <v>763</v>
      </c>
      <c r="O898" s="188">
        <v>44594.484212962961</v>
      </c>
      <c r="P898" s="9">
        <v>14000</v>
      </c>
    </row>
    <row r="899" spans="1:28" x14ac:dyDescent="0.2">
      <c r="A899" s="9">
        <v>423001</v>
      </c>
      <c r="B899" s="9" t="s">
        <v>2706</v>
      </c>
      <c r="C899" s="9" t="s">
        <v>288</v>
      </c>
      <c r="D899" s="9" t="s">
        <v>271</v>
      </c>
      <c r="E899" s="9" t="s">
        <v>92</v>
      </c>
      <c r="F899" s="188">
        <v>35524</v>
      </c>
      <c r="G899" s="9" t="s">
        <v>34</v>
      </c>
      <c r="H899" s="9" t="s">
        <v>31</v>
      </c>
      <c r="I899" s="9" t="s">
        <v>172</v>
      </c>
      <c r="J899" s="9" t="s">
        <v>32</v>
      </c>
      <c r="K899" s="9">
        <v>2014</v>
      </c>
      <c r="L899" s="9" t="s">
        <v>34</v>
      </c>
    </row>
    <row r="900" spans="1:28" x14ac:dyDescent="0.2">
      <c r="A900" s="9">
        <v>423005</v>
      </c>
      <c r="B900" s="9" t="s">
        <v>2707</v>
      </c>
      <c r="C900" s="9" t="s">
        <v>289</v>
      </c>
      <c r="D900" s="9" t="s">
        <v>329</v>
      </c>
      <c r="E900" s="9" t="s">
        <v>93</v>
      </c>
      <c r="F900" s="188">
        <v>36231</v>
      </c>
      <c r="G900" s="9" t="s">
        <v>34</v>
      </c>
      <c r="H900" s="9" t="s">
        <v>31</v>
      </c>
      <c r="I900" s="9" t="s">
        <v>172</v>
      </c>
      <c r="J900" s="9" t="s">
        <v>29</v>
      </c>
      <c r="K900" s="9">
        <v>2017</v>
      </c>
      <c r="L900" s="9" t="s">
        <v>34</v>
      </c>
      <c r="Y900" s="9" t="s">
        <v>4691</v>
      </c>
      <c r="Z900" s="9" t="s">
        <v>1286</v>
      </c>
      <c r="AA900" s="9" t="s">
        <v>1077</v>
      </c>
      <c r="AB900" s="9" t="s">
        <v>1052</v>
      </c>
    </row>
    <row r="901" spans="1:28" x14ac:dyDescent="0.2">
      <c r="A901" s="9">
        <v>423015</v>
      </c>
      <c r="B901" s="9" t="s">
        <v>2708</v>
      </c>
      <c r="C901" s="9" t="s">
        <v>632</v>
      </c>
      <c r="D901" s="9" t="s">
        <v>420</v>
      </c>
      <c r="E901" s="9" t="s">
        <v>93</v>
      </c>
      <c r="F901" s="188">
        <v>36337</v>
      </c>
      <c r="G901" s="9" t="s">
        <v>596</v>
      </c>
      <c r="H901" s="9" t="s">
        <v>31</v>
      </c>
      <c r="I901" s="9" t="s">
        <v>172</v>
      </c>
      <c r="J901" s="9" t="s">
        <v>29</v>
      </c>
      <c r="K901" s="9">
        <v>2017</v>
      </c>
      <c r="L901" s="9" t="s">
        <v>46</v>
      </c>
    </row>
    <row r="902" spans="1:28" x14ac:dyDescent="0.2">
      <c r="A902" s="9">
        <v>423035</v>
      </c>
      <c r="B902" s="9" t="s">
        <v>2709</v>
      </c>
      <c r="C902" s="9" t="s">
        <v>480</v>
      </c>
      <c r="D902" s="9" t="s">
        <v>2710</v>
      </c>
      <c r="E902" s="9" t="s">
        <v>93</v>
      </c>
      <c r="F902" s="188">
        <v>36526</v>
      </c>
      <c r="G902" s="9" t="s">
        <v>34</v>
      </c>
      <c r="H902" s="9" t="s">
        <v>31</v>
      </c>
      <c r="I902" s="9" t="s">
        <v>172</v>
      </c>
      <c r="J902" s="9" t="s">
        <v>32</v>
      </c>
      <c r="K902" s="9">
        <v>2017</v>
      </c>
      <c r="L902" s="9" t="s">
        <v>34</v>
      </c>
      <c r="Y902" s="9" t="s">
        <v>4692</v>
      </c>
      <c r="Z902" s="9" t="s">
        <v>4420</v>
      </c>
      <c r="AA902" s="9" t="s">
        <v>4693</v>
      </c>
      <c r="AB902" s="9" t="s">
        <v>1038</v>
      </c>
    </row>
    <row r="903" spans="1:28" x14ac:dyDescent="0.2">
      <c r="A903" s="9">
        <v>423044</v>
      </c>
      <c r="B903" s="9" t="s">
        <v>2711</v>
      </c>
      <c r="C903" s="9" t="s">
        <v>277</v>
      </c>
      <c r="D903" s="9" t="s">
        <v>337</v>
      </c>
      <c r="E903" s="9" t="s">
        <v>93</v>
      </c>
      <c r="F903" s="188">
        <v>36555</v>
      </c>
      <c r="G903" s="9" t="s">
        <v>470</v>
      </c>
      <c r="H903" s="9" t="s">
        <v>31</v>
      </c>
      <c r="I903" s="9" t="s">
        <v>172</v>
      </c>
      <c r="J903" s="9" t="s">
        <v>29</v>
      </c>
      <c r="K903" s="9">
        <v>2017</v>
      </c>
      <c r="L903" s="9" t="s">
        <v>34</v>
      </c>
      <c r="Y903" s="9" t="s">
        <v>4694</v>
      </c>
      <c r="Z903" s="9" t="s">
        <v>4695</v>
      </c>
      <c r="AA903" s="9" t="s">
        <v>3876</v>
      </c>
      <c r="AB903" s="9" t="s">
        <v>4407</v>
      </c>
    </row>
    <row r="904" spans="1:28" x14ac:dyDescent="0.2">
      <c r="A904" s="9">
        <v>423055</v>
      </c>
      <c r="B904" s="9" t="s">
        <v>2712</v>
      </c>
      <c r="C904" s="9" t="s">
        <v>375</v>
      </c>
      <c r="D904" s="9" t="s">
        <v>478</v>
      </c>
      <c r="E904" s="9" t="s">
        <v>93</v>
      </c>
      <c r="F904" s="188">
        <v>36258</v>
      </c>
      <c r="G904" s="9" t="s">
        <v>34</v>
      </c>
      <c r="H904" s="9" t="s">
        <v>31</v>
      </c>
      <c r="I904" s="9" t="s">
        <v>172</v>
      </c>
      <c r="J904" s="9" t="s">
        <v>29</v>
      </c>
      <c r="K904" s="9">
        <v>2017</v>
      </c>
      <c r="L904" s="9" t="s">
        <v>34</v>
      </c>
      <c r="Y904" s="9" t="s">
        <v>4696</v>
      </c>
      <c r="Z904" s="9" t="s">
        <v>4097</v>
      </c>
      <c r="AA904" s="9" t="s">
        <v>1130</v>
      </c>
      <c r="AB904" s="9" t="s">
        <v>1072</v>
      </c>
    </row>
    <row r="905" spans="1:28" x14ac:dyDescent="0.2">
      <c r="A905" s="9">
        <v>423069</v>
      </c>
      <c r="B905" s="9" t="s">
        <v>2713</v>
      </c>
      <c r="C905" s="9" t="s">
        <v>330</v>
      </c>
      <c r="D905" s="9" t="s">
        <v>363</v>
      </c>
      <c r="E905" s="9" t="s">
        <v>93</v>
      </c>
      <c r="F905" s="188">
        <v>36308</v>
      </c>
      <c r="G905" s="9" t="s">
        <v>34</v>
      </c>
      <c r="H905" s="9" t="s">
        <v>31</v>
      </c>
      <c r="I905" s="9" t="s">
        <v>172</v>
      </c>
      <c r="J905" s="9" t="s">
        <v>32</v>
      </c>
      <c r="K905" s="9">
        <v>2017</v>
      </c>
      <c r="L905" s="9" t="s">
        <v>46</v>
      </c>
      <c r="Y905" s="9" t="s">
        <v>4697</v>
      </c>
      <c r="Z905" s="9" t="s">
        <v>4698</v>
      </c>
      <c r="AA905" s="9" t="s">
        <v>1126</v>
      </c>
      <c r="AB905" s="9" t="s">
        <v>1049</v>
      </c>
    </row>
    <row r="906" spans="1:28" x14ac:dyDescent="0.2">
      <c r="A906" s="9">
        <v>423081</v>
      </c>
      <c r="B906" s="9" t="s">
        <v>2714</v>
      </c>
      <c r="C906" s="9" t="s">
        <v>2277</v>
      </c>
      <c r="D906" s="9" t="s">
        <v>2715</v>
      </c>
      <c r="E906" s="9" t="s">
        <v>93</v>
      </c>
      <c r="F906" s="188">
        <v>33661</v>
      </c>
      <c r="G906" s="9" t="s">
        <v>301</v>
      </c>
      <c r="H906" s="9" t="s">
        <v>31</v>
      </c>
      <c r="I906" s="9" t="s">
        <v>172</v>
      </c>
      <c r="J906" s="9" t="s">
        <v>29</v>
      </c>
      <c r="K906" s="9">
        <v>2017</v>
      </c>
      <c r="L906" s="9" t="s">
        <v>46</v>
      </c>
      <c r="Y906" s="9" t="s">
        <v>4699</v>
      </c>
      <c r="Z906" s="9" t="s">
        <v>4700</v>
      </c>
      <c r="AA906" s="9" t="s">
        <v>4701</v>
      </c>
      <c r="AB906" s="9" t="s">
        <v>1072</v>
      </c>
    </row>
    <row r="907" spans="1:28" x14ac:dyDescent="0.2">
      <c r="A907" s="9">
        <v>423084</v>
      </c>
      <c r="B907" s="9" t="s">
        <v>2716</v>
      </c>
      <c r="C907" s="9" t="s">
        <v>1848</v>
      </c>
      <c r="D907" s="9" t="s">
        <v>352</v>
      </c>
      <c r="E907" s="9" t="s">
        <v>93</v>
      </c>
      <c r="F907" s="188">
        <v>32143</v>
      </c>
      <c r="G907" s="9" t="s">
        <v>34</v>
      </c>
      <c r="H907" s="9" t="s">
        <v>31</v>
      </c>
      <c r="I907" s="9" t="s">
        <v>172</v>
      </c>
      <c r="J907" s="9" t="s">
        <v>32</v>
      </c>
      <c r="K907" s="9">
        <v>2005</v>
      </c>
      <c r="L907" s="9" t="s">
        <v>46</v>
      </c>
      <c r="Y907" s="9" t="s">
        <v>4702</v>
      </c>
      <c r="Z907" s="9" t="s">
        <v>4703</v>
      </c>
      <c r="AA907" s="9" t="s">
        <v>1316</v>
      </c>
      <c r="AB907" s="9" t="s">
        <v>1230</v>
      </c>
    </row>
    <row r="908" spans="1:28" x14ac:dyDescent="0.2">
      <c r="A908" s="9">
        <v>423089</v>
      </c>
      <c r="B908" s="9" t="s">
        <v>2717</v>
      </c>
      <c r="C908" s="9" t="s">
        <v>1744</v>
      </c>
      <c r="D908" s="9" t="s">
        <v>522</v>
      </c>
      <c r="E908" s="9" t="s">
        <v>93</v>
      </c>
      <c r="F908" s="188">
        <v>36526</v>
      </c>
      <c r="G908" s="9" t="s">
        <v>34</v>
      </c>
      <c r="H908" s="9" t="s">
        <v>31</v>
      </c>
      <c r="I908" s="9" t="s">
        <v>172</v>
      </c>
      <c r="J908" s="9" t="s">
        <v>29</v>
      </c>
      <c r="K908" s="9">
        <v>2016</v>
      </c>
      <c r="L908" s="9" t="s">
        <v>34</v>
      </c>
      <c r="Y908" s="9" t="s">
        <v>4704</v>
      </c>
      <c r="Z908" s="9" t="s">
        <v>4705</v>
      </c>
      <c r="AA908" s="9" t="s">
        <v>4706</v>
      </c>
      <c r="AB908" s="9" t="s">
        <v>1038</v>
      </c>
    </row>
    <row r="909" spans="1:28" x14ac:dyDescent="0.2">
      <c r="A909" s="9">
        <v>423098</v>
      </c>
      <c r="B909" s="9" t="s">
        <v>2718</v>
      </c>
      <c r="C909" s="9" t="s">
        <v>2719</v>
      </c>
      <c r="D909" s="9" t="s">
        <v>2720</v>
      </c>
      <c r="E909" s="9" t="s">
        <v>93</v>
      </c>
      <c r="F909" s="188">
        <v>36800</v>
      </c>
      <c r="G909" s="9" t="s">
        <v>846</v>
      </c>
      <c r="H909" s="9" t="s">
        <v>31</v>
      </c>
      <c r="I909" s="9" t="s">
        <v>172</v>
      </c>
      <c r="J909" s="9" t="s">
        <v>32</v>
      </c>
      <c r="K909" s="9">
        <v>2017</v>
      </c>
      <c r="L909" s="9" t="s">
        <v>86</v>
      </c>
      <c r="Y909" s="9" t="s">
        <v>4707</v>
      </c>
      <c r="Z909" s="9" t="s">
        <v>4708</v>
      </c>
      <c r="AA909" s="9" t="s">
        <v>4709</v>
      </c>
      <c r="AB909" s="9" t="s">
        <v>1115</v>
      </c>
    </row>
    <row r="910" spans="1:28" x14ac:dyDescent="0.2">
      <c r="A910" s="9">
        <v>423100</v>
      </c>
      <c r="B910" s="9" t="s">
        <v>2721</v>
      </c>
      <c r="C910" s="9" t="s">
        <v>284</v>
      </c>
      <c r="D910" s="9" t="s">
        <v>647</v>
      </c>
      <c r="E910" s="9" t="s">
        <v>93</v>
      </c>
      <c r="F910" s="188">
        <v>36161</v>
      </c>
      <c r="G910" s="9" t="s">
        <v>34</v>
      </c>
      <c r="H910" s="9" t="s">
        <v>31</v>
      </c>
      <c r="I910" s="9" t="s">
        <v>172</v>
      </c>
      <c r="J910" s="9" t="s">
        <v>29</v>
      </c>
      <c r="K910" s="9">
        <v>2017</v>
      </c>
      <c r="L910" s="9" t="s">
        <v>34</v>
      </c>
      <c r="Y910" s="9" t="s">
        <v>4710</v>
      </c>
      <c r="Z910" s="9" t="s">
        <v>1075</v>
      </c>
      <c r="AA910" s="9" t="s">
        <v>4711</v>
      </c>
      <c r="AB910" s="9" t="s">
        <v>1072</v>
      </c>
    </row>
    <row r="911" spans="1:28" x14ac:dyDescent="0.2">
      <c r="A911" s="9">
        <v>423103</v>
      </c>
      <c r="B911" s="9" t="s">
        <v>2722</v>
      </c>
      <c r="C911" s="9" t="s">
        <v>284</v>
      </c>
      <c r="D911" s="9" t="s">
        <v>278</v>
      </c>
      <c r="E911" s="9" t="s">
        <v>93</v>
      </c>
      <c r="F911" s="188">
        <v>34700</v>
      </c>
      <c r="G911" s="9" t="s">
        <v>471</v>
      </c>
      <c r="H911" s="9" t="s">
        <v>31</v>
      </c>
      <c r="I911" s="9" t="s">
        <v>172</v>
      </c>
      <c r="J911" s="9" t="s">
        <v>32</v>
      </c>
      <c r="K911" s="9">
        <v>2012</v>
      </c>
      <c r="L911" s="9" t="s">
        <v>46</v>
      </c>
      <c r="Y911" s="9" t="s">
        <v>4712</v>
      </c>
      <c r="Z911" s="9" t="s">
        <v>1075</v>
      </c>
      <c r="AA911" s="9" t="s">
        <v>1055</v>
      </c>
      <c r="AB911" s="9" t="s">
        <v>4713</v>
      </c>
    </row>
    <row r="912" spans="1:28" x14ac:dyDescent="0.2">
      <c r="A912" s="9">
        <v>423109</v>
      </c>
      <c r="B912" s="9" t="s">
        <v>2723</v>
      </c>
      <c r="C912" s="9" t="s">
        <v>306</v>
      </c>
      <c r="D912" s="9" t="s">
        <v>464</v>
      </c>
      <c r="E912" s="9" t="s">
        <v>93</v>
      </c>
      <c r="F912" s="188">
        <v>36005</v>
      </c>
      <c r="G912" s="9" t="s">
        <v>2724</v>
      </c>
      <c r="H912" s="9" t="s">
        <v>31</v>
      </c>
      <c r="I912" s="9" t="s">
        <v>172</v>
      </c>
      <c r="J912" s="9" t="s">
        <v>32</v>
      </c>
      <c r="K912" s="9">
        <v>2017</v>
      </c>
      <c r="L912" s="9" t="s">
        <v>34</v>
      </c>
      <c r="Y912" s="9" t="s">
        <v>4714</v>
      </c>
      <c r="Z912" s="9" t="s">
        <v>1135</v>
      </c>
      <c r="AA912" s="9" t="s">
        <v>4715</v>
      </c>
      <c r="AB912" s="9" t="s">
        <v>1227</v>
      </c>
    </row>
    <row r="913" spans="1:28" x14ac:dyDescent="0.2">
      <c r="A913" s="9">
        <v>423110</v>
      </c>
      <c r="B913" s="9" t="s">
        <v>2725</v>
      </c>
      <c r="C913" s="9" t="s">
        <v>332</v>
      </c>
      <c r="D913" s="9" t="s">
        <v>578</v>
      </c>
      <c r="E913" s="9" t="s">
        <v>93</v>
      </c>
      <c r="F913" s="188">
        <v>33606</v>
      </c>
      <c r="G913" s="9" t="s">
        <v>86</v>
      </c>
      <c r="H913" s="9" t="s">
        <v>31</v>
      </c>
      <c r="I913" s="9" t="s">
        <v>172</v>
      </c>
      <c r="J913" s="9" t="s">
        <v>32</v>
      </c>
      <c r="K913" s="9">
        <v>2010</v>
      </c>
      <c r="L913" s="9" t="s">
        <v>86</v>
      </c>
      <c r="Y913" s="9" t="s">
        <v>4716</v>
      </c>
      <c r="Z913" s="9" t="s">
        <v>1225</v>
      </c>
      <c r="AA913" s="9" t="s">
        <v>4572</v>
      </c>
      <c r="AB913" s="9" t="s">
        <v>1115</v>
      </c>
    </row>
    <row r="914" spans="1:28" x14ac:dyDescent="0.2">
      <c r="A914" s="9">
        <v>423118</v>
      </c>
      <c r="B914" s="9" t="s">
        <v>2726</v>
      </c>
      <c r="C914" s="9" t="s">
        <v>327</v>
      </c>
      <c r="D914" s="9" t="s">
        <v>794</v>
      </c>
      <c r="E914" s="9" t="s">
        <v>93</v>
      </c>
      <c r="F914" s="188">
        <v>33565</v>
      </c>
      <c r="G914" s="9" t="s">
        <v>34</v>
      </c>
      <c r="H914" s="9" t="s">
        <v>31</v>
      </c>
      <c r="I914" s="9" t="s">
        <v>172</v>
      </c>
      <c r="J914" s="9" t="s">
        <v>32</v>
      </c>
      <c r="K914" s="9">
        <v>2009</v>
      </c>
      <c r="L914" s="9" t="s">
        <v>34</v>
      </c>
      <c r="Y914" s="9" t="s">
        <v>4717</v>
      </c>
      <c r="Z914" s="9" t="s">
        <v>1129</v>
      </c>
      <c r="AA914" s="9" t="s">
        <v>4718</v>
      </c>
      <c r="AB914" s="9" t="s">
        <v>1072</v>
      </c>
    </row>
    <row r="915" spans="1:28" x14ac:dyDescent="0.2">
      <c r="A915" s="9">
        <v>423126</v>
      </c>
      <c r="B915" s="9" t="s">
        <v>2727</v>
      </c>
      <c r="C915" s="9" t="s">
        <v>384</v>
      </c>
      <c r="D915" s="9" t="s">
        <v>488</v>
      </c>
      <c r="E915" s="9" t="s">
        <v>93</v>
      </c>
      <c r="F915" s="188">
        <v>36056</v>
      </c>
      <c r="G915" s="9" t="s">
        <v>34</v>
      </c>
      <c r="H915" s="9" t="s">
        <v>31</v>
      </c>
      <c r="I915" s="9" t="s">
        <v>172</v>
      </c>
      <c r="J915" s="9" t="s">
        <v>29</v>
      </c>
      <c r="K915" s="9">
        <v>2017</v>
      </c>
      <c r="L915" s="9" t="s">
        <v>34</v>
      </c>
      <c r="Q915" s="9">
        <v>2000</v>
      </c>
      <c r="U915" s="9" t="s">
        <v>269</v>
      </c>
      <c r="V915" s="9" t="s">
        <v>269</v>
      </c>
      <c r="W915" s="9" t="s">
        <v>269</v>
      </c>
    </row>
    <row r="916" spans="1:28" x14ac:dyDescent="0.2">
      <c r="A916" s="9">
        <v>423130</v>
      </c>
      <c r="B916" s="9" t="s">
        <v>2728</v>
      </c>
      <c r="C916" s="9" t="s">
        <v>400</v>
      </c>
      <c r="D916" s="9" t="s">
        <v>2074</v>
      </c>
      <c r="E916" s="9" t="s">
        <v>93</v>
      </c>
      <c r="F916" s="188">
        <v>36210</v>
      </c>
      <c r="G916" s="9" t="s">
        <v>34</v>
      </c>
      <c r="H916" s="9" t="s">
        <v>31</v>
      </c>
      <c r="I916" s="9" t="s">
        <v>172</v>
      </c>
      <c r="J916" s="9" t="s">
        <v>29</v>
      </c>
      <c r="K916" s="9">
        <v>2016</v>
      </c>
      <c r="L916" s="9" t="s">
        <v>46</v>
      </c>
      <c r="Y916" s="9" t="s">
        <v>4719</v>
      </c>
      <c r="Z916" s="9" t="s">
        <v>1102</v>
      </c>
      <c r="AA916" s="9" t="s">
        <v>4720</v>
      </c>
      <c r="AB916" s="9" t="s">
        <v>1038</v>
      </c>
    </row>
    <row r="917" spans="1:28" x14ac:dyDescent="0.2">
      <c r="A917" s="9">
        <v>423136</v>
      </c>
      <c r="B917" s="9" t="s">
        <v>2729</v>
      </c>
      <c r="C917" s="9" t="s">
        <v>770</v>
      </c>
      <c r="D917" s="9" t="s">
        <v>962</v>
      </c>
      <c r="E917" s="9" t="s">
        <v>92</v>
      </c>
      <c r="F917" s="188">
        <v>35045</v>
      </c>
      <c r="G917" s="9" t="s">
        <v>681</v>
      </c>
      <c r="H917" s="9" t="s">
        <v>31</v>
      </c>
      <c r="I917" s="9" t="s">
        <v>172</v>
      </c>
      <c r="J917" s="9" t="s">
        <v>32</v>
      </c>
      <c r="K917" s="9">
        <v>2015</v>
      </c>
      <c r="L917" s="9" t="s">
        <v>46</v>
      </c>
      <c r="Q917" s="9">
        <v>2000</v>
      </c>
      <c r="V917" s="9" t="s">
        <v>269</v>
      </c>
      <c r="W917" s="9" t="s">
        <v>269</v>
      </c>
    </row>
    <row r="918" spans="1:28" x14ac:dyDescent="0.2">
      <c r="A918" s="9">
        <v>423140</v>
      </c>
      <c r="B918" s="9" t="s">
        <v>2730</v>
      </c>
      <c r="C918" s="9" t="s">
        <v>347</v>
      </c>
      <c r="D918" s="9" t="s">
        <v>2731</v>
      </c>
      <c r="E918" s="9" t="s">
        <v>92</v>
      </c>
      <c r="F918" s="188">
        <v>35709</v>
      </c>
      <c r="G918" s="9" t="s">
        <v>301</v>
      </c>
      <c r="H918" s="9" t="s">
        <v>31</v>
      </c>
      <c r="I918" s="9" t="s">
        <v>172</v>
      </c>
      <c r="J918" s="9" t="s">
        <v>32</v>
      </c>
      <c r="K918" s="9">
        <v>2017</v>
      </c>
      <c r="L918" s="9" t="s">
        <v>34</v>
      </c>
      <c r="Q918" s="9">
        <v>2000</v>
      </c>
      <c r="W918" s="9" t="s">
        <v>269</v>
      </c>
    </row>
    <row r="919" spans="1:28" x14ac:dyDescent="0.2">
      <c r="A919" s="9">
        <v>423142</v>
      </c>
      <c r="B919" s="9" t="s">
        <v>2732</v>
      </c>
      <c r="C919" s="9" t="s">
        <v>306</v>
      </c>
      <c r="D919" s="9" t="s">
        <v>369</v>
      </c>
      <c r="E919" s="9" t="s">
        <v>92</v>
      </c>
      <c r="F919" s="188">
        <v>34834</v>
      </c>
      <c r="G919" s="9" t="s">
        <v>34</v>
      </c>
      <c r="H919" s="9" t="s">
        <v>31</v>
      </c>
      <c r="I919" s="9" t="s">
        <v>172</v>
      </c>
      <c r="J919" s="9" t="s">
        <v>32</v>
      </c>
      <c r="K919" s="9">
        <v>2015</v>
      </c>
      <c r="L919" s="9" t="s">
        <v>34</v>
      </c>
    </row>
    <row r="920" spans="1:28" x14ac:dyDescent="0.2">
      <c r="A920" s="9">
        <v>423143</v>
      </c>
      <c r="B920" s="9" t="s">
        <v>2733</v>
      </c>
      <c r="C920" s="9" t="s">
        <v>325</v>
      </c>
      <c r="D920" s="9" t="s">
        <v>564</v>
      </c>
      <c r="E920" s="9" t="s">
        <v>92</v>
      </c>
      <c r="F920" s="188">
        <v>35988</v>
      </c>
      <c r="G920" s="9" t="s">
        <v>34</v>
      </c>
      <c r="H920" s="9" t="s">
        <v>35</v>
      </c>
      <c r="I920" s="9" t="s">
        <v>172</v>
      </c>
      <c r="J920" s="9" t="s">
        <v>29</v>
      </c>
      <c r="K920" s="9">
        <v>2016</v>
      </c>
      <c r="L920" s="9" t="s">
        <v>2734</v>
      </c>
      <c r="Y920" s="9" t="s">
        <v>4721</v>
      </c>
      <c r="Z920" s="9" t="s">
        <v>4722</v>
      </c>
      <c r="AA920" s="9" t="s">
        <v>4723</v>
      </c>
      <c r="AB920" s="9" t="s">
        <v>1038</v>
      </c>
    </row>
    <row r="921" spans="1:28" x14ac:dyDescent="0.2">
      <c r="A921" s="9">
        <v>423160</v>
      </c>
      <c r="B921" s="9" t="s">
        <v>2735</v>
      </c>
      <c r="C921" s="9" t="s">
        <v>745</v>
      </c>
      <c r="D921" s="9" t="s">
        <v>490</v>
      </c>
      <c r="E921" s="9" t="s">
        <v>93</v>
      </c>
      <c r="F921" s="188">
        <v>35862</v>
      </c>
      <c r="G921" s="9" t="s">
        <v>34</v>
      </c>
      <c r="H921" s="9" t="s">
        <v>31</v>
      </c>
      <c r="I921" s="9" t="s">
        <v>172</v>
      </c>
      <c r="J921" s="9" t="s">
        <v>32</v>
      </c>
      <c r="K921" s="9">
        <v>2016</v>
      </c>
      <c r="L921" s="9" t="s">
        <v>34</v>
      </c>
      <c r="Y921" s="9" t="s">
        <v>4724</v>
      </c>
      <c r="Z921" s="9" t="s">
        <v>4725</v>
      </c>
      <c r="AA921" s="9" t="s">
        <v>1138</v>
      </c>
      <c r="AB921" s="9" t="s">
        <v>1054</v>
      </c>
    </row>
    <row r="922" spans="1:28" x14ac:dyDescent="0.2">
      <c r="A922" s="9">
        <v>423167</v>
      </c>
      <c r="B922" s="9" t="s">
        <v>2736</v>
      </c>
      <c r="C922" s="9" t="s">
        <v>588</v>
      </c>
      <c r="D922" s="9" t="s">
        <v>785</v>
      </c>
      <c r="E922" s="9" t="s">
        <v>92</v>
      </c>
      <c r="F922" s="188">
        <v>35431</v>
      </c>
      <c r="G922" s="9" t="s">
        <v>2344</v>
      </c>
      <c r="H922" s="9" t="s">
        <v>31</v>
      </c>
      <c r="I922" s="9" t="s">
        <v>172</v>
      </c>
      <c r="J922" s="9" t="s">
        <v>32</v>
      </c>
      <c r="K922" s="9">
        <v>2016</v>
      </c>
      <c r="L922" s="9" t="s">
        <v>46</v>
      </c>
      <c r="Q922" s="9">
        <v>2000</v>
      </c>
      <c r="U922" s="9" t="s">
        <v>269</v>
      </c>
      <c r="V922" s="9" t="s">
        <v>269</v>
      </c>
      <c r="W922" s="9" t="s">
        <v>269</v>
      </c>
    </row>
    <row r="923" spans="1:28" x14ac:dyDescent="0.2">
      <c r="A923" s="9">
        <v>423170</v>
      </c>
      <c r="B923" s="9" t="s">
        <v>2737</v>
      </c>
      <c r="C923" s="9" t="s">
        <v>565</v>
      </c>
      <c r="D923" s="9" t="s">
        <v>2738</v>
      </c>
      <c r="E923" s="9" t="s">
        <v>93</v>
      </c>
      <c r="F923" s="188">
        <v>35998</v>
      </c>
      <c r="G923" s="9" t="s">
        <v>601</v>
      </c>
      <c r="H923" s="9" t="s">
        <v>31</v>
      </c>
      <c r="I923" s="9" t="s">
        <v>172</v>
      </c>
      <c r="J923" s="9" t="s">
        <v>29</v>
      </c>
      <c r="K923" s="9">
        <v>2017</v>
      </c>
      <c r="L923" s="9" t="s">
        <v>46</v>
      </c>
      <c r="Y923" s="9" t="s">
        <v>4726</v>
      </c>
      <c r="Z923" s="9" t="s">
        <v>1194</v>
      </c>
      <c r="AA923" s="9" t="s">
        <v>4727</v>
      </c>
      <c r="AB923" s="9" t="s">
        <v>4728</v>
      </c>
    </row>
    <row r="924" spans="1:28" x14ac:dyDescent="0.2">
      <c r="A924" s="9">
        <v>423182</v>
      </c>
      <c r="B924" s="9" t="s">
        <v>2739</v>
      </c>
      <c r="C924" s="9" t="s">
        <v>377</v>
      </c>
      <c r="D924" s="9" t="s">
        <v>2740</v>
      </c>
      <c r="E924" s="9" t="s">
        <v>93</v>
      </c>
      <c r="F924" s="188">
        <v>34781</v>
      </c>
      <c r="G924" s="9" t="s">
        <v>34</v>
      </c>
      <c r="H924" s="9" t="s">
        <v>31</v>
      </c>
      <c r="I924" s="9" t="s">
        <v>172</v>
      </c>
      <c r="J924" s="9" t="s">
        <v>29</v>
      </c>
      <c r="K924" s="9">
        <v>2014</v>
      </c>
      <c r="L924" s="9" t="s">
        <v>34</v>
      </c>
      <c r="Y924" s="9" t="s">
        <v>4729</v>
      </c>
      <c r="Z924" s="9" t="s">
        <v>1223</v>
      </c>
      <c r="AA924" s="9" t="s">
        <v>1279</v>
      </c>
      <c r="AB924" s="9" t="s">
        <v>1054</v>
      </c>
    </row>
    <row r="925" spans="1:28" x14ac:dyDescent="0.2">
      <c r="A925" s="9">
        <v>423185</v>
      </c>
      <c r="B925" s="9" t="s">
        <v>2741</v>
      </c>
      <c r="C925" s="9" t="s">
        <v>313</v>
      </c>
      <c r="D925" s="9" t="s">
        <v>732</v>
      </c>
      <c r="E925" s="9" t="s">
        <v>93</v>
      </c>
      <c r="F925" s="188">
        <v>35441</v>
      </c>
      <c r="G925" s="9" t="s">
        <v>86</v>
      </c>
      <c r="H925" s="9" t="s">
        <v>31</v>
      </c>
      <c r="I925" s="9" t="s">
        <v>172</v>
      </c>
      <c r="J925" s="9" t="s">
        <v>32</v>
      </c>
      <c r="K925" s="9">
        <v>2014</v>
      </c>
      <c r="L925" s="9" t="s">
        <v>86</v>
      </c>
      <c r="Y925" s="9" t="s">
        <v>4730</v>
      </c>
      <c r="Z925" s="9" t="s">
        <v>1185</v>
      </c>
      <c r="AA925" s="9" t="s">
        <v>1108</v>
      </c>
      <c r="AB925" s="9" t="s">
        <v>1115</v>
      </c>
    </row>
    <row r="926" spans="1:28" x14ac:dyDescent="0.2">
      <c r="A926" s="9">
        <v>423210</v>
      </c>
      <c r="B926" s="9" t="s">
        <v>2742</v>
      </c>
      <c r="C926" s="9" t="s">
        <v>521</v>
      </c>
      <c r="D926" s="9" t="s">
        <v>278</v>
      </c>
      <c r="E926" s="9" t="s">
        <v>93</v>
      </c>
      <c r="F926" s="188">
        <v>33607</v>
      </c>
      <c r="G926" s="9" t="s">
        <v>34</v>
      </c>
      <c r="H926" s="9" t="s">
        <v>31</v>
      </c>
      <c r="I926" s="9" t="s">
        <v>172</v>
      </c>
      <c r="J926" s="9" t="s">
        <v>32</v>
      </c>
      <c r="K926" s="9">
        <v>2009</v>
      </c>
      <c r="L926" s="9" t="s">
        <v>46</v>
      </c>
      <c r="Y926" s="9" t="s">
        <v>4731</v>
      </c>
      <c r="Z926" s="9" t="s">
        <v>4732</v>
      </c>
      <c r="AA926" s="9" t="s">
        <v>1055</v>
      </c>
      <c r="AB926" s="9" t="s">
        <v>1054</v>
      </c>
    </row>
    <row r="927" spans="1:28" x14ac:dyDescent="0.2">
      <c r="A927" s="9">
        <v>423216</v>
      </c>
      <c r="B927" s="9" t="s">
        <v>2743</v>
      </c>
      <c r="C927" s="9" t="s">
        <v>502</v>
      </c>
      <c r="D927" s="9" t="s">
        <v>761</v>
      </c>
      <c r="E927" s="9" t="s">
        <v>93</v>
      </c>
      <c r="F927" s="188">
        <v>35560</v>
      </c>
      <c r="G927" s="9" t="s">
        <v>34</v>
      </c>
      <c r="H927" s="9" t="s">
        <v>31</v>
      </c>
      <c r="I927" s="9" t="s">
        <v>172</v>
      </c>
      <c r="J927" s="9" t="s">
        <v>32</v>
      </c>
      <c r="K927" s="9">
        <v>2016</v>
      </c>
      <c r="L927" s="9" t="s">
        <v>34</v>
      </c>
      <c r="Y927" s="9" t="s">
        <v>4733</v>
      </c>
      <c r="Z927" s="9" t="s">
        <v>4734</v>
      </c>
      <c r="AA927" s="9" t="s">
        <v>1234</v>
      </c>
      <c r="AB927" s="9" t="s">
        <v>1070</v>
      </c>
    </row>
    <row r="928" spans="1:28" x14ac:dyDescent="0.2">
      <c r="A928" s="9">
        <v>423224</v>
      </c>
      <c r="B928" s="9" t="s">
        <v>2744</v>
      </c>
      <c r="C928" s="9" t="s">
        <v>894</v>
      </c>
      <c r="D928" s="9" t="s">
        <v>2745</v>
      </c>
      <c r="E928" s="9" t="s">
        <v>93</v>
      </c>
      <c r="F928" s="188">
        <v>36552</v>
      </c>
      <c r="G928" s="9" t="s">
        <v>34</v>
      </c>
      <c r="H928" s="9" t="s">
        <v>31</v>
      </c>
      <c r="I928" s="9" t="s">
        <v>172</v>
      </c>
      <c r="J928" s="9" t="s">
        <v>32</v>
      </c>
      <c r="K928" s="9">
        <v>2017</v>
      </c>
      <c r="L928" s="9" t="s">
        <v>34</v>
      </c>
      <c r="Q928" s="9">
        <v>2000</v>
      </c>
      <c r="W928" s="9" t="s">
        <v>269</v>
      </c>
    </row>
    <row r="929" spans="1:28" x14ac:dyDescent="0.2">
      <c r="A929" s="9">
        <v>423232</v>
      </c>
      <c r="B929" s="9" t="s">
        <v>2746</v>
      </c>
      <c r="C929" s="9" t="s">
        <v>405</v>
      </c>
      <c r="D929" s="9" t="s">
        <v>860</v>
      </c>
      <c r="E929" s="9" t="s">
        <v>93</v>
      </c>
      <c r="F929" s="188">
        <v>32257</v>
      </c>
      <c r="G929" s="9" t="s">
        <v>542</v>
      </c>
      <c r="H929" s="9" t="s">
        <v>31</v>
      </c>
      <c r="I929" s="9" t="s">
        <v>172</v>
      </c>
      <c r="J929" s="9" t="s">
        <v>29</v>
      </c>
      <c r="K929" s="9">
        <v>2007</v>
      </c>
      <c r="L929" s="9" t="s">
        <v>34</v>
      </c>
      <c r="Q929" s="9">
        <v>2000</v>
      </c>
      <c r="U929" s="9" t="s">
        <v>269</v>
      </c>
      <c r="V929" s="9" t="s">
        <v>269</v>
      </c>
      <c r="W929" s="9" t="s">
        <v>269</v>
      </c>
    </row>
    <row r="930" spans="1:28" x14ac:dyDescent="0.2">
      <c r="A930" s="9">
        <v>423234</v>
      </c>
      <c r="B930" s="9" t="s">
        <v>2747</v>
      </c>
      <c r="C930" s="9" t="s">
        <v>270</v>
      </c>
      <c r="D930" s="9" t="s">
        <v>880</v>
      </c>
      <c r="E930" s="9" t="s">
        <v>93</v>
      </c>
      <c r="F930" s="188">
        <v>36169</v>
      </c>
      <c r="G930" s="9" t="s">
        <v>34</v>
      </c>
      <c r="H930" s="9" t="s">
        <v>31</v>
      </c>
      <c r="I930" s="9" t="s">
        <v>172</v>
      </c>
      <c r="J930" s="9" t="s">
        <v>29</v>
      </c>
      <c r="K930" s="9">
        <v>2017</v>
      </c>
      <c r="L930" s="9" t="s">
        <v>34</v>
      </c>
      <c r="Y930" s="9" t="s">
        <v>4735</v>
      </c>
      <c r="Z930" s="9" t="s">
        <v>1056</v>
      </c>
      <c r="AA930" s="9" t="s">
        <v>4736</v>
      </c>
      <c r="AB930" s="9" t="s">
        <v>1054</v>
      </c>
    </row>
    <row r="931" spans="1:28" x14ac:dyDescent="0.2">
      <c r="A931" s="9">
        <v>423243</v>
      </c>
      <c r="B931" s="9" t="s">
        <v>2748</v>
      </c>
      <c r="C931" s="9" t="s">
        <v>817</v>
      </c>
      <c r="D931" s="9" t="s">
        <v>2749</v>
      </c>
      <c r="E931" s="9" t="s">
        <v>93</v>
      </c>
      <c r="F931" s="188">
        <v>36247</v>
      </c>
      <c r="G931" s="9" t="s">
        <v>34</v>
      </c>
      <c r="H931" s="9" t="s">
        <v>35</v>
      </c>
      <c r="I931" s="9" t="s">
        <v>172</v>
      </c>
      <c r="J931" s="9" t="s">
        <v>29</v>
      </c>
      <c r="K931" s="9">
        <v>2017</v>
      </c>
      <c r="L931" s="9" t="s">
        <v>34</v>
      </c>
      <c r="Y931" s="9" t="s">
        <v>4737</v>
      </c>
      <c r="Z931" s="9" t="s">
        <v>4738</v>
      </c>
      <c r="AA931" s="9" t="s">
        <v>4739</v>
      </c>
      <c r="AB931" s="9" t="s">
        <v>1038</v>
      </c>
    </row>
    <row r="932" spans="1:28" x14ac:dyDescent="0.2">
      <c r="A932" s="9">
        <v>423262</v>
      </c>
      <c r="B932" s="9" t="s">
        <v>2750</v>
      </c>
      <c r="C932" s="9" t="s">
        <v>332</v>
      </c>
      <c r="D932" s="9" t="s">
        <v>523</v>
      </c>
      <c r="E932" s="9" t="s">
        <v>93</v>
      </c>
      <c r="F932" s="188">
        <v>35862</v>
      </c>
      <c r="G932" s="9" t="s">
        <v>34</v>
      </c>
      <c r="H932" s="9" t="s">
        <v>31</v>
      </c>
      <c r="I932" s="9" t="s">
        <v>172</v>
      </c>
      <c r="J932" s="9" t="s">
        <v>32</v>
      </c>
      <c r="K932" s="9">
        <v>2017</v>
      </c>
      <c r="L932" s="9" t="s">
        <v>34</v>
      </c>
      <c r="Y932" s="9" t="s">
        <v>4740</v>
      </c>
      <c r="Z932" s="9" t="s">
        <v>1225</v>
      </c>
      <c r="AA932" s="9" t="s">
        <v>4741</v>
      </c>
      <c r="AB932" s="9" t="s">
        <v>1070</v>
      </c>
    </row>
    <row r="933" spans="1:28" x14ac:dyDescent="0.2">
      <c r="A933" s="9">
        <v>423270</v>
      </c>
      <c r="B933" s="9" t="s">
        <v>2751</v>
      </c>
      <c r="C933" s="9" t="s">
        <v>327</v>
      </c>
      <c r="D933" s="9" t="s">
        <v>2752</v>
      </c>
      <c r="E933" s="9" t="s">
        <v>93</v>
      </c>
      <c r="F933" s="188">
        <v>35272</v>
      </c>
      <c r="G933" s="9" t="s">
        <v>34</v>
      </c>
      <c r="H933" s="9" t="s">
        <v>31</v>
      </c>
      <c r="I933" s="9" t="s">
        <v>172</v>
      </c>
      <c r="J933" s="9" t="s">
        <v>29</v>
      </c>
      <c r="K933" s="9">
        <v>2014</v>
      </c>
      <c r="L933" s="9" t="s">
        <v>46</v>
      </c>
    </row>
    <row r="934" spans="1:28" x14ac:dyDescent="0.2">
      <c r="A934" s="9">
        <v>423274</v>
      </c>
      <c r="B934" s="9" t="s">
        <v>2753</v>
      </c>
      <c r="C934" s="9" t="s">
        <v>700</v>
      </c>
      <c r="D934" s="9" t="s">
        <v>278</v>
      </c>
      <c r="E934" s="9" t="s">
        <v>92</v>
      </c>
      <c r="F934" s="188">
        <v>36831</v>
      </c>
      <c r="G934" s="9" t="s">
        <v>34</v>
      </c>
      <c r="H934" s="9" t="s">
        <v>31</v>
      </c>
      <c r="I934" s="9" t="s">
        <v>172</v>
      </c>
      <c r="J934" s="9" t="s">
        <v>32</v>
      </c>
      <c r="K934" s="9">
        <v>2017</v>
      </c>
      <c r="L934" s="9" t="s">
        <v>46</v>
      </c>
      <c r="Y934" s="9" t="s">
        <v>4742</v>
      </c>
      <c r="Z934" s="9" t="s">
        <v>4743</v>
      </c>
      <c r="AA934" s="9" t="s">
        <v>1181</v>
      </c>
      <c r="AB934" s="9" t="s">
        <v>1038</v>
      </c>
    </row>
    <row r="935" spans="1:28" x14ac:dyDescent="0.2">
      <c r="A935" s="9">
        <v>423278</v>
      </c>
      <c r="B935" s="9" t="s">
        <v>2754</v>
      </c>
      <c r="C935" s="9" t="s">
        <v>423</v>
      </c>
      <c r="D935" s="9" t="s">
        <v>523</v>
      </c>
      <c r="E935" s="9" t="s">
        <v>92</v>
      </c>
      <c r="F935" s="188">
        <v>34907</v>
      </c>
      <c r="G935" s="9" t="s">
        <v>34</v>
      </c>
      <c r="H935" s="9" t="s">
        <v>31</v>
      </c>
      <c r="I935" s="9" t="s">
        <v>172</v>
      </c>
      <c r="Y935" s="9" t="s">
        <v>4744</v>
      </c>
      <c r="Z935" s="9" t="s">
        <v>4745</v>
      </c>
      <c r="AA935" s="9" t="s">
        <v>1057</v>
      </c>
      <c r="AB935" s="9" t="s">
        <v>1072</v>
      </c>
    </row>
    <row r="936" spans="1:28" x14ac:dyDescent="0.2">
      <c r="A936" s="9">
        <v>423279</v>
      </c>
      <c r="B936" s="9" t="s">
        <v>2755</v>
      </c>
      <c r="C936" s="9" t="s">
        <v>545</v>
      </c>
      <c r="D936" s="9" t="s">
        <v>278</v>
      </c>
      <c r="E936" s="9" t="s">
        <v>92</v>
      </c>
      <c r="F936" s="188">
        <v>35796</v>
      </c>
      <c r="G936" s="9" t="s">
        <v>2756</v>
      </c>
      <c r="H936" s="9" t="s">
        <v>31</v>
      </c>
      <c r="I936" s="9" t="s">
        <v>172</v>
      </c>
      <c r="J936" s="9" t="s">
        <v>32</v>
      </c>
      <c r="K936" s="9">
        <v>2015</v>
      </c>
      <c r="L936" s="9" t="s">
        <v>34</v>
      </c>
    </row>
    <row r="937" spans="1:28" x14ac:dyDescent="0.2">
      <c r="A937" s="9">
        <v>423298</v>
      </c>
      <c r="B937" s="9" t="s">
        <v>2757</v>
      </c>
      <c r="C937" s="9" t="s">
        <v>925</v>
      </c>
      <c r="D937" s="9" t="s">
        <v>296</v>
      </c>
      <c r="E937" s="9" t="s">
        <v>92</v>
      </c>
      <c r="F937" s="188">
        <v>35796</v>
      </c>
      <c r="G937" s="9" t="s">
        <v>747</v>
      </c>
      <c r="H937" s="9" t="s">
        <v>31</v>
      </c>
      <c r="I937" s="9" t="s">
        <v>172</v>
      </c>
      <c r="J937" s="9" t="s">
        <v>29</v>
      </c>
      <c r="K937" s="9">
        <v>2015</v>
      </c>
      <c r="L937" s="9" t="s">
        <v>83</v>
      </c>
    </row>
    <row r="938" spans="1:28" x14ac:dyDescent="0.2">
      <c r="A938" s="9">
        <v>423307</v>
      </c>
      <c r="B938" s="9" t="s">
        <v>2758</v>
      </c>
      <c r="C938" s="9" t="s">
        <v>2759</v>
      </c>
      <c r="D938" s="9" t="s">
        <v>296</v>
      </c>
      <c r="E938" s="9" t="s">
        <v>92</v>
      </c>
      <c r="F938" s="188">
        <v>36526</v>
      </c>
      <c r="G938" s="9" t="s">
        <v>34</v>
      </c>
      <c r="H938" s="9" t="s">
        <v>31</v>
      </c>
      <c r="I938" s="9" t="s">
        <v>172</v>
      </c>
      <c r="J938" s="9" t="s">
        <v>29</v>
      </c>
      <c r="K938" s="9">
        <v>2017</v>
      </c>
      <c r="L938" s="9" t="s">
        <v>34</v>
      </c>
      <c r="N938" s="9">
        <v>3801</v>
      </c>
      <c r="O938" s="188">
        <v>44529.375648148147</v>
      </c>
      <c r="P938" s="9">
        <v>55000</v>
      </c>
    </row>
    <row r="939" spans="1:28" x14ac:dyDescent="0.2">
      <c r="A939" s="9">
        <v>423319</v>
      </c>
      <c r="B939" s="9" t="s">
        <v>2760</v>
      </c>
      <c r="C939" s="9" t="s">
        <v>924</v>
      </c>
      <c r="D939" s="9" t="s">
        <v>510</v>
      </c>
      <c r="E939" s="9" t="s">
        <v>92</v>
      </c>
      <c r="F939" s="188">
        <v>35558</v>
      </c>
      <c r="G939" s="9" t="s">
        <v>722</v>
      </c>
      <c r="H939" s="9" t="s">
        <v>31</v>
      </c>
      <c r="I939" s="9" t="s">
        <v>172</v>
      </c>
      <c r="J939" s="9" t="s">
        <v>29</v>
      </c>
      <c r="K939" s="9">
        <v>2015</v>
      </c>
      <c r="L939" s="9" t="s">
        <v>46</v>
      </c>
      <c r="Y939" s="9" t="s">
        <v>4746</v>
      </c>
      <c r="Z939" s="9" t="s">
        <v>4747</v>
      </c>
      <c r="AA939" s="9" t="s">
        <v>4748</v>
      </c>
      <c r="AB939" s="9" t="s">
        <v>4749</v>
      </c>
    </row>
    <row r="940" spans="1:28" x14ac:dyDescent="0.2">
      <c r="A940" s="9">
        <v>423328</v>
      </c>
      <c r="B940" s="9" t="s">
        <v>2761</v>
      </c>
      <c r="C940" s="9" t="s">
        <v>270</v>
      </c>
      <c r="D940" s="9" t="s">
        <v>378</v>
      </c>
      <c r="E940" s="9" t="s">
        <v>92</v>
      </c>
      <c r="F940" s="188">
        <v>36342</v>
      </c>
      <c r="G940" s="9" t="s">
        <v>34</v>
      </c>
      <c r="H940" s="9" t="s">
        <v>31</v>
      </c>
      <c r="I940" s="9" t="s">
        <v>172</v>
      </c>
      <c r="J940" s="9" t="s">
        <v>32</v>
      </c>
      <c r="K940" s="9">
        <v>2017</v>
      </c>
      <c r="L940" s="9" t="s">
        <v>46</v>
      </c>
      <c r="Y940" s="9" t="s">
        <v>4750</v>
      </c>
      <c r="Z940" s="9" t="s">
        <v>1068</v>
      </c>
      <c r="AA940" s="9" t="s">
        <v>4751</v>
      </c>
      <c r="AB940" s="9" t="s">
        <v>1038</v>
      </c>
    </row>
    <row r="941" spans="1:28" x14ac:dyDescent="0.2">
      <c r="A941" s="9">
        <v>423333</v>
      </c>
      <c r="B941" s="9" t="s">
        <v>2762</v>
      </c>
      <c r="C941" s="9" t="s">
        <v>2763</v>
      </c>
      <c r="D941" s="9" t="s">
        <v>287</v>
      </c>
      <c r="E941" s="9" t="s">
        <v>92</v>
      </c>
      <c r="F941" s="188">
        <v>31041</v>
      </c>
      <c r="G941" s="9" t="s">
        <v>660</v>
      </c>
      <c r="H941" s="9" t="s">
        <v>31</v>
      </c>
      <c r="I941" s="9" t="s">
        <v>172</v>
      </c>
      <c r="J941" s="9" t="s">
        <v>32</v>
      </c>
      <c r="K941" s="9">
        <v>2002</v>
      </c>
      <c r="L941" s="9" t="s">
        <v>74</v>
      </c>
      <c r="Y941" s="9" t="s">
        <v>4752</v>
      </c>
      <c r="Z941" s="9" t="s">
        <v>4753</v>
      </c>
      <c r="AA941" s="9" t="s">
        <v>1088</v>
      </c>
      <c r="AB941" s="9" t="s">
        <v>4754</v>
      </c>
    </row>
    <row r="942" spans="1:28" x14ac:dyDescent="0.2">
      <c r="A942" s="9">
        <v>423335</v>
      </c>
      <c r="B942" s="9" t="s">
        <v>2764</v>
      </c>
      <c r="C942" s="9" t="s">
        <v>270</v>
      </c>
      <c r="D942" s="9" t="s">
        <v>369</v>
      </c>
      <c r="E942" s="9" t="s">
        <v>92</v>
      </c>
      <c r="F942" s="188">
        <v>36527</v>
      </c>
      <c r="G942" s="9" t="s">
        <v>34</v>
      </c>
      <c r="H942" s="9" t="s">
        <v>31</v>
      </c>
      <c r="I942" s="9" t="s">
        <v>172</v>
      </c>
      <c r="J942" s="9" t="s">
        <v>29</v>
      </c>
      <c r="K942" s="9">
        <v>2017</v>
      </c>
      <c r="L942" s="9" t="s">
        <v>34</v>
      </c>
      <c r="Y942" s="9" t="s">
        <v>4755</v>
      </c>
      <c r="Z942" s="9" t="s">
        <v>1056</v>
      </c>
      <c r="AA942" s="9" t="s">
        <v>1086</v>
      </c>
      <c r="AB942" s="9" t="s">
        <v>1054</v>
      </c>
    </row>
    <row r="943" spans="1:28" x14ac:dyDescent="0.2">
      <c r="A943" s="9">
        <v>423336</v>
      </c>
      <c r="B943" s="9" t="s">
        <v>2765</v>
      </c>
      <c r="C943" s="9" t="s">
        <v>361</v>
      </c>
      <c r="D943" s="9" t="s">
        <v>406</v>
      </c>
      <c r="E943" s="9" t="s">
        <v>92</v>
      </c>
      <c r="F943" s="188">
        <v>35796</v>
      </c>
      <c r="G943" s="9" t="s">
        <v>34</v>
      </c>
      <c r="H943" s="9" t="s">
        <v>31</v>
      </c>
      <c r="I943" s="9" t="s">
        <v>172</v>
      </c>
      <c r="J943" s="9" t="s">
        <v>29</v>
      </c>
      <c r="K943" s="9">
        <v>2015</v>
      </c>
      <c r="L943" s="9" t="s">
        <v>34</v>
      </c>
      <c r="Q943" s="9">
        <v>2000</v>
      </c>
      <c r="V943" s="9" t="s">
        <v>269</v>
      </c>
      <c r="W943" s="9" t="s">
        <v>269</v>
      </c>
    </row>
    <row r="944" spans="1:28" x14ac:dyDescent="0.2">
      <c r="A944" s="9">
        <v>423342</v>
      </c>
      <c r="B944" s="9" t="s">
        <v>2766</v>
      </c>
      <c r="C944" s="9" t="s">
        <v>2767</v>
      </c>
      <c r="D944" s="9" t="s">
        <v>865</v>
      </c>
      <c r="E944" s="9" t="s">
        <v>92</v>
      </c>
      <c r="F944" s="188">
        <v>35999</v>
      </c>
      <c r="G944" s="9" t="s">
        <v>34</v>
      </c>
      <c r="H944" s="9" t="s">
        <v>31</v>
      </c>
      <c r="I944" s="9" t="s">
        <v>172</v>
      </c>
      <c r="J944" s="9" t="s">
        <v>29</v>
      </c>
      <c r="K944" s="9">
        <v>2017</v>
      </c>
      <c r="L944" s="9" t="s">
        <v>34</v>
      </c>
    </row>
    <row r="945" spans="1:28" x14ac:dyDescent="0.2">
      <c r="A945" s="9">
        <v>423347</v>
      </c>
      <c r="B945" s="9" t="s">
        <v>2768</v>
      </c>
      <c r="C945" s="9" t="s">
        <v>373</v>
      </c>
      <c r="D945" s="9" t="s">
        <v>503</v>
      </c>
      <c r="E945" s="9" t="s">
        <v>92</v>
      </c>
      <c r="F945" s="188">
        <v>36415</v>
      </c>
      <c r="G945" s="9" t="s">
        <v>722</v>
      </c>
      <c r="H945" s="9" t="s">
        <v>31</v>
      </c>
      <c r="I945" s="9" t="s">
        <v>172</v>
      </c>
      <c r="J945" s="9" t="s">
        <v>32</v>
      </c>
      <c r="K945" s="9">
        <v>2017</v>
      </c>
      <c r="L945" s="9" t="s">
        <v>46</v>
      </c>
      <c r="Y945" s="9" t="s">
        <v>4756</v>
      </c>
      <c r="Z945" s="9" t="s">
        <v>4757</v>
      </c>
      <c r="AA945" s="9" t="s">
        <v>4758</v>
      </c>
      <c r="AB945" s="9" t="s">
        <v>1038</v>
      </c>
    </row>
    <row r="946" spans="1:28" x14ac:dyDescent="0.2">
      <c r="A946" s="9">
        <v>423352</v>
      </c>
      <c r="B946" s="9" t="s">
        <v>2769</v>
      </c>
      <c r="C946" s="9" t="s">
        <v>284</v>
      </c>
      <c r="D946" s="9" t="s">
        <v>2770</v>
      </c>
      <c r="E946" s="9" t="s">
        <v>93</v>
      </c>
      <c r="F946" s="188">
        <v>28145</v>
      </c>
      <c r="G946" s="9" t="s">
        <v>77</v>
      </c>
      <c r="H946" s="9" t="s">
        <v>31</v>
      </c>
      <c r="I946" s="9" t="s">
        <v>172</v>
      </c>
      <c r="J946" s="9" t="s">
        <v>29</v>
      </c>
      <c r="K946" s="9">
        <v>1996</v>
      </c>
      <c r="L946" s="9" t="s">
        <v>77</v>
      </c>
      <c r="Y946" s="9" t="s">
        <v>4759</v>
      </c>
      <c r="Z946" s="9" t="s">
        <v>1053</v>
      </c>
      <c r="AA946" s="9" t="s">
        <v>4760</v>
      </c>
      <c r="AB946" s="9" t="s">
        <v>1054</v>
      </c>
    </row>
    <row r="947" spans="1:28" x14ac:dyDescent="0.2">
      <c r="A947" s="9">
        <v>423354</v>
      </c>
      <c r="B947" s="9" t="s">
        <v>2771</v>
      </c>
      <c r="C947" s="9" t="s">
        <v>409</v>
      </c>
      <c r="D947" s="9" t="s">
        <v>366</v>
      </c>
      <c r="E947" s="9" t="s">
        <v>93</v>
      </c>
      <c r="F947" s="188">
        <v>28293</v>
      </c>
      <c r="G947" s="9" t="s">
        <v>34</v>
      </c>
      <c r="H947" s="9" t="s">
        <v>31</v>
      </c>
      <c r="I947" s="9" t="s">
        <v>172</v>
      </c>
      <c r="J947" s="9" t="s">
        <v>32</v>
      </c>
      <c r="K947" s="9">
        <v>1995</v>
      </c>
      <c r="L947" s="9" t="s">
        <v>34</v>
      </c>
      <c r="Y947" s="9" t="s">
        <v>4761</v>
      </c>
      <c r="Z947" s="9" t="s">
        <v>4762</v>
      </c>
      <c r="AA947" s="9" t="s">
        <v>4763</v>
      </c>
      <c r="AB947" s="9" t="s">
        <v>1038</v>
      </c>
    </row>
    <row r="948" spans="1:28" x14ac:dyDescent="0.2">
      <c r="A948" s="9">
        <v>423359</v>
      </c>
      <c r="B948" s="9" t="s">
        <v>2772</v>
      </c>
      <c r="C948" s="9" t="s">
        <v>284</v>
      </c>
      <c r="D948" s="9" t="s">
        <v>418</v>
      </c>
      <c r="E948" s="9" t="s">
        <v>92</v>
      </c>
      <c r="F948" s="188">
        <v>36526</v>
      </c>
      <c r="G948" s="9" t="s">
        <v>34</v>
      </c>
      <c r="H948" s="9" t="s">
        <v>31</v>
      </c>
      <c r="I948" s="9" t="s">
        <v>172</v>
      </c>
      <c r="J948" s="9" t="s">
        <v>29</v>
      </c>
      <c r="K948" s="9">
        <v>2017</v>
      </c>
      <c r="L948" s="9" t="s">
        <v>34</v>
      </c>
      <c r="N948" s="9">
        <v>656</v>
      </c>
      <c r="O948" s="188">
        <v>44592.53497685185</v>
      </c>
      <c r="P948" s="9">
        <v>18000</v>
      </c>
      <c r="Y948" s="9" t="s">
        <v>4764</v>
      </c>
      <c r="Z948" s="9" t="s">
        <v>1062</v>
      </c>
      <c r="AA948" s="9" t="s">
        <v>4765</v>
      </c>
      <c r="AB948" s="9" t="s">
        <v>1038</v>
      </c>
    </row>
    <row r="949" spans="1:28" x14ac:dyDescent="0.2">
      <c r="A949" s="9">
        <v>423367</v>
      </c>
      <c r="B949" s="9" t="s">
        <v>2773</v>
      </c>
      <c r="C949" s="9" t="s">
        <v>277</v>
      </c>
      <c r="D949" s="9" t="s">
        <v>311</v>
      </c>
      <c r="E949" s="9" t="s">
        <v>92</v>
      </c>
      <c r="F949" s="188">
        <v>35846</v>
      </c>
      <c r="G949" s="9" t="s">
        <v>596</v>
      </c>
      <c r="H949" s="9" t="s">
        <v>31</v>
      </c>
      <c r="I949" s="9" t="s">
        <v>172</v>
      </c>
      <c r="J949" s="9" t="s">
        <v>29</v>
      </c>
      <c r="K949" s="9">
        <v>2016</v>
      </c>
      <c r="L949" s="9" t="s">
        <v>46</v>
      </c>
      <c r="Q949" s="9">
        <v>2000</v>
      </c>
      <c r="W949" s="9" t="s">
        <v>269</v>
      </c>
    </row>
    <row r="950" spans="1:28" x14ac:dyDescent="0.2">
      <c r="A950" s="9">
        <v>423395</v>
      </c>
      <c r="B950" s="9" t="s">
        <v>2774</v>
      </c>
      <c r="C950" s="9" t="s">
        <v>713</v>
      </c>
      <c r="D950" s="9" t="s">
        <v>755</v>
      </c>
      <c r="E950" s="9" t="s">
        <v>92</v>
      </c>
      <c r="F950" s="188">
        <v>35822</v>
      </c>
      <c r="G950" s="9" t="s">
        <v>34</v>
      </c>
      <c r="H950" s="9" t="s">
        <v>31</v>
      </c>
      <c r="I950" s="9" t="s">
        <v>172</v>
      </c>
      <c r="J950" s="9" t="s">
        <v>29</v>
      </c>
      <c r="K950" s="9">
        <v>2015</v>
      </c>
      <c r="L950" s="9" t="s">
        <v>46</v>
      </c>
    </row>
    <row r="951" spans="1:28" x14ac:dyDescent="0.2">
      <c r="A951" s="9">
        <v>423396</v>
      </c>
      <c r="B951" s="9" t="s">
        <v>2775</v>
      </c>
      <c r="C951" s="9" t="s">
        <v>2776</v>
      </c>
      <c r="D951" s="9" t="s">
        <v>831</v>
      </c>
      <c r="E951" s="9" t="s">
        <v>92</v>
      </c>
      <c r="F951" s="188">
        <v>36526</v>
      </c>
      <c r="G951" s="9" t="s">
        <v>34</v>
      </c>
      <c r="H951" s="9" t="s">
        <v>31</v>
      </c>
      <c r="I951" s="9" t="s">
        <v>172</v>
      </c>
      <c r="J951" s="9" t="s">
        <v>29</v>
      </c>
      <c r="K951" s="9">
        <v>2017</v>
      </c>
      <c r="L951" s="9" t="s">
        <v>34</v>
      </c>
      <c r="Y951" s="9" t="s">
        <v>1143</v>
      </c>
      <c r="Z951" s="9" t="s">
        <v>1144</v>
      </c>
      <c r="AA951" s="9" t="s">
        <v>1145</v>
      </c>
      <c r="AB951" s="9" t="s">
        <v>1146</v>
      </c>
    </row>
    <row r="952" spans="1:28" x14ac:dyDescent="0.2">
      <c r="A952" s="9">
        <v>423401</v>
      </c>
      <c r="B952" s="9" t="s">
        <v>2777</v>
      </c>
      <c r="C952" s="9" t="s">
        <v>389</v>
      </c>
      <c r="D952" s="9" t="s">
        <v>329</v>
      </c>
      <c r="E952" s="9" t="s">
        <v>92</v>
      </c>
      <c r="F952" s="188">
        <v>34048</v>
      </c>
      <c r="G952" s="9" t="s">
        <v>684</v>
      </c>
      <c r="H952" s="9" t="s">
        <v>31</v>
      </c>
      <c r="I952" s="9" t="s">
        <v>172</v>
      </c>
      <c r="J952" s="9" t="s">
        <v>32</v>
      </c>
      <c r="K952" s="9">
        <v>2013</v>
      </c>
      <c r="L952" s="9" t="s">
        <v>83</v>
      </c>
      <c r="Q952" s="9">
        <v>2000</v>
      </c>
      <c r="U952" s="9" t="s">
        <v>269</v>
      </c>
      <c r="V952" s="9" t="s">
        <v>269</v>
      </c>
      <c r="W952" s="9" t="s">
        <v>269</v>
      </c>
      <c r="X952" s="9" t="s">
        <v>504</v>
      </c>
    </row>
    <row r="953" spans="1:28" x14ac:dyDescent="0.2">
      <c r="A953" s="9">
        <v>423419</v>
      </c>
      <c r="B953" s="9" t="s">
        <v>2778</v>
      </c>
      <c r="C953" s="9" t="s">
        <v>1686</v>
      </c>
      <c r="D953" s="9" t="s">
        <v>2779</v>
      </c>
      <c r="E953" s="9" t="s">
        <v>92</v>
      </c>
      <c r="F953" s="188">
        <v>35921</v>
      </c>
      <c r="G953" s="9" t="s">
        <v>34</v>
      </c>
      <c r="H953" s="9" t="s">
        <v>31</v>
      </c>
      <c r="I953" s="9" t="s">
        <v>172</v>
      </c>
      <c r="J953" s="9" t="s">
        <v>32</v>
      </c>
      <c r="K953" s="9">
        <v>2016</v>
      </c>
      <c r="L953" s="9" t="s">
        <v>34</v>
      </c>
      <c r="Y953" s="9" t="s">
        <v>4766</v>
      </c>
      <c r="Z953" s="9" t="s">
        <v>4767</v>
      </c>
      <c r="AA953" s="9" t="s">
        <v>4768</v>
      </c>
      <c r="AB953" s="9" t="s">
        <v>4769</v>
      </c>
    </row>
    <row r="954" spans="1:28" x14ac:dyDescent="0.2">
      <c r="A954" s="9">
        <v>423420</v>
      </c>
      <c r="B954" s="9" t="s">
        <v>2780</v>
      </c>
      <c r="C954" s="9" t="s">
        <v>539</v>
      </c>
      <c r="D954" s="9" t="s">
        <v>2781</v>
      </c>
      <c r="E954" s="9" t="s">
        <v>92</v>
      </c>
      <c r="F954" s="188">
        <v>36192</v>
      </c>
      <c r="G954" s="9" t="s">
        <v>579</v>
      </c>
      <c r="H954" s="9" t="s">
        <v>31</v>
      </c>
      <c r="I954" s="9" t="s">
        <v>172</v>
      </c>
      <c r="J954" s="9" t="s">
        <v>29</v>
      </c>
      <c r="L954" s="9" t="s">
        <v>83</v>
      </c>
      <c r="Y954" s="9" t="s">
        <v>4770</v>
      </c>
      <c r="Z954" s="9" t="s">
        <v>1101</v>
      </c>
      <c r="AA954" s="9" t="s">
        <v>4771</v>
      </c>
      <c r="AB954" s="9" t="s">
        <v>1072</v>
      </c>
    </row>
    <row r="955" spans="1:28" x14ac:dyDescent="0.2">
      <c r="A955" s="9">
        <v>423421</v>
      </c>
      <c r="B955" s="9" t="s">
        <v>2782</v>
      </c>
      <c r="C955" s="9" t="s">
        <v>306</v>
      </c>
      <c r="D955" s="9" t="s">
        <v>581</v>
      </c>
      <c r="E955" s="9" t="s">
        <v>92</v>
      </c>
      <c r="F955" s="188">
        <v>35723</v>
      </c>
      <c r="G955" s="9" t="s">
        <v>681</v>
      </c>
      <c r="H955" s="9" t="s">
        <v>31</v>
      </c>
      <c r="I955" s="9" t="s">
        <v>172</v>
      </c>
      <c r="J955" s="9" t="s">
        <v>32</v>
      </c>
      <c r="K955" s="9">
        <v>2015</v>
      </c>
      <c r="L955" s="9" t="s">
        <v>46</v>
      </c>
      <c r="Y955" s="9" t="s">
        <v>4772</v>
      </c>
      <c r="Z955" s="9" t="s">
        <v>1058</v>
      </c>
      <c r="AA955" s="9" t="s">
        <v>4773</v>
      </c>
      <c r="AB955" s="9" t="s">
        <v>1054</v>
      </c>
    </row>
    <row r="956" spans="1:28" x14ac:dyDescent="0.2">
      <c r="A956" s="9">
        <v>423423</v>
      </c>
      <c r="B956" s="9" t="s">
        <v>2783</v>
      </c>
      <c r="C956" s="9" t="s">
        <v>399</v>
      </c>
      <c r="D956" s="9" t="s">
        <v>2784</v>
      </c>
      <c r="E956" s="9" t="s">
        <v>92</v>
      </c>
      <c r="F956" s="188">
        <v>35842</v>
      </c>
      <c r="G956" s="9" t="s">
        <v>338</v>
      </c>
      <c r="H956" s="9" t="s">
        <v>31</v>
      </c>
      <c r="I956" s="9" t="s">
        <v>172</v>
      </c>
      <c r="J956" s="9" t="s">
        <v>32</v>
      </c>
      <c r="K956" s="9">
        <v>2016</v>
      </c>
      <c r="L956" s="9" t="s">
        <v>46</v>
      </c>
      <c r="Y956" s="9" t="s">
        <v>4774</v>
      </c>
      <c r="Z956" s="9" t="s">
        <v>1193</v>
      </c>
      <c r="AA956" s="9" t="s">
        <v>1112</v>
      </c>
      <c r="AB956" s="9" t="s">
        <v>4181</v>
      </c>
    </row>
    <row r="957" spans="1:28" x14ac:dyDescent="0.2">
      <c r="A957" s="9">
        <v>423454</v>
      </c>
      <c r="B957" s="9" t="s">
        <v>2785</v>
      </c>
      <c r="C957" s="9" t="s">
        <v>876</v>
      </c>
      <c r="D957" s="9" t="s">
        <v>267</v>
      </c>
      <c r="E957" s="9" t="s">
        <v>92</v>
      </c>
      <c r="F957" s="188">
        <v>36260</v>
      </c>
      <c r="G957" s="9" t="s">
        <v>86</v>
      </c>
      <c r="H957" s="9" t="s">
        <v>31</v>
      </c>
      <c r="I957" s="9" t="s">
        <v>172</v>
      </c>
      <c r="J957" s="9" t="s">
        <v>29</v>
      </c>
      <c r="K957" s="9">
        <v>2016</v>
      </c>
      <c r="L957" s="9" t="s">
        <v>86</v>
      </c>
      <c r="Y957" s="9" t="s">
        <v>4775</v>
      </c>
      <c r="Z957" s="9" t="s">
        <v>4776</v>
      </c>
      <c r="AA957" s="9" t="s">
        <v>1272</v>
      </c>
      <c r="AB957" s="9" t="s">
        <v>1115</v>
      </c>
    </row>
    <row r="958" spans="1:28" x14ac:dyDescent="0.2">
      <c r="A958" s="9">
        <v>423455</v>
      </c>
      <c r="B958" s="9" t="s">
        <v>2786</v>
      </c>
      <c r="C958" s="9" t="s">
        <v>384</v>
      </c>
      <c r="D958" s="9" t="s">
        <v>619</v>
      </c>
      <c r="E958" s="9" t="s">
        <v>93</v>
      </c>
      <c r="F958" s="188">
        <v>36527</v>
      </c>
      <c r="G958" s="9" t="s">
        <v>34</v>
      </c>
      <c r="H958" s="9" t="s">
        <v>31</v>
      </c>
      <c r="I958" s="9" t="s">
        <v>172</v>
      </c>
      <c r="J958" s="9" t="s">
        <v>29</v>
      </c>
      <c r="K958" s="9">
        <v>2017</v>
      </c>
      <c r="L958" s="9" t="s">
        <v>34</v>
      </c>
      <c r="Y958" s="9" t="s">
        <v>4777</v>
      </c>
      <c r="Z958" s="9" t="s">
        <v>4380</v>
      </c>
      <c r="AA958" s="9" t="s">
        <v>1159</v>
      </c>
      <c r="AB958" s="9" t="s">
        <v>1038</v>
      </c>
    </row>
    <row r="959" spans="1:28" x14ac:dyDescent="0.2">
      <c r="A959" s="9">
        <v>423462</v>
      </c>
      <c r="B959" s="9" t="s">
        <v>2787</v>
      </c>
      <c r="C959" s="9" t="s">
        <v>332</v>
      </c>
      <c r="D959" s="9" t="s">
        <v>328</v>
      </c>
      <c r="E959" s="9" t="s">
        <v>93</v>
      </c>
      <c r="F959" s="188">
        <v>36404</v>
      </c>
      <c r="G959" s="9" t="s">
        <v>681</v>
      </c>
      <c r="H959" s="9" t="s">
        <v>31</v>
      </c>
      <c r="I959" s="9" t="s">
        <v>172</v>
      </c>
      <c r="J959" s="9" t="s">
        <v>29</v>
      </c>
      <c r="K959" s="9">
        <v>2017</v>
      </c>
      <c r="L959" s="9" t="s">
        <v>46</v>
      </c>
      <c r="Y959" s="9" t="s">
        <v>4778</v>
      </c>
      <c r="Z959" s="9" t="s">
        <v>1225</v>
      </c>
      <c r="AA959" s="9" t="s">
        <v>1132</v>
      </c>
      <c r="AB959" s="9" t="s">
        <v>4779</v>
      </c>
    </row>
    <row r="960" spans="1:28" x14ac:dyDescent="0.2">
      <c r="A960" s="9">
        <v>423475</v>
      </c>
      <c r="B960" s="9" t="s">
        <v>2788</v>
      </c>
      <c r="C960" s="9" t="s">
        <v>284</v>
      </c>
      <c r="D960" s="9" t="s">
        <v>414</v>
      </c>
      <c r="E960" s="9" t="s">
        <v>93</v>
      </c>
      <c r="F960" s="188">
        <v>35431</v>
      </c>
      <c r="G960" s="9" t="s">
        <v>34</v>
      </c>
      <c r="H960" s="9" t="s">
        <v>31</v>
      </c>
      <c r="I960" s="9" t="s">
        <v>172</v>
      </c>
      <c r="J960" s="9" t="s">
        <v>32</v>
      </c>
      <c r="K960" s="9">
        <v>2015</v>
      </c>
      <c r="L960" s="9" t="s">
        <v>34</v>
      </c>
      <c r="Y960" s="9" t="s">
        <v>4780</v>
      </c>
      <c r="Z960" s="9" t="s">
        <v>4781</v>
      </c>
      <c r="AA960" s="9" t="s">
        <v>4782</v>
      </c>
      <c r="AB960" s="9" t="s">
        <v>1070</v>
      </c>
    </row>
    <row r="961" spans="1:28" x14ac:dyDescent="0.2">
      <c r="A961" s="9">
        <v>423476</v>
      </c>
      <c r="B961" s="9" t="s">
        <v>2789</v>
      </c>
      <c r="C961" s="9" t="s">
        <v>2790</v>
      </c>
      <c r="D961" s="9" t="s">
        <v>691</v>
      </c>
      <c r="E961" s="9" t="s">
        <v>93</v>
      </c>
      <c r="F961" s="188">
        <v>36072</v>
      </c>
      <c r="G961" s="9" t="s">
        <v>34</v>
      </c>
      <c r="H961" s="9" t="s">
        <v>31</v>
      </c>
      <c r="I961" s="9" t="s">
        <v>172</v>
      </c>
      <c r="J961" s="9" t="s">
        <v>32</v>
      </c>
      <c r="K961" s="9">
        <v>2017</v>
      </c>
      <c r="L961" s="9" t="s">
        <v>34</v>
      </c>
      <c r="Y961" s="9" t="s">
        <v>4783</v>
      </c>
      <c r="Z961" s="9" t="s">
        <v>4784</v>
      </c>
      <c r="AA961" s="9" t="s">
        <v>4785</v>
      </c>
      <c r="AB961" s="9" t="s">
        <v>1072</v>
      </c>
    </row>
    <row r="962" spans="1:28" x14ac:dyDescent="0.2">
      <c r="A962" s="9">
        <v>423481</v>
      </c>
      <c r="B962" s="9" t="s">
        <v>2791</v>
      </c>
      <c r="C962" s="9" t="s">
        <v>266</v>
      </c>
      <c r="D962" s="9" t="s">
        <v>792</v>
      </c>
      <c r="E962" s="9" t="s">
        <v>93</v>
      </c>
      <c r="F962" s="188">
        <v>33025</v>
      </c>
      <c r="G962" s="9" t="s">
        <v>2792</v>
      </c>
      <c r="H962" s="9" t="s">
        <v>31</v>
      </c>
      <c r="I962" s="9" t="s">
        <v>172</v>
      </c>
      <c r="J962" s="9" t="s">
        <v>32</v>
      </c>
      <c r="K962" s="9">
        <v>2010</v>
      </c>
      <c r="L962" s="9" t="s">
        <v>89</v>
      </c>
      <c r="Y962" s="9" t="s">
        <v>4786</v>
      </c>
      <c r="Z962" s="9" t="s">
        <v>4787</v>
      </c>
      <c r="AA962" s="9" t="s">
        <v>4508</v>
      </c>
      <c r="AB962" s="9" t="s">
        <v>1072</v>
      </c>
    </row>
    <row r="963" spans="1:28" x14ac:dyDescent="0.2">
      <c r="A963" s="9">
        <v>423483</v>
      </c>
      <c r="B963" s="9" t="s">
        <v>2793</v>
      </c>
      <c r="C963" s="9" t="s">
        <v>393</v>
      </c>
      <c r="D963" s="9" t="s">
        <v>380</v>
      </c>
      <c r="E963" s="9" t="s">
        <v>93</v>
      </c>
      <c r="F963" s="188">
        <v>35690</v>
      </c>
      <c r="G963" s="9" t="s">
        <v>34</v>
      </c>
      <c r="H963" s="9" t="s">
        <v>31</v>
      </c>
      <c r="I963" s="9" t="s">
        <v>172</v>
      </c>
      <c r="J963" s="9" t="s">
        <v>32</v>
      </c>
      <c r="K963" s="9">
        <v>2015</v>
      </c>
      <c r="L963" s="9" t="s">
        <v>34</v>
      </c>
      <c r="Y963" s="9" t="s">
        <v>4788</v>
      </c>
      <c r="Z963" s="9" t="s">
        <v>4111</v>
      </c>
      <c r="AA963" s="9" t="s">
        <v>4789</v>
      </c>
      <c r="AB963" s="9" t="s">
        <v>1054</v>
      </c>
    </row>
    <row r="964" spans="1:28" x14ac:dyDescent="0.2">
      <c r="A964" s="9">
        <v>423485</v>
      </c>
      <c r="B964" s="9" t="s">
        <v>2794</v>
      </c>
      <c r="C964" s="9" t="s">
        <v>284</v>
      </c>
      <c r="D964" s="9" t="s">
        <v>752</v>
      </c>
      <c r="E964" s="9" t="s">
        <v>93</v>
      </c>
      <c r="F964" s="188">
        <v>35153</v>
      </c>
      <c r="G964" s="9" t="s">
        <v>34</v>
      </c>
      <c r="H964" s="9" t="s">
        <v>31</v>
      </c>
      <c r="I964" s="9" t="s">
        <v>172</v>
      </c>
      <c r="J964" s="9" t="s">
        <v>32</v>
      </c>
      <c r="K964" s="9">
        <v>2014</v>
      </c>
      <c r="L964" s="9" t="s">
        <v>34</v>
      </c>
      <c r="Y964" s="9" t="s">
        <v>4790</v>
      </c>
      <c r="Z964" s="9" t="s">
        <v>1184</v>
      </c>
      <c r="AA964" s="9" t="s">
        <v>4791</v>
      </c>
      <c r="AB964" s="9" t="s">
        <v>1072</v>
      </c>
    </row>
    <row r="965" spans="1:28" x14ac:dyDescent="0.2">
      <c r="A965" s="9">
        <v>423486</v>
      </c>
      <c r="B965" s="9" t="s">
        <v>2795</v>
      </c>
      <c r="C965" s="9" t="s">
        <v>480</v>
      </c>
      <c r="D965" s="9" t="s">
        <v>577</v>
      </c>
      <c r="E965" s="9" t="s">
        <v>93</v>
      </c>
      <c r="F965" s="188">
        <v>35507</v>
      </c>
      <c r="G965" s="9" t="s">
        <v>942</v>
      </c>
      <c r="H965" s="9" t="s">
        <v>31</v>
      </c>
      <c r="I965" s="9" t="s">
        <v>172</v>
      </c>
      <c r="J965" s="9" t="s">
        <v>32</v>
      </c>
      <c r="K965" s="9">
        <v>2015</v>
      </c>
      <c r="L965" s="9" t="s">
        <v>86</v>
      </c>
      <c r="Y965" s="9" t="s">
        <v>4792</v>
      </c>
      <c r="Z965" s="9" t="s">
        <v>4793</v>
      </c>
      <c r="AA965" s="9" t="s">
        <v>4794</v>
      </c>
      <c r="AB965" s="9" t="s">
        <v>1115</v>
      </c>
    </row>
    <row r="966" spans="1:28" x14ac:dyDescent="0.2">
      <c r="A966" s="9">
        <v>423495</v>
      </c>
      <c r="B966" s="9" t="s">
        <v>2796</v>
      </c>
      <c r="C966" s="9" t="s">
        <v>665</v>
      </c>
      <c r="D966" s="9" t="s">
        <v>1005</v>
      </c>
      <c r="E966" s="9" t="s">
        <v>92</v>
      </c>
      <c r="F966" s="188">
        <v>36296</v>
      </c>
      <c r="G966" s="9" t="s">
        <v>583</v>
      </c>
      <c r="H966" s="9" t="s">
        <v>31</v>
      </c>
      <c r="I966" s="9" t="s">
        <v>172</v>
      </c>
      <c r="J966" s="9" t="s">
        <v>29</v>
      </c>
      <c r="K966" s="9">
        <v>2017</v>
      </c>
      <c r="L966" s="9" t="s">
        <v>46</v>
      </c>
      <c r="Y966" s="9" t="s">
        <v>4795</v>
      </c>
      <c r="Z966" s="9" t="s">
        <v>4796</v>
      </c>
      <c r="AA966" s="9" t="s">
        <v>4797</v>
      </c>
      <c r="AB966" s="9" t="s">
        <v>1049</v>
      </c>
    </row>
    <row r="967" spans="1:28" x14ac:dyDescent="0.2">
      <c r="A967" s="9">
        <v>423507</v>
      </c>
      <c r="B967" s="9" t="s">
        <v>2797</v>
      </c>
      <c r="C967" s="9" t="s">
        <v>457</v>
      </c>
      <c r="D967" s="9" t="s">
        <v>567</v>
      </c>
      <c r="E967" s="9" t="s">
        <v>93</v>
      </c>
      <c r="F967" s="188">
        <v>36395</v>
      </c>
      <c r="G967" s="9" t="s">
        <v>34</v>
      </c>
      <c r="H967" s="9" t="s">
        <v>31</v>
      </c>
      <c r="I967" s="9" t="s">
        <v>172</v>
      </c>
      <c r="J967" s="9" t="s">
        <v>32</v>
      </c>
      <c r="K967" s="9">
        <v>2017</v>
      </c>
      <c r="L967" s="9" t="s">
        <v>34</v>
      </c>
      <c r="Y967" s="9" t="s">
        <v>4798</v>
      </c>
      <c r="Z967" s="9" t="s">
        <v>4799</v>
      </c>
      <c r="AA967" s="9" t="s">
        <v>1209</v>
      </c>
      <c r="AB967" s="9" t="s">
        <v>1072</v>
      </c>
    </row>
    <row r="968" spans="1:28" x14ac:dyDescent="0.2">
      <c r="A968" s="9">
        <v>423513</v>
      </c>
      <c r="B968" s="9" t="s">
        <v>2798</v>
      </c>
      <c r="C968" s="9" t="s">
        <v>494</v>
      </c>
      <c r="D968" s="9" t="s">
        <v>508</v>
      </c>
      <c r="E968" s="9" t="s">
        <v>92</v>
      </c>
      <c r="F968" s="188">
        <v>34700</v>
      </c>
      <c r="G968" s="9" t="s">
        <v>34</v>
      </c>
      <c r="H968" s="9" t="s">
        <v>31</v>
      </c>
      <c r="I968" s="9" t="s">
        <v>172</v>
      </c>
      <c r="J968" s="9" t="s">
        <v>29</v>
      </c>
      <c r="K968" s="9">
        <v>2013</v>
      </c>
      <c r="L968" s="9" t="s">
        <v>34</v>
      </c>
      <c r="Y968" s="9" t="s">
        <v>4800</v>
      </c>
      <c r="Z968" s="9" t="s">
        <v>4801</v>
      </c>
      <c r="AA968" s="9" t="s">
        <v>4802</v>
      </c>
      <c r="AB968" s="9" t="s">
        <v>1038</v>
      </c>
    </row>
    <row r="969" spans="1:28" x14ac:dyDescent="0.2">
      <c r="A969" s="9">
        <v>423516</v>
      </c>
      <c r="B969" s="9" t="s">
        <v>2799</v>
      </c>
      <c r="C969" s="9" t="s">
        <v>306</v>
      </c>
      <c r="D969" s="9" t="s">
        <v>414</v>
      </c>
      <c r="E969" s="9" t="s">
        <v>93</v>
      </c>
      <c r="F969" s="188">
        <v>35971</v>
      </c>
      <c r="G969" s="9" t="s">
        <v>34</v>
      </c>
      <c r="H969" s="9" t="s">
        <v>31</v>
      </c>
      <c r="I969" s="9" t="s">
        <v>172</v>
      </c>
      <c r="J969" s="9" t="s">
        <v>32</v>
      </c>
      <c r="K969" s="9">
        <v>2017</v>
      </c>
      <c r="L969" s="9" t="s">
        <v>34</v>
      </c>
      <c r="Y969" s="9" t="s">
        <v>4803</v>
      </c>
      <c r="Z969" s="9" t="s">
        <v>1173</v>
      </c>
      <c r="AA969" s="9" t="s">
        <v>1067</v>
      </c>
      <c r="AB969" s="9" t="s">
        <v>1072</v>
      </c>
    </row>
    <row r="970" spans="1:28" x14ac:dyDescent="0.2">
      <c r="A970" s="9">
        <v>423519</v>
      </c>
      <c r="B970" s="9" t="s">
        <v>2800</v>
      </c>
      <c r="C970" s="9" t="s">
        <v>935</v>
      </c>
      <c r="D970" s="9" t="s">
        <v>614</v>
      </c>
      <c r="E970" s="9" t="s">
        <v>93</v>
      </c>
      <c r="F970" s="188">
        <v>36526</v>
      </c>
      <c r="G970" s="9" t="s">
        <v>34</v>
      </c>
      <c r="H970" s="9" t="s">
        <v>31</v>
      </c>
      <c r="I970" s="9" t="s">
        <v>172</v>
      </c>
      <c r="J970" s="9" t="s">
        <v>32</v>
      </c>
      <c r="K970" s="9">
        <v>2017</v>
      </c>
      <c r="L970" s="9" t="s">
        <v>34</v>
      </c>
      <c r="Y970" s="9" t="s">
        <v>4804</v>
      </c>
      <c r="Z970" s="9" t="s">
        <v>4805</v>
      </c>
      <c r="AA970" s="9" t="s">
        <v>4806</v>
      </c>
      <c r="AB970" s="9" t="s">
        <v>1054</v>
      </c>
    </row>
    <row r="971" spans="1:28" x14ac:dyDescent="0.2">
      <c r="A971" s="9">
        <v>423548</v>
      </c>
      <c r="B971" s="9" t="s">
        <v>2801</v>
      </c>
      <c r="C971" s="9" t="s">
        <v>382</v>
      </c>
      <c r="D971" s="9" t="s">
        <v>2802</v>
      </c>
      <c r="E971" s="9" t="s">
        <v>93</v>
      </c>
      <c r="F971" s="188">
        <v>36526</v>
      </c>
      <c r="G971" s="9" t="s">
        <v>34</v>
      </c>
      <c r="H971" s="9" t="s">
        <v>31</v>
      </c>
      <c r="I971" s="9" t="s">
        <v>172</v>
      </c>
      <c r="J971" s="9" t="s">
        <v>29</v>
      </c>
      <c r="K971" s="9">
        <v>2017</v>
      </c>
      <c r="L971" s="9" t="s">
        <v>34</v>
      </c>
      <c r="Y971" s="9" t="s">
        <v>4807</v>
      </c>
      <c r="Z971" s="9" t="s">
        <v>4808</v>
      </c>
      <c r="AA971" s="9" t="s">
        <v>1270</v>
      </c>
      <c r="AB971" s="9" t="s">
        <v>1049</v>
      </c>
    </row>
    <row r="972" spans="1:28" x14ac:dyDescent="0.2">
      <c r="A972" s="9">
        <v>423556</v>
      </c>
      <c r="B972" s="9" t="s">
        <v>2803</v>
      </c>
      <c r="C972" s="9" t="s">
        <v>284</v>
      </c>
      <c r="D972" s="9" t="s">
        <v>2804</v>
      </c>
      <c r="E972" s="9" t="s">
        <v>92</v>
      </c>
      <c r="F972" s="188">
        <v>36194</v>
      </c>
      <c r="G972" s="9" t="s">
        <v>283</v>
      </c>
      <c r="H972" s="9" t="s">
        <v>31</v>
      </c>
      <c r="I972" s="9" t="s">
        <v>172</v>
      </c>
      <c r="J972" s="9" t="s">
        <v>32</v>
      </c>
      <c r="K972" s="9">
        <v>2017</v>
      </c>
      <c r="L972" s="9" t="s">
        <v>46</v>
      </c>
      <c r="Y972" s="9" t="s">
        <v>4809</v>
      </c>
      <c r="Z972" s="9" t="e">
        <v>#REF!</v>
      </c>
      <c r="AA972" s="9" t="s">
        <v>4810</v>
      </c>
      <c r="AB972" s="9" t="s">
        <v>1160</v>
      </c>
    </row>
    <row r="973" spans="1:28" x14ac:dyDescent="0.2">
      <c r="A973" s="9">
        <v>423565</v>
      </c>
      <c r="B973" s="9" t="s">
        <v>2805</v>
      </c>
      <c r="C973" s="9" t="s">
        <v>539</v>
      </c>
      <c r="D973" s="9" t="s">
        <v>478</v>
      </c>
      <c r="E973" s="9" t="s">
        <v>93</v>
      </c>
      <c r="F973" s="188">
        <v>36427</v>
      </c>
      <c r="G973" s="9" t="s">
        <v>34</v>
      </c>
      <c r="H973" s="9" t="s">
        <v>31</v>
      </c>
      <c r="I973" s="9" t="s">
        <v>172</v>
      </c>
      <c r="J973" s="9" t="s">
        <v>29</v>
      </c>
      <c r="L973" s="9" t="s">
        <v>34</v>
      </c>
      <c r="Y973" s="9" t="s">
        <v>4811</v>
      </c>
      <c r="Z973" s="9" t="s">
        <v>1172</v>
      </c>
      <c r="AA973" s="9" t="s">
        <v>1120</v>
      </c>
      <c r="AB973" s="9" t="s">
        <v>4812</v>
      </c>
    </row>
    <row r="974" spans="1:28" x14ac:dyDescent="0.2">
      <c r="A974" s="9">
        <v>423573</v>
      </c>
      <c r="B974" s="9" t="s">
        <v>2806</v>
      </c>
      <c r="C974" s="9" t="s">
        <v>274</v>
      </c>
      <c r="D974" s="9" t="s">
        <v>1008</v>
      </c>
      <c r="E974" s="9" t="s">
        <v>92</v>
      </c>
      <c r="F974" s="188">
        <v>35941</v>
      </c>
      <c r="G974" s="9" t="s">
        <v>34</v>
      </c>
      <c r="H974" s="9" t="s">
        <v>31</v>
      </c>
      <c r="I974" s="9" t="s">
        <v>172</v>
      </c>
      <c r="J974" s="9" t="s">
        <v>29</v>
      </c>
      <c r="K974" s="9">
        <v>2017</v>
      </c>
      <c r="L974" s="9" t="s">
        <v>34</v>
      </c>
      <c r="Y974" s="9" t="s">
        <v>4813</v>
      </c>
      <c r="Z974" s="9" t="s">
        <v>4814</v>
      </c>
      <c r="AA974" s="9" t="s">
        <v>1294</v>
      </c>
      <c r="AB974" s="9" t="s">
        <v>1038</v>
      </c>
    </row>
    <row r="975" spans="1:28" x14ac:dyDescent="0.2">
      <c r="A975" s="9">
        <v>423575</v>
      </c>
      <c r="B975" s="9" t="s">
        <v>2807</v>
      </c>
      <c r="C975" s="9" t="s">
        <v>743</v>
      </c>
      <c r="D975" s="9" t="s">
        <v>520</v>
      </c>
      <c r="E975" s="9" t="s">
        <v>92</v>
      </c>
      <c r="F975" s="188">
        <v>35800</v>
      </c>
      <c r="G975" s="9" t="s">
        <v>86</v>
      </c>
      <c r="H975" s="9" t="s">
        <v>31</v>
      </c>
      <c r="I975" s="9" t="s">
        <v>172</v>
      </c>
      <c r="J975" s="9" t="s">
        <v>29</v>
      </c>
      <c r="K975" s="9">
        <v>2016</v>
      </c>
      <c r="L975" s="9" t="s">
        <v>86</v>
      </c>
      <c r="Y975" s="9" t="s">
        <v>4815</v>
      </c>
      <c r="Z975" s="9" t="s">
        <v>4816</v>
      </c>
      <c r="AA975" s="9" t="s">
        <v>4817</v>
      </c>
      <c r="AB975" s="9" t="s">
        <v>4818</v>
      </c>
    </row>
    <row r="976" spans="1:28" x14ac:dyDescent="0.2">
      <c r="A976" s="9">
        <v>423578</v>
      </c>
      <c r="B976" s="9" t="s">
        <v>2808</v>
      </c>
      <c r="C976" s="9" t="s">
        <v>308</v>
      </c>
      <c r="D976" s="9" t="s">
        <v>2809</v>
      </c>
      <c r="E976" s="9" t="s">
        <v>92</v>
      </c>
      <c r="F976" s="188">
        <v>36526</v>
      </c>
      <c r="G976" s="9" t="s">
        <v>63</v>
      </c>
      <c r="H976" s="9" t="s">
        <v>31</v>
      </c>
      <c r="I976" s="9" t="s">
        <v>172</v>
      </c>
      <c r="J976" s="9" t="s">
        <v>29</v>
      </c>
      <c r="K976" s="9">
        <v>2017</v>
      </c>
      <c r="L976" s="9" t="s">
        <v>34</v>
      </c>
      <c r="Y976" s="9" t="s">
        <v>1143</v>
      </c>
      <c r="Z976" s="9" t="s">
        <v>1144</v>
      </c>
      <c r="AA976" s="9" t="s">
        <v>1145</v>
      </c>
      <c r="AB976" s="9" t="s">
        <v>1146</v>
      </c>
    </row>
    <row r="977" spans="1:28" x14ac:dyDescent="0.2">
      <c r="A977" s="9">
        <v>423583</v>
      </c>
      <c r="B977" s="9" t="s">
        <v>2810</v>
      </c>
      <c r="C977" s="9" t="s">
        <v>280</v>
      </c>
      <c r="D977" s="9" t="s">
        <v>323</v>
      </c>
      <c r="E977" s="9" t="s">
        <v>93</v>
      </c>
      <c r="F977" s="188">
        <v>33970</v>
      </c>
      <c r="G977" s="9" t="s">
        <v>2811</v>
      </c>
      <c r="H977" s="9" t="s">
        <v>31</v>
      </c>
      <c r="I977" s="9" t="s">
        <v>172</v>
      </c>
      <c r="J977" s="9" t="s">
        <v>29</v>
      </c>
      <c r="K977" s="9">
        <v>2011</v>
      </c>
      <c r="L977" s="9" t="s">
        <v>77</v>
      </c>
      <c r="Y977" s="9" t="s">
        <v>4819</v>
      </c>
      <c r="Z977" s="9" t="s">
        <v>4820</v>
      </c>
      <c r="AA977" s="9" t="s">
        <v>1059</v>
      </c>
      <c r="AB977" s="9" t="s">
        <v>4821</v>
      </c>
    </row>
    <row r="978" spans="1:28" x14ac:dyDescent="0.2">
      <c r="A978" s="9">
        <v>423584</v>
      </c>
      <c r="B978" s="9" t="s">
        <v>2812</v>
      </c>
      <c r="C978" s="9" t="s">
        <v>521</v>
      </c>
      <c r="D978" s="9" t="s">
        <v>548</v>
      </c>
      <c r="E978" s="9" t="s">
        <v>93</v>
      </c>
      <c r="F978" s="188">
        <v>31170</v>
      </c>
      <c r="G978" s="9" t="s">
        <v>34</v>
      </c>
      <c r="H978" s="9" t="s">
        <v>31</v>
      </c>
      <c r="I978" s="9" t="s">
        <v>172</v>
      </c>
      <c r="J978" s="9" t="s">
        <v>29</v>
      </c>
      <c r="K978" s="9">
        <v>2003</v>
      </c>
      <c r="L978" s="9" t="s">
        <v>83</v>
      </c>
      <c r="Y978" s="9" t="s">
        <v>4822</v>
      </c>
      <c r="Z978" s="9" t="s">
        <v>4823</v>
      </c>
      <c r="AA978" s="9" t="s">
        <v>4824</v>
      </c>
      <c r="AB978" s="9" t="s">
        <v>4825</v>
      </c>
    </row>
    <row r="979" spans="1:28" x14ac:dyDescent="0.2">
      <c r="A979" s="9">
        <v>423587</v>
      </c>
      <c r="B979" s="9" t="s">
        <v>2813</v>
      </c>
      <c r="C979" s="9" t="s">
        <v>400</v>
      </c>
      <c r="D979" s="9" t="s">
        <v>372</v>
      </c>
      <c r="E979" s="9" t="s">
        <v>93</v>
      </c>
      <c r="F979" s="188">
        <v>34637</v>
      </c>
      <c r="G979" s="9" t="s">
        <v>34</v>
      </c>
      <c r="H979" s="9" t="s">
        <v>31</v>
      </c>
      <c r="I979" s="9" t="s">
        <v>172</v>
      </c>
      <c r="J979" s="9" t="s">
        <v>32</v>
      </c>
      <c r="K979" s="9">
        <v>2014</v>
      </c>
      <c r="L979" s="9" t="s">
        <v>34</v>
      </c>
      <c r="Y979" s="9" t="s">
        <v>4826</v>
      </c>
      <c r="Z979" s="9" t="s">
        <v>1261</v>
      </c>
      <c r="AA979" s="9" t="s">
        <v>4141</v>
      </c>
      <c r="AB979" s="9" t="s">
        <v>1072</v>
      </c>
    </row>
    <row r="980" spans="1:28" x14ac:dyDescent="0.2">
      <c r="A980" s="9">
        <v>423589</v>
      </c>
      <c r="B980" s="9" t="s">
        <v>2814</v>
      </c>
      <c r="C980" s="9" t="s">
        <v>306</v>
      </c>
      <c r="D980" s="9" t="s">
        <v>406</v>
      </c>
      <c r="E980" s="9" t="s">
        <v>93</v>
      </c>
      <c r="F980" s="188">
        <v>34483</v>
      </c>
      <c r="G980" s="9" t="s">
        <v>34</v>
      </c>
      <c r="H980" s="9" t="s">
        <v>31</v>
      </c>
      <c r="I980" s="9" t="s">
        <v>172</v>
      </c>
      <c r="J980" s="9" t="s">
        <v>29</v>
      </c>
      <c r="K980" s="9">
        <v>2013</v>
      </c>
      <c r="L980" s="9" t="s">
        <v>46</v>
      </c>
      <c r="Y980" s="9" t="s">
        <v>4827</v>
      </c>
      <c r="Z980" s="9" t="s">
        <v>1134</v>
      </c>
      <c r="AA980" s="9" t="s">
        <v>1048</v>
      </c>
      <c r="AB980" s="9" t="s">
        <v>1072</v>
      </c>
    </row>
    <row r="981" spans="1:28" x14ac:dyDescent="0.2">
      <c r="A981" s="9">
        <v>423599</v>
      </c>
      <c r="B981" s="9" t="s">
        <v>2815</v>
      </c>
      <c r="C981" s="9" t="s">
        <v>927</v>
      </c>
      <c r="D981" s="9" t="s">
        <v>2816</v>
      </c>
      <c r="E981" s="9" t="s">
        <v>93</v>
      </c>
      <c r="F981" s="188">
        <v>36161</v>
      </c>
      <c r="G981" s="9" t="s">
        <v>34</v>
      </c>
      <c r="H981" s="9" t="s">
        <v>31</v>
      </c>
      <c r="I981" s="9" t="s">
        <v>172</v>
      </c>
      <c r="J981" s="9" t="s">
        <v>32</v>
      </c>
      <c r="K981" s="9">
        <v>2016</v>
      </c>
      <c r="L981" s="9" t="s">
        <v>34</v>
      </c>
    </row>
    <row r="982" spans="1:28" x14ac:dyDescent="0.2">
      <c r="A982" s="9">
        <v>423601</v>
      </c>
      <c r="B982" s="9" t="s">
        <v>2817</v>
      </c>
      <c r="C982" s="9" t="s">
        <v>284</v>
      </c>
      <c r="D982" s="9" t="s">
        <v>2818</v>
      </c>
      <c r="E982" s="9" t="s">
        <v>93</v>
      </c>
      <c r="F982" s="188">
        <v>35796</v>
      </c>
      <c r="G982" s="9" t="s">
        <v>34</v>
      </c>
      <c r="H982" s="9" t="s">
        <v>31</v>
      </c>
      <c r="I982" s="9" t="s">
        <v>172</v>
      </c>
      <c r="J982" s="9" t="s">
        <v>29</v>
      </c>
      <c r="K982" s="9">
        <v>2015</v>
      </c>
      <c r="L982" s="9" t="s">
        <v>34</v>
      </c>
    </row>
    <row r="983" spans="1:28" x14ac:dyDescent="0.2">
      <c r="A983" s="9">
        <v>423608</v>
      </c>
      <c r="B983" s="9" t="s">
        <v>2819</v>
      </c>
      <c r="C983" s="9" t="s">
        <v>302</v>
      </c>
      <c r="D983" s="9" t="s">
        <v>1008</v>
      </c>
      <c r="E983" s="9" t="s">
        <v>93</v>
      </c>
      <c r="F983" s="188">
        <v>34851</v>
      </c>
      <c r="G983" s="9" t="s">
        <v>34</v>
      </c>
      <c r="H983" s="9" t="s">
        <v>31</v>
      </c>
      <c r="I983" s="9" t="s">
        <v>172</v>
      </c>
      <c r="J983" s="9" t="s">
        <v>32</v>
      </c>
      <c r="K983" s="9">
        <v>2014</v>
      </c>
      <c r="L983" s="9" t="s">
        <v>34</v>
      </c>
      <c r="Q983" s="9">
        <v>2000</v>
      </c>
      <c r="W983" s="9" t="s">
        <v>269</v>
      </c>
    </row>
    <row r="984" spans="1:28" x14ac:dyDescent="0.2">
      <c r="A984" s="9">
        <v>423614</v>
      </c>
      <c r="B984" s="9" t="s">
        <v>2820</v>
      </c>
      <c r="C984" s="9" t="s">
        <v>291</v>
      </c>
      <c r="D984" s="9" t="s">
        <v>359</v>
      </c>
      <c r="E984" s="9" t="s">
        <v>93</v>
      </c>
      <c r="F984" s="188">
        <v>36526</v>
      </c>
      <c r="G984" s="9" t="s">
        <v>34</v>
      </c>
      <c r="H984" s="9" t="s">
        <v>31</v>
      </c>
      <c r="I984" s="9" t="s">
        <v>172</v>
      </c>
      <c r="J984" s="9" t="s">
        <v>32</v>
      </c>
      <c r="K984" s="9">
        <v>2017</v>
      </c>
      <c r="L984" s="9" t="s">
        <v>34</v>
      </c>
    </row>
    <row r="985" spans="1:28" x14ac:dyDescent="0.2">
      <c r="A985" s="9">
        <v>423618</v>
      </c>
      <c r="B985" s="9" t="s">
        <v>2821</v>
      </c>
      <c r="C985" s="9" t="s">
        <v>695</v>
      </c>
      <c r="D985" s="9" t="s">
        <v>296</v>
      </c>
      <c r="E985" s="9" t="s">
        <v>93</v>
      </c>
      <c r="F985" s="188">
        <v>31778</v>
      </c>
      <c r="G985" s="9" t="s">
        <v>34</v>
      </c>
      <c r="H985" s="9" t="s">
        <v>31</v>
      </c>
      <c r="I985" s="9" t="s">
        <v>172</v>
      </c>
      <c r="J985" s="9" t="s">
        <v>32</v>
      </c>
      <c r="K985" s="9">
        <v>2016</v>
      </c>
      <c r="L985" s="9" t="s">
        <v>34</v>
      </c>
      <c r="Y985" s="9" t="s">
        <v>4828</v>
      </c>
      <c r="Z985" s="9" t="s">
        <v>4397</v>
      </c>
      <c r="AA985" s="9" t="s">
        <v>4829</v>
      </c>
      <c r="AB985" s="9" t="s">
        <v>1054</v>
      </c>
    </row>
    <row r="986" spans="1:28" x14ac:dyDescent="0.2">
      <c r="A986" s="9">
        <v>423619</v>
      </c>
      <c r="B986" s="9" t="s">
        <v>2822</v>
      </c>
      <c r="C986" s="9" t="s">
        <v>270</v>
      </c>
      <c r="D986" s="9" t="s">
        <v>670</v>
      </c>
      <c r="E986" s="9" t="s">
        <v>93</v>
      </c>
      <c r="F986" s="188">
        <v>28128</v>
      </c>
      <c r="G986" s="9" t="s">
        <v>34</v>
      </c>
      <c r="H986" s="9" t="s">
        <v>35</v>
      </c>
      <c r="I986" s="9" t="s">
        <v>172</v>
      </c>
      <c r="J986" s="9" t="s">
        <v>32</v>
      </c>
      <c r="K986" s="9">
        <v>1996</v>
      </c>
      <c r="L986" s="9" t="s">
        <v>34</v>
      </c>
      <c r="Y986" s="9" t="s">
        <v>4830</v>
      </c>
      <c r="Z986" s="9" t="s">
        <v>1068</v>
      </c>
      <c r="AA986" s="9" t="s">
        <v>4831</v>
      </c>
      <c r="AB986" s="9" t="s">
        <v>1038</v>
      </c>
    </row>
    <row r="987" spans="1:28" x14ac:dyDescent="0.2">
      <c r="A987" s="9">
        <v>423627</v>
      </c>
      <c r="B987" s="9" t="s">
        <v>2823</v>
      </c>
      <c r="C987" s="9" t="s">
        <v>627</v>
      </c>
      <c r="D987" s="9" t="s">
        <v>369</v>
      </c>
      <c r="E987" s="9" t="s">
        <v>93</v>
      </c>
      <c r="F987" s="188">
        <v>34700</v>
      </c>
      <c r="G987" s="9" t="s">
        <v>53</v>
      </c>
      <c r="H987" s="9" t="s">
        <v>31</v>
      </c>
      <c r="I987" s="9" t="s">
        <v>172</v>
      </c>
      <c r="J987" s="9" t="s">
        <v>32</v>
      </c>
      <c r="K987" s="9">
        <v>2012</v>
      </c>
      <c r="L987" s="9" t="s">
        <v>53</v>
      </c>
      <c r="Q987" s="9">
        <v>2000</v>
      </c>
      <c r="W987" s="9" t="s">
        <v>269</v>
      </c>
    </row>
    <row r="988" spans="1:28" x14ac:dyDescent="0.2">
      <c r="A988" s="9">
        <v>423632</v>
      </c>
      <c r="B988" s="9" t="s">
        <v>2824</v>
      </c>
      <c r="C988" s="9" t="s">
        <v>518</v>
      </c>
      <c r="D988" s="9" t="s">
        <v>323</v>
      </c>
      <c r="E988" s="9" t="s">
        <v>93</v>
      </c>
      <c r="F988" s="188">
        <v>36281</v>
      </c>
      <c r="G988" s="9" t="s">
        <v>34</v>
      </c>
      <c r="H988" s="9" t="s">
        <v>75</v>
      </c>
      <c r="I988" s="9" t="s">
        <v>172</v>
      </c>
      <c r="J988" s="9" t="s">
        <v>32</v>
      </c>
      <c r="K988" s="9">
        <v>2017</v>
      </c>
      <c r="L988" s="9" t="s">
        <v>46</v>
      </c>
      <c r="Y988" s="9" t="s">
        <v>4832</v>
      </c>
      <c r="Z988" s="9" t="s">
        <v>4833</v>
      </c>
      <c r="AA988" s="9" t="s">
        <v>1059</v>
      </c>
      <c r="AB988" s="9" t="s">
        <v>1072</v>
      </c>
    </row>
    <row r="989" spans="1:28" x14ac:dyDescent="0.2">
      <c r="A989" s="9">
        <v>423636</v>
      </c>
      <c r="B989" s="9" t="s">
        <v>2825</v>
      </c>
      <c r="C989" s="9" t="s">
        <v>266</v>
      </c>
      <c r="D989" s="9" t="s">
        <v>2826</v>
      </c>
      <c r="E989" s="9" t="s">
        <v>93</v>
      </c>
      <c r="F989" s="188">
        <v>36344</v>
      </c>
      <c r="G989" s="9" t="s">
        <v>34</v>
      </c>
      <c r="H989" s="9" t="s">
        <v>31</v>
      </c>
      <c r="I989" s="9" t="s">
        <v>172</v>
      </c>
      <c r="J989" s="9" t="s">
        <v>32</v>
      </c>
      <c r="K989" s="9">
        <v>2017</v>
      </c>
      <c r="L989" s="9" t="s">
        <v>34</v>
      </c>
      <c r="Y989" s="9" t="s">
        <v>4834</v>
      </c>
      <c r="Z989" s="9" t="s">
        <v>1065</v>
      </c>
      <c r="AA989" s="9" t="s">
        <v>1086</v>
      </c>
      <c r="AB989" s="9" t="s">
        <v>1052</v>
      </c>
    </row>
    <row r="990" spans="1:28" x14ac:dyDescent="0.2">
      <c r="A990" s="9">
        <v>423639</v>
      </c>
      <c r="B990" s="9" t="s">
        <v>2827</v>
      </c>
      <c r="C990" s="9" t="s">
        <v>266</v>
      </c>
      <c r="D990" s="9" t="s">
        <v>2828</v>
      </c>
      <c r="E990" s="9" t="s">
        <v>93</v>
      </c>
      <c r="F990" s="188">
        <v>36536</v>
      </c>
      <c r="G990" s="9" t="s">
        <v>34</v>
      </c>
      <c r="H990" s="9" t="s">
        <v>31</v>
      </c>
      <c r="I990" s="9" t="s">
        <v>172</v>
      </c>
      <c r="J990" s="9" t="s">
        <v>32</v>
      </c>
      <c r="K990" s="9">
        <v>2017</v>
      </c>
      <c r="L990" s="9" t="s">
        <v>34</v>
      </c>
      <c r="Y990" s="9" t="s">
        <v>4835</v>
      </c>
      <c r="Z990" s="9" t="s">
        <v>1087</v>
      </c>
      <c r="AA990" s="9" t="s">
        <v>1211</v>
      </c>
      <c r="AB990" s="9" t="s">
        <v>1038</v>
      </c>
    </row>
    <row r="991" spans="1:28" x14ac:dyDescent="0.2">
      <c r="A991" s="9">
        <v>423651</v>
      </c>
      <c r="B991" s="9" t="s">
        <v>2829</v>
      </c>
      <c r="C991" s="9" t="s">
        <v>2830</v>
      </c>
      <c r="D991" s="9" t="s">
        <v>2831</v>
      </c>
      <c r="E991" s="9" t="s">
        <v>93</v>
      </c>
      <c r="F991" s="188">
        <v>25343</v>
      </c>
      <c r="G991" s="9" t="s">
        <v>34</v>
      </c>
      <c r="H991" s="9" t="s">
        <v>31</v>
      </c>
      <c r="I991" s="9" t="s">
        <v>172</v>
      </c>
      <c r="J991" s="9" t="s">
        <v>32</v>
      </c>
      <c r="K991" s="9">
        <v>1991</v>
      </c>
      <c r="L991" s="9" t="s">
        <v>34</v>
      </c>
    </row>
    <row r="992" spans="1:28" x14ac:dyDescent="0.2">
      <c r="A992" s="9">
        <v>423680</v>
      </c>
      <c r="B992" s="9" t="s">
        <v>2832</v>
      </c>
      <c r="C992" s="9" t="s">
        <v>284</v>
      </c>
      <c r="D992" s="9" t="s">
        <v>538</v>
      </c>
      <c r="E992" s="9" t="s">
        <v>92</v>
      </c>
      <c r="F992" s="188">
        <v>36350</v>
      </c>
      <c r="G992" s="9" t="s">
        <v>283</v>
      </c>
      <c r="H992" s="9" t="s">
        <v>31</v>
      </c>
      <c r="I992" s="9" t="s">
        <v>172</v>
      </c>
      <c r="J992" s="9" t="s">
        <v>29</v>
      </c>
      <c r="K992" s="9">
        <v>2017</v>
      </c>
      <c r="L992" s="9" t="s">
        <v>46</v>
      </c>
      <c r="Y992" s="9" t="s">
        <v>4836</v>
      </c>
      <c r="Z992" s="9" t="s">
        <v>1096</v>
      </c>
      <c r="AA992" s="9" t="s">
        <v>4837</v>
      </c>
      <c r="AB992" s="9" t="s">
        <v>1160</v>
      </c>
    </row>
    <row r="993" spans="1:28" x14ac:dyDescent="0.2">
      <c r="A993" s="9">
        <v>423683</v>
      </c>
      <c r="B993" s="9" t="s">
        <v>2833</v>
      </c>
      <c r="C993" s="9" t="s">
        <v>2834</v>
      </c>
      <c r="D993" s="9" t="s">
        <v>688</v>
      </c>
      <c r="E993" s="9" t="s">
        <v>92</v>
      </c>
      <c r="F993" s="188">
        <v>36207</v>
      </c>
      <c r="G993" s="9" t="s">
        <v>34</v>
      </c>
      <c r="H993" s="9" t="s">
        <v>31</v>
      </c>
      <c r="I993" s="9" t="s">
        <v>172</v>
      </c>
      <c r="J993" s="9" t="s">
        <v>29</v>
      </c>
      <c r="K993" s="9">
        <v>2017</v>
      </c>
      <c r="L993" s="9" t="s">
        <v>34</v>
      </c>
      <c r="Y993" s="9" t="s">
        <v>4838</v>
      </c>
      <c r="Z993" s="9" t="s">
        <v>4839</v>
      </c>
      <c r="AA993" s="9" t="s">
        <v>4840</v>
      </c>
      <c r="AB993" s="9" t="s">
        <v>1038</v>
      </c>
    </row>
    <row r="994" spans="1:28" x14ac:dyDescent="0.2">
      <c r="A994" s="9">
        <v>423685</v>
      </c>
      <c r="B994" s="9" t="s">
        <v>2835</v>
      </c>
      <c r="C994" s="9" t="s">
        <v>306</v>
      </c>
      <c r="D994" s="9" t="s">
        <v>275</v>
      </c>
      <c r="E994" s="9" t="s">
        <v>92</v>
      </c>
      <c r="F994" s="188">
        <v>34786</v>
      </c>
      <c r="G994" s="9" t="s">
        <v>34</v>
      </c>
      <c r="H994" s="9" t="s">
        <v>31</v>
      </c>
      <c r="I994" s="9" t="s">
        <v>172</v>
      </c>
      <c r="J994" s="9" t="s">
        <v>32</v>
      </c>
      <c r="K994" s="9">
        <v>2015</v>
      </c>
      <c r="L994" s="9" t="s">
        <v>34</v>
      </c>
      <c r="Y994" s="9" t="s">
        <v>4841</v>
      </c>
      <c r="Z994" s="9" t="s">
        <v>1135</v>
      </c>
      <c r="AA994" s="9" t="s">
        <v>4842</v>
      </c>
      <c r="AB994" s="9" t="s">
        <v>1038</v>
      </c>
    </row>
    <row r="995" spans="1:28" x14ac:dyDescent="0.2">
      <c r="A995" s="9">
        <v>423696</v>
      </c>
      <c r="B995" s="9" t="s">
        <v>2836</v>
      </c>
      <c r="C995" s="9" t="s">
        <v>389</v>
      </c>
      <c r="D995" s="9" t="s">
        <v>1724</v>
      </c>
      <c r="E995" s="9" t="s">
        <v>92</v>
      </c>
      <c r="F995" s="188">
        <v>36047</v>
      </c>
      <c r="G995" s="9" t="s">
        <v>34</v>
      </c>
      <c r="H995" s="9" t="s">
        <v>31</v>
      </c>
      <c r="I995" s="9" t="s">
        <v>172</v>
      </c>
      <c r="J995" s="9" t="s">
        <v>32</v>
      </c>
      <c r="K995" s="9">
        <v>2017</v>
      </c>
      <c r="L995" s="9" t="s">
        <v>89</v>
      </c>
    </row>
    <row r="996" spans="1:28" x14ac:dyDescent="0.2">
      <c r="A996" s="9">
        <v>423698</v>
      </c>
      <c r="B996" s="9" t="s">
        <v>2837</v>
      </c>
      <c r="C996" s="9" t="s">
        <v>316</v>
      </c>
      <c r="D996" s="9" t="s">
        <v>507</v>
      </c>
      <c r="E996" s="9" t="s">
        <v>92</v>
      </c>
      <c r="F996" s="188">
        <v>35438</v>
      </c>
      <c r="G996" s="9" t="s">
        <v>34</v>
      </c>
      <c r="H996" s="9" t="s">
        <v>31</v>
      </c>
      <c r="I996" s="9" t="s">
        <v>172</v>
      </c>
      <c r="J996" s="9" t="s">
        <v>29</v>
      </c>
      <c r="K996" s="9">
        <v>2015</v>
      </c>
      <c r="L996" s="9" t="s">
        <v>34</v>
      </c>
      <c r="Y996" s="9" t="s">
        <v>4843</v>
      </c>
      <c r="Z996" s="9" t="s">
        <v>4844</v>
      </c>
      <c r="AA996" s="9" t="s">
        <v>4845</v>
      </c>
      <c r="AB996" s="9" t="s">
        <v>1070</v>
      </c>
    </row>
    <row r="997" spans="1:28" x14ac:dyDescent="0.2">
      <c r="A997" s="9">
        <v>423714</v>
      </c>
      <c r="B997" s="9" t="s">
        <v>2838</v>
      </c>
      <c r="C997" s="9" t="s">
        <v>347</v>
      </c>
      <c r="D997" s="9" t="s">
        <v>275</v>
      </c>
      <c r="E997" s="9" t="s">
        <v>92</v>
      </c>
      <c r="F997" s="188">
        <v>34908</v>
      </c>
      <c r="G997" s="9" t="s">
        <v>34</v>
      </c>
      <c r="H997" s="9" t="s">
        <v>31</v>
      </c>
      <c r="I997" s="9" t="s">
        <v>172</v>
      </c>
      <c r="J997" s="9" t="s">
        <v>32</v>
      </c>
      <c r="K997" s="9">
        <v>2013</v>
      </c>
      <c r="L997" s="9" t="s">
        <v>34</v>
      </c>
      <c r="Y997" s="9" t="s">
        <v>4846</v>
      </c>
      <c r="Z997" s="9" t="s">
        <v>1202</v>
      </c>
      <c r="AA997" s="9" t="s">
        <v>4847</v>
      </c>
      <c r="AB997" s="9" t="s">
        <v>1054</v>
      </c>
    </row>
    <row r="998" spans="1:28" x14ac:dyDescent="0.2">
      <c r="A998" s="9">
        <v>423717</v>
      </c>
      <c r="B998" s="9" t="s">
        <v>592</v>
      </c>
      <c r="C998" s="9" t="s">
        <v>2839</v>
      </c>
      <c r="D998" s="9" t="s">
        <v>774</v>
      </c>
      <c r="E998" s="9" t="s">
        <v>92</v>
      </c>
      <c r="F998" s="188">
        <v>35819</v>
      </c>
      <c r="G998" s="9" t="s">
        <v>34</v>
      </c>
      <c r="H998" s="9" t="s">
        <v>31</v>
      </c>
      <c r="I998" s="9" t="s">
        <v>172</v>
      </c>
      <c r="J998" s="9" t="s">
        <v>32</v>
      </c>
      <c r="K998" s="9">
        <v>2015</v>
      </c>
      <c r="L998" s="9" t="s">
        <v>46</v>
      </c>
      <c r="Q998" s="9">
        <v>2000</v>
      </c>
      <c r="W998" s="9" t="s">
        <v>269</v>
      </c>
    </row>
    <row r="999" spans="1:28" x14ac:dyDescent="0.2">
      <c r="A999" s="9">
        <v>423718</v>
      </c>
      <c r="B999" s="9" t="s">
        <v>2840</v>
      </c>
      <c r="C999" s="9" t="s">
        <v>347</v>
      </c>
      <c r="D999" s="9" t="s">
        <v>2841</v>
      </c>
      <c r="E999" s="9" t="s">
        <v>92</v>
      </c>
      <c r="F999" s="188">
        <v>36001</v>
      </c>
      <c r="G999" s="9" t="s">
        <v>34</v>
      </c>
      <c r="H999" s="9" t="s">
        <v>31</v>
      </c>
      <c r="I999" s="9" t="s">
        <v>172</v>
      </c>
      <c r="J999" s="9" t="s">
        <v>32</v>
      </c>
      <c r="K999" s="9">
        <v>2017</v>
      </c>
      <c r="L999" s="9" t="s">
        <v>89</v>
      </c>
      <c r="Y999" s="9" t="s">
        <v>4848</v>
      </c>
      <c r="Z999" s="9" t="s">
        <v>1202</v>
      </c>
      <c r="AA999" s="9" t="s">
        <v>4849</v>
      </c>
      <c r="AB999" s="9" t="s">
        <v>1072</v>
      </c>
    </row>
    <row r="1000" spans="1:28" x14ac:dyDescent="0.2">
      <c r="A1000" s="9">
        <v>423720</v>
      </c>
      <c r="B1000" s="9" t="s">
        <v>2842</v>
      </c>
      <c r="C1000" s="9" t="s">
        <v>2843</v>
      </c>
      <c r="D1000" s="9" t="s">
        <v>328</v>
      </c>
      <c r="E1000" s="9" t="s">
        <v>92</v>
      </c>
      <c r="F1000" s="188">
        <v>36453</v>
      </c>
      <c r="G1000" s="9" t="s">
        <v>524</v>
      </c>
      <c r="H1000" s="9" t="s">
        <v>31</v>
      </c>
      <c r="I1000" s="9" t="s">
        <v>172</v>
      </c>
      <c r="J1000" s="9" t="s">
        <v>32</v>
      </c>
      <c r="K1000" s="9">
        <v>2017</v>
      </c>
      <c r="L1000" s="9" t="s">
        <v>46</v>
      </c>
    </row>
    <row r="1001" spans="1:28" x14ac:dyDescent="0.2">
      <c r="A1001" s="9">
        <v>423721</v>
      </c>
      <c r="B1001" s="9" t="s">
        <v>2844</v>
      </c>
      <c r="C1001" s="9" t="s">
        <v>332</v>
      </c>
      <c r="D1001" s="9" t="s">
        <v>532</v>
      </c>
      <c r="E1001" s="9" t="s">
        <v>92</v>
      </c>
      <c r="F1001" s="188">
        <v>35796</v>
      </c>
      <c r="G1001" s="9" t="s">
        <v>2845</v>
      </c>
      <c r="H1001" s="9" t="s">
        <v>31</v>
      </c>
      <c r="I1001" s="9" t="s">
        <v>172</v>
      </c>
      <c r="J1001" s="9" t="s">
        <v>29</v>
      </c>
      <c r="K1001" s="9">
        <v>2015</v>
      </c>
      <c r="L1001" s="9" t="s">
        <v>83</v>
      </c>
      <c r="Y1001" s="9" t="s">
        <v>4850</v>
      </c>
      <c r="Z1001" s="9" t="s">
        <v>1225</v>
      </c>
      <c r="AA1001" s="9" t="s">
        <v>4851</v>
      </c>
      <c r="AB1001" s="9" t="s">
        <v>1255</v>
      </c>
    </row>
    <row r="1002" spans="1:28" x14ac:dyDescent="0.2">
      <c r="A1002" s="9">
        <v>423731</v>
      </c>
      <c r="B1002" s="9" t="s">
        <v>2846</v>
      </c>
      <c r="C1002" s="9" t="s">
        <v>384</v>
      </c>
      <c r="D1002" s="9" t="s">
        <v>2847</v>
      </c>
      <c r="E1002" s="9" t="s">
        <v>92</v>
      </c>
      <c r="F1002" s="188">
        <v>31101</v>
      </c>
      <c r="G1002" s="9" t="s">
        <v>34</v>
      </c>
      <c r="H1002" s="9" t="s">
        <v>31</v>
      </c>
      <c r="I1002" s="9" t="s">
        <v>172</v>
      </c>
      <c r="J1002" s="9" t="s">
        <v>32</v>
      </c>
      <c r="K1002" s="9">
        <v>2003</v>
      </c>
      <c r="L1002" s="9" t="s">
        <v>34</v>
      </c>
      <c r="Y1002" s="9" t="s">
        <v>4852</v>
      </c>
      <c r="Z1002" s="9" t="s">
        <v>1060</v>
      </c>
      <c r="AA1002" s="9" t="s">
        <v>4047</v>
      </c>
      <c r="AB1002" s="9" t="s">
        <v>1072</v>
      </c>
    </row>
    <row r="1003" spans="1:28" x14ac:dyDescent="0.2">
      <c r="A1003" s="9">
        <v>423739</v>
      </c>
      <c r="B1003" s="9" t="s">
        <v>2848</v>
      </c>
      <c r="C1003" s="9" t="s">
        <v>463</v>
      </c>
      <c r="D1003" s="9" t="s">
        <v>281</v>
      </c>
      <c r="E1003" s="9" t="s">
        <v>92</v>
      </c>
      <c r="F1003" s="188">
        <v>36339</v>
      </c>
      <c r="G1003" s="9" t="s">
        <v>34</v>
      </c>
      <c r="H1003" s="9" t="s">
        <v>31</v>
      </c>
      <c r="I1003" s="9" t="s">
        <v>172</v>
      </c>
      <c r="J1003" s="9" t="s">
        <v>32</v>
      </c>
      <c r="K1003" s="9">
        <v>2017</v>
      </c>
      <c r="L1003" s="9" t="s">
        <v>34</v>
      </c>
      <c r="Y1003" s="9" t="s">
        <v>4853</v>
      </c>
      <c r="Z1003" s="9" t="s">
        <v>1172</v>
      </c>
      <c r="AA1003" s="9" t="s">
        <v>4356</v>
      </c>
      <c r="AB1003" s="9" t="s">
        <v>1038</v>
      </c>
    </row>
    <row r="1004" spans="1:28" x14ac:dyDescent="0.2">
      <c r="A1004" s="9">
        <v>423747</v>
      </c>
      <c r="B1004" s="9" t="s">
        <v>2849</v>
      </c>
      <c r="C1004" s="9" t="s">
        <v>427</v>
      </c>
      <c r="D1004" s="9" t="s">
        <v>751</v>
      </c>
      <c r="E1004" s="9" t="s">
        <v>92</v>
      </c>
      <c r="F1004" s="188">
        <v>36526</v>
      </c>
      <c r="G1004" s="9" t="s">
        <v>2850</v>
      </c>
      <c r="H1004" s="9" t="s">
        <v>35</v>
      </c>
      <c r="I1004" s="9" t="s">
        <v>172</v>
      </c>
      <c r="J1004" s="9" t="s">
        <v>29</v>
      </c>
      <c r="K1004" s="9">
        <v>2017</v>
      </c>
      <c r="L1004" s="9" t="s">
        <v>34</v>
      </c>
      <c r="Y1004" s="9" t="s">
        <v>4854</v>
      </c>
      <c r="Z1004" s="9" t="s">
        <v>4855</v>
      </c>
      <c r="AA1004" s="9" t="s">
        <v>4856</v>
      </c>
      <c r="AB1004" s="9" t="s">
        <v>1054</v>
      </c>
    </row>
    <row r="1005" spans="1:28" x14ac:dyDescent="0.2">
      <c r="A1005" s="9">
        <v>423752</v>
      </c>
      <c r="B1005" s="9" t="s">
        <v>2851</v>
      </c>
      <c r="C1005" s="9" t="s">
        <v>862</v>
      </c>
      <c r="D1005" s="9" t="s">
        <v>763</v>
      </c>
      <c r="E1005" s="9" t="s">
        <v>92</v>
      </c>
      <c r="F1005" s="188">
        <v>35498</v>
      </c>
      <c r="G1005" s="9" t="s">
        <v>34</v>
      </c>
      <c r="H1005" s="9" t="s">
        <v>31</v>
      </c>
      <c r="I1005" s="9" t="s">
        <v>172</v>
      </c>
      <c r="J1005" s="9" t="s">
        <v>32</v>
      </c>
      <c r="K1005" s="9">
        <v>2015</v>
      </c>
      <c r="L1005" s="9" t="s">
        <v>34</v>
      </c>
      <c r="Y1005" s="9" t="s">
        <v>4857</v>
      </c>
      <c r="Z1005" s="9" t="s">
        <v>4858</v>
      </c>
      <c r="AA1005" s="9" t="s">
        <v>4030</v>
      </c>
      <c r="AB1005" s="9" t="s">
        <v>1052</v>
      </c>
    </row>
    <row r="1006" spans="1:28" x14ac:dyDescent="0.2">
      <c r="A1006" s="9">
        <v>423753</v>
      </c>
      <c r="B1006" s="9" t="s">
        <v>2852</v>
      </c>
      <c r="C1006" s="9" t="s">
        <v>2853</v>
      </c>
      <c r="D1006" s="9" t="s">
        <v>593</v>
      </c>
      <c r="E1006" s="9" t="s">
        <v>92</v>
      </c>
      <c r="F1006" s="188">
        <v>36387</v>
      </c>
      <c r="G1006" s="9" t="s">
        <v>34</v>
      </c>
      <c r="H1006" s="9" t="s">
        <v>31</v>
      </c>
      <c r="I1006" s="9" t="s">
        <v>172</v>
      </c>
      <c r="J1006" s="9" t="s">
        <v>29</v>
      </c>
      <c r="K1006" s="9">
        <v>2017</v>
      </c>
      <c r="L1006" s="9" t="s">
        <v>34</v>
      </c>
      <c r="Y1006" s="9" t="s">
        <v>4859</v>
      </c>
      <c r="Z1006" s="9" t="s">
        <v>4860</v>
      </c>
      <c r="AA1006" s="9" t="s">
        <v>4861</v>
      </c>
      <c r="AB1006" s="9" t="s">
        <v>1038</v>
      </c>
    </row>
    <row r="1007" spans="1:28" x14ac:dyDescent="0.2">
      <c r="A1007" s="9">
        <v>423754</v>
      </c>
      <c r="B1007" s="9" t="s">
        <v>2854</v>
      </c>
      <c r="C1007" s="9" t="s">
        <v>616</v>
      </c>
      <c r="D1007" s="9" t="s">
        <v>267</v>
      </c>
      <c r="E1007" s="9" t="s">
        <v>92</v>
      </c>
      <c r="F1007" s="188">
        <v>32874</v>
      </c>
      <c r="G1007" s="9" t="s">
        <v>34</v>
      </c>
      <c r="H1007" s="9" t="s">
        <v>31</v>
      </c>
      <c r="I1007" s="9" t="s">
        <v>172</v>
      </c>
      <c r="J1007" s="9" t="s">
        <v>32</v>
      </c>
      <c r="K1007" s="9">
        <v>2007</v>
      </c>
      <c r="L1007" s="9" t="s">
        <v>89</v>
      </c>
    </row>
    <row r="1008" spans="1:28" x14ac:dyDescent="0.2">
      <c r="A1008" s="9">
        <v>423759</v>
      </c>
      <c r="B1008" s="9" t="s">
        <v>2855</v>
      </c>
      <c r="C1008" s="9" t="s">
        <v>768</v>
      </c>
      <c r="D1008" s="9" t="s">
        <v>548</v>
      </c>
      <c r="E1008" s="9" t="s">
        <v>92</v>
      </c>
      <c r="F1008" s="188">
        <v>36404</v>
      </c>
      <c r="G1008" s="9" t="s">
        <v>2856</v>
      </c>
      <c r="H1008" s="9" t="s">
        <v>31</v>
      </c>
      <c r="I1008" s="9" t="s">
        <v>172</v>
      </c>
      <c r="J1008" s="9" t="s">
        <v>29</v>
      </c>
      <c r="K1008" s="9">
        <v>2016</v>
      </c>
      <c r="L1008" s="9" t="s">
        <v>46</v>
      </c>
      <c r="Y1008" s="9" t="s">
        <v>4862</v>
      </c>
      <c r="Z1008" s="9" t="s">
        <v>4863</v>
      </c>
      <c r="AA1008" s="9" t="s">
        <v>4864</v>
      </c>
      <c r="AB1008" s="9" t="s">
        <v>4865</v>
      </c>
    </row>
    <row r="1009" spans="1:28" x14ac:dyDescent="0.2">
      <c r="A1009" s="9">
        <v>423781</v>
      </c>
      <c r="B1009" s="9" t="s">
        <v>2857</v>
      </c>
      <c r="C1009" s="9" t="s">
        <v>958</v>
      </c>
      <c r="D1009" s="9" t="s">
        <v>2858</v>
      </c>
      <c r="E1009" s="9" t="s">
        <v>92</v>
      </c>
      <c r="F1009" s="188">
        <v>35974</v>
      </c>
      <c r="G1009" s="9" t="s">
        <v>34</v>
      </c>
      <c r="H1009" s="9" t="s">
        <v>31</v>
      </c>
      <c r="I1009" s="9" t="s">
        <v>172</v>
      </c>
      <c r="J1009" s="9" t="s">
        <v>32</v>
      </c>
      <c r="K1009" s="9">
        <v>2017</v>
      </c>
      <c r="L1009" s="9" t="s">
        <v>34</v>
      </c>
      <c r="Y1009" s="9" t="s">
        <v>4866</v>
      </c>
      <c r="Z1009" s="9" t="s">
        <v>4133</v>
      </c>
      <c r="AA1009" s="9" t="s">
        <v>4867</v>
      </c>
      <c r="AB1009" s="9" t="s">
        <v>1072</v>
      </c>
    </row>
    <row r="1010" spans="1:28" x14ac:dyDescent="0.2">
      <c r="A1010" s="9">
        <v>423783</v>
      </c>
      <c r="B1010" s="9" t="s">
        <v>977</v>
      </c>
      <c r="C1010" s="9" t="s">
        <v>277</v>
      </c>
      <c r="D1010" s="9" t="s">
        <v>318</v>
      </c>
      <c r="E1010" s="9" t="s">
        <v>92</v>
      </c>
      <c r="F1010" s="188">
        <v>36428</v>
      </c>
      <c r="G1010" s="9" t="s">
        <v>34</v>
      </c>
      <c r="H1010" s="9" t="s">
        <v>31</v>
      </c>
      <c r="I1010" s="9" t="s">
        <v>172</v>
      </c>
      <c r="J1010" s="9" t="s">
        <v>29</v>
      </c>
      <c r="K1010" s="9">
        <v>2017</v>
      </c>
      <c r="L1010" s="9" t="s">
        <v>46</v>
      </c>
      <c r="Y1010" s="9" t="s">
        <v>4868</v>
      </c>
      <c r="Z1010" s="9" t="s">
        <v>1162</v>
      </c>
      <c r="AA1010" s="9" t="s">
        <v>4869</v>
      </c>
      <c r="AB1010" s="9" t="s">
        <v>1049</v>
      </c>
    </row>
    <row r="1011" spans="1:28" x14ac:dyDescent="0.2">
      <c r="A1011" s="9">
        <v>423791</v>
      </c>
      <c r="B1011" s="9" t="s">
        <v>2859</v>
      </c>
      <c r="C1011" s="9" t="s">
        <v>639</v>
      </c>
      <c r="D1011" s="9" t="s">
        <v>792</v>
      </c>
      <c r="E1011" s="9" t="s">
        <v>92</v>
      </c>
      <c r="F1011" s="188">
        <v>35069</v>
      </c>
      <c r="G1011" s="9" t="s">
        <v>524</v>
      </c>
      <c r="H1011" s="9" t="s">
        <v>31</v>
      </c>
      <c r="I1011" s="9" t="s">
        <v>172</v>
      </c>
      <c r="J1011" s="9" t="s">
        <v>32</v>
      </c>
      <c r="K1011" s="9">
        <v>2015</v>
      </c>
      <c r="L1011" s="9" t="s">
        <v>34</v>
      </c>
      <c r="Q1011" s="9">
        <v>2000</v>
      </c>
      <c r="U1011" s="9" t="s">
        <v>269</v>
      </c>
      <c r="V1011" s="9" t="s">
        <v>269</v>
      </c>
      <c r="W1011" s="9" t="s">
        <v>269</v>
      </c>
    </row>
    <row r="1012" spans="1:28" x14ac:dyDescent="0.2">
      <c r="A1012" s="9">
        <v>423795</v>
      </c>
      <c r="B1012" s="9" t="s">
        <v>2122</v>
      </c>
      <c r="C1012" s="9" t="s">
        <v>347</v>
      </c>
      <c r="D1012" s="9" t="s">
        <v>574</v>
      </c>
      <c r="E1012" s="9" t="s">
        <v>92</v>
      </c>
      <c r="F1012" s="188">
        <v>36036</v>
      </c>
      <c r="G1012" s="9" t="s">
        <v>34</v>
      </c>
      <c r="H1012" s="9" t="s">
        <v>31</v>
      </c>
      <c r="I1012" s="9" t="s">
        <v>172</v>
      </c>
      <c r="J1012" s="9" t="s">
        <v>32</v>
      </c>
      <c r="K1012" s="9">
        <v>2016</v>
      </c>
      <c r="L1012" s="9" t="s">
        <v>34</v>
      </c>
      <c r="Y1012" s="9" t="s">
        <v>4870</v>
      </c>
      <c r="Z1012" s="9" t="s">
        <v>1268</v>
      </c>
      <c r="AA1012" s="9" t="s">
        <v>4871</v>
      </c>
      <c r="AB1012" s="9" t="s">
        <v>1038</v>
      </c>
    </row>
    <row r="1013" spans="1:28" x14ac:dyDescent="0.2">
      <c r="A1013" s="9">
        <v>423805</v>
      </c>
      <c r="B1013" s="9" t="s">
        <v>2860</v>
      </c>
      <c r="C1013" s="9" t="s">
        <v>677</v>
      </c>
      <c r="D1013" s="9" t="s">
        <v>2861</v>
      </c>
      <c r="E1013" s="9" t="s">
        <v>92</v>
      </c>
      <c r="F1013" s="188">
        <v>36443</v>
      </c>
      <c r="G1013" s="9" t="s">
        <v>34</v>
      </c>
      <c r="H1013" s="9" t="s">
        <v>31</v>
      </c>
      <c r="I1013" s="9" t="s">
        <v>172</v>
      </c>
      <c r="J1013" s="9" t="s">
        <v>32</v>
      </c>
      <c r="K1013" s="9">
        <v>2017</v>
      </c>
      <c r="L1013" s="9" t="s">
        <v>46</v>
      </c>
      <c r="Y1013" s="9" t="s">
        <v>4872</v>
      </c>
      <c r="Z1013" s="9" t="s">
        <v>4873</v>
      </c>
      <c r="AA1013" s="9" t="s">
        <v>4065</v>
      </c>
      <c r="AB1013" s="9" t="s">
        <v>1038</v>
      </c>
    </row>
    <row r="1014" spans="1:28" x14ac:dyDescent="0.2">
      <c r="A1014" s="9">
        <v>423825</v>
      </c>
      <c r="B1014" s="9" t="s">
        <v>2862</v>
      </c>
      <c r="C1014" s="9" t="s">
        <v>439</v>
      </c>
      <c r="D1014" s="9" t="s">
        <v>503</v>
      </c>
      <c r="E1014" s="9" t="s">
        <v>92</v>
      </c>
      <c r="F1014" s="188">
        <v>35065</v>
      </c>
      <c r="G1014" s="9" t="s">
        <v>34</v>
      </c>
      <c r="H1014" s="9" t="s">
        <v>31</v>
      </c>
      <c r="I1014" s="9" t="s">
        <v>172</v>
      </c>
      <c r="J1014" s="9" t="s">
        <v>32</v>
      </c>
      <c r="K1014" s="9">
        <v>2015</v>
      </c>
      <c r="L1014" s="9" t="s">
        <v>34</v>
      </c>
      <c r="Y1014" s="9" t="s">
        <v>4874</v>
      </c>
      <c r="Z1014" s="9" t="s">
        <v>4875</v>
      </c>
      <c r="AA1014" s="9" t="s">
        <v>1073</v>
      </c>
      <c r="AB1014" s="9" t="s">
        <v>1070</v>
      </c>
    </row>
    <row r="1015" spans="1:28" x14ac:dyDescent="0.2">
      <c r="A1015" s="9">
        <v>423828</v>
      </c>
      <c r="B1015" s="9" t="s">
        <v>2863</v>
      </c>
      <c r="C1015" s="9" t="s">
        <v>634</v>
      </c>
      <c r="D1015" s="9" t="s">
        <v>951</v>
      </c>
      <c r="E1015" s="9" t="s">
        <v>92</v>
      </c>
      <c r="F1015" s="188">
        <v>36647</v>
      </c>
      <c r="G1015" s="9" t="s">
        <v>34</v>
      </c>
      <c r="H1015" s="9" t="s">
        <v>31</v>
      </c>
      <c r="I1015" s="9" t="s">
        <v>172</v>
      </c>
      <c r="J1015" s="9" t="s">
        <v>29</v>
      </c>
      <c r="K1015" s="9">
        <v>2017</v>
      </c>
      <c r="L1015" s="9" t="s">
        <v>46</v>
      </c>
      <c r="Y1015" s="9" t="s">
        <v>4876</v>
      </c>
      <c r="Z1015" s="9" t="s">
        <v>4877</v>
      </c>
      <c r="AA1015" s="9" t="s">
        <v>1151</v>
      </c>
      <c r="AB1015" s="9" t="s">
        <v>1072</v>
      </c>
    </row>
    <row r="1016" spans="1:28" x14ac:dyDescent="0.2">
      <c r="A1016" s="9">
        <v>423832</v>
      </c>
      <c r="B1016" s="9" t="s">
        <v>2864</v>
      </c>
      <c r="C1016" s="9" t="s">
        <v>306</v>
      </c>
      <c r="D1016" s="9" t="s">
        <v>364</v>
      </c>
      <c r="E1016" s="9" t="s">
        <v>92</v>
      </c>
      <c r="F1016" s="188">
        <v>35452</v>
      </c>
      <c r="G1016" s="9" t="s">
        <v>34</v>
      </c>
      <c r="H1016" s="9" t="s">
        <v>31</v>
      </c>
      <c r="I1016" s="9" t="s">
        <v>172</v>
      </c>
      <c r="J1016" s="9" t="s">
        <v>32</v>
      </c>
      <c r="K1016" s="9">
        <v>2017</v>
      </c>
      <c r="L1016" s="9" t="s">
        <v>89</v>
      </c>
      <c r="Y1016" s="9" t="s">
        <v>4878</v>
      </c>
      <c r="Z1016" s="9" t="s">
        <v>4879</v>
      </c>
      <c r="AA1016" s="9" t="s">
        <v>4880</v>
      </c>
      <c r="AB1016" s="9" t="s">
        <v>1049</v>
      </c>
    </row>
    <row r="1017" spans="1:28" x14ac:dyDescent="0.2">
      <c r="A1017" s="9">
        <v>423841</v>
      </c>
      <c r="B1017" s="9" t="s">
        <v>2865</v>
      </c>
      <c r="C1017" s="9" t="s">
        <v>266</v>
      </c>
      <c r="D1017" s="9" t="s">
        <v>419</v>
      </c>
      <c r="E1017" s="9" t="s">
        <v>92</v>
      </c>
      <c r="F1017" s="188">
        <v>36288</v>
      </c>
      <c r="G1017" s="9" t="s">
        <v>443</v>
      </c>
      <c r="H1017" s="9" t="s">
        <v>35</v>
      </c>
      <c r="I1017" s="9" t="s">
        <v>172</v>
      </c>
      <c r="J1017" s="9" t="s">
        <v>29</v>
      </c>
      <c r="K1017" s="9">
        <v>2017</v>
      </c>
      <c r="L1017" s="9" t="s">
        <v>34</v>
      </c>
      <c r="Y1017" s="9" t="s">
        <v>4881</v>
      </c>
      <c r="Z1017" s="9" t="s">
        <v>1065</v>
      </c>
      <c r="AA1017" s="9" t="s">
        <v>4882</v>
      </c>
      <c r="AB1017" s="9" t="s">
        <v>1054</v>
      </c>
    </row>
    <row r="1018" spans="1:28" x14ac:dyDescent="0.2">
      <c r="A1018" s="9">
        <v>423856</v>
      </c>
      <c r="B1018" s="9" t="s">
        <v>2866</v>
      </c>
      <c r="C1018" s="9" t="s">
        <v>810</v>
      </c>
      <c r="D1018" s="9" t="s">
        <v>553</v>
      </c>
      <c r="E1018" s="9" t="s">
        <v>92</v>
      </c>
      <c r="F1018" s="188">
        <v>35796</v>
      </c>
      <c r="G1018" s="9" t="s">
        <v>34</v>
      </c>
      <c r="H1018" s="9" t="s">
        <v>31</v>
      </c>
      <c r="I1018" s="9" t="s">
        <v>172</v>
      </c>
      <c r="J1018" s="9" t="s">
        <v>32</v>
      </c>
      <c r="K1018" s="9">
        <v>2015</v>
      </c>
      <c r="L1018" s="9" t="s">
        <v>34</v>
      </c>
      <c r="Y1018" s="9" t="s">
        <v>4883</v>
      </c>
      <c r="Z1018" s="9" t="s">
        <v>4884</v>
      </c>
      <c r="AA1018" s="9" t="s">
        <v>1103</v>
      </c>
      <c r="AB1018" s="9" t="s">
        <v>1123</v>
      </c>
    </row>
    <row r="1019" spans="1:28" x14ac:dyDescent="0.2">
      <c r="A1019" s="9">
        <v>423876</v>
      </c>
      <c r="B1019" s="9" t="s">
        <v>2867</v>
      </c>
      <c r="C1019" s="9" t="s">
        <v>393</v>
      </c>
      <c r="D1019" s="9" t="s">
        <v>414</v>
      </c>
      <c r="E1019" s="9" t="s">
        <v>92</v>
      </c>
      <c r="F1019" s="188">
        <v>35931</v>
      </c>
      <c r="G1019" s="9" t="s">
        <v>34</v>
      </c>
      <c r="H1019" s="9" t="s">
        <v>31</v>
      </c>
      <c r="I1019" s="9" t="s">
        <v>172</v>
      </c>
      <c r="J1019" s="9" t="s">
        <v>32</v>
      </c>
      <c r="K1019" s="9">
        <v>2016</v>
      </c>
      <c r="L1019" s="9" t="s">
        <v>34</v>
      </c>
      <c r="Q1019" s="9">
        <v>2000</v>
      </c>
      <c r="W1019" s="9" t="s">
        <v>269</v>
      </c>
    </row>
    <row r="1020" spans="1:28" x14ac:dyDescent="0.2">
      <c r="A1020" s="9">
        <v>423889</v>
      </c>
      <c r="B1020" s="9" t="s">
        <v>2868</v>
      </c>
      <c r="C1020" s="9" t="s">
        <v>514</v>
      </c>
      <c r="D1020" s="9" t="s">
        <v>763</v>
      </c>
      <c r="E1020" s="9" t="s">
        <v>92</v>
      </c>
      <c r="F1020" s="188">
        <v>36162</v>
      </c>
      <c r="G1020" s="9" t="s">
        <v>972</v>
      </c>
      <c r="H1020" s="9" t="s">
        <v>31</v>
      </c>
      <c r="I1020" s="9" t="s">
        <v>172</v>
      </c>
      <c r="J1020" s="9" t="s">
        <v>32</v>
      </c>
      <c r="K1020" s="9">
        <v>2016</v>
      </c>
      <c r="L1020" s="9" t="s">
        <v>46</v>
      </c>
      <c r="Y1020" s="9" t="s">
        <v>4885</v>
      </c>
      <c r="Z1020" s="9" t="s">
        <v>4886</v>
      </c>
      <c r="AA1020" s="9" t="s">
        <v>4030</v>
      </c>
      <c r="AB1020" s="9" t="s">
        <v>4713</v>
      </c>
    </row>
    <row r="1021" spans="1:28" x14ac:dyDescent="0.2">
      <c r="A1021" s="9">
        <v>423901</v>
      </c>
      <c r="B1021" s="9" t="s">
        <v>2869</v>
      </c>
      <c r="C1021" s="9" t="s">
        <v>837</v>
      </c>
      <c r="D1021" s="9" t="s">
        <v>464</v>
      </c>
      <c r="E1021" s="9" t="s">
        <v>92</v>
      </c>
      <c r="F1021" s="188">
        <v>36163</v>
      </c>
      <c r="G1021" s="9" t="s">
        <v>34</v>
      </c>
      <c r="H1021" s="9" t="s">
        <v>31</v>
      </c>
      <c r="I1021" s="9" t="s">
        <v>172</v>
      </c>
      <c r="J1021" s="9" t="s">
        <v>32</v>
      </c>
      <c r="K1021" s="9">
        <v>2017</v>
      </c>
      <c r="L1021" s="9" t="s">
        <v>34</v>
      </c>
      <c r="Y1021" s="9" t="s">
        <v>4887</v>
      </c>
      <c r="Z1021" s="9" t="s">
        <v>1298</v>
      </c>
      <c r="AA1021" s="9" t="s">
        <v>4888</v>
      </c>
      <c r="AB1021" s="9" t="s">
        <v>1038</v>
      </c>
    </row>
    <row r="1022" spans="1:28" x14ac:dyDescent="0.2">
      <c r="A1022" s="9">
        <v>423911</v>
      </c>
      <c r="B1022" s="9" t="s">
        <v>2870</v>
      </c>
      <c r="C1022" s="9" t="s">
        <v>284</v>
      </c>
      <c r="D1022" s="9" t="s">
        <v>378</v>
      </c>
      <c r="E1022" s="9" t="s">
        <v>92</v>
      </c>
      <c r="F1022" s="188">
        <v>25934</v>
      </c>
      <c r="G1022" s="9" t="s">
        <v>273</v>
      </c>
      <c r="H1022" s="9" t="s">
        <v>31</v>
      </c>
      <c r="I1022" s="9" t="s">
        <v>172</v>
      </c>
      <c r="J1022" s="9" t="s">
        <v>29</v>
      </c>
      <c r="K1022" s="9">
        <v>1992</v>
      </c>
      <c r="L1022" s="9" t="s">
        <v>34</v>
      </c>
      <c r="Y1022" s="9" t="s">
        <v>4889</v>
      </c>
      <c r="Z1022" s="9" t="s">
        <v>1075</v>
      </c>
      <c r="AA1022" s="9" t="s">
        <v>3859</v>
      </c>
      <c r="AB1022" s="9" t="s">
        <v>4890</v>
      </c>
    </row>
    <row r="1023" spans="1:28" x14ac:dyDescent="0.2">
      <c r="A1023" s="9">
        <v>423916</v>
      </c>
      <c r="B1023" s="9" t="s">
        <v>2871</v>
      </c>
      <c r="C1023" s="9" t="s">
        <v>368</v>
      </c>
      <c r="D1023" s="9" t="s">
        <v>364</v>
      </c>
      <c r="E1023" s="9" t="s">
        <v>92</v>
      </c>
      <c r="F1023" s="188">
        <v>35984</v>
      </c>
      <c r="G1023" s="9" t="s">
        <v>633</v>
      </c>
      <c r="H1023" s="9" t="s">
        <v>31</v>
      </c>
      <c r="I1023" s="9" t="s">
        <v>172</v>
      </c>
      <c r="J1023" s="9" t="s">
        <v>32</v>
      </c>
      <c r="K1023" s="9">
        <v>2017</v>
      </c>
      <c r="L1023" s="9" t="s">
        <v>34</v>
      </c>
      <c r="Y1023" s="9" t="s">
        <v>4891</v>
      </c>
      <c r="Z1023" s="9" t="s">
        <v>4892</v>
      </c>
      <c r="AA1023" s="9" t="s">
        <v>4880</v>
      </c>
      <c r="AB1023" s="9" t="s">
        <v>4893</v>
      </c>
    </row>
    <row r="1024" spans="1:28" x14ac:dyDescent="0.2">
      <c r="A1024" s="9">
        <v>423939</v>
      </c>
      <c r="B1024" s="9" t="s">
        <v>2872</v>
      </c>
      <c r="C1024" s="9" t="s">
        <v>627</v>
      </c>
      <c r="D1024" s="9" t="s">
        <v>2873</v>
      </c>
      <c r="I1024" s="9" t="s">
        <v>172</v>
      </c>
      <c r="Q1024" s="9">
        <v>2000</v>
      </c>
      <c r="V1024" s="9" t="s">
        <v>269</v>
      </c>
      <c r="W1024" s="9" t="s">
        <v>269</v>
      </c>
    </row>
    <row r="1025" spans="1:28" x14ac:dyDescent="0.2">
      <c r="A1025" s="9">
        <v>423941</v>
      </c>
      <c r="B1025" s="9" t="s">
        <v>2874</v>
      </c>
      <c r="C1025" s="9" t="s">
        <v>582</v>
      </c>
      <c r="D1025" s="9" t="s">
        <v>847</v>
      </c>
      <c r="E1025" s="9" t="s">
        <v>93</v>
      </c>
      <c r="F1025" s="188">
        <v>35065</v>
      </c>
      <c r="G1025" s="9" t="s">
        <v>34</v>
      </c>
      <c r="H1025" s="9" t="s">
        <v>35</v>
      </c>
      <c r="I1025" s="9" t="s">
        <v>172</v>
      </c>
      <c r="J1025" s="9" t="s">
        <v>29</v>
      </c>
      <c r="K1025" s="9">
        <v>2013</v>
      </c>
      <c r="L1025" s="9" t="s">
        <v>34</v>
      </c>
      <c r="Q1025" s="9">
        <v>2000</v>
      </c>
      <c r="V1025" s="9" t="s">
        <v>269</v>
      </c>
      <c r="W1025" s="9" t="s">
        <v>269</v>
      </c>
    </row>
    <row r="1026" spans="1:28" x14ac:dyDescent="0.2">
      <c r="A1026" s="9">
        <v>423943</v>
      </c>
      <c r="B1026" s="9" t="s">
        <v>2875</v>
      </c>
      <c r="C1026" s="9" t="s">
        <v>424</v>
      </c>
      <c r="D1026" s="9" t="s">
        <v>801</v>
      </c>
      <c r="E1026" s="9" t="s">
        <v>93</v>
      </c>
      <c r="F1026" s="188">
        <v>36554</v>
      </c>
      <c r="G1026" s="9" t="s">
        <v>416</v>
      </c>
      <c r="H1026" s="9" t="s">
        <v>31</v>
      </c>
      <c r="I1026" s="9" t="s">
        <v>172</v>
      </c>
      <c r="J1026" s="9" t="s">
        <v>32</v>
      </c>
      <c r="K1026" s="9">
        <v>2017</v>
      </c>
      <c r="L1026" s="9" t="s">
        <v>89</v>
      </c>
      <c r="Y1026" s="9" t="s">
        <v>4894</v>
      </c>
      <c r="Z1026" s="9" t="s">
        <v>1232</v>
      </c>
      <c r="AA1026" s="9" t="s">
        <v>4895</v>
      </c>
      <c r="AB1026" s="9" t="s">
        <v>4896</v>
      </c>
    </row>
    <row r="1027" spans="1:28" x14ac:dyDescent="0.2">
      <c r="A1027" s="9">
        <v>423946</v>
      </c>
      <c r="B1027" s="9" t="s">
        <v>2876</v>
      </c>
      <c r="C1027" s="9" t="s">
        <v>766</v>
      </c>
      <c r="D1027" s="9" t="s">
        <v>296</v>
      </c>
      <c r="E1027" s="9" t="s">
        <v>92</v>
      </c>
      <c r="F1027" s="188">
        <v>36043</v>
      </c>
      <c r="G1027" s="9" t="s">
        <v>283</v>
      </c>
      <c r="H1027" s="9" t="s">
        <v>31</v>
      </c>
      <c r="I1027" s="9" t="s">
        <v>172</v>
      </c>
      <c r="J1027" s="9" t="s">
        <v>29</v>
      </c>
      <c r="K1027" s="9">
        <v>2017</v>
      </c>
      <c r="L1027" s="9" t="s">
        <v>46</v>
      </c>
      <c r="Q1027" s="9">
        <v>2000</v>
      </c>
      <c r="V1027" s="9" t="s">
        <v>269</v>
      </c>
      <c r="W1027" s="9" t="s">
        <v>269</v>
      </c>
    </row>
    <row r="1028" spans="1:28" x14ac:dyDescent="0.2">
      <c r="A1028" s="9">
        <v>423948</v>
      </c>
      <c r="B1028" s="9" t="s">
        <v>2877</v>
      </c>
      <c r="C1028" s="9" t="s">
        <v>621</v>
      </c>
      <c r="D1028" s="9" t="s">
        <v>2878</v>
      </c>
      <c r="E1028" s="9" t="s">
        <v>93</v>
      </c>
      <c r="F1028" s="188">
        <v>36259</v>
      </c>
      <c r="G1028" s="9" t="s">
        <v>34</v>
      </c>
      <c r="H1028" s="9" t="s">
        <v>31</v>
      </c>
      <c r="I1028" s="9" t="s">
        <v>172</v>
      </c>
      <c r="J1028" s="9" t="s">
        <v>32</v>
      </c>
      <c r="K1028" s="9">
        <v>2017</v>
      </c>
      <c r="L1028" s="9" t="s">
        <v>34</v>
      </c>
      <c r="Y1028" s="9" t="s">
        <v>4897</v>
      </c>
      <c r="Z1028" s="9" t="s">
        <v>4898</v>
      </c>
      <c r="AA1028" s="9" t="s">
        <v>4899</v>
      </c>
      <c r="AB1028" s="9" t="s">
        <v>1072</v>
      </c>
    </row>
    <row r="1029" spans="1:28" x14ac:dyDescent="0.2">
      <c r="A1029" s="9">
        <v>423949</v>
      </c>
      <c r="B1029" s="9" t="s">
        <v>2879</v>
      </c>
      <c r="C1029" s="9" t="s">
        <v>2880</v>
      </c>
      <c r="D1029" s="9" t="s">
        <v>278</v>
      </c>
      <c r="E1029" s="9" t="s">
        <v>93</v>
      </c>
      <c r="F1029" s="188">
        <v>36526</v>
      </c>
      <c r="G1029" s="9" t="s">
        <v>34</v>
      </c>
      <c r="H1029" s="9" t="s">
        <v>31</v>
      </c>
      <c r="I1029" s="9" t="s">
        <v>172</v>
      </c>
      <c r="J1029" s="9" t="s">
        <v>29</v>
      </c>
      <c r="K1029" s="9">
        <v>2017</v>
      </c>
      <c r="L1029" s="9" t="s">
        <v>34</v>
      </c>
      <c r="Y1029" s="9" t="s">
        <v>4900</v>
      </c>
      <c r="Z1029" s="9" t="s">
        <v>4901</v>
      </c>
      <c r="AA1029" s="9" t="s">
        <v>1181</v>
      </c>
      <c r="AB1029" s="9" t="s">
        <v>1180</v>
      </c>
    </row>
    <row r="1030" spans="1:28" x14ac:dyDescent="0.2">
      <c r="A1030" s="9">
        <v>423957</v>
      </c>
      <c r="B1030" s="9" t="s">
        <v>2881</v>
      </c>
      <c r="C1030" s="9" t="s">
        <v>461</v>
      </c>
      <c r="D1030" s="9" t="s">
        <v>2882</v>
      </c>
      <c r="E1030" s="9" t="s">
        <v>93</v>
      </c>
      <c r="F1030" s="188">
        <v>36007</v>
      </c>
      <c r="G1030" s="9" t="s">
        <v>301</v>
      </c>
      <c r="H1030" s="9" t="s">
        <v>31</v>
      </c>
      <c r="I1030" s="9" t="s">
        <v>172</v>
      </c>
      <c r="J1030" s="9" t="s">
        <v>29</v>
      </c>
      <c r="K1030" s="9">
        <v>2017</v>
      </c>
      <c r="L1030" s="9" t="s">
        <v>34</v>
      </c>
      <c r="Y1030" s="9" t="s">
        <v>4902</v>
      </c>
      <c r="Z1030" s="9" t="s">
        <v>1189</v>
      </c>
      <c r="AA1030" s="9" t="s">
        <v>4903</v>
      </c>
      <c r="AB1030" s="9" t="s">
        <v>1054</v>
      </c>
    </row>
    <row r="1031" spans="1:28" x14ac:dyDescent="0.2">
      <c r="A1031" s="9">
        <v>423978</v>
      </c>
      <c r="B1031" s="9" t="s">
        <v>2883</v>
      </c>
      <c r="C1031" s="9" t="s">
        <v>561</v>
      </c>
      <c r="D1031" s="9" t="s">
        <v>278</v>
      </c>
      <c r="E1031" s="9" t="s">
        <v>92</v>
      </c>
      <c r="F1031" s="188">
        <v>36010</v>
      </c>
      <c r="G1031" s="9" t="s">
        <v>46</v>
      </c>
      <c r="H1031" s="9" t="s">
        <v>31</v>
      </c>
      <c r="I1031" s="9" t="s">
        <v>172</v>
      </c>
      <c r="J1031" s="9" t="s">
        <v>29</v>
      </c>
      <c r="K1031" s="9">
        <v>2016</v>
      </c>
      <c r="L1031" s="9" t="s">
        <v>46</v>
      </c>
      <c r="Y1031" s="9" t="s">
        <v>4904</v>
      </c>
      <c r="Z1031" s="9" t="s">
        <v>1258</v>
      </c>
      <c r="AA1031" s="9" t="s">
        <v>1181</v>
      </c>
      <c r="AB1031" s="9" t="s">
        <v>4905</v>
      </c>
    </row>
    <row r="1032" spans="1:28" x14ac:dyDescent="0.2">
      <c r="A1032" s="9">
        <v>423980</v>
      </c>
      <c r="B1032" s="9" t="s">
        <v>2884</v>
      </c>
      <c r="C1032" s="9" t="s">
        <v>325</v>
      </c>
      <c r="D1032" s="9" t="s">
        <v>414</v>
      </c>
      <c r="E1032" s="9" t="s">
        <v>92</v>
      </c>
      <c r="F1032" s="188">
        <v>36260</v>
      </c>
      <c r="G1032" s="9" t="s">
        <v>34</v>
      </c>
      <c r="H1032" s="9" t="s">
        <v>31</v>
      </c>
      <c r="I1032" s="9" t="s">
        <v>172</v>
      </c>
      <c r="J1032" s="9" t="s">
        <v>29</v>
      </c>
      <c r="K1032" s="9">
        <v>2017</v>
      </c>
      <c r="L1032" s="9" t="s">
        <v>34</v>
      </c>
      <c r="Y1032" s="9" t="s">
        <v>4906</v>
      </c>
      <c r="Z1032" s="9" t="s">
        <v>4907</v>
      </c>
      <c r="AA1032" s="9" t="s">
        <v>1074</v>
      </c>
      <c r="AB1032" s="9" t="s">
        <v>1038</v>
      </c>
    </row>
    <row r="1033" spans="1:28" x14ac:dyDescent="0.2">
      <c r="A1033" s="9">
        <v>423981</v>
      </c>
      <c r="B1033" s="9" t="s">
        <v>2885</v>
      </c>
      <c r="C1033" s="9" t="s">
        <v>306</v>
      </c>
      <c r="D1033" s="9" t="s">
        <v>363</v>
      </c>
      <c r="E1033" s="9" t="s">
        <v>92</v>
      </c>
      <c r="F1033" s="188">
        <v>36526</v>
      </c>
      <c r="G1033" s="9" t="s">
        <v>34</v>
      </c>
      <c r="H1033" s="9" t="s">
        <v>31</v>
      </c>
      <c r="I1033" s="9" t="s">
        <v>172</v>
      </c>
      <c r="J1033" s="9" t="s">
        <v>32</v>
      </c>
      <c r="K1033" s="9">
        <v>2017</v>
      </c>
      <c r="L1033" s="9" t="s">
        <v>34</v>
      </c>
      <c r="Q1033" s="9">
        <v>2000</v>
      </c>
      <c r="W1033" s="9" t="s">
        <v>269</v>
      </c>
    </row>
    <row r="1034" spans="1:28" x14ac:dyDescent="0.2">
      <c r="A1034" s="9">
        <v>423984</v>
      </c>
      <c r="B1034" s="9" t="s">
        <v>2886</v>
      </c>
      <c r="C1034" s="9" t="s">
        <v>325</v>
      </c>
      <c r="D1034" s="9" t="s">
        <v>272</v>
      </c>
      <c r="E1034" s="9" t="s">
        <v>92</v>
      </c>
      <c r="F1034" s="188">
        <v>36545</v>
      </c>
      <c r="G1034" s="9" t="s">
        <v>34</v>
      </c>
      <c r="H1034" s="9" t="s">
        <v>31</v>
      </c>
      <c r="I1034" s="9" t="s">
        <v>172</v>
      </c>
      <c r="J1034" s="9" t="s">
        <v>29</v>
      </c>
      <c r="K1034" s="9">
        <v>2016</v>
      </c>
      <c r="L1034" s="9" t="s">
        <v>34</v>
      </c>
      <c r="Y1034" s="9" t="s">
        <v>1143</v>
      </c>
      <c r="Z1034" s="9" t="s">
        <v>1144</v>
      </c>
      <c r="AA1034" s="9" t="s">
        <v>1145</v>
      </c>
      <c r="AB1034" s="9" t="s">
        <v>1146</v>
      </c>
    </row>
    <row r="1035" spans="1:28" x14ac:dyDescent="0.2">
      <c r="A1035" s="9">
        <v>423987</v>
      </c>
      <c r="B1035" s="9" t="s">
        <v>2887</v>
      </c>
      <c r="C1035" s="9" t="s">
        <v>284</v>
      </c>
      <c r="D1035" s="9" t="s">
        <v>2888</v>
      </c>
      <c r="E1035" s="9" t="s">
        <v>92</v>
      </c>
      <c r="F1035" s="188">
        <v>35604</v>
      </c>
      <c r="G1035" s="9" t="s">
        <v>34</v>
      </c>
      <c r="H1035" s="9" t="s">
        <v>35</v>
      </c>
      <c r="I1035" s="9" t="s">
        <v>172</v>
      </c>
      <c r="J1035" s="9" t="s">
        <v>29</v>
      </c>
      <c r="K1035" s="9">
        <v>2016</v>
      </c>
      <c r="L1035" s="9" t="s">
        <v>34</v>
      </c>
      <c r="N1035" s="9">
        <v>612</v>
      </c>
      <c r="O1035" s="188">
        <v>44592.449444444443</v>
      </c>
      <c r="P1035" s="9">
        <v>16000</v>
      </c>
    </row>
    <row r="1036" spans="1:28" x14ac:dyDescent="0.2">
      <c r="A1036" s="9">
        <v>423988</v>
      </c>
      <c r="B1036" s="9" t="s">
        <v>2889</v>
      </c>
      <c r="C1036" s="9" t="s">
        <v>361</v>
      </c>
      <c r="D1036" s="9" t="s">
        <v>446</v>
      </c>
      <c r="E1036" s="9" t="s">
        <v>92</v>
      </c>
      <c r="F1036" s="188">
        <v>36180</v>
      </c>
      <c r="G1036" s="9" t="s">
        <v>301</v>
      </c>
      <c r="H1036" s="9" t="s">
        <v>31</v>
      </c>
      <c r="I1036" s="9" t="s">
        <v>172</v>
      </c>
      <c r="J1036" s="9" t="s">
        <v>29</v>
      </c>
      <c r="K1036" s="9">
        <v>2017</v>
      </c>
      <c r="L1036" s="9" t="s">
        <v>46</v>
      </c>
      <c r="Y1036" s="9" t="s">
        <v>4908</v>
      </c>
      <c r="Z1036" s="9" t="s">
        <v>4909</v>
      </c>
      <c r="AA1036" s="9" t="s">
        <v>4910</v>
      </c>
      <c r="AB1036" s="9" t="s">
        <v>1054</v>
      </c>
    </row>
    <row r="1037" spans="1:28" x14ac:dyDescent="0.2">
      <c r="A1037" s="9">
        <v>423999</v>
      </c>
      <c r="B1037" s="9" t="s">
        <v>2890</v>
      </c>
      <c r="C1037" s="9" t="s">
        <v>426</v>
      </c>
      <c r="D1037" s="9" t="s">
        <v>403</v>
      </c>
      <c r="E1037" s="9" t="s">
        <v>93</v>
      </c>
      <c r="F1037" s="188">
        <v>36403</v>
      </c>
      <c r="G1037" s="9" t="s">
        <v>34</v>
      </c>
      <c r="H1037" s="9" t="s">
        <v>35</v>
      </c>
      <c r="I1037" s="9" t="s">
        <v>172</v>
      </c>
      <c r="J1037" s="9" t="s">
        <v>32</v>
      </c>
      <c r="K1037" s="9">
        <v>2017</v>
      </c>
      <c r="L1037" s="9" t="s">
        <v>46</v>
      </c>
      <c r="Q1037" s="9">
        <v>2000</v>
      </c>
      <c r="W1037" s="9" t="s">
        <v>269</v>
      </c>
    </row>
    <row r="1038" spans="1:28" x14ac:dyDescent="0.2">
      <c r="A1038" s="9">
        <v>424022</v>
      </c>
      <c r="B1038" s="9" t="s">
        <v>2891</v>
      </c>
      <c r="C1038" s="9" t="s">
        <v>2892</v>
      </c>
      <c r="D1038" s="9" t="s">
        <v>2893</v>
      </c>
      <c r="E1038" s="9" t="s">
        <v>92</v>
      </c>
      <c r="F1038" s="188">
        <v>29136</v>
      </c>
      <c r="G1038" s="9" t="s">
        <v>86</v>
      </c>
      <c r="H1038" s="9" t="s">
        <v>31</v>
      </c>
      <c r="I1038" s="9" t="s">
        <v>172</v>
      </c>
      <c r="J1038" s="9" t="s">
        <v>32</v>
      </c>
      <c r="K1038" s="9">
        <v>1998</v>
      </c>
      <c r="L1038" s="9" t="s">
        <v>86</v>
      </c>
      <c r="Y1038" s="9" t="s">
        <v>4911</v>
      </c>
      <c r="Z1038" s="9" t="s">
        <v>4912</v>
      </c>
      <c r="AA1038" s="9" t="s">
        <v>4913</v>
      </c>
      <c r="AB1038" s="9" t="s">
        <v>1115</v>
      </c>
    </row>
    <row r="1039" spans="1:28" x14ac:dyDescent="0.2">
      <c r="A1039" s="9">
        <v>424041</v>
      </c>
      <c r="B1039" s="9" t="s">
        <v>2894</v>
      </c>
      <c r="C1039" s="9" t="s">
        <v>344</v>
      </c>
      <c r="D1039" s="9" t="s">
        <v>2895</v>
      </c>
      <c r="E1039" s="9" t="s">
        <v>93</v>
      </c>
      <c r="F1039" s="188">
        <v>36029</v>
      </c>
      <c r="G1039" s="9" t="s">
        <v>34</v>
      </c>
      <c r="H1039" s="9" t="s">
        <v>31</v>
      </c>
      <c r="I1039" s="9" t="s">
        <v>172</v>
      </c>
      <c r="J1039" s="9" t="s">
        <v>32</v>
      </c>
      <c r="K1039" s="9">
        <v>2017</v>
      </c>
      <c r="L1039" s="9" t="s">
        <v>46</v>
      </c>
      <c r="N1039" s="9">
        <v>1190</v>
      </c>
      <c r="O1039" s="188">
        <v>44608.398553240739</v>
      </c>
      <c r="P1039" s="9">
        <v>18000</v>
      </c>
    </row>
    <row r="1040" spans="1:28" x14ac:dyDescent="0.2">
      <c r="A1040" s="9">
        <v>424049</v>
      </c>
      <c r="B1040" s="9" t="s">
        <v>2896</v>
      </c>
      <c r="C1040" s="9" t="s">
        <v>2897</v>
      </c>
      <c r="D1040" s="9" t="s">
        <v>287</v>
      </c>
      <c r="E1040" s="9" t="s">
        <v>93</v>
      </c>
      <c r="F1040" s="188">
        <v>35660</v>
      </c>
      <c r="G1040" s="9" t="s">
        <v>46</v>
      </c>
      <c r="H1040" s="9" t="s">
        <v>31</v>
      </c>
      <c r="I1040" s="9" t="s">
        <v>172</v>
      </c>
      <c r="J1040" s="9" t="s">
        <v>32</v>
      </c>
      <c r="K1040" s="9">
        <v>2017</v>
      </c>
      <c r="L1040" s="9" t="s">
        <v>89</v>
      </c>
      <c r="Y1040" s="9" t="s">
        <v>4914</v>
      </c>
      <c r="Z1040" s="9" t="s">
        <v>4915</v>
      </c>
      <c r="AA1040" s="9" t="s">
        <v>1088</v>
      </c>
      <c r="AB1040" s="9" t="s">
        <v>4916</v>
      </c>
    </row>
    <row r="1041" spans="1:28" x14ac:dyDescent="0.2">
      <c r="A1041" s="9">
        <v>424053</v>
      </c>
      <c r="B1041" s="9" t="s">
        <v>2898</v>
      </c>
      <c r="C1041" s="9" t="s">
        <v>931</v>
      </c>
      <c r="D1041" s="9" t="s">
        <v>640</v>
      </c>
      <c r="E1041" s="9" t="s">
        <v>93</v>
      </c>
      <c r="F1041" s="188">
        <v>36282</v>
      </c>
      <c r="G1041" s="9" t="s">
        <v>2899</v>
      </c>
      <c r="H1041" s="9" t="s">
        <v>31</v>
      </c>
      <c r="I1041" s="9" t="s">
        <v>172</v>
      </c>
      <c r="J1041" s="9" t="s">
        <v>29</v>
      </c>
      <c r="K1041" s="9">
        <v>2017</v>
      </c>
      <c r="L1041" s="9" t="s">
        <v>46</v>
      </c>
      <c r="Y1041" s="9" t="s">
        <v>4917</v>
      </c>
      <c r="Z1041" s="9" t="s">
        <v>4918</v>
      </c>
      <c r="AA1041" s="9" t="s">
        <v>4919</v>
      </c>
      <c r="AB1041" s="9" t="s">
        <v>4920</v>
      </c>
    </row>
    <row r="1042" spans="1:28" x14ac:dyDescent="0.2">
      <c r="A1042" s="9">
        <v>424064</v>
      </c>
      <c r="B1042" s="9" t="s">
        <v>2900</v>
      </c>
      <c r="C1042" s="9" t="s">
        <v>539</v>
      </c>
      <c r="D1042" s="9" t="s">
        <v>2901</v>
      </c>
      <c r="E1042" s="9" t="s">
        <v>93</v>
      </c>
      <c r="F1042" s="188">
        <v>34854</v>
      </c>
      <c r="G1042" s="9" t="s">
        <v>34</v>
      </c>
      <c r="H1042" s="9" t="s">
        <v>31</v>
      </c>
      <c r="I1042" s="9" t="s">
        <v>172</v>
      </c>
      <c r="J1042" s="9" t="s">
        <v>29</v>
      </c>
      <c r="K1042" s="9">
        <v>2013</v>
      </c>
      <c r="L1042" s="9" t="s">
        <v>46</v>
      </c>
      <c r="Y1042" s="9" t="s">
        <v>4921</v>
      </c>
      <c r="Z1042" s="9" t="s">
        <v>1101</v>
      </c>
      <c r="AA1042" s="9" t="s">
        <v>4922</v>
      </c>
      <c r="AB1042" s="9" t="s">
        <v>1072</v>
      </c>
    </row>
    <row r="1043" spans="1:28" x14ac:dyDescent="0.2">
      <c r="A1043" s="9">
        <v>424065</v>
      </c>
      <c r="B1043" s="9" t="s">
        <v>2902</v>
      </c>
      <c r="C1043" s="9" t="s">
        <v>982</v>
      </c>
      <c r="D1043" s="9" t="s">
        <v>323</v>
      </c>
      <c r="E1043" s="9" t="s">
        <v>92</v>
      </c>
      <c r="F1043" s="188">
        <v>34755</v>
      </c>
      <c r="G1043" s="9" t="s">
        <v>86</v>
      </c>
      <c r="H1043" s="9" t="s">
        <v>31</v>
      </c>
      <c r="I1043" s="9" t="s">
        <v>172</v>
      </c>
      <c r="J1043" s="9" t="s">
        <v>29</v>
      </c>
      <c r="K1043" s="9">
        <v>2013</v>
      </c>
      <c r="L1043" s="9" t="s">
        <v>86</v>
      </c>
      <c r="Q1043" s="9">
        <v>2000</v>
      </c>
      <c r="V1043" s="9" t="s">
        <v>269</v>
      </c>
      <c r="W1043" s="9" t="s">
        <v>269</v>
      </c>
    </row>
    <row r="1044" spans="1:28" x14ac:dyDescent="0.2">
      <c r="A1044" s="9">
        <v>424074</v>
      </c>
      <c r="B1044" s="9" t="s">
        <v>2903</v>
      </c>
      <c r="C1044" s="9" t="s">
        <v>904</v>
      </c>
      <c r="D1044" s="9" t="s">
        <v>2904</v>
      </c>
      <c r="E1044" s="9" t="s">
        <v>93</v>
      </c>
      <c r="F1044" s="188">
        <v>36180</v>
      </c>
      <c r="G1044" s="9" t="s">
        <v>633</v>
      </c>
      <c r="H1044" s="9" t="s">
        <v>31</v>
      </c>
      <c r="I1044" s="9" t="s">
        <v>172</v>
      </c>
      <c r="J1044" s="9" t="s">
        <v>29</v>
      </c>
      <c r="K1044" s="9">
        <v>2017</v>
      </c>
      <c r="L1044" s="9" t="s">
        <v>46</v>
      </c>
      <c r="Y1044" s="9" t="s">
        <v>4923</v>
      </c>
      <c r="Z1044" s="9" t="s">
        <v>4924</v>
      </c>
      <c r="AA1044" s="9" t="s">
        <v>1132</v>
      </c>
      <c r="AB1044" s="9" t="s">
        <v>1072</v>
      </c>
    </row>
    <row r="1045" spans="1:28" x14ac:dyDescent="0.2">
      <c r="A1045" s="9">
        <v>424077</v>
      </c>
      <c r="B1045" s="9" t="s">
        <v>2905</v>
      </c>
      <c r="C1045" s="9" t="s">
        <v>475</v>
      </c>
      <c r="D1045" s="9" t="s">
        <v>366</v>
      </c>
      <c r="E1045" s="9" t="s">
        <v>93</v>
      </c>
      <c r="F1045" s="188">
        <v>32035</v>
      </c>
      <c r="G1045" s="9" t="s">
        <v>476</v>
      </c>
      <c r="H1045" s="9" t="s">
        <v>31</v>
      </c>
      <c r="I1045" s="9" t="s">
        <v>172</v>
      </c>
      <c r="J1045" s="9" t="s">
        <v>29</v>
      </c>
      <c r="K1045" s="9">
        <v>2005</v>
      </c>
      <c r="L1045" s="9" t="s">
        <v>34</v>
      </c>
      <c r="N1045" s="9">
        <v>892</v>
      </c>
      <c r="O1045" s="188">
        <v>44598.507708333331</v>
      </c>
      <c r="P1045" s="9">
        <v>14000</v>
      </c>
      <c r="Y1045" s="9" t="s">
        <v>4925</v>
      </c>
      <c r="Z1045" s="9" t="s">
        <v>4926</v>
      </c>
      <c r="AA1045" s="9" t="s">
        <v>1313</v>
      </c>
      <c r="AB1045" s="9" t="s">
        <v>1200</v>
      </c>
    </row>
    <row r="1046" spans="1:28" x14ac:dyDescent="0.2">
      <c r="A1046" s="9">
        <v>424089</v>
      </c>
      <c r="B1046" s="9" t="s">
        <v>2906</v>
      </c>
      <c r="C1046" s="9" t="s">
        <v>582</v>
      </c>
      <c r="D1046" s="9" t="s">
        <v>531</v>
      </c>
      <c r="E1046" s="9" t="s">
        <v>93</v>
      </c>
      <c r="F1046" s="188">
        <v>36526</v>
      </c>
      <c r="G1046" s="9" t="s">
        <v>301</v>
      </c>
      <c r="H1046" s="9" t="s">
        <v>31</v>
      </c>
      <c r="I1046" s="9" t="s">
        <v>172</v>
      </c>
      <c r="J1046" s="9" t="s">
        <v>32</v>
      </c>
      <c r="K1046" s="9">
        <v>2016</v>
      </c>
      <c r="L1046" s="9" t="s">
        <v>46</v>
      </c>
      <c r="Y1046" s="9" t="s">
        <v>4927</v>
      </c>
      <c r="Z1046" s="9" t="s">
        <v>4928</v>
      </c>
      <c r="AA1046" s="9" t="s">
        <v>4071</v>
      </c>
      <c r="AB1046" s="9" t="s">
        <v>1072</v>
      </c>
    </row>
    <row r="1047" spans="1:28" x14ac:dyDescent="0.2">
      <c r="A1047" s="9">
        <v>424092</v>
      </c>
      <c r="B1047" s="9" t="s">
        <v>2907</v>
      </c>
      <c r="C1047" s="9" t="s">
        <v>2908</v>
      </c>
      <c r="D1047" s="9" t="s">
        <v>619</v>
      </c>
      <c r="E1047" s="9" t="s">
        <v>93</v>
      </c>
      <c r="F1047" s="188">
        <v>34054</v>
      </c>
      <c r="G1047" s="9" t="s">
        <v>34</v>
      </c>
      <c r="H1047" s="9" t="s">
        <v>31</v>
      </c>
      <c r="I1047" s="9" t="s">
        <v>172</v>
      </c>
      <c r="J1047" s="9" t="s">
        <v>32</v>
      </c>
      <c r="K1047" s="9">
        <v>2014</v>
      </c>
      <c r="L1047" s="9" t="s">
        <v>34</v>
      </c>
      <c r="Y1047" s="9" t="s">
        <v>4929</v>
      </c>
      <c r="Z1047" s="9" t="s">
        <v>4930</v>
      </c>
      <c r="AA1047" s="9" t="s">
        <v>4931</v>
      </c>
      <c r="AB1047" s="9" t="s">
        <v>1052</v>
      </c>
    </row>
    <row r="1048" spans="1:28" x14ac:dyDescent="0.2">
      <c r="A1048" s="9">
        <v>424096</v>
      </c>
      <c r="B1048" s="9" t="s">
        <v>2909</v>
      </c>
      <c r="C1048" s="9" t="s">
        <v>862</v>
      </c>
      <c r="D1048" s="9" t="s">
        <v>2910</v>
      </c>
      <c r="E1048" s="9" t="s">
        <v>93</v>
      </c>
      <c r="F1048" s="188">
        <v>36114</v>
      </c>
      <c r="G1048" s="9" t="s">
        <v>34</v>
      </c>
      <c r="H1048" s="9" t="s">
        <v>31</v>
      </c>
      <c r="I1048" s="9" t="s">
        <v>172</v>
      </c>
      <c r="J1048" s="9" t="s">
        <v>32</v>
      </c>
      <c r="K1048" s="9">
        <v>2017</v>
      </c>
      <c r="L1048" s="9" t="s">
        <v>34</v>
      </c>
      <c r="Q1048" s="9">
        <v>2000</v>
      </c>
      <c r="W1048" s="9" t="s">
        <v>269</v>
      </c>
    </row>
    <row r="1049" spans="1:28" x14ac:dyDescent="0.2">
      <c r="A1049" s="9">
        <v>424101</v>
      </c>
      <c r="B1049" s="9" t="s">
        <v>2911</v>
      </c>
      <c r="C1049" s="9" t="s">
        <v>395</v>
      </c>
      <c r="D1049" s="9" t="s">
        <v>2912</v>
      </c>
      <c r="E1049" s="9" t="s">
        <v>93</v>
      </c>
      <c r="F1049" s="188">
        <v>35450</v>
      </c>
      <c r="G1049" s="9" t="s">
        <v>34</v>
      </c>
      <c r="H1049" s="9" t="s">
        <v>31</v>
      </c>
      <c r="I1049" s="9" t="s">
        <v>172</v>
      </c>
      <c r="J1049" s="9" t="s">
        <v>29</v>
      </c>
      <c r="K1049" s="9">
        <v>2014</v>
      </c>
      <c r="L1049" s="9" t="s">
        <v>34</v>
      </c>
      <c r="Y1049" s="9" t="s">
        <v>4932</v>
      </c>
      <c r="Z1049" s="9" t="s">
        <v>1239</v>
      </c>
      <c r="AA1049" s="9" t="s">
        <v>4933</v>
      </c>
      <c r="AB1049" s="9" t="s">
        <v>1072</v>
      </c>
    </row>
    <row r="1050" spans="1:28" x14ac:dyDescent="0.2">
      <c r="A1050" s="9">
        <v>424116</v>
      </c>
      <c r="B1050" s="9" t="s">
        <v>2913</v>
      </c>
      <c r="C1050" s="9" t="s">
        <v>552</v>
      </c>
      <c r="D1050" s="9" t="s">
        <v>2914</v>
      </c>
      <c r="E1050" s="9" t="s">
        <v>92</v>
      </c>
      <c r="F1050" s="188">
        <v>35893</v>
      </c>
      <c r="G1050" s="9" t="s">
        <v>34</v>
      </c>
      <c r="H1050" s="9" t="s">
        <v>31</v>
      </c>
      <c r="I1050" s="9" t="s">
        <v>172</v>
      </c>
      <c r="J1050" s="9" t="s">
        <v>32</v>
      </c>
      <c r="K1050" s="9">
        <v>2017</v>
      </c>
      <c r="L1050" s="9" t="s">
        <v>34</v>
      </c>
      <c r="Y1050" s="9" t="s">
        <v>4934</v>
      </c>
      <c r="Z1050" s="9" t="s">
        <v>552</v>
      </c>
      <c r="AA1050" s="9" t="s">
        <v>2914</v>
      </c>
      <c r="AB1050" s="9" t="s">
        <v>1049</v>
      </c>
    </row>
    <row r="1051" spans="1:28" x14ac:dyDescent="0.2">
      <c r="A1051" s="9">
        <v>424123</v>
      </c>
      <c r="B1051" s="9" t="s">
        <v>2915</v>
      </c>
      <c r="C1051" s="9" t="s">
        <v>266</v>
      </c>
      <c r="D1051" s="9" t="s">
        <v>2916</v>
      </c>
      <c r="E1051" s="9" t="s">
        <v>93</v>
      </c>
      <c r="F1051" s="188">
        <v>36265</v>
      </c>
      <c r="G1051" s="9" t="s">
        <v>34</v>
      </c>
      <c r="H1051" s="9" t="s">
        <v>31</v>
      </c>
      <c r="I1051" s="9" t="s">
        <v>172</v>
      </c>
      <c r="J1051" s="9" t="s">
        <v>29</v>
      </c>
      <c r="K1051" s="9">
        <v>2016</v>
      </c>
      <c r="L1051" s="9" t="s">
        <v>34</v>
      </c>
      <c r="Y1051" s="9" t="s">
        <v>4935</v>
      </c>
      <c r="Z1051" s="9" t="s">
        <v>1262</v>
      </c>
      <c r="AA1051" s="9" t="s">
        <v>4758</v>
      </c>
      <c r="AB1051" s="9" t="s">
        <v>1038</v>
      </c>
    </row>
    <row r="1052" spans="1:28" x14ac:dyDescent="0.2">
      <c r="A1052" s="9">
        <v>424128</v>
      </c>
      <c r="B1052" s="9" t="s">
        <v>2917</v>
      </c>
      <c r="C1052" s="9" t="s">
        <v>1636</v>
      </c>
      <c r="D1052" s="9" t="s">
        <v>2918</v>
      </c>
      <c r="E1052" s="9" t="s">
        <v>93</v>
      </c>
      <c r="F1052" s="188">
        <v>35179</v>
      </c>
      <c r="G1052" s="9" t="s">
        <v>34</v>
      </c>
      <c r="H1052" s="9" t="s">
        <v>31</v>
      </c>
      <c r="I1052" s="9" t="s">
        <v>172</v>
      </c>
      <c r="J1052" s="9" t="s">
        <v>32</v>
      </c>
      <c r="K1052" s="9">
        <v>2014</v>
      </c>
      <c r="L1052" s="9" t="s">
        <v>34</v>
      </c>
      <c r="Q1052" s="9">
        <v>2000</v>
      </c>
      <c r="U1052" s="9" t="s">
        <v>269</v>
      </c>
      <c r="V1052" s="9" t="s">
        <v>269</v>
      </c>
      <c r="W1052" s="9" t="s">
        <v>269</v>
      </c>
    </row>
    <row r="1053" spans="1:28" x14ac:dyDescent="0.2">
      <c r="A1053" s="9">
        <v>424129</v>
      </c>
      <c r="B1053" s="9" t="s">
        <v>2919</v>
      </c>
      <c r="C1053" s="9" t="s">
        <v>375</v>
      </c>
      <c r="D1053" s="9" t="s">
        <v>655</v>
      </c>
      <c r="E1053" s="9" t="s">
        <v>93</v>
      </c>
      <c r="F1053" s="188">
        <v>36274</v>
      </c>
      <c r="G1053" s="9" t="s">
        <v>447</v>
      </c>
      <c r="H1053" s="9" t="s">
        <v>31</v>
      </c>
      <c r="I1053" s="9" t="s">
        <v>172</v>
      </c>
      <c r="J1053" s="9" t="s">
        <v>29</v>
      </c>
      <c r="K1053" s="9">
        <v>2017</v>
      </c>
      <c r="L1053" s="9" t="s">
        <v>34</v>
      </c>
      <c r="Y1053" s="9" t="s">
        <v>4936</v>
      </c>
      <c r="Z1053" s="9" t="s">
        <v>4937</v>
      </c>
      <c r="AA1053" s="9" t="s">
        <v>4938</v>
      </c>
      <c r="AB1053" s="9" t="s">
        <v>4939</v>
      </c>
    </row>
    <row r="1054" spans="1:28" x14ac:dyDescent="0.2">
      <c r="A1054" s="9">
        <v>424146</v>
      </c>
      <c r="B1054" s="9" t="s">
        <v>2920</v>
      </c>
      <c r="C1054" s="9" t="s">
        <v>306</v>
      </c>
      <c r="D1054" s="9" t="s">
        <v>412</v>
      </c>
      <c r="E1054" s="9" t="s">
        <v>93</v>
      </c>
      <c r="F1054" s="188">
        <v>34433</v>
      </c>
      <c r="G1054" s="9" t="s">
        <v>34</v>
      </c>
      <c r="H1054" s="9" t="s">
        <v>31</v>
      </c>
      <c r="I1054" s="9" t="s">
        <v>172</v>
      </c>
      <c r="J1054" s="9" t="s">
        <v>29</v>
      </c>
      <c r="K1054" s="9">
        <v>2012</v>
      </c>
      <c r="L1054" s="9" t="s">
        <v>34</v>
      </c>
    </row>
    <row r="1055" spans="1:28" x14ac:dyDescent="0.2">
      <c r="A1055" s="9">
        <v>424154</v>
      </c>
      <c r="B1055" s="9" t="s">
        <v>2921</v>
      </c>
      <c r="C1055" s="9" t="s">
        <v>627</v>
      </c>
      <c r="D1055" s="9" t="s">
        <v>2922</v>
      </c>
      <c r="E1055" s="9" t="s">
        <v>93</v>
      </c>
      <c r="F1055" s="188">
        <v>33660</v>
      </c>
      <c r="G1055" s="9" t="s">
        <v>34</v>
      </c>
      <c r="H1055" s="9" t="s">
        <v>31</v>
      </c>
      <c r="I1055" s="9" t="s">
        <v>172</v>
      </c>
      <c r="J1055" s="9" t="s">
        <v>29</v>
      </c>
      <c r="K1055" s="9">
        <v>2010</v>
      </c>
      <c r="L1055" s="9" t="s">
        <v>34</v>
      </c>
    </row>
    <row r="1056" spans="1:28" x14ac:dyDescent="0.2">
      <c r="A1056" s="9">
        <v>424159</v>
      </c>
      <c r="B1056" s="9" t="s">
        <v>2923</v>
      </c>
      <c r="C1056" s="9" t="s">
        <v>533</v>
      </c>
      <c r="D1056" s="9" t="s">
        <v>845</v>
      </c>
      <c r="E1056" s="9" t="s">
        <v>93</v>
      </c>
      <c r="F1056" s="188">
        <v>32509</v>
      </c>
      <c r="G1056" s="9" t="s">
        <v>34</v>
      </c>
      <c r="H1056" s="9" t="s">
        <v>31</v>
      </c>
      <c r="I1056" s="9" t="s">
        <v>172</v>
      </c>
      <c r="J1056" s="9" t="s">
        <v>32</v>
      </c>
      <c r="K1056" s="9">
        <v>2008</v>
      </c>
      <c r="L1056" s="9" t="s">
        <v>34</v>
      </c>
      <c r="Q1056" s="9">
        <v>2000</v>
      </c>
      <c r="W1056" s="9" t="s">
        <v>269</v>
      </c>
    </row>
    <row r="1057" spans="1:28" x14ac:dyDescent="0.2">
      <c r="A1057" s="9">
        <v>424165</v>
      </c>
      <c r="B1057" s="9" t="s">
        <v>2924</v>
      </c>
      <c r="C1057" s="9" t="s">
        <v>308</v>
      </c>
      <c r="D1057" s="9" t="s">
        <v>752</v>
      </c>
      <c r="E1057" s="9" t="s">
        <v>93</v>
      </c>
      <c r="F1057" s="188">
        <v>36495</v>
      </c>
      <c r="G1057" s="9" t="s">
        <v>972</v>
      </c>
      <c r="H1057" s="9" t="s">
        <v>31</v>
      </c>
      <c r="I1057" s="9" t="s">
        <v>172</v>
      </c>
      <c r="J1057" s="9" t="s">
        <v>29</v>
      </c>
      <c r="K1057" s="9">
        <v>2017</v>
      </c>
      <c r="L1057" s="9" t="s">
        <v>46</v>
      </c>
      <c r="Y1057" s="9" t="s">
        <v>4940</v>
      </c>
      <c r="Z1057" s="9" t="s">
        <v>1083</v>
      </c>
      <c r="AA1057" s="9" t="s">
        <v>4941</v>
      </c>
      <c r="AB1057" s="9" t="s">
        <v>4942</v>
      </c>
    </row>
    <row r="1058" spans="1:28" x14ac:dyDescent="0.2">
      <c r="A1058" s="9">
        <v>424166</v>
      </c>
      <c r="B1058" s="9" t="s">
        <v>2925</v>
      </c>
      <c r="C1058" s="9" t="s">
        <v>554</v>
      </c>
      <c r="D1058" s="9" t="s">
        <v>2926</v>
      </c>
      <c r="E1058" s="9" t="s">
        <v>93</v>
      </c>
      <c r="F1058" s="188">
        <v>36526</v>
      </c>
      <c r="G1058" s="9" t="s">
        <v>34</v>
      </c>
      <c r="H1058" s="9" t="s">
        <v>31</v>
      </c>
      <c r="I1058" s="9" t="s">
        <v>172</v>
      </c>
      <c r="J1058" s="9" t="s">
        <v>32</v>
      </c>
      <c r="K1058" s="9">
        <v>2017</v>
      </c>
      <c r="L1058" s="9" t="s">
        <v>34</v>
      </c>
      <c r="Y1058" s="9" t="s">
        <v>4943</v>
      </c>
      <c r="Z1058" s="9" t="s">
        <v>4944</v>
      </c>
      <c r="AA1058" s="9" t="s">
        <v>1120</v>
      </c>
      <c r="AB1058" s="9" t="s">
        <v>1038</v>
      </c>
    </row>
    <row r="1059" spans="1:28" x14ac:dyDescent="0.2">
      <c r="A1059" s="9">
        <v>424179</v>
      </c>
      <c r="B1059" s="9" t="s">
        <v>2927</v>
      </c>
      <c r="C1059" s="9" t="s">
        <v>756</v>
      </c>
      <c r="D1059" s="9" t="s">
        <v>453</v>
      </c>
      <c r="E1059" s="9" t="s">
        <v>93</v>
      </c>
      <c r="F1059" s="188">
        <v>35065</v>
      </c>
      <c r="G1059" s="9" t="s">
        <v>34</v>
      </c>
      <c r="H1059" s="9" t="s">
        <v>31</v>
      </c>
      <c r="I1059" s="9" t="s">
        <v>172</v>
      </c>
      <c r="J1059" s="9" t="s">
        <v>29</v>
      </c>
      <c r="K1059" s="9">
        <v>2017</v>
      </c>
      <c r="L1059" s="9" t="s">
        <v>34</v>
      </c>
      <c r="Y1059" s="9" t="s">
        <v>4945</v>
      </c>
      <c r="Z1059" s="9" t="s">
        <v>4946</v>
      </c>
      <c r="AA1059" s="9" t="s">
        <v>4643</v>
      </c>
      <c r="AB1059" s="9" t="s">
        <v>1038</v>
      </c>
    </row>
    <row r="1060" spans="1:28" x14ac:dyDescent="0.2">
      <c r="A1060" s="9">
        <v>424184</v>
      </c>
      <c r="B1060" s="9" t="s">
        <v>2928</v>
      </c>
      <c r="C1060" s="9" t="s">
        <v>498</v>
      </c>
      <c r="D1060" s="9" t="s">
        <v>285</v>
      </c>
      <c r="E1060" s="9" t="s">
        <v>93</v>
      </c>
      <c r="F1060" s="188">
        <v>36211</v>
      </c>
      <c r="G1060" s="9" t="s">
        <v>34</v>
      </c>
      <c r="H1060" s="9" t="s">
        <v>90</v>
      </c>
      <c r="I1060" s="9" t="s">
        <v>172</v>
      </c>
      <c r="J1060" s="9" t="s">
        <v>32</v>
      </c>
      <c r="K1060" s="9">
        <v>2017</v>
      </c>
      <c r="L1060" s="9" t="s">
        <v>34</v>
      </c>
      <c r="Y1060" s="9" t="s">
        <v>4947</v>
      </c>
      <c r="Z1060" s="9" t="s">
        <v>1214</v>
      </c>
      <c r="AA1060" s="9" t="s">
        <v>4948</v>
      </c>
      <c r="AB1060" s="9" t="s">
        <v>1054</v>
      </c>
    </row>
    <row r="1061" spans="1:28" x14ac:dyDescent="0.2">
      <c r="A1061" s="9">
        <v>424186</v>
      </c>
      <c r="B1061" s="9" t="s">
        <v>2929</v>
      </c>
      <c r="C1061" s="9" t="s">
        <v>270</v>
      </c>
      <c r="D1061" s="9" t="s">
        <v>305</v>
      </c>
      <c r="E1061" s="9" t="s">
        <v>93</v>
      </c>
      <c r="F1061" s="188">
        <v>36360</v>
      </c>
      <c r="G1061" s="9" t="s">
        <v>34</v>
      </c>
      <c r="H1061" s="9" t="s">
        <v>31</v>
      </c>
      <c r="I1061" s="9" t="s">
        <v>172</v>
      </c>
      <c r="J1061" s="9" t="s">
        <v>29</v>
      </c>
      <c r="K1061" s="9">
        <v>2017</v>
      </c>
      <c r="L1061" s="9" t="s">
        <v>34</v>
      </c>
      <c r="N1061" s="9">
        <v>1209</v>
      </c>
      <c r="O1061" s="188">
        <v>44608.487615740742</v>
      </c>
      <c r="P1061" s="9">
        <v>22000</v>
      </c>
      <c r="Y1061" s="9" t="s">
        <v>4949</v>
      </c>
      <c r="Z1061" s="9" t="s">
        <v>1056</v>
      </c>
      <c r="AA1061" s="9" t="s">
        <v>4950</v>
      </c>
      <c r="AB1061" s="9" t="s">
        <v>1072</v>
      </c>
    </row>
    <row r="1062" spans="1:28" x14ac:dyDescent="0.2">
      <c r="A1062" s="9">
        <v>424197</v>
      </c>
      <c r="B1062" s="9" t="s">
        <v>2930</v>
      </c>
      <c r="C1062" s="9" t="s">
        <v>347</v>
      </c>
      <c r="D1062" s="9" t="s">
        <v>369</v>
      </c>
      <c r="E1062" s="9" t="s">
        <v>93</v>
      </c>
      <c r="F1062" s="188">
        <v>34520</v>
      </c>
      <c r="G1062" s="9" t="s">
        <v>34</v>
      </c>
      <c r="H1062" s="9" t="s">
        <v>31</v>
      </c>
      <c r="I1062" s="9" t="s">
        <v>172</v>
      </c>
      <c r="J1062" s="9" t="s">
        <v>32</v>
      </c>
      <c r="K1062" s="9">
        <v>2012</v>
      </c>
      <c r="L1062" s="9" t="s">
        <v>46</v>
      </c>
      <c r="Y1062" s="9" t="s">
        <v>4951</v>
      </c>
      <c r="Z1062" s="9" t="s">
        <v>1202</v>
      </c>
      <c r="AA1062" s="9" t="s">
        <v>1086</v>
      </c>
      <c r="AB1062" s="9" t="s">
        <v>1054</v>
      </c>
    </row>
    <row r="1063" spans="1:28" x14ac:dyDescent="0.2">
      <c r="A1063" s="9">
        <v>424213</v>
      </c>
      <c r="B1063" s="9" t="s">
        <v>2931</v>
      </c>
      <c r="C1063" s="9" t="s">
        <v>2932</v>
      </c>
      <c r="D1063" s="9" t="s">
        <v>414</v>
      </c>
      <c r="E1063" s="9" t="s">
        <v>92</v>
      </c>
      <c r="F1063" s="188">
        <v>36271</v>
      </c>
      <c r="G1063" s="9" t="s">
        <v>34</v>
      </c>
      <c r="H1063" s="9" t="s">
        <v>31</v>
      </c>
      <c r="I1063" s="9" t="s">
        <v>172</v>
      </c>
      <c r="J1063" s="9" t="s">
        <v>32</v>
      </c>
      <c r="K1063" s="9">
        <v>2017</v>
      </c>
      <c r="L1063" s="9" t="s">
        <v>46</v>
      </c>
      <c r="Y1063" s="9" t="s">
        <v>4952</v>
      </c>
      <c r="Z1063" s="9" t="s">
        <v>1163</v>
      </c>
      <c r="AA1063" s="9" t="s">
        <v>1074</v>
      </c>
      <c r="AB1063" s="9" t="s">
        <v>1038</v>
      </c>
    </row>
    <row r="1064" spans="1:28" x14ac:dyDescent="0.2">
      <c r="A1064" s="9">
        <v>424218</v>
      </c>
      <c r="B1064" s="9" t="s">
        <v>2933</v>
      </c>
      <c r="C1064" s="9" t="s">
        <v>373</v>
      </c>
      <c r="D1064" s="9" t="s">
        <v>2934</v>
      </c>
      <c r="E1064" s="9" t="s">
        <v>92</v>
      </c>
      <c r="F1064" s="188">
        <v>36131</v>
      </c>
      <c r="G1064" s="9" t="s">
        <v>34</v>
      </c>
      <c r="H1064" s="9" t="s">
        <v>31</v>
      </c>
      <c r="I1064" s="9" t="s">
        <v>172</v>
      </c>
      <c r="J1064" s="9" t="s">
        <v>29</v>
      </c>
      <c r="K1064" s="9">
        <v>2017</v>
      </c>
      <c r="L1064" s="9" t="s">
        <v>34</v>
      </c>
      <c r="Y1064" s="9" t="s">
        <v>4953</v>
      </c>
      <c r="Z1064" s="9" t="s">
        <v>4954</v>
      </c>
      <c r="AA1064" s="9" t="s">
        <v>1114</v>
      </c>
      <c r="AB1064" s="9" t="s">
        <v>1052</v>
      </c>
    </row>
    <row r="1065" spans="1:28" x14ac:dyDescent="0.2">
      <c r="A1065" s="9">
        <v>424219</v>
      </c>
      <c r="B1065" s="9" t="s">
        <v>2935</v>
      </c>
      <c r="C1065" s="9" t="s">
        <v>768</v>
      </c>
      <c r="D1065" s="9" t="s">
        <v>503</v>
      </c>
      <c r="E1065" s="9" t="s">
        <v>92</v>
      </c>
      <c r="F1065" s="188">
        <v>35796</v>
      </c>
      <c r="G1065" s="9" t="s">
        <v>34</v>
      </c>
      <c r="H1065" s="9" t="s">
        <v>31</v>
      </c>
      <c r="I1065" s="9" t="s">
        <v>172</v>
      </c>
      <c r="J1065" s="9" t="s">
        <v>29</v>
      </c>
      <c r="K1065" s="9">
        <v>2017</v>
      </c>
      <c r="L1065" s="9" t="s">
        <v>34</v>
      </c>
    </row>
    <row r="1066" spans="1:28" x14ac:dyDescent="0.2">
      <c r="A1066" s="9">
        <v>424226</v>
      </c>
      <c r="B1066" s="9" t="s">
        <v>2936</v>
      </c>
      <c r="C1066" s="9" t="s">
        <v>304</v>
      </c>
      <c r="D1066" s="9" t="s">
        <v>2749</v>
      </c>
      <c r="E1066" s="9" t="s">
        <v>92</v>
      </c>
      <c r="F1066" s="188">
        <v>36385</v>
      </c>
      <c r="G1066" s="9" t="s">
        <v>34</v>
      </c>
      <c r="H1066" s="9" t="s">
        <v>31</v>
      </c>
      <c r="I1066" s="9" t="s">
        <v>172</v>
      </c>
      <c r="J1066" s="9" t="s">
        <v>29</v>
      </c>
      <c r="K1066" s="9">
        <v>2017</v>
      </c>
      <c r="L1066" s="9" t="s">
        <v>34</v>
      </c>
      <c r="Y1066" s="9" t="s">
        <v>4955</v>
      </c>
      <c r="Z1066" s="9" t="s">
        <v>4956</v>
      </c>
      <c r="AA1066" s="9" t="s">
        <v>4957</v>
      </c>
      <c r="AB1066" s="9" t="s">
        <v>1038</v>
      </c>
    </row>
    <row r="1067" spans="1:28" x14ac:dyDescent="0.2">
      <c r="A1067" s="9">
        <v>424230</v>
      </c>
      <c r="B1067" s="9" t="s">
        <v>2937</v>
      </c>
      <c r="C1067" s="9" t="s">
        <v>284</v>
      </c>
      <c r="D1067" s="9" t="s">
        <v>643</v>
      </c>
      <c r="E1067" s="9" t="s">
        <v>93</v>
      </c>
      <c r="F1067" s="188">
        <v>34170</v>
      </c>
      <c r="G1067" s="9" t="s">
        <v>338</v>
      </c>
      <c r="H1067" s="9" t="s">
        <v>31</v>
      </c>
      <c r="I1067" s="9" t="s">
        <v>172</v>
      </c>
      <c r="J1067" s="9" t="s">
        <v>32</v>
      </c>
      <c r="K1067" s="9">
        <v>2011</v>
      </c>
      <c r="L1067" s="9" t="s">
        <v>46</v>
      </c>
      <c r="Y1067" s="9" t="s">
        <v>4958</v>
      </c>
      <c r="Z1067" s="9" t="s">
        <v>1184</v>
      </c>
      <c r="AA1067" s="9" t="s">
        <v>4959</v>
      </c>
      <c r="AB1067" s="9" t="s">
        <v>4181</v>
      </c>
    </row>
    <row r="1068" spans="1:28" x14ac:dyDescent="0.2">
      <c r="A1068" s="9">
        <v>424232</v>
      </c>
      <c r="B1068" s="9" t="s">
        <v>2938</v>
      </c>
      <c r="C1068" s="9" t="s">
        <v>375</v>
      </c>
      <c r="D1068" s="9" t="s">
        <v>2939</v>
      </c>
      <c r="E1068" s="9" t="s">
        <v>93</v>
      </c>
      <c r="F1068" s="188">
        <v>35704</v>
      </c>
      <c r="G1068" s="9" t="s">
        <v>86</v>
      </c>
      <c r="H1068" s="9" t="s">
        <v>31</v>
      </c>
      <c r="I1068" s="9" t="s">
        <v>172</v>
      </c>
      <c r="J1068" s="9" t="s">
        <v>32</v>
      </c>
      <c r="K1068" s="9">
        <v>2015</v>
      </c>
      <c r="L1068" s="9" t="s">
        <v>86</v>
      </c>
      <c r="Y1068" s="9" t="s">
        <v>4960</v>
      </c>
      <c r="Z1068" s="9" t="s">
        <v>4097</v>
      </c>
      <c r="AA1068" s="9" t="s">
        <v>4961</v>
      </c>
      <c r="AB1068" s="9" t="s">
        <v>1115</v>
      </c>
    </row>
    <row r="1069" spans="1:28" x14ac:dyDescent="0.2">
      <c r="A1069" s="9">
        <v>424234</v>
      </c>
      <c r="B1069" s="9" t="s">
        <v>2940</v>
      </c>
      <c r="C1069" s="9" t="s">
        <v>302</v>
      </c>
      <c r="D1069" s="9" t="s">
        <v>333</v>
      </c>
      <c r="E1069" s="9" t="s">
        <v>93</v>
      </c>
      <c r="F1069" s="188">
        <v>30682</v>
      </c>
      <c r="G1069" s="9" t="s">
        <v>319</v>
      </c>
      <c r="H1069" s="9" t="s">
        <v>31</v>
      </c>
      <c r="I1069" s="9" t="s">
        <v>172</v>
      </c>
      <c r="J1069" s="9" t="s">
        <v>32</v>
      </c>
      <c r="K1069" s="9">
        <v>2001</v>
      </c>
      <c r="L1069" s="9" t="s">
        <v>34</v>
      </c>
      <c r="Y1069" s="9" t="s">
        <v>4962</v>
      </c>
      <c r="Z1069" s="9" t="s">
        <v>1045</v>
      </c>
      <c r="AA1069" s="9" t="s">
        <v>4963</v>
      </c>
      <c r="AB1069" s="9" t="s">
        <v>1054</v>
      </c>
    </row>
    <row r="1070" spans="1:28" x14ac:dyDescent="0.2">
      <c r="A1070" s="9">
        <v>424246</v>
      </c>
      <c r="B1070" s="9" t="s">
        <v>2941</v>
      </c>
      <c r="C1070" s="9" t="s">
        <v>304</v>
      </c>
      <c r="D1070" s="9" t="s">
        <v>503</v>
      </c>
      <c r="E1070" s="9" t="s">
        <v>93</v>
      </c>
      <c r="F1070" s="188">
        <v>35460</v>
      </c>
      <c r="G1070" s="9" t="s">
        <v>34</v>
      </c>
      <c r="H1070" s="9" t="s">
        <v>31</v>
      </c>
      <c r="I1070" s="9" t="s">
        <v>172</v>
      </c>
      <c r="J1070" s="9" t="s">
        <v>32</v>
      </c>
      <c r="K1070" s="9">
        <v>2017</v>
      </c>
      <c r="L1070" s="9" t="s">
        <v>34</v>
      </c>
      <c r="Y1070" s="9" t="s">
        <v>4964</v>
      </c>
      <c r="Z1070" s="9" t="s">
        <v>4965</v>
      </c>
      <c r="AA1070" s="9" t="s">
        <v>4966</v>
      </c>
      <c r="AB1070" s="9" t="s">
        <v>1049</v>
      </c>
    </row>
    <row r="1071" spans="1:28" x14ac:dyDescent="0.2">
      <c r="A1071" s="9">
        <v>424257</v>
      </c>
      <c r="B1071" s="9" t="s">
        <v>2942</v>
      </c>
      <c r="C1071" s="9" t="s">
        <v>325</v>
      </c>
      <c r="D1071" s="9" t="s">
        <v>2943</v>
      </c>
      <c r="E1071" s="9" t="s">
        <v>93</v>
      </c>
      <c r="F1071" s="188">
        <v>36344</v>
      </c>
      <c r="G1071" s="9" t="s">
        <v>86</v>
      </c>
      <c r="H1071" s="9" t="s">
        <v>31</v>
      </c>
      <c r="I1071" s="9" t="s">
        <v>172</v>
      </c>
      <c r="J1071" s="9" t="s">
        <v>29</v>
      </c>
      <c r="K1071" s="9">
        <v>2017</v>
      </c>
      <c r="L1071" s="9" t="s">
        <v>86</v>
      </c>
      <c r="Y1071" s="9" t="s">
        <v>4967</v>
      </c>
      <c r="Z1071" s="9" t="s">
        <v>1236</v>
      </c>
      <c r="AA1071" s="9" t="s">
        <v>4968</v>
      </c>
      <c r="AB1071" s="9" t="s">
        <v>1115</v>
      </c>
    </row>
    <row r="1072" spans="1:28" x14ac:dyDescent="0.2">
      <c r="A1072" s="9">
        <v>424258</v>
      </c>
      <c r="B1072" s="9" t="s">
        <v>2944</v>
      </c>
      <c r="C1072" s="9" t="s">
        <v>306</v>
      </c>
      <c r="D1072" s="9" t="s">
        <v>281</v>
      </c>
      <c r="E1072" s="9" t="s">
        <v>92</v>
      </c>
      <c r="F1072" s="188">
        <v>36526</v>
      </c>
      <c r="G1072" s="9" t="s">
        <v>34</v>
      </c>
      <c r="H1072" s="9" t="s">
        <v>31</v>
      </c>
      <c r="I1072" s="9" t="s">
        <v>172</v>
      </c>
      <c r="J1072" s="9" t="s">
        <v>29</v>
      </c>
      <c r="K1072" s="9">
        <v>2017</v>
      </c>
      <c r="L1072" s="9" t="s">
        <v>34</v>
      </c>
      <c r="Y1072" s="9" t="s">
        <v>4969</v>
      </c>
      <c r="Z1072" s="9" t="s">
        <v>1058</v>
      </c>
      <c r="AA1072" s="9" t="s">
        <v>4970</v>
      </c>
      <c r="AB1072" s="9" t="s">
        <v>1054</v>
      </c>
    </row>
    <row r="1073" spans="1:28" x14ac:dyDescent="0.2">
      <c r="A1073" s="9">
        <v>424259</v>
      </c>
      <c r="B1073" s="9" t="s">
        <v>2945</v>
      </c>
      <c r="C1073" s="9" t="s">
        <v>927</v>
      </c>
      <c r="D1073" s="9" t="s">
        <v>420</v>
      </c>
      <c r="E1073" s="9" t="s">
        <v>92</v>
      </c>
      <c r="F1073" s="188">
        <v>36138</v>
      </c>
      <c r="G1073" s="9" t="s">
        <v>1364</v>
      </c>
      <c r="H1073" s="9" t="s">
        <v>31</v>
      </c>
      <c r="I1073" s="9" t="s">
        <v>172</v>
      </c>
      <c r="J1073" s="9" t="s">
        <v>32</v>
      </c>
      <c r="K1073" s="9">
        <v>2016</v>
      </c>
      <c r="L1073" s="9" t="s">
        <v>34</v>
      </c>
      <c r="Y1073" s="9" t="s">
        <v>4971</v>
      </c>
      <c r="Z1073" s="9" t="s">
        <v>4972</v>
      </c>
      <c r="AA1073" s="9" t="s">
        <v>4973</v>
      </c>
      <c r="AB1073" s="9" t="s">
        <v>1038</v>
      </c>
    </row>
    <row r="1074" spans="1:28" x14ac:dyDescent="0.2">
      <c r="A1074" s="9">
        <v>424265</v>
      </c>
      <c r="B1074" s="9" t="s">
        <v>2946</v>
      </c>
      <c r="C1074" s="9" t="s">
        <v>384</v>
      </c>
      <c r="D1074" s="9" t="s">
        <v>2947</v>
      </c>
      <c r="E1074" s="9" t="s">
        <v>92</v>
      </c>
      <c r="F1074" s="188">
        <v>36180</v>
      </c>
      <c r="G1074" s="9" t="s">
        <v>34</v>
      </c>
      <c r="H1074" s="9" t="s">
        <v>31</v>
      </c>
      <c r="I1074" s="9" t="s">
        <v>172</v>
      </c>
      <c r="J1074" s="9" t="s">
        <v>32</v>
      </c>
      <c r="K1074" s="9">
        <v>2017</v>
      </c>
      <c r="L1074" s="9" t="s">
        <v>34</v>
      </c>
      <c r="Y1074" s="9" t="s">
        <v>4974</v>
      </c>
      <c r="Z1074" s="9" t="s">
        <v>4975</v>
      </c>
      <c r="AA1074" s="9" t="s">
        <v>4976</v>
      </c>
      <c r="AB1074" s="9" t="s">
        <v>1038</v>
      </c>
    </row>
    <row r="1075" spans="1:28" x14ac:dyDescent="0.2">
      <c r="A1075" s="9">
        <v>424268</v>
      </c>
      <c r="B1075" s="9" t="s">
        <v>2948</v>
      </c>
      <c r="C1075" s="9" t="s">
        <v>547</v>
      </c>
      <c r="D1075" s="9" t="s">
        <v>295</v>
      </c>
      <c r="E1075" s="9" t="s">
        <v>92</v>
      </c>
      <c r="F1075" s="188">
        <v>36011</v>
      </c>
      <c r="G1075" s="9" t="s">
        <v>34</v>
      </c>
      <c r="H1075" s="9" t="s">
        <v>31</v>
      </c>
      <c r="I1075" s="9" t="s">
        <v>172</v>
      </c>
      <c r="J1075" s="9" t="s">
        <v>32</v>
      </c>
      <c r="K1075" s="9">
        <v>2016</v>
      </c>
      <c r="L1075" s="9" t="s">
        <v>89</v>
      </c>
      <c r="Y1075" s="9" t="s">
        <v>4977</v>
      </c>
      <c r="Z1075" s="9" t="s">
        <v>4978</v>
      </c>
      <c r="AA1075" s="9" t="s">
        <v>4979</v>
      </c>
      <c r="AB1075" s="9" t="s">
        <v>1054</v>
      </c>
    </row>
    <row r="1076" spans="1:28" x14ac:dyDescent="0.2">
      <c r="A1076" s="9">
        <v>424273</v>
      </c>
      <c r="B1076" s="9" t="s">
        <v>2949</v>
      </c>
      <c r="C1076" s="9" t="s">
        <v>483</v>
      </c>
      <c r="D1076" s="9" t="s">
        <v>490</v>
      </c>
      <c r="E1076" s="9" t="s">
        <v>92</v>
      </c>
      <c r="F1076" s="188">
        <v>34649</v>
      </c>
      <c r="G1076" s="9" t="s">
        <v>34</v>
      </c>
      <c r="H1076" s="9" t="s">
        <v>31</v>
      </c>
      <c r="I1076" s="9" t="s">
        <v>172</v>
      </c>
      <c r="J1076" s="9" t="s">
        <v>32</v>
      </c>
      <c r="K1076" s="9">
        <v>2011</v>
      </c>
      <c r="L1076" s="9" t="s">
        <v>46</v>
      </c>
      <c r="Y1076" s="9" t="s">
        <v>4980</v>
      </c>
      <c r="Z1076" s="9" t="s">
        <v>4981</v>
      </c>
      <c r="AA1076" s="9" t="s">
        <v>4982</v>
      </c>
      <c r="AB1076" s="9" t="s">
        <v>4983</v>
      </c>
    </row>
    <row r="1077" spans="1:28" x14ac:dyDescent="0.2">
      <c r="A1077" s="9">
        <v>424284</v>
      </c>
      <c r="B1077" s="9" t="s">
        <v>2950</v>
      </c>
      <c r="C1077" s="9" t="s">
        <v>550</v>
      </c>
      <c r="D1077" s="9" t="s">
        <v>329</v>
      </c>
      <c r="E1077" s="9" t="s">
        <v>92</v>
      </c>
      <c r="F1077" s="188">
        <v>36473</v>
      </c>
      <c r="G1077" s="9" t="s">
        <v>815</v>
      </c>
      <c r="H1077" s="9" t="s">
        <v>31</v>
      </c>
      <c r="I1077" s="9" t="s">
        <v>172</v>
      </c>
      <c r="J1077" s="9" t="s">
        <v>32</v>
      </c>
      <c r="K1077" s="9">
        <v>2017</v>
      </c>
      <c r="L1077" s="9" t="s">
        <v>83</v>
      </c>
      <c r="Y1077" s="9" t="s">
        <v>4984</v>
      </c>
      <c r="Z1077" s="9" t="s">
        <v>1081</v>
      </c>
      <c r="AA1077" s="9" t="s">
        <v>1077</v>
      </c>
      <c r="AB1077" s="9" t="s">
        <v>4985</v>
      </c>
    </row>
    <row r="1078" spans="1:28" x14ac:dyDescent="0.2">
      <c r="A1078" s="9">
        <v>424292</v>
      </c>
      <c r="B1078" s="9" t="s">
        <v>2951</v>
      </c>
      <c r="C1078" s="9" t="s">
        <v>284</v>
      </c>
      <c r="D1078" s="9" t="s">
        <v>453</v>
      </c>
      <c r="E1078" s="9" t="s">
        <v>92</v>
      </c>
      <c r="F1078" s="188">
        <v>36191</v>
      </c>
      <c r="G1078" s="9" t="s">
        <v>34</v>
      </c>
      <c r="H1078" s="9" t="s">
        <v>31</v>
      </c>
      <c r="I1078" s="9" t="s">
        <v>172</v>
      </c>
      <c r="J1078" s="9" t="s">
        <v>29</v>
      </c>
      <c r="K1078" s="9">
        <v>2017</v>
      </c>
      <c r="L1078" s="9" t="s">
        <v>34</v>
      </c>
      <c r="Y1078" s="9" t="s">
        <v>4986</v>
      </c>
      <c r="Z1078" s="9" t="s">
        <v>1075</v>
      </c>
      <c r="AA1078" s="9" t="s">
        <v>1085</v>
      </c>
      <c r="AB1078" s="9" t="s">
        <v>1070</v>
      </c>
    </row>
    <row r="1079" spans="1:28" x14ac:dyDescent="0.2">
      <c r="A1079" s="9">
        <v>424294</v>
      </c>
      <c r="B1079" s="9" t="s">
        <v>2952</v>
      </c>
      <c r="C1079" s="9" t="s">
        <v>648</v>
      </c>
      <c r="D1079" s="9" t="s">
        <v>961</v>
      </c>
      <c r="E1079" s="9" t="s">
        <v>92</v>
      </c>
      <c r="F1079" s="188">
        <v>34496</v>
      </c>
      <c r="G1079" s="9" t="s">
        <v>2953</v>
      </c>
      <c r="H1079" s="9" t="s">
        <v>31</v>
      </c>
      <c r="I1079" s="9" t="s">
        <v>172</v>
      </c>
      <c r="J1079" s="9" t="s">
        <v>32</v>
      </c>
      <c r="K1079" s="9">
        <v>2011</v>
      </c>
      <c r="L1079" s="9" t="s">
        <v>71</v>
      </c>
      <c r="Q1079" s="9">
        <v>2000</v>
      </c>
      <c r="U1079" s="9" t="s">
        <v>269</v>
      </c>
      <c r="V1079" s="9" t="s">
        <v>269</v>
      </c>
      <c r="W1079" s="9" t="s">
        <v>269</v>
      </c>
    </row>
    <row r="1080" spans="1:28" x14ac:dyDescent="0.2">
      <c r="A1080" s="9">
        <v>424295</v>
      </c>
      <c r="B1080" s="9" t="s">
        <v>2954</v>
      </c>
      <c r="C1080" s="9" t="s">
        <v>424</v>
      </c>
      <c r="D1080" s="9" t="s">
        <v>337</v>
      </c>
      <c r="E1080" s="9" t="s">
        <v>93</v>
      </c>
      <c r="F1080" s="188">
        <v>33979</v>
      </c>
      <c r="G1080" s="9" t="s">
        <v>34</v>
      </c>
      <c r="H1080" s="9" t="s">
        <v>31</v>
      </c>
      <c r="I1080" s="9" t="s">
        <v>172</v>
      </c>
      <c r="J1080" s="9" t="s">
        <v>32</v>
      </c>
      <c r="K1080" s="9">
        <v>2010</v>
      </c>
      <c r="L1080" s="9" t="s">
        <v>34</v>
      </c>
      <c r="Y1080" s="9" t="s">
        <v>4987</v>
      </c>
      <c r="Z1080" s="9" t="s">
        <v>4988</v>
      </c>
      <c r="AA1080" s="9" t="s">
        <v>3876</v>
      </c>
      <c r="AB1080" s="9" t="s">
        <v>1049</v>
      </c>
    </row>
    <row r="1081" spans="1:28" x14ac:dyDescent="0.2">
      <c r="A1081" s="9">
        <v>424311</v>
      </c>
      <c r="B1081" s="9" t="s">
        <v>2955</v>
      </c>
      <c r="C1081" s="9" t="s">
        <v>270</v>
      </c>
      <c r="D1081" s="9" t="s">
        <v>715</v>
      </c>
      <c r="E1081" s="9" t="s">
        <v>92</v>
      </c>
      <c r="F1081" s="188">
        <v>30224</v>
      </c>
      <c r="G1081" s="9" t="s">
        <v>482</v>
      </c>
      <c r="H1081" s="9" t="s">
        <v>35</v>
      </c>
      <c r="I1081" s="9" t="s">
        <v>172</v>
      </c>
      <c r="J1081" s="9" t="s">
        <v>32</v>
      </c>
      <c r="K1081" s="9">
        <v>2000</v>
      </c>
      <c r="L1081" s="9" t="s">
        <v>46</v>
      </c>
      <c r="Y1081" s="9" t="s">
        <v>4989</v>
      </c>
      <c r="Z1081" s="9" t="s">
        <v>1068</v>
      </c>
      <c r="AA1081" s="9" t="s">
        <v>4990</v>
      </c>
      <c r="AB1081" s="9" t="s">
        <v>4991</v>
      </c>
    </row>
    <row r="1082" spans="1:28" x14ac:dyDescent="0.2">
      <c r="A1082" s="9">
        <v>424318</v>
      </c>
      <c r="B1082" s="9" t="s">
        <v>2202</v>
      </c>
      <c r="C1082" s="9" t="s">
        <v>302</v>
      </c>
      <c r="D1082" s="9" t="s">
        <v>2956</v>
      </c>
      <c r="E1082" s="9" t="s">
        <v>92</v>
      </c>
      <c r="F1082" s="188">
        <v>29221</v>
      </c>
      <c r="G1082" s="9" t="s">
        <v>34</v>
      </c>
      <c r="H1082" s="9" t="s">
        <v>31</v>
      </c>
      <c r="I1082" s="9" t="s">
        <v>172</v>
      </c>
      <c r="J1082" s="9" t="s">
        <v>32</v>
      </c>
      <c r="K1082" s="9">
        <v>1998</v>
      </c>
      <c r="L1082" s="9" t="s">
        <v>89</v>
      </c>
      <c r="Y1082" s="9" t="s">
        <v>4992</v>
      </c>
      <c r="Z1082" s="9" t="s">
        <v>1045</v>
      </c>
      <c r="AA1082" s="9" t="s">
        <v>4993</v>
      </c>
      <c r="AB1082" s="9" t="s">
        <v>1072</v>
      </c>
    </row>
    <row r="1083" spans="1:28" x14ac:dyDescent="0.2">
      <c r="A1083" s="9">
        <v>424327</v>
      </c>
      <c r="B1083" s="9" t="s">
        <v>2957</v>
      </c>
      <c r="C1083" s="9" t="s">
        <v>1006</v>
      </c>
      <c r="D1083" s="9" t="s">
        <v>824</v>
      </c>
      <c r="E1083" s="9" t="s">
        <v>93</v>
      </c>
      <c r="F1083" s="188">
        <v>35402</v>
      </c>
      <c r="G1083" s="9" t="s">
        <v>598</v>
      </c>
      <c r="H1083" s="9" t="s">
        <v>31</v>
      </c>
      <c r="I1083" s="9" t="s">
        <v>172</v>
      </c>
      <c r="J1083" s="9" t="s">
        <v>32</v>
      </c>
      <c r="K1083" s="9">
        <v>2014</v>
      </c>
      <c r="L1083" s="9" t="s">
        <v>86</v>
      </c>
      <c r="Y1083" s="9" t="s">
        <v>4994</v>
      </c>
      <c r="Z1083" s="9" t="s">
        <v>4995</v>
      </c>
      <c r="AA1083" s="9" t="s">
        <v>4996</v>
      </c>
      <c r="AB1083" s="9" t="s">
        <v>4997</v>
      </c>
    </row>
    <row r="1084" spans="1:28" x14ac:dyDescent="0.2">
      <c r="A1084" s="9">
        <v>424329</v>
      </c>
      <c r="B1084" s="9" t="s">
        <v>2958</v>
      </c>
      <c r="C1084" s="9" t="s">
        <v>432</v>
      </c>
      <c r="D1084" s="9" t="s">
        <v>358</v>
      </c>
      <c r="E1084" s="9" t="s">
        <v>92</v>
      </c>
      <c r="F1084" s="188">
        <v>34616</v>
      </c>
      <c r="G1084" s="9" t="s">
        <v>34</v>
      </c>
      <c r="H1084" s="9" t="s">
        <v>35</v>
      </c>
      <c r="I1084" s="9" t="s">
        <v>172</v>
      </c>
      <c r="J1084" s="9" t="s">
        <v>29</v>
      </c>
      <c r="K1084" s="9">
        <v>2012</v>
      </c>
      <c r="L1084" s="9" t="s">
        <v>34</v>
      </c>
      <c r="Q1084" s="9">
        <v>2000</v>
      </c>
      <c r="U1084" s="9" t="s">
        <v>269</v>
      </c>
      <c r="V1084" s="9" t="s">
        <v>269</v>
      </c>
      <c r="W1084" s="9" t="s">
        <v>269</v>
      </c>
    </row>
    <row r="1085" spans="1:28" x14ac:dyDescent="0.2">
      <c r="A1085" s="9">
        <v>424333</v>
      </c>
      <c r="B1085" s="9" t="s">
        <v>2959</v>
      </c>
      <c r="C1085" s="9" t="s">
        <v>306</v>
      </c>
      <c r="D1085" s="9" t="s">
        <v>372</v>
      </c>
      <c r="E1085" s="9" t="s">
        <v>93</v>
      </c>
      <c r="F1085" s="188">
        <v>35431</v>
      </c>
      <c r="G1085" s="9" t="s">
        <v>34</v>
      </c>
      <c r="H1085" s="9" t="s">
        <v>31</v>
      </c>
      <c r="I1085" s="9" t="s">
        <v>172</v>
      </c>
      <c r="K1085" s="9">
        <v>2017</v>
      </c>
      <c r="L1085" s="9" t="s">
        <v>34</v>
      </c>
      <c r="Y1085" s="9" t="s">
        <v>4998</v>
      </c>
      <c r="Z1085" s="9" t="s">
        <v>4999</v>
      </c>
      <c r="AA1085" s="9" t="s">
        <v>4141</v>
      </c>
      <c r="AB1085" s="9" t="s">
        <v>1072</v>
      </c>
    </row>
    <row r="1086" spans="1:28" x14ac:dyDescent="0.2">
      <c r="A1086" s="9">
        <v>424337</v>
      </c>
      <c r="B1086" s="9" t="s">
        <v>2960</v>
      </c>
      <c r="C1086" s="9" t="s">
        <v>1443</v>
      </c>
      <c r="D1086" s="9" t="s">
        <v>370</v>
      </c>
      <c r="E1086" s="9" t="s">
        <v>93</v>
      </c>
      <c r="F1086" s="188">
        <v>30832</v>
      </c>
      <c r="G1086" s="9" t="s">
        <v>34</v>
      </c>
      <c r="H1086" s="9" t="s">
        <v>31</v>
      </c>
      <c r="I1086" s="9" t="s">
        <v>172</v>
      </c>
      <c r="J1086" s="9" t="s">
        <v>29</v>
      </c>
      <c r="K1086" s="9">
        <v>2003</v>
      </c>
      <c r="L1086" s="9" t="s">
        <v>46</v>
      </c>
      <c r="Q1086" s="9">
        <v>2000</v>
      </c>
      <c r="T1086" s="9" t="s">
        <v>269</v>
      </c>
      <c r="U1086" s="9" t="s">
        <v>269</v>
      </c>
      <c r="V1086" s="9" t="s">
        <v>269</v>
      </c>
      <c r="W1086" s="9" t="s">
        <v>269</v>
      </c>
      <c r="X1086" s="9" t="s">
        <v>504</v>
      </c>
    </row>
    <row r="1087" spans="1:28" x14ac:dyDescent="0.2">
      <c r="A1087" s="9">
        <v>424355</v>
      </c>
      <c r="B1087" s="9" t="s">
        <v>2961</v>
      </c>
      <c r="C1087" s="9" t="s">
        <v>439</v>
      </c>
      <c r="D1087" s="9" t="s">
        <v>584</v>
      </c>
      <c r="E1087" s="9" t="s">
        <v>92</v>
      </c>
      <c r="F1087" s="188">
        <v>29850</v>
      </c>
      <c r="G1087" s="9" t="s">
        <v>34</v>
      </c>
      <c r="H1087" s="9" t="s">
        <v>31</v>
      </c>
      <c r="I1087" s="9" t="s">
        <v>172</v>
      </c>
      <c r="J1087" s="9" t="s">
        <v>32</v>
      </c>
      <c r="K1087" s="9">
        <v>1999</v>
      </c>
      <c r="L1087" s="9" t="s">
        <v>34</v>
      </c>
      <c r="Y1087" s="9" t="s">
        <v>5000</v>
      </c>
      <c r="Z1087" s="9" t="s">
        <v>5001</v>
      </c>
      <c r="AA1087" s="9" t="s">
        <v>5002</v>
      </c>
      <c r="AB1087" s="9" t="s">
        <v>1072</v>
      </c>
    </row>
    <row r="1088" spans="1:28" x14ac:dyDescent="0.2">
      <c r="A1088" s="9">
        <v>424366</v>
      </c>
      <c r="B1088" s="9" t="s">
        <v>2962</v>
      </c>
      <c r="C1088" s="9" t="s">
        <v>424</v>
      </c>
      <c r="D1088" s="9" t="s">
        <v>293</v>
      </c>
      <c r="E1088" s="9" t="s">
        <v>93</v>
      </c>
      <c r="F1088" s="188">
        <v>36161</v>
      </c>
      <c r="G1088" s="9" t="s">
        <v>34</v>
      </c>
      <c r="H1088" s="9" t="s">
        <v>31</v>
      </c>
      <c r="I1088" s="9" t="s">
        <v>172</v>
      </c>
      <c r="J1088" s="9" t="s">
        <v>29</v>
      </c>
      <c r="K1088" s="9">
        <v>2016</v>
      </c>
      <c r="L1088" s="9" t="s">
        <v>268</v>
      </c>
    </row>
    <row r="1089" spans="1:28" x14ac:dyDescent="0.2">
      <c r="A1089" s="9">
        <v>424387</v>
      </c>
      <c r="B1089" s="9" t="s">
        <v>2963</v>
      </c>
      <c r="C1089" s="9" t="s">
        <v>454</v>
      </c>
      <c r="D1089" s="9" t="s">
        <v>337</v>
      </c>
      <c r="E1089" s="9" t="s">
        <v>93</v>
      </c>
      <c r="F1089" s="188">
        <v>34700</v>
      </c>
      <c r="G1089" s="9" t="s">
        <v>379</v>
      </c>
      <c r="H1089" s="9" t="s">
        <v>31</v>
      </c>
      <c r="I1089" s="9" t="s">
        <v>172</v>
      </c>
      <c r="J1089" s="9" t="s">
        <v>29</v>
      </c>
      <c r="K1089" s="9">
        <v>2015</v>
      </c>
      <c r="L1089" s="9" t="s">
        <v>268</v>
      </c>
      <c r="Y1089" s="9" t="s">
        <v>5003</v>
      </c>
      <c r="Z1089" s="9" t="s">
        <v>1122</v>
      </c>
      <c r="AA1089" s="9" t="s">
        <v>1095</v>
      </c>
      <c r="AB1089" s="9" t="s">
        <v>1054</v>
      </c>
    </row>
    <row r="1090" spans="1:28" x14ac:dyDescent="0.2">
      <c r="A1090" s="9">
        <v>424397</v>
      </c>
      <c r="B1090" s="9" t="s">
        <v>2964</v>
      </c>
      <c r="C1090" s="9" t="s">
        <v>317</v>
      </c>
      <c r="D1090" s="9" t="s">
        <v>451</v>
      </c>
      <c r="E1090" s="9" t="s">
        <v>93</v>
      </c>
      <c r="F1090" s="188">
        <v>35585</v>
      </c>
      <c r="G1090" s="9" t="s">
        <v>34</v>
      </c>
      <c r="H1090" s="9" t="s">
        <v>31</v>
      </c>
      <c r="I1090" s="9" t="s">
        <v>172</v>
      </c>
      <c r="J1090" s="9" t="s">
        <v>29</v>
      </c>
      <c r="K1090" s="9">
        <v>2016</v>
      </c>
      <c r="L1090" s="9" t="s">
        <v>46</v>
      </c>
      <c r="Q1090" s="9">
        <v>2000</v>
      </c>
      <c r="W1090" s="9" t="s">
        <v>269</v>
      </c>
    </row>
    <row r="1091" spans="1:28" x14ac:dyDescent="0.2">
      <c r="A1091" s="9">
        <v>424399</v>
      </c>
      <c r="B1091" s="9" t="s">
        <v>2965</v>
      </c>
      <c r="C1091" s="9" t="s">
        <v>800</v>
      </c>
      <c r="D1091" s="9" t="s">
        <v>885</v>
      </c>
      <c r="E1091" s="9" t="s">
        <v>93</v>
      </c>
      <c r="F1091" s="188">
        <v>35650</v>
      </c>
      <c r="G1091" s="9" t="s">
        <v>46</v>
      </c>
      <c r="H1091" s="9" t="s">
        <v>31</v>
      </c>
      <c r="I1091" s="9" t="s">
        <v>172</v>
      </c>
      <c r="J1091" s="9" t="s">
        <v>29</v>
      </c>
      <c r="K1091" s="9">
        <v>2016</v>
      </c>
      <c r="L1091" s="9" t="s">
        <v>46</v>
      </c>
      <c r="Y1091" s="9" t="s">
        <v>5004</v>
      </c>
      <c r="Z1091" s="9" t="s">
        <v>5005</v>
      </c>
      <c r="AA1091" s="9" t="s">
        <v>5006</v>
      </c>
      <c r="AB1091" s="9" t="s">
        <v>1038</v>
      </c>
    </row>
    <row r="1092" spans="1:28" x14ac:dyDescent="0.2">
      <c r="A1092" s="9">
        <v>424404</v>
      </c>
      <c r="B1092" s="9" t="s">
        <v>2966</v>
      </c>
      <c r="C1092" s="9" t="s">
        <v>766</v>
      </c>
      <c r="D1092" s="9" t="s">
        <v>485</v>
      </c>
      <c r="E1092" s="9" t="s">
        <v>93</v>
      </c>
      <c r="F1092" s="188">
        <v>35246</v>
      </c>
      <c r="G1092" s="9" t="s">
        <v>63</v>
      </c>
      <c r="H1092" s="9" t="s">
        <v>31</v>
      </c>
      <c r="I1092" s="9" t="s">
        <v>172</v>
      </c>
      <c r="J1092" s="9" t="s">
        <v>29</v>
      </c>
      <c r="K1092" s="9">
        <v>2014</v>
      </c>
      <c r="L1092" s="9" t="s">
        <v>46</v>
      </c>
      <c r="Y1092" s="9" t="s">
        <v>5007</v>
      </c>
      <c r="Z1092" s="9" t="s">
        <v>1156</v>
      </c>
      <c r="AA1092" s="9" t="s">
        <v>1157</v>
      </c>
      <c r="AB1092" s="9" t="s">
        <v>5008</v>
      </c>
    </row>
    <row r="1093" spans="1:28" x14ac:dyDescent="0.2">
      <c r="A1093" s="9">
        <v>424438</v>
      </c>
      <c r="B1093" s="9" t="s">
        <v>2967</v>
      </c>
      <c r="C1093" s="9" t="s">
        <v>893</v>
      </c>
      <c r="D1093" s="9" t="s">
        <v>465</v>
      </c>
      <c r="E1093" s="9" t="s">
        <v>93</v>
      </c>
      <c r="F1093" s="188">
        <v>34754</v>
      </c>
      <c r="G1093" s="9" t="s">
        <v>34</v>
      </c>
      <c r="H1093" s="9" t="s">
        <v>31</v>
      </c>
      <c r="I1093" s="9" t="s">
        <v>172</v>
      </c>
      <c r="J1093" s="9" t="s">
        <v>29</v>
      </c>
      <c r="K1093" s="9">
        <v>2015</v>
      </c>
      <c r="L1093" s="9" t="s">
        <v>34</v>
      </c>
      <c r="Y1093" s="9" t="s">
        <v>5009</v>
      </c>
      <c r="Z1093" s="9" t="s">
        <v>5010</v>
      </c>
      <c r="AA1093" s="9" t="s">
        <v>3980</v>
      </c>
      <c r="AB1093" s="9" t="s">
        <v>1072</v>
      </c>
    </row>
    <row r="1094" spans="1:28" x14ac:dyDescent="0.2">
      <c r="A1094" s="9">
        <v>424447</v>
      </c>
      <c r="B1094" s="9" t="s">
        <v>2968</v>
      </c>
      <c r="C1094" s="9" t="s">
        <v>306</v>
      </c>
      <c r="D1094" s="9" t="s">
        <v>820</v>
      </c>
      <c r="E1094" s="9" t="s">
        <v>93</v>
      </c>
      <c r="F1094" s="188">
        <v>35796</v>
      </c>
      <c r="G1094" s="9" t="s">
        <v>34</v>
      </c>
      <c r="H1094" s="9" t="s">
        <v>31</v>
      </c>
      <c r="I1094" s="9" t="s">
        <v>172</v>
      </c>
      <c r="J1094" s="9" t="s">
        <v>32</v>
      </c>
      <c r="K1094" s="9">
        <v>2015</v>
      </c>
      <c r="L1094" s="9" t="s">
        <v>34</v>
      </c>
      <c r="Y1094" s="9" t="s">
        <v>5011</v>
      </c>
      <c r="Z1094" s="9" t="s">
        <v>1058</v>
      </c>
      <c r="AA1094" s="9" t="s">
        <v>5012</v>
      </c>
      <c r="AB1094" s="9" t="s">
        <v>1072</v>
      </c>
    </row>
    <row r="1095" spans="1:28" x14ac:dyDescent="0.2">
      <c r="A1095" s="9">
        <v>424457</v>
      </c>
      <c r="B1095" s="9" t="s">
        <v>2969</v>
      </c>
      <c r="C1095" s="9" t="s">
        <v>387</v>
      </c>
      <c r="D1095" s="9" t="s">
        <v>2970</v>
      </c>
      <c r="E1095" s="9" t="s">
        <v>93</v>
      </c>
      <c r="F1095" s="188">
        <v>34420</v>
      </c>
      <c r="G1095" s="9" t="s">
        <v>34</v>
      </c>
      <c r="H1095" s="9" t="s">
        <v>35</v>
      </c>
      <c r="I1095" s="9" t="s">
        <v>172</v>
      </c>
      <c r="K1095" s="9">
        <v>2017</v>
      </c>
      <c r="L1095" s="9" t="s">
        <v>46</v>
      </c>
      <c r="Y1095" s="9" t="s">
        <v>5013</v>
      </c>
      <c r="Z1095" s="9" t="s">
        <v>5014</v>
      </c>
      <c r="AA1095" s="9" t="s">
        <v>5015</v>
      </c>
      <c r="AB1095" s="9" t="s">
        <v>1072</v>
      </c>
    </row>
    <row r="1096" spans="1:28" x14ac:dyDescent="0.2">
      <c r="A1096" s="9">
        <v>424458</v>
      </c>
      <c r="B1096" s="9" t="s">
        <v>2971</v>
      </c>
      <c r="C1096" s="9" t="s">
        <v>2972</v>
      </c>
      <c r="D1096" s="9" t="s">
        <v>446</v>
      </c>
      <c r="E1096" s="9" t="s">
        <v>93</v>
      </c>
      <c r="F1096" s="188">
        <v>34700</v>
      </c>
      <c r="G1096" s="9" t="s">
        <v>34</v>
      </c>
      <c r="H1096" s="9" t="s">
        <v>31</v>
      </c>
      <c r="I1096" s="9" t="s">
        <v>172</v>
      </c>
      <c r="K1096" s="9">
        <v>2014</v>
      </c>
      <c r="L1096" s="9" t="s">
        <v>34</v>
      </c>
      <c r="Y1096" s="9" t="s">
        <v>5016</v>
      </c>
      <c r="Z1096" s="9" t="s">
        <v>5017</v>
      </c>
      <c r="AA1096" s="9" t="s">
        <v>1174</v>
      </c>
      <c r="AB1096" s="9" t="s">
        <v>1038</v>
      </c>
    </row>
    <row r="1097" spans="1:28" x14ac:dyDescent="0.2">
      <c r="A1097" s="9">
        <v>424473</v>
      </c>
      <c r="B1097" s="9" t="s">
        <v>2973</v>
      </c>
      <c r="C1097" s="9" t="s">
        <v>270</v>
      </c>
      <c r="D1097" s="9" t="s">
        <v>2974</v>
      </c>
      <c r="E1097" s="9" t="s">
        <v>93</v>
      </c>
      <c r="F1097" s="188">
        <v>34039</v>
      </c>
      <c r="G1097" s="9" t="s">
        <v>367</v>
      </c>
      <c r="H1097" s="9" t="s">
        <v>31</v>
      </c>
      <c r="I1097" s="9" t="s">
        <v>172</v>
      </c>
      <c r="J1097" s="9" t="s">
        <v>32</v>
      </c>
      <c r="K1097" s="9">
        <v>2011</v>
      </c>
      <c r="L1097" s="9" t="s">
        <v>46</v>
      </c>
      <c r="Y1097" s="9" t="s">
        <v>5018</v>
      </c>
      <c r="Z1097" s="9" t="s">
        <v>1056</v>
      </c>
      <c r="AA1097" s="9" t="s">
        <v>5019</v>
      </c>
      <c r="AB1097" s="9" t="s">
        <v>1054</v>
      </c>
    </row>
    <row r="1098" spans="1:28" x14ac:dyDescent="0.2">
      <c r="A1098" s="9">
        <v>424493</v>
      </c>
      <c r="B1098" s="9" t="s">
        <v>2975</v>
      </c>
      <c r="C1098" s="9" t="s">
        <v>536</v>
      </c>
      <c r="D1098" s="9" t="s">
        <v>337</v>
      </c>
      <c r="E1098" s="9" t="s">
        <v>93</v>
      </c>
      <c r="F1098" s="188">
        <v>34107</v>
      </c>
      <c r="G1098" s="9" t="s">
        <v>416</v>
      </c>
      <c r="H1098" s="9" t="s">
        <v>31</v>
      </c>
      <c r="I1098" s="9" t="s">
        <v>172</v>
      </c>
      <c r="J1098" s="9" t="s">
        <v>32</v>
      </c>
      <c r="K1098" s="9">
        <v>2012</v>
      </c>
      <c r="L1098" s="9" t="s">
        <v>46</v>
      </c>
      <c r="Y1098" s="9" t="s">
        <v>5020</v>
      </c>
      <c r="Z1098" s="9" t="s">
        <v>4114</v>
      </c>
      <c r="AA1098" s="9" t="s">
        <v>3876</v>
      </c>
      <c r="AB1098" s="9" t="s">
        <v>1054</v>
      </c>
    </row>
    <row r="1099" spans="1:28" x14ac:dyDescent="0.2">
      <c r="A1099" s="9">
        <v>424496</v>
      </c>
      <c r="B1099" s="9" t="s">
        <v>2976</v>
      </c>
      <c r="C1099" s="9" t="s">
        <v>684</v>
      </c>
      <c r="D1099" s="9" t="s">
        <v>2977</v>
      </c>
      <c r="E1099" s="9" t="s">
        <v>93</v>
      </c>
      <c r="F1099" s="188">
        <v>29844</v>
      </c>
      <c r="G1099" s="9" t="s">
        <v>34</v>
      </c>
      <c r="H1099" s="9" t="s">
        <v>31</v>
      </c>
      <c r="I1099" s="9" t="s">
        <v>172</v>
      </c>
      <c r="J1099" s="9" t="s">
        <v>32</v>
      </c>
      <c r="K1099" s="9">
        <v>1999</v>
      </c>
      <c r="L1099" s="9" t="s">
        <v>89</v>
      </c>
      <c r="Y1099" s="9" t="s">
        <v>5021</v>
      </c>
      <c r="Z1099" s="9" t="s">
        <v>5022</v>
      </c>
      <c r="AA1099" s="9" t="s">
        <v>5023</v>
      </c>
      <c r="AB1099" s="9" t="s">
        <v>1072</v>
      </c>
    </row>
    <row r="1100" spans="1:28" x14ac:dyDescent="0.2">
      <c r="A1100" s="9">
        <v>424502</v>
      </c>
      <c r="B1100" s="9" t="s">
        <v>2978</v>
      </c>
      <c r="C1100" s="9" t="s">
        <v>677</v>
      </c>
      <c r="D1100" s="9" t="s">
        <v>792</v>
      </c>
      <c r="E1100" s="9" t="s">
        <v>92</v>
      </c>
      <c r="F1100" s="188">
        <v>33940</v>
      </c>
      <c r="G1100" s="9" t="s">
        <v>815</v>
      </c>
      <c r="H1100" s="9" t="s">
        <v>31</v>
      </c>
      <c r="I1100" s="9" t="s">
        <v>172</v>
      </c>
      <c r="K1100" s="9">
        <v>2010</v>
      </c>
      <c r="L1100" s="9" t="s">
        <v>83</v>
      </c>
      <c r="Y1100" s="9" t="s">
        <v>5024</v>
      </c>
      <c r="Z1100" s="9" t="s">
        <v>1217</v>
      </c>
      <c r="AA1100" s="9" t="s">
        <v>4508</v>
      </c>
      <c r="AB1100" s="9" t="s">
        <v>1054</v>
      </c>
    </row>
    <row r="1101" spans="1:28" x14ac:dyDescent="0.2">
      <c r="A1101" s="9">
        <v>424510</v>
      </c>
      <c r="B1101" s="9" t="s">
        <v>2979</v>
      </c>
      <c r="C1101" s="9" t="s">
        <v>708</v>
      </c>
      <c r="D1101" s="9" t="s">
        <v>271</v>
      </c>
      <c r="E1101" s="9" t="s">
        <v>93</v>
      </c>
      <c r="F1101" s="188">
        <v>33242</v>
      </c>
      <c r="G1101" s="9" t="s">
        <v>34</v>
      </c>
      <c r="H1101" s="9" t="s">
        <v>31</v>
      </c>
      <c r="I1101" s="9" t="s">
        <v>172</v>
      </c>
      <c r="J1101" s="9" t="s">
        <v>29</v>
      </c>
      <c r="K1101" s="9">
        <v>2009</v>
      </c>
      <c r="L1101" s="9" t="s">
        <v>34</v>
      </c>
      <c r="Y1101" s="9" t="s">
        <v>5025</v>
      </c>
      <c r="Z1101" s="9" t="s">
        <v>1163</v>
      </c>
      <c r="AA1101" s="9" t="s">
        <v>1164</v>
      </c>
      <c r="AB1101" s="9" t="s">
        <v>1038</v>
      </c>
    </row>
    <row r="1102" spans="1:28" x14ac:dyDescent="0.2">
      <c r="A1102" s="9">
        <v>424524</v>
      </c>
      <c r="B1102" s="9" t="s">
        <v>2980</v>
      </c>
      <c r="C1102" s="9" t="s">
        <v>284</v>
      </c>
      <c r="D1102" s="9" t="s">
        <v>287</v>
      </c>
      <c r="E1102" s="9" t="s">
        <v>93</v>
      </c>
      <c r="F1102" s="188">
        <v>35110</v>
      </c>
      <c r="G1102" s="9" t="s">
        <v>681</v>
      </c>
      <c r="H1102" s="9" t="s">
        <v>31</v>
      </c>
      <c r="I1102" s="9" t="s">
        <v>172</v>
      </c>
      <c r="K1102" s="9">
        <v>2015</v>
      </c>
      <c r="L1102" s="9" t="s">
        <v>46</v>
      </c>
      <c r="Q1102" s="9">
        <v>2000</v>
      </c>
      <c r="W1102" s="9" t="s">
        <v>269</v>
      </c>
    </row>
    <row r="1103" spans="1:28" x14ac:dyDescent="0.2">
      <c r="A1103" s="9">
        <v>424534</v>
      </c>
      <c r="B1103" s="9" t="s">
        <v>2981</v>
      </c>
      <c r="C1103" s="9" t="s">
        <v>435</v>
      </c>
      <c r="D1103" s="9" t="s">
        <v>359</v>
      </c>
      <c r="E1103" s="9" t="s">
        <v>93</v>
      </c>
      <c r="F1103" s="188">
        <v>35988</v>
      </c>
      <c r="G1103" s="9" t="s">
        <v>466</v>
      </c>
      <c r="H1103" s="9" t="s">
        <v>31</v>
      </c>
      <c r="I1103" s="9" t="s">
        <v>172</v>
      </c>
      <c r="J1103" s="9" t="s">
        <v>32</v>
      </c>
      <c r="K1103" s="9">
        <v>2016</v>
      </c>
      <c r="L1103" s="9" t="s">
        <v>34</v>
      </c>
      <c r="Y1103" s="9" t="s">
        <v>5026</v>
      </c>
      <c r="Z1103" s="9" t="s">
        <v>5027</v>
      </c>
      <c r="AA1103" s="9" t="s">
        <v>1208</v>
      </c>
      <c r="AB1103" s="9" t="s">
        <v>1038</v>
      </c>
    </row>
    <row r="1104" spans="1:28" x14ac:dyDescent="0.2">
      <c r="A1104" s="9">
        <v>424556</v>
      </c>
      <c r="B1104" s="9" t="s">
        <v>2982</v>
      </c>
      <c r="C1104" s="9" t="s">
        <v>448</v>
      </c>
      <c r="D1104" s="9" t="s">
        <v>329</v>
      </c>
      <c r="E1104" s="9" t="s">
        <v>93</v>
      </c>
      <c r="F1104" s="188">
        <v>35582</v>
      </c>
      <c r="G1104" s="9" t="s">
        <v>301</v>
      </c>
      <c r="H1104" s="9" t="s">
        <v>31</v>
      </c>
      <c r="I1104" s="9" t="s">
        <v>172</v>
      </c>
      <c r="J1104" s="9" t="s">
        <v>32</v>
      </c>
      <c r="K1104" s="9">
        <v>2016</v>
      </c>
      <c r="L1104" s="9" t="s">
        <v>34</v>
      </c>
      <c r="Y1104" s="9" t="s">
        <v>5028</v>
      </c>
      <c r="Z1104" s="9" t="s">
        <v>1241</v>
      </c>
      <c r="AA1104" s="9" t="s">
        <v>1242</v>
      </c>
      <c r="AB1104" s="9" t="s">
        <v>1038</v>
      </c>
    </row>
    <row r="1105" spans="1:28" x14ac:dyDescent="0.2">
      <c r="A1105" s="9">
        <v>424558</v>
      </c>
      <c r="B1105" s="9" t="s">
        <v>2983</v>
      </c>
      <c r="C1105" s="9" t="s">
        <v>807</v>
      </c>
      <c r="D1105" s="9" t="s">
        <v>522</v>
      </c>
      <c r="E1105" s="9" t="s">
        <v>93</v>
      </c>
      <c r="F1105" s="188">
        <v>35211</v>
      </c>
      <c r="G1105" s="9" t="s">
        <v>34</v>
      </c>
      <c r="H1105" s="9" t="s">
        <v>31</v>
      </c>
      <c r="I1105" s="9" t="s">
        <v>172</v>
      </c>
      <c r="J1105" s="9" t="s">
        <v>32</v>
      </c>
      <c r="K1105" s="9">
        <v>2016</v>
      </c>
      <c r="L1105" s="9" t="s">
        <v>34</v>
      </c>
      <c r="Y1105" s="9" t="s">
        <v>5029</v>
      </c>
      <c r="Z1105" s="9" t="s">
        <v>5030</v>
      </c>
      <c r="AA1105" s="9" t="s">
        <v>5031</v>
      </c>
      <c r="AB1105" s="9" t="s">
        <v>1070</v>
      </c>
    </row>
    <row r="1106" spans="1:28" x14ac:dyDescent="0.2">
      <c r="A1106" s="9">
        <v>424565</v>
      </c>
      <c r="B1106" s="9" t="s">
        <v>2984</v>
      </c>
      <c r="C1106" s="9" t="s">
        <v>571</v>
      </c>
      <c r="D1106" s="9" t="s">
        <v>989</v>
      </c>
      <c r="E1106" s="9" t="s">
        <v>93</v>
      </c>
      <c r="F1106" s="188">
        <v>35917</v>
      </c>
      <c r="G1106" s="9" t="s">
        <v>34</v>
      </c>
      <c r="H1106" s="9" t="s">
        <v>35</v>
      </c>
      <c r="I1106" s="9" t="s">
        <v>172</v>
      </c>
      <c r="J1106" s="9" t="s">
        <v>32</v>
      </c>
      <c r="K1106" s="9">
        <v>2016</v>
      </c>
      <c r="L1106" s="9" t="s">
        <v>268</v>
      </c>
      <c r="Y1106" s="9" t="s">
        <v>5032</v>
      </c>
      <c r="Z1106" s="9" t="s">
        <v>5033</v>
      </c>
      <c r="AA1106" s="9" t="s">
        <v>1237</v>
      </c>
      <c r="AB1106" s="9" t="s">
        <v>1117</v>
      </c>
    </row>
    <row r="1107" spans="1:28" x14ac:dyDescent="0.2">
      <c r="A1107" s="9">
        <v>424567</v>
      </c>
      <c r="B1107" s="9" t="s">
        <v>2985</v>
      </c>
      <c r="C1107" s="9" t="s">
        <v>713</v>
      </c>
      <c r="D1107" s="9" t="s">
        <v>1028</v>
      </c>
      <c r="E1107" s="9" t="s">
        <v>93</v>
      </c>
      <c r="F1107" s="188">
        <v>35192</v>
      </c>
      <c r="G1107" s="9" t="s">
        <v>34</v>
      </c>
      <c r="H1107" s="9" t="s">
        <v>31</v>
      </c>
      <c r="I1107" s="9" t="s">
        <v>172</v>
      </c>
      <c r="J1107" s="9" t="s">
        <v>29</v>
      </c>
      <c r="K1107" s="9">
        <v>2013</v>
      </c>
      <c r="L1107" s="9" t="s">
        <v>34</v>
      </c>
      <c r="Y1107" s="9" t="s">
        <v>5034</v>
      </c>
      <c r="Z1107" s="9" t="s">
        <v>5035</v>
      </c>
      <c r="AA1107" s="9" t="s">
        <v>5036</v>
      </c>
      <c r="AB1107" s="9" t="s">
        <v>1180</v>
      </c>
    </row>
    <row r="1108" spans="1:28" x14ac:dyDescent="0.2">
      <c r="A1108" s="9">
        <v>424573</v>
      </c>
      <c r="B1108" s="9" t="s">
        <v>2986</v>
      </c>
      <c r="C1108" s="9" t="s">
        <v>417</v>
      </c>
      <c r="D1108" s="9" t="s">
        <v>464</v>
      </c>
      <c r="E1108" s="9" t="s">
        <v>92</v>
      </c>
      <c r="F1108" s="188">
        <v>35796</v>
      </c>
      <c r="G1108" s="9" t="s">
        <v>53</v>
      </c>
      <c r="H1108" s="9" t="s">
        <v>31</v>
      </c>
      <c r="I1108" s="9" t="s">
        <v>172</v>
      </c>
      <c r="J1108" s="9" t="s">
        <v>29</v>
      </c>
      <c r="K1108" s="9">
        <v>2015</v>
      </c>
      <c r="L1108" s="9" t="s">
        <v>34</v>
      </c>
      <c r="Y1108" s="9" t="s">
        <v>5037</v>
      </c>
      <c r="Z1108" s="9" t="s">
        <v>1238</v>
      </c>
      <c r="AA1108" s="9" t="s">
        <v>5038</v>
      </c>
      <c r="AB1108" s="9" t="s">
        <v>1054</v>
      </c>
    </row>
    <row r="1109" spans="1:28" x14ac:dyDescent="0.2">
      <c r="A1109" s="9">
        <v>424581</v>
      </c>
      <c r="B1109" s="9" t="s">
        <v>2987</v>
      </c>
      <c r="C1109" s="9" t="s">
        <v>330</v>
      </c>
      <c r="D1109" s="9" t="s">
        <v>328</v>
      </c>
      <c r="E1109" s="9" t="s">
        <v>93</v>
      </c>
      <c r="F1109" s="188">
        <v>36190</v>
      </c>
      <c r="G1109" s="9" t="s">
        <v>34</v>
      </c>
      <c r="H1109" s="9" t="s">
        <v>31</v>
      </c>
      <c r="I1109" s="9" t="s">
        <v>172</v>
      </c>
      <c r="J1109" s="9" t="s">
        <v>32</v>
      </c>
      <c r="K1109" s="9">
        <v>2016</v>
      </c>
      <c r="L1109" s="9" t="s">
        <v>34</v>
      </c>
      <c r="Y1109" s="9" t="s">
        <v>5039</v>
      </c>
      <c r="Z1109" s="9" t="s">
        <v>5040</v>
      </c>
      <c r="AA1109" s="9" t="s">
        <v>1204</v>
      </c>
      <c r="AB1109" s="9" t="s">
        <v>1038</v>
      </c>
    </row>
    <row r="1110" spans="1:28" x14ac:dyDescent="0.2">
      <c r="A1110" s="9">
        <v>424583</v>
      </c>
      <c r="B1110" s="9" t="s">
        <v>2988</v>
      </c>
      <c r="C1110" s="9" t="s">
        <v>573</v>
      </c>
      <c r="D1110" s="9" t="s">
        <v>478</v>
      </c>
      <c r="E1110" s="9" t="s">
        <v>92</v>
      </c>
      <c r="F1110" s="188">
        <v>35290</v>
      </c>
      <c r="G1110" s="9" t="s">
        <v>34</v>
      </c>
      <c r="H1110" s="9" t="s">
        <v>31</v>
      </c>
      <c r="I1110" s="9" t="s">
        <v>172</v>
      </c>
      <c r="J1110" s="9" t="s">
        <v>32</v>
      </c>
      <c r="K1110" s="9">
        <v>2014</v>
      </c>
      <c r="L1110" s="9" t="s">
        <v>268</v>
      </c>
      <c r="Y1110" s="9" t="s">
        <v>5041</v>
      </c>
      <c r="Z1110" s="9" t="s">
        <v>5042</v>
      </c>
      <c r="AA1110" s="9" t="s">
        <v>5043</v>
      </c>
      <c r="AB1110" s="9" t="s">
        <v>1070</v>
      </c>
    </row>
    <row r="1111" spans="1:28" x14ac:dyDescent="0.2">
      <c r="A1111" s="9">
        <v>424588</v>
      </c>
      <c r="B1111" s="9" t="s">
        <v>2989</v>
      </c>
      <c r="C1111" s="9" t="s">
        <v>457</v>
      </c>
      <c r="D1111" s="9" t="s">
        <v>322</v>
      </c>
      <c r="E1111" s="9" t="s">
        <v>92</v>
      </c>
      <c r="F1111" s="188">
        <v>33978</v>
      </c>
      <c r="G1111" s="9" t="s">
        <v>34</v>
      </c>
      <c r="H1111" s="9" t="s">
        <v>31</v>
      </c>
      <c r="I1111" s="9" t="s">
        <v>172</v>
      </c>
      <c r="J1111" s="9" t="s">
        <v>29</v>
      </c>
      <c r="K1111" s="9">
        <v>2010</v>
      </c>
      <c r="L1111" s="9" t="s">
        <v>34</v>
      </c>
      <c r="Y1111" s="9" t="s">
        <v>5044</v>
      </c>
      <c r="Z1111" s="9" t="s">
        <v>1161</v>
      </c>
      <c r="AA1111" s="9" t="s">
        <v>1116</v>
      </c>
      <c r="AB1111" s="9" t="s">
        <v>1244</v>
      </c>
    </row>
    <row r="1112" spans="1:28" x14ac:dyDescent="0.2">
      <c r="A1112" s="9">
        <v>424589</v>
      </c>
      <c r="B1112" s="9" t="s">
        <v>2990</v>
      </c>
      <c r="C1112" s="9" t="s">
        <v>270</v>
      </c>
      <c r="D1112" s="9" t="s">
        <v>1950</v>
      </c>
      <c r="E1112" s="9" t="s">
        <v>93</v>
      </c>
      <c r="F1112" s="188">
        <v>35815</v>
      </c>
      <c r="G1112" s="9" t="s">
        <v>501</v>
      </c>
      <c r="H1112" s="9" t="s">
        <v>31</v>
      </c>
      <c r="I1112" s="9" t="s">
        <v>172</v>
      </c>
      <c r="J1112" s="9" t="s">
        <v>29</v>
      </c>
      <c r="K1112" s="9">
        <v>2016</v>
      </c>
      <c r="L1112" s="9" t="s">
        <v>374</v>
      </c>
      <c r="Y1112" s="9" t="s">
        <v>5045</v>
      </c>
      <c r="Z1112" s="9" t="s">
        <v>1196</v>
      </c>
      <c r="AA1112" s="9" t="s">
        <v>5046</v>
      </c>
      <c r="AB1112" s="9" t="s">
        <v>4657</v>
      </c>
    </row>
    <row r="1113" spans="1:28" x14ac:dyDescent="0.2">
      <c r="A1113" s="9">
        <v>424592</v>
      </c>
      <c r="B1113" s="9" t="s">
        <v>2991</v>
      </c>
      <c r="C1113" s="9" t="s">
        <v>575</v>
      </c>
      <c r="D1113" s="9" t="s">
        <v>485</v>
      </c>
      <c r="E1113" s="9" t="s">
        <v>92</v>
      </c>
      <c r="F1113" s="188">
        <v>34486</v>
      </c>
      <c r="G1113" s="9" t="s">
        <v>34</v>
      </c>
      <c r="H1113" s="9" t="s">
        <v>31</v>
      </c>
      <c r="I1113" s="9" t="s">
        <v>172</v>
      </c>
      <c r="J1113" s="9" t="s">
        <v>32</v>
      </c>
      <c r="K1113" s="9">
        <v>2012</v>
      </c>
      <c r="L1113" s="9" t="s">
        <v>268</v>
      </c>
      <c r="Y1113" s="9" t="s">
        <v>5047</v>
      </c>
      <c r="Z1113" s="9" t="s">
        <v>5048</v>
      </c>
      <c r="AA1113" s="9" t="s">
        <v>1157</v>
      </c>
      <c r="AB1113" s="9" t="s">
        <v>1072</v>
      </c>
    </row>
    <row r="1114" spans="1:28" x14ac:dyDescent="0.2">
      <c r="A1114" s="9">
        <v>424598</v>
      </c>
      <c r="B1114" s="9" t="s">
        <v>2992</v>
      </c>
      <c r="C1114" s="9" t="s">
        <v>424</v>
      </c>
      <c r="D1114" s="9" t="s">
        <v>2993</v>
      </c>
      <c r="E1114" s="9" t="s">
        <v>93</v>
      </c>
      <c r="F1114" s="188">
        <v>34753</v>
      </c>
      <c r="G1114" s="9" t="s">
        <v>34</v>
      </c>
      <c r="H1114" s="9" t="s">
        <v>31</v>
      </c>
      <c r="I1114" s="9" t="s">
        <v>172</v>
      </c>
      <c r="J1114" s="9" t="s">
        <v>29</v>
      </c>
      <c r="K1114" s="9">
        <v>2013</v>
      </c>
      <c r="L1114" s="9" t="s">
        <v>34</v>
      </c>
      <c r="Q1114" s="9">
        <v>2000</v>
      </c>
      <c r="V1114" s="9" t="s">
        <v>269</v>
      </c>
      <c r="W1114" s="9" t="s">
        <v>269</v>
      </c>
    </row>
    <row r="1115" spans="1:28" x14ac:dyDescent="0.2">
      <c r="A1115" s="9">
        <v>424602</v>
      </c>
      <c r="B1115" s="9" t="s">
        <v>2994</v>
      </c>
      <c r="C1115" s="9" t="s">
        <v>389</v>
      </c>
      <c r="D1115" s="9" t="s">
        <v>271</v>
      </c>
      <c r="E1115" s="9" t="s">
        <v>93</v>
      </c>
      <c r="F1115" s="188">
        <v>33396</v>
      </c>
      <c r="G1115" s="9" t="s">
        <v>750</v>
      </c>
      <c r="H1115" s="9" t="s">
        <v>31</v>
      </c>
      <c r="I1115" s="9" t="s">
        <v>172</v>
      </c>
      <c r="J1115" s="9" t="s">
        <v>32</v>
      </c>
      <c r="K1115" s="9">
        <v>2010</v>
      </c>
      <c r="L1115" s="9" t="s">
        <v>83</v>
      </c>
      <c r="Y1115" s="9" t="s">
        <v>5049</v>
      </c>
      <c r="Z1115" s="9" t="s">
        <v>4524</v>
      </c>
      <c r="AA1115" s="9" t="s">
        <v>5050</v>
      </c>
      <c r="AB1115" s="9" t="s">
        <v>1038</v>
      </c>
    </row>
    <row r="1116" spans="1:28" x14ac:dyDescent="0.2">
      <c r="A1116" s="9">
        <v>424606</v>
      </c>
      <c r="B1116" s="9" t="s">
        <v>2995</v>
      </c>
      <c r="C1116" s="9" t="s">
        <v>848</v>
      </c>
      <c r="D1116" s="9" t="s">
        <v>300</v>
      </c>
      <c r="E1116" s="9" t="s">
        <v>93</v>
      </c>
      <c r="F1116" s="188">
        <v>36161</v>
      </c>
      <c r="G1116" s="9" t="s">
        <v>722</v>
      </c>
      <c r="H1116" s="9" t="s">
        <v>31</v>
      </c>
      <c r="I1116" s="9" t="s">
        <v>172</v>
      </c>
      <c r="J1116" s="9" t="s">
        <v>29</v>
      </c>
      <c r="K1116" s="9">
        <v>2016</v>
      </c>
      <c r="L1116" s="9" t="s">
        <v>46</v>
      </c>
      <c r="Y1116" s="9" t="s">
        <v>5051</v>
      </c>
      <c r="Z1116" s="9" t="s">
        <v>5052</v>
      </c>
      <c r="AA1116" s="9" t="s">
        <v>5053</v>
      </c>
      <c r="AB1116" s="9" t="s">
        <v>5054</v>
      </c>
    </row>
    <row r="1117" spans="1:28" x14ac:dyDescent="0.2">
      <c r="A1117" s="9">
        <v>424613</v>
      </c>
      <c r="B1117" s="9" t="s">
        <v>2996</v>
      </c>
      <c r="C1117" s="9" t="s">
        <v>289</v>
      </c>
      <c r="D1117" s="9" t="s">
        <v>811</v>
      </c>
      <c r="E1117" s="9" t="s">
        <v>93</v>
      </c>
      <c r="F1117" s="188">
        <v>35068</v>
      </c>
      <c r="G1117" s="9" t="s">
        <v>34</v>
      </c>
      <c r="H1117" s="9" t="s">
        <v>31</v>
      </c>
      <c r="I1117" s="9" t="s">
        <v>172</v>
      </c>
      <c r="J1117" s="9" t="s">
        <v>29</v>
      </c>
      <c r="K1117" s="9">
        <v>2016</v>
      </c>
      <c r="L1117" s="9" t="s">
        <v>268</v>
      </c>
      <c r="Y1117" s="9" t="s">
        <v>5055</v>
      </c>
      <c r="Z1117" s="9" t="s">
        <v>5056</v>
      </c>
      <c r="AA1117" s="9" t="s">
        <v>5057</v>
      </c>
      <c r="AB1117" s="9" t="s">
        <v>1038</v>
      </c>
    </row>
    <row r="1118" spans="1:28" x14ac:dyDescent="0.2">
      <c r="A1118" s="9">
        <v>424615</v>
      </c>
      <c r="B1118" s="9" t="s">
        <v>2997</v>
      </c>
      <c r="C1118" s="9" t="s">
        <v>307</v>
      </c>
      <c r="D1118" s="9" t="s">
        <v>403</v>
      </c>
      <c r="E1118" s="9" t="s">
        <v>93</v>
      </c>
      <c r="F1118" s="188">
        <v>33464</v>
      </c>
      <c r="G1118" s="9" t="s">
        <v>43</v>
      </c>
      <c r="H1118" s="9" t="s">
        <v>31</v>
      </c>
      <c r="I1118" s="9" t="s">
        <v>172</v>
      </c>
      <c r="J1118" s="9" t="s">
        <v>29</v>
      </c>
      <c r="K1118" s="9">
        <v>2010</v>
      </c>
      <c r="L1118" s="9" t="s">
        <v>77</v>
      </c>
      <c r="Y1118" s="9" t="s">
        <v>5058</v>
      </c>
      <c r="Z1118" s="9" t="s">
        <v>5059</v>
      </c>
      <c r="AA1118" s="9" t="s">
        <v>4551</v>
      </c>
      <c r="AB1118" s="9" t="s">
        <v>5060</v>
      </c>
    </row>
    <row r="1119" spans="1:28" x14ac:dyDescent="0.2">
      <c r="A1119" s="9">
        <v>424619</v>
      </c>
      <c r="B1119" s="9" t="s">
        <v>2998</v>
      </c>
      <c r="C1119" s="9" t="s">
        <v>766</v>
      </c>
      <c r="D1119" s="9" t="s">
        <v>669</v>
      </c>
      <c r="E1119" s="9" t="s">
        <v>92</v>
      </c>
      <c r="F1119" s="188">
        <v>35614</v>
      </c>
      <c r="G1119" s="9" t="s">
        <v>86</v>
      </c>
      <c r="H1119" s="9" t="s">
        <v>31</v>
      </c>
      <c r="I1119" s="9" t="s">
        <v>172</v>
      </c>
      <c r="J1119" s="9" t="s">
        <v>29</v>
      </c>
      <c r="K1119" s="9">
        <v>2016</v>
      </c>
      <c r="L1119" s="9" t="s">
        <v>86</v>
      </c>
      <c r="Y1119" s="9" t="s">
        <v>5061</v>
      </c>
      <c r="Z1119" s="9" t="s">
        <v>1156</v>
      </c>
      <c r="AA1119" s="9" t="s">
        <v>5062</v>
      </c>
      <c r="AB1119" s="9" t="s">
        <v>1115</v>
      </c>
    </row>
    <row r="1120" spans="1:28" x14ac:dyDescent="0.2">
      <c r="A1120" s="9">
        <v>424623</v>
      </c>
      <c r="B1120" s="9" t="s">
        <v>2999</v>
      </c>
      <c r="C1120" s="9" t="s">
        <v>597</v>
      </c>
      <c r="D1120" s="9" t="s">
        <v>567</v>
      </c>
      <c r="E1120" s="9" t="s">
        <v>93</v>
      </c>
      <c r="F1120" s="188">
        <v>35614</v>
      </c>
      <c r="G1120" s="9" t="s">
        <v>319</v>
      </c>
      <c r="H1120" s="9" t="s">
        <v>31</v>
      </c>
      <c r="I1120" s="9" t="s">
        <v>172</v>
      </c>
      <c r="J1120" s="9" t="s">
        <v>29</v>
      </c>
      <c r="K1120" s="9">
        <v>2016</v>
      </c>
      <c r="L1120" s="9" t="s">
        <v>89</v>
      </c>
      <c r="Y1120" s="9" t="s">
        <v>5063</v>
      </c>
      <c r="Z1120" s="9" t="s">
        <v>5064</v>
      </c>
      <c r="AA1120" s="9" t="s">
        <v>5065</v>
      </c>
      <c r="AB1120" s="9" t="s">
        <v>1038</v>
      </c>
    </row>
    <row r="1121" spans="1:28" x14ac:dyDescent="0.2">
      <c r="A1121" s="9">
        <v>424633</v>
      </c>
      <c r="B1121" s="9" t="s">
        <v>3000</v>
      </c>
      <c r="C1121" s="9" t="s">
        <v>284</v>
      </c>
      <c r="D1121" s="9" t="s">
        <v>850</v>
      </c>
      <c r="E1121" s="9" t="s">
        <v>93</v>
      </c>
      <c r="F1121" s="188">
        <v>36161</v>
      </c>
      <c r="G1121" s="9" t="s">
        <v>34</v>
      </c>
      <c r="H1121" s="9" t="s">
        <v>31</v>
      </c>
      <c r="I1121" s="9" t="s">
        <v>172</v>
      </c>
      <c r="J1121" s="9" t="s">
        <v>29</v>
      </c>
      <c r="K1121" s="9">
        <v>2016</v>
      </c>
      <c r="L1121" s="9" t="s">
        <v>34</v>
      </c>
      <c r="Y1121" s="9" t="s">
        <v>5066</v>
      </c>
    </row>
    <row r="1122" spans="1:28" x14ac:dyDescent="0.2">
      <c r="A1122" s="9">
        <v>424641</v>
      </c>
      <c r="B1122" s="9" t="s">
        <v>3001</v>
      </c>
      <c r="C1122" s="9" t="s">
        <v>665</v>
      </c>
      <c r="D1122" s="9" t="s">
        <v>720</v>
      </c>
      <c r="E1122" s="9" t="s">
        <v>93</v>
      </c>
      <c r="F1122" s="188">
        <v>35909</v>
      </c>
      <c r="G1122" s="9" t="s">
        <v>1039</v>
      </c>
      <c r="H1122" s="9" t="s">
        <v>31</v>
      </c>
      <c r="I1122" s="9" t="s">
        <v>172</v>
      </c>
      <c r="J1122" s="9" t="s">
        <v>29</v>
      </c>
      <c r="K1122" s="9">
        <v>2016</v>
      </c>
      <c r="L1122" s="9" t="s">
        <v>56</v>
      </c>
      <c r="Y1122" s="9" t="s">
        <v>5067</v>
      </c>
      <c r="Z1122" s="9" t="s">
        <v>5068</v>
      </c>
      <c r="AA1122" s="9" t="s">
        <v>5069</v>
      </c>
      <c r="AB1122" s="9" t="s">
        <v>1227</v>
      </c>
    </row>
    <row r="1123" spans="1:28" x14ac:dyDescent="0.2">
      <c r="A1123" s="9">
        <v>424647</v>
      </c>
      <c r="B1123" s="9" t="s">
        <v>3002</v>
      </c>
      <c r="C1123" s="9" t="s">
        <v>1009</v>
      </c>
      <c r="D1123" s="9" t="s">
        <v>469</v>
      </c>
      <c r="E1123" s="9" t="s">
        <v>93</v>
      </c>
      <c r="F1123" s="188">
        <v>28856</v>
      </c>
      <c r="G1123" s="9" t="s">
        <v>34</v>
      </c>
      <c r="H1123" s="9" t="s">
        <v>31</v>
      </c>
      <c r="I1123" s="9" t="s">
        <v>172</v>
      </c>
      <c r="J1123" s="9" t="s">
        <v>32</v>
      </c>
      <c r="K1123" s="9">
        <v>1997</v>
      </c>
      <c r="L1123" s="9" t="s">
        <v>89</v>
      </c>
      <c r="Y1123" s="9" t="s">
        <v>1143</v>
      </c>
      <c r="Z1123" s="9" t="s">
        <v>1144</v>
      </c>
      <c r="AA1123" s="9" t="s">
        <v>1145</v>
      </c>
      <c r="AB1123" s="9" t="s">
        <v>1146</v>
      </c>
    </row>
    <row r="1124" spans="1:28" x14ac:dyDescent="0.2">
      <c r="A1124" s="9">
        <v>424656</v>
      </c>
      <c r="B1124" s="9" t="s">
        <v>3003</v>
      </c>
      <c r="C1124" s="9" t="s">
        <v>588</v>
      </c>
      <c r="D1124" s="9" t="s">
        <v>3004</v>
      </c>
      <c r="E1124" s="9" t="s">
        <v>93</v>
      </c>
      <c r="F1124" s="188">
        <v>33667</v>
      </c>
      <c r="G1124" s="9" t="s">
        <v>3005</v>
      </c>
      <c r="H1124" s="9" t="s">
        <v>31</v>
      </c>
      <c r="I1124" s="9" t="s">
        <v>172</v>
      </c>
      <c r="J1124" s="9" t="s">
        <v>29</v>
      </c>
      <c r="K1124" s="9">
        <v>2011</v>
      </c>
      <c r="L1124" s="9" t="s">
        <v>86</v>
      </c>
      <c r="Q1124" s="9">
        <v>2000</v>
      </c>
      <c r="W1124" s="9" t="s">
        <v>269</v>
      </c>
    </row>
    <row r="1125" spans="1:28" x14ac:dyDescent="0.2">
      <c r="A1125" s="9">
        <v>424675</v>
      </c>
      <c r="B1125" s="9" t="s">
        <v>3006</v>
      </c>
      <c r="C1125" s="9" t="s">
        <v>616</v>
      </c>
      <c r="D1125" s="9" t="s">
        <v>329</v>
      </c>
      <c r="E1125" s="9" t="s">
        <v>93</v>
      </c>
      <c r="F1125" s="188">
        <v>31637</v>
      </c>
      <c r="G1125" s="9" t="s">
        <v>34</v>
      </c>
      <c r="H1125" s="9" t="s">
        <v>31</v>
      </c>
      <c r="I1125" s="9" t="s">
        <v>172</v>
      </c>
      <c r="J1125" s="9" t="s">
        <v>32</v>
      </c>
      <c r="K1125" s="9">
        <v>2005</v>
      </c>
      <c r="L1125" s="9" t="s">
        <v>46</v>
      </c>
      <c r="Y1125" s="9" t="s">
        <v>5070</v>
      </c>
      <c r="Z1125" s="9" t="s">
        <v>3967</v>
      </c>
      <c r="AA1125" s="9" t="s">
        <v>5071</v>
      </c>
      <c r="AB1125" s="9" t="s">
        <v>1038</v>
      </c>
    </row>
    <row r="1126" spans="1:28" x14ac:dyDescent="0.2">
      <c r="A1126" s="9">
        <v>424683</v>
      </c>
      <c r="B1126" s="9" t="s">
        <v>3007</v>
      </c>
      <c r="C1126" s="9" t="s">
        <v>302</v>
      </c>
      <c r="D1126" s="9" t="s">
        <v>369</v>
      </c>
      <c r="E1126" s="9" t="s">
        <v>93</v>
      </c>
      <c r="F1126" s="188">
        <v>34997</v>
      </c>
      <c r="G1126" s="9" t="s">
        <v>34</v>
      </c>
      <c r="H1126" s="9" t="s">
        <v>31</v>
      </c>
      <c r="I1126" s="9" t="s">
        <v>172</v>
      </c>
      <c r="J1126" s="9" t="s">
        <v>32</v>
      </c>
      <c r="K1126" s="9">
        <v>2015</v>
      </c>
      <c r="L1126" s="9" t="s">
        <v>34</v>
      </c>
      <c r="Y1126" s="9" t="s">
        <v>5072</v>
      </c>
      <c r="Z1126" s="9" t="s">
        <v>1045</v>
      </c>
      <c r="AA1126" s="9" t="s">
        <v>1046</v>
      </c>
      <c r="AB1126" s="9" t="s">
        <v>5073</v>
      </c>
    </row>
    <row r="1127" spans="1:28" x14ac:dyDescent="0.2">
      <c r="A1127" s="9">
        <v>424700</v>
      </c>
      <c r="B1127" s="9" t="s">
        <v>3008</v>
      </c>
      <c r="C1127" s="9" t="s">
        <v>270</v>
      </c>
      <c r="D1127" s="9" t="s">
        <v>287</v>
      </c>
      <c r="E1127" s="9" t="s">
        <v>92</v>
      </c>
      <c r="F1127" s="188">
        <v>32615</v>
      </c>
      <c r="G1127" s="9" t="s">
        <v>34</v>
      </c>
      <c r="H1127" s="9" t="s">
        <v>31</v>
      </c>
      <c r="I1127" s="9" t="s">
        <v>172</v>
      </c>
      <c r="J1127" s="9" t="s">
        <v>32</v>
      </c>
      <c r="K1127" s="9">
        <v>2009</v>
      </c>
      <c r="L1127" s="9" t="s">
        <v>89</v>
      </c>
      <c r="Y1127" s="9" t="s">
        <v>5074</v>
      </c>
      <c r="Z1127" s="9" t="s">
        <v>5075</v>
      </c>
      <c r="AA1127" s="9" t="s">
        <v>1112</v>
      </c>
      <c r="AB1127" s="9" t="s">
        <v>1054</v>
      </c>
    </row>
    <row r="1128" spans="1:28" x14ac:dyDescent="0.2">
      <c r="A1128" s="9">
        <v>424707</v>
      </c>
      <c r="B1128" s="9" t="s">
        <v>3009</v>
      </c>
      <c r="C1128" s="9" t="s">
        <v>310</v>
      </c>
      <c r="D1128" s="9" t="s">
        <v>3010</v>
      </c>
      <c r="E1128" s="9" t="s">
        <v>92</v>
      </c>
      <c r="F1128" s="188">
        <v>35307</v>
      </c>
      <c r="G1128" s="9" t="s">
        <v>319</v>
      </c>
      <c r="H1128" s="9" t="s">
        <v>31</v>
      </c>
      <c r="I1128" s="9" t="s">
        <v>172</v>
      </c>
      <c r="J1128" s="9" t="s">
        <v>32</v>
      </c>
      <c r="K1128" s="9">
        <v>2014</v>
      </c>
      <c r="L1128" s="9" t="s">
        <v>34</v>
      </c>
      <c r="Y1128" s="9" t="s">
        <v>5076</v>
      </c>
      <c r="Z1128" s="9" t="s">
        <v>4388</v>
      </c>
      <c r="AA1128" s="9" t="s">
        <v>5077</v>
      </c>
      <c r="AB1128" s="9" t="s">
        <v>1054</v>
      </c>
    </row>
    <row r="1129" spans="1:28" x14ac:dyDescent="0.2">
      <c r="A1129" s="9">
        <v>424710</v>
      </c>
      <c r="B1129" s="9" t="s">
        <v>3011</v>
      </c>
      <c r="C1129" s="9" t="s">
        <v>652</v>
      </c>
      <c r="D1129" s="9" t="s">
        <v>290</v>
      </c>
      <c r="E1129" s="9" t="s">
        <v>93</v>
      </c>
      <c r="F1129" s="188">
        <v>34843</v>
      </c>
      <c r="G1129" s="9" t="s">
        <v>34</v>
      </c>
      <c r="H1129" s="9" t="s">
        <v>31</v>
      </c>
      <c r="I1129" s="9" t="s">
        <v>172</v>
      </c>
      <c r="J1129" s="9" t="s">
        <v>29</v>
      </c>
      <c r="K1129" s="9">
        <v>2013</v>
      </c>
      <c r="L1129" s="9" t="s">
        <v>34</v>
      </c>
      <c r="Y1129" s="9" t="s">
        <v>5078</v>
      </c>
      <c r="Z1129" s="9" t="s">
        <v>5079</v>
      </c>
      <c r="AA1129" s="9" t="s">
        <v>1141</v>
      </c>
      <c r="AB1129" s="9" t="s">
        <v>1054</v>
      </c>
    </row>
    <row r="1130" spans="1:28" x14ac:dyDescent="0.2">
      <c r="A1130" s="9">
        <v>424713</v>
      </c>
      <c r="B1130" s="9" t="s">
        <v>3012</v>
      </c>
      <c r="C1130" s="9" t="s">
        <v>302</v>
      </c>
      <c r="D1130" s="9" t="s">
        <v>490</v>
      </c>
      <c r="E1130" s="9" t="s">
        <v>92</v>
      </c>
      <c r="F1130" s="188">
        <v>35460</v>
      </c>
      <c r="G1130" s="9" t="s">
        <v>301</v>
      </c>
      <c r="H1130" s="9" t="s">
        <v>31</v>
      </c>
      <c r="I1130" s="9" t="s">
        <v>172</v>
      </c>
      <c r="J1130" s="9" t="s">
        <v>32</v>
      </c>
      <c r="K1130" s="9">
        <v>2015</v>
      </c>
      <c r="L1130" s="9" t="s">
        <v>268</v>
      </c>
      <c r="Y1130" s="9" t="s">
        <v>5080</v>
      </c>
      <c r="Z1130" s="9" t="s">
        <v>1045</v>
      </c>
      <c r="AA1130" s="9" t="s">
        <v>1138</v>
      </c>
      <c r="AB1130" s="9" t="s">
        <v>1186</v>
      </c>
    </row>
    <row r="1131" spans="1:28" x14ac:dyDescent="0.2">
      <c r="A1131" s="9">
        <v>424718</v>
      </c>
      <c r="B1131" s="9" t="s">
        <v>1633</v>
      </c>
      <c r="C1131" s="9" t="s">
        <v>284</v>
      </c>
      <c r="D1131" s="9" t="s">
        <v>886</v>
      </c>
      <c r="E1131" s="9" t="s">
        <v>92</v>
      </c>
      <c r="F1131" s="188">
        <v>32901</v>
      </c>
      <c r="G1131" s="9" t="s">
        <v>34</v>
      </c>
      <c r="H1131" s="9" t="s">
        <v>31</v>
      </c>
      <c r="I1131" s="9" t="s">
        <v>172</v>
      </c>
      <c r="J1131" s="9" t="s">
        <v>29</v>
      </c>
      <c r="K1131" s="9">
        <v>2010</v>
      </c>
      <c r="L1131" s="9" t="s">
        <v>46</v>
      </c>
      <c r="Y1131" s="9" t="s">
        <v>5081</v>
      </c>
      <c r="Z1131" s="9" t="s">
        <v>1184</v>
      </c>
      <c r="AA1131" s="9" t="s">
        <v>5082</v>
      </c>
      <c r="AB1131" s="9" t="s">
        <v>1049</v>
      </c>
    </row>
    <row r="1132" spans="1:28" x14ac:dyDescent="0.2">
      <c r="A1132" s="9">
        <v>424720</v>
      </c>
      <c r="B1132" s="9" t="s">
        <v>3013</v>
      </c>
      <c r="C1132" s="9" t="s">
        <v>266</v>
      </c>
      <c r="D1132" s="9" t="s">
        <v>459</v>
      </c>
      <c r="E1132" s="9" t="s">
        <v>93</v>
      </c>
      <c r="F1132" s="188">
        <v>35189</v>
      </c>
      <c r="G1132" s="9" t="s">
        <v>34</v>
      </c>
      <c r="H1132" s="9" t="s">
        <v>31</v>
      </c>
      <c r="I1132" s="9" t="s">
        <v>172</v>
      </c>
      <c r="J1132" s="9" t="s">
        <v>29</v>
      </c>
      <c r="K1132" s="9">
        <v>2014</v>
      </c>
      <c r="L1132" s="9" t="s">
        <v>34</v>
      </c>
      <c r="Y1132" s="9" t="s">
        <v>5083</v>
      </c>
      <c r="Z1132" s="9" t="s">
        <v>1087</v>
      </c>
      <c r="AA1132" s="9" t="s">
        <v>5084</v>
      </c>
      <c r="AB1132" s="9" t="s">
        <v>1038</v>
      </c>
    </row>
    <row r="1133" spans="1:28" x14ac:dyDescent="0.2">
      <c r="A1133" s="9">
        <v>424728</v>
      </c>
      <c r="B1133" s="9" t="s">
        <v>3014</v>
      </c>
      <c r="C1133" s="9" t="s">
        <v>495</v>
      </c>
      <c r="D1133" s="9" t="s">
        <v>532</v>
      </c>
      <c r="E1133" s="9" t="s">
        <v>93</v>
      </c>
      <c r="F1133" s="188">
        <v>35643</v>
      </c>
      <c r="G1133" s="9" t="s">
        <v>681</v>
      </c>
      <c r="H1133" s="9" t="s">
        <v>31</v>
      </c>
      <c r="I1133" s="9" t="s">
        <v>172</v>
      </c>
      <c r="J1133" s="9" t="s">
        <v>32</v>
      </c>
      <c r="K1133" s="9">
        <v>2015</v>
      </c>
      <c r="L1133" s="9" t="s">
        <v>374</v>
      </c>
      <c r="Y1133" s="9" t="s">
        <v>5085</v>
      </c>
      <c r="Z1133" s="9" t="s">
        <v>1195</v>
      </c>
      <c r="AA1133" s="9" t="s">
        <v>4851</v>
      </c>
      <c r="AB1133" s="9" t="s">
        <v>5086</v>
      </c>
    </row>
    <row r="1134" spans="1:28" x14ac:dyDescent="0.2">
      <c r="A1134" s="9">
        <v>424734</v>
      </c>
      <c r="B1134" s="9" t="s">
        <v>3015</v>
      </c>
      <c r="C1134" s="9" t="s">
        <v>757</v>
      </c>
      <c r="D1134" s="9" t="s">
        <v>3016</v>
      </c>
      <c r="E1134" s="9" t="s">
        <v>92</v>
      </c>
      <c r="F1134" s="188">
        <v>36161</v>
      </c>
      <c r="G1134" s="9" t="s">
        <v>74</v>
      </c>
      <c r="H1134" s="9" t="s">
        <v>31</v>
      </c>
      <c r="I1134" s="9" t="s">
        <v>172</v>
      </c>
      <c r="J1134" s="9" t="s">
        <v>29</v>
      </c>
      <c r="K1134" s="9">
        <v>2016</v>
      </c>
      <c r="L1134" s="9" t="s">
        <v>34</v>
      </c>
      <c r="Q1134" s="9">
        <v>2000</v>
      </c>
      <c r="W1134" s="9" t="s">
        <v>269</v>
      </c>
    </row>
    <row r="1135" spans="1:28" x14ac:dyDescent="0.2">
      <c r="A1135" s="9">
        <v>424742</v>
      </c>
      <c r="B1135" s="9" t="s">
        <v>3017</v>
      </c>
      <c r="C1135" s="9" t="s">
        <v>284</v>
      </c>
      <c r="D1135" s="9" t="s">
        <v>425</v>
      </c>
      <c r="E1135" s="9" t="s">
        <v>92</v>
      </c>
      <c r="F1135" s="188">
        <v>34700</v>
      </c>
      <c r="G1135" s="9" t="s">
        <v>408</v>
      </c>
      <c r="H1135" s="9" t="s">
        <v>31</v>
      </c>
      <c r="I1135" s="9" t="s">
        <v>172</v>
      </c>
      <c r="J1135" s="9" t="s">
        <v>29</v>
      </c>
      <c r="K1135" s="9">
        <v>2013</v>
      </c>
      <c r="L1135" s="9" t="s">
        <v>374</v>
      </c>
      <c r="Y1135" s="9" t="s">
        <v>5087</v>
      </c>
      <c r="Z1135" s="9" t="s">
        <v>1075</v>
      </c>
      <c r="AA1135" s="9" t="s">
        <v>1064</v>
      </c>
      <c r="AB1135" s="9" t="s">
        <v>1037</v>
      </c>
    </row>
    <row r="1136" spans="1:28" x14ac:dyDescent="0.2">
      <c r="A1136" s="9">
        <v>424748</v>
      </c>
      <c r="B1136" s="9" t="s">
        <v>3018</v>
      </c>
      <c r="C1136" s="9" t="s">
        <v>530</v>
      </c>
      <c r="D1136" s="9" t="s">
        <v>318</v>
      </c>
      <c r="E1136" s="9" t="s">
        <v>92</v>
      </c>
      <c r="F1136" s="188">
        <v>35796</v>
      </c>
      <c r="G1136" s="9" t="s">
        <v>501</v>
      </c>
      <c r="H1136" s="9" t="s">
        <v>31</v>
      </c>
      <c r="I1136" s="9" t="s">
        <v>172</v>
      </c>
      <c r="J1136" s="9" t="s">
        <v>29</v>
      </c>
      <c r="K1136" s="9">
        <v>2016</v>
      </c>
      <c r="L1136" s="9" t="s">
        <v>83</v>
      </c>
    </row>
    <row r="1137" spans="1:28" x14ac:dyDescent="0.2">
      <c r="A1137" s="9">
        <v>424751</v>
      </c>
      <c r="B1137" s="9" t="s">
        <v>3019</v>
      </c>
      <c r="C1137" s="9" t="s">
        <v>616</v>
      </c>
      <c r="D1137" s="9" t="s">
        <v>688</v>
      </c>
      <c r="E1137" s="9" t="s">
        <v>93</v>
      </c>
      <c r="F1137" s="188">
        <v>34948</v>
      </c>
      <c r="G1137" s="9" t="s">
        <v>3020</v>
      </c>
      <c r="H1137" s="9" t="s">
        <v>31</v>
      </c>
      <c r="I1137" s="9" t="s">
        <v>172</v>
      </c>
      <c r="J1137" s="9" t="s">
        <v>32</v>
      </c>
      <c r="K1137" s="9">
        <v>2012</v>
      </c>
      <c r="L1137" s="9" t="s">
        <v>34</v>
      </c>
      <c r="Q1137" s="9">
        <v>2000</v>
      </c>
      <c r="U1137" s="9" t="s">
        <v>269</v>
      </c>
      <c r="V1137" s="9" t="s">
        <v>269</v>
      </c>
      <c r="W1137" s="9" t="s">
        <v>269</v>
      </c>
    </row>
    <row r="1138" spans="1:28" x14ac:dyDescent="0.2">
      <c r="A1138" s="9">
        <v>424753</v>
      </c>
      <c r="B1138" s="9" t="s">
        <v>3021</v>
      </c>
      <c r="C1138" s="9" t="s">
        <v>368</v>
      </c>
      <c r="D1138" s="9" t="s">
        <v>3022</v>
      </c>
      <c r="E1138" s="9" t="s">
        <v>93</v>
      </c>
      <c r="F1138" s="188">
        <v>31063</v>
      </c>
      <c r="G1138" s="9" t="s">
        <v>34</v>
      </c>
      <c r="H1138" s="9" t="s">
        <v>31</v>
      </c>
      <c r="I1138" s="9" t="s">
        <v>172</v>
      </c>
      <c r="J1138" s="9" t="s">
        <v>32</v>
      </c>
      <c r="K1138" s="9">
        <v>2003</v>
      </c>
      <c r="L1138" s="9" t="s">
        <v>34</v>
      </c>
      <c r="Y1138" s="9" t="s">
        <v>5088</v>
      </c>
      <c r="Z1138" s="9" t="s">
        <v>5089</v>
      </c>
      <c r="AA1138" s="9" t="s">
        <v>5090</v>
      </c>
      <c r="AB1138" s="9" t="s">
        <v>1072</v>
      </c>
    </row>
    <row r="1139" spans="1:28" x14ac:dyDescent="0.2">
      <c r="A1139" s="9">
        <v>424764</v>
      </c>
      <c r="B1139" s="9" t="s">
        <v>3023</v>
      </c>
      <c r="C1139" s="9" t="s">
        <v>690</v>
      </c>
      <c r="D1139" s="9" t="s">
        <v>739</v>
      </c>
      <c r="E1139" s="9" t="s">
        <v>93</v>
      </c>
      <c r="F1139" s="188">
        <v>34551</v>
      </c>
      <c r="G1139" s="9" t="s">
        <v>34</v>
      </c>
      <c r="H1139" s="9" t="s">
        <v>31</v>
      </c>
      <c r="I1139" s="9" t="s">
        <v>172</v>
      </c>
      <c r="J1139" s="9" t="s">
        <v>32</v>
      </c>
      <c r="K1139" s="9">
        <v>2012</v>
      </c>
      <c r="L1139" s="9" t="s">
        <v>34</v>
      </c>
      <c r="Y1139" s="9" t="s">
        <v>5091</v>
      </c>
      <c r="Z1139" s="9" t="s">
        <v>5092</v>
      </c>
      <c r="AA1139" s="9" t="s">
        <v>1153</v>
      </c>
      <c r="AB1139" s="9" t="s">
        <v>1072</v>
      </c>
    </row>
    <row r="1140" spans="1:28" x14ac:dyDescent="0.2">
      <c r="A1140" s="9">
        <v>424776</v>
      </c>
      <c r="B1140" s="9" t="s">
        <v>3024</v>
      </c>
      <c r="C1140" s="9" t="s">
        <v>432</v>
      </c>
      <c r="D1140" s="9" t="s">
        <v>3025</v>
      </c>
      <c r="E1140" s="9" t="s">
        <v>92</v>
      </c>
      <c r="F1140" s="188">
        <v>31900</v>
      </c>
      <c r="G1140" s="9" t="s">
        <v>34</v>
      </c>
      <c r="H1140" s="9" t="s">
        <v>31</v>
      </c>
      <c r="I1140" s="9" t="s">
        <v>172</v>
      </c>
      <c r="J1140" s="9" t="s">
        <v>29</v>
      </c>
      <c r="K1140" s="9">
        <v>2005</v>
      </c>
      <c r="L1140" s="9" t="s">
        <v>34</v>
      </c>
      <c r="Y1140" s="9" t="s">
        <v>5093</v>
      </c>
      <c r="Z1140" s="9" t="s">
        <v>5094</v>
      </c>
      <c r="AA1140" s="9" t="s">
        <v>5095</v>
      </c>
      <c r="AB1140" s="9" t="s">
        <v>1054</v>
      </c>
    </row>
    <row r="1141" spans="1:28" x14ac:dyDescent="0.2">
      <c r="A1141" s="9">
        <v>424785</v>
      </c>
      <c r="B1141" s="9" t="s">
        <v>3026</v>
      </c>
      <c r="C1141" s="9" t="s">
        <v>1686</v>
      </c>
      <c r="D1141" s="9" t="s">
        <v>623</v>
      </c>
      <c r="E1141" s="9" t="s">
        <v>92</v>
      </c>
      <c r="F1141" s="188">
        <v>35309</v>
      </c>
      <c r="G1141" s="9" t="s">
        <v>34</v>
      </c>
      <c r="H1141" s="9" t="s">
        <v>31</v>
      </c>
      <c r="I1141" s="9" t="s">
        <v>172</v>
      </c>
      <c r="J1141" s="9" t="s">
        <v>32</v>
      </c>
      <c r="K1141" s="9">
        <v>2014</v>
      </c>
      <c r="L1141" s="9" t="s">
        <v>268</v>
      </c>
      <c r="Y1141" s="9" t="s">
        <v>5096</v>
      </c>
      <c r="Z1141" s="9" t="s">
        <v>4428</v>
      </c>
      <c r="AA1141" s="9" t="s">
        <v>1047</v>
      </c>
      <c r="AB1141" s="9" t="s">
        <v>1038</v>
      </c>
    </row>
    <row r="1142" spans="1:28" x14ac:dyDescent="0.2">
      <c r="A1142" s="9">
        <v>424795</v>
      </c>
      <c r="B1142" s="9" t="s">
        <v>3027</v>
      </c>
      <c r="C1142" s="9" t="s">
        <v>280</v>
      </c>
      <c r="D1142" s="9" t="s">
        <v>337</v>
      </c>
      <c r="E1142" s="9" t="s">
        <v>282</v>
      </c>
      <c r="F1142" s="188">
        <v>35986</v>
      </c>
      <c r="G1142" s="9" t="s">
        <v>34</v>
      </c>
      <c r="H1142" s="9" t="s">
        <v>31</v>
      </c>
      <c r="I1142" s="9" t="s">
        <v>172</v>
      </c>
      <c r="J1142" s="9" t="s">
        <v>29</v>
      </c>
      <c r="K1142" s="9">
        <v>2017</v>
      </c>
      <c r="L1142" s="9" t="s">
        <v>34</v>
      </c>
    </row>
    <row r="1143" spans="1:28" x14ac:dyDescent="0.2">
      <c r="A1143" s="9">
        <v>424798</v>
      </c>
      <c r="B1143" s="9" t="s">
        <v>3028</v>
      </c>
      <c r="C1143" s="9" t="s">
        <v>454</v>
      </c>
      <c r="D1143" s="9" t="s">
        <v>3029</v>
      </c>
      <c r="E1143" s="9" t="s">
        <v>93</v>
      </c>
      <c r="F1143" s="188">
        <v>33611</v>
      </c>
      <c r="G1143" s="9" t="s">
        <v>34</v>
      </c>
      <c r="H1143" s="9" t="s">
        <v>31</v>
      </c>
      <c r="I1143" s="9" t="s">
        <v>172</v>
      </c>
      <c r="J1143" s="9" t="s">
        <v>29</v>
      </c>
      <c r="K1143" s="9">
        <v>2009</v>
      </c>
      <c r="L1143" s="9" t="s">
        <v>46</v>
      </c>
      <c r="Y1143" s="9" t="s">
        <v>5097</v>
      </c>
      <c r="Z1143" s="9" t="s">
        <v>5098</v>
      </c>
      <c r="AA1143" s="9" t="s">
        <v>4773</v>
      </c>
      <c r="AB1143" s="9" t="s">
        <v>1054</v>
      </c>
    </row>
    <row r="1144" spans="1:28" x14ac:dyDescent="0.2">
      <c r="A1144" s="9">
        <v>424801</v>
      </c>
      <c r="B1144" s="9" t="s">
        <v>3030</v>
      </c>
      <c r="C1144" s="9" t="s">
        <v>728</v>
      </c>
      <c r="D1144" s="9" t="s">
        <v>287</v>
      </c>
      <c r="E1144" s="9" t="s">
        <v>93</v>
      </c>
      <c r="F1144" s="188">
        <v>31829</v>
      </c>
      <c r="G1144" s="9" t="s">
        <v>34</v>
      </c>
      <c r="H1144" s="9" t="s">
        <v>31</v>
      </c>
      <c r="I1144" s="9" t="s">
        <v>172</v>
      </c>
      <c r="J1144" s="9" t="s">
        <v>29</v>
      </c>
      <c r="K1144" s="9">
        <v>2005</v>
      </c>
      <c r="L1144" s="9" t="s">
        <v>34</v>
      </c>
      <c r="Y1144" s="9" t="s">
        <v>5099</v>
      </c>
      <c r="Z1144" s="9" t="s">
        <v>5100</v>
      </c>
      <c r="AA1144" s="9" t="s">
        <v>1136</v>
      </c>
      <c r="AB1144" s="9" t="s">
        <v>1038</v>
      </c>
    </row>
    <row r="1145" spans="1:28" x14ac:dyDescent="0.2">
      <c r="A1145" s="9">
        <v>424804</v>
      </c>
      <c r="B1145" s="9" t="s">
        <v>3031</v>
      </c>
      <c r="C1145" s="9" t="s">
        <v>3032</v>
      </c>
      <c r="D1145" s="9" t="s">
        <v>3033</v>
      </c>
      <c r="E1145" s="9" t="s">
        <v>92</v>
      </c>
      <c r="F1145" s="188">
        <v>35445</v>
      </c>
      <c r="G1145" s="9" t="s">
        <v>579</v>
      </c>
      <c r="H1145" s="9" t="s">
        <v>31</v>
      </c>
      <c r="I1145" s="9" t="s">
        <v>172</v>
      </c>
      <c r="J1145" s="9" t="s">
        <v>29</v>
      </c>
      <c r="K1145" s="9">
        <v>2015</v>
      </c>
      <c r="L1145" s="9" t="s">
        <v>268</v>
      </c>
      <c r="Y1145" s="9" t="s">
        <v>5101</v>
      </c>
      <c r="Z1145" s="9" t="s">
        <v>5102</v>
      </c>
      <c r="AA1145" s="9" t="s">
        <v>4222</v>
      </c>
      <c r="AB1145" s="9" t="s">
        <v>1072</v>
      </c>
    </row>
    <row r="1146" spans="1:28" x14ac:dyDescent="0.2">
      <c r="A1146" s="9">
        <v>424808</v>
      </c>
      <c r="B1146" s="9" t="s">
        <v>3034</v>
      </c>
      <c r="C1146" s="9" t="s">
        <v>327</v>
      </c>
      <c r="D1146" s="9" t="s">
        <v>517</v>
      </c>
      <c r="E1146" s="9" t="s">
        <v>93</v>
      </c>
      <c r="F1146" s="188">
        <v>35624</v>
      </c>
      <c r="G1146" s="9" t="s">
        <v>34</v>
      </c>
      <c r="H1146" s="9" t="s">
        <v>31</v>
      </c>
      <c r="I1146" s="9" t="s">
        <v>172</v>
      </c>
      <c r="J1146" s="9" t="s">
        <v>29</v>
      </c>
      <c r="K1146" s="9">
        <v>2015</v>
      </c>
      <c r="L1146" s="9" t="s">
        <v>46</v>
      </c>
      <c r="Q1146" s="9">
        <v>2000</v>
      </c>
      <c r="W1146" s="9" t="s">
        <v>269</v>
      </c>
    </row>
    <row r="1147" spans="1:28" x14ac:dyDescent="0.2">
      <c r="A1147" s="9">
        <v>424816</v>
      </c>
      <c r="B1147" s="9" t="s">
        <v>3035</v>
      </c>
      <c r="C1147" s="9" t="s">
        <v>2260</v>
      </c>
      <c r="D1147" s="9" t="s">
        <v>300</v>
      </c>
      <c r="E1147" s="9" t="s">
        <v>92</v>
      </c>
      <c r="F1147" s="188">
        <v>35065</v>
      </c>
      <c r="G1147" s="9" t="s">
        <v>34</v>
      </c>
      <c r="H1147" s="9" t="s">
        <v>31</v>
      </c>
      <c r="I1147" s="9" t="s">
        <v>172</v>
      </c>
      <c r="J1147" s="9" t="s">
        <v>29</v>
      </c>
      <c r="K1147" s="9">
        <v>2013</v>
      </c>
      <c r="L1147" s="9" t="s">
        <v>34</v>
      </c>
      <c r="Y1147" s="9" t="s">
        <v>5103</v>
      </c>
      <c r="Z1147" s="9" t="s">
        <v>5104</v>
      </c>
      <c r="AA1147" s="9" t="s">
        <v>5105</v>
      </c>
      <c r="AB1147" s="9" t="s">
        <v>1054</v>
      </c>
    </row>
    <row r="1148" spans="1:28" x14ac:dyDescent="0.2">
      <c r="A1148" s="9">
        <v>424817</v>
      </c>
      <c r="B1148" s="9" t="s">
        <v>3036</v>
      </c>
      <c r="C1148" s="9" t="s">
        <v>838</v>
      </c>
      <c r="D1148" s="9" t="s">
        <v>492</v>
      </c>
      <c r="E1148" s="9" t="s">
        <v>93</v>
      </c>
      <c r="F1148" s="188">
        <v>34963</v>
      </c>
      <c r="G1148" s="9" t="s">
        <v>438</v>
      </c>
      <c r="H1148" s="9" t="s">
        <v>31</v>
      </c>
      <c r="I1148" s="9" t="s">
        <v>172</v>
      </c>
      <c r="J1148" s="9" t="s">
        <v>29</v>
      </c>
      <c r="K1148" s="9">
        <v>2015</v>
      </c>
      <c r="L1148" s="9" t="s">
        <v>34</v>
      </c>
      <c r="Y1148" s="9" t="s">
        <v>5106</v>
      </c>
      <c r="Z1148" s="9" t="s">
        <v>5107</v>
      </c>
      <c r="AA1148" s="9" t="s">
        <v>5108</v>
      </c>
      <c r="AB1148" s="9" t="s">
        <v>5109</v>
      </c>
    </row>
    <row r="1149" spans="1:28" x14ac:dyDescent="0.2">
      <c r="A1149" s="9">
        <v>424819</v>
      </c>
      <c r="B1149" s="9" t="s">
        <v>3037</v>
      </c>
      <c r="C1149" s="9" t="s">
        <v>527</v>
      </c>
      <c r="D1149" s="9" t="s">
        <v>3038</v>
      </c>
      <c r="E1149" s="9" t="s">
        <v>93</v>
      </c>
      <c r="F1149" s="188">
        <v>30372</v>
      </c>
      <c r="G1149" s="9" t="s">
        <v>3039</v>
      </c>
      <c r="H1149" s="9" t="s">
        <v>31</v>
      </c>
      <c r="I1149" s="9" t="s">
        <v>172</v>
      </c>
      <c r="J1149" s="9" t="s">
        <v>32</v>
      </c>
      <c r="K1149" s="9">
        <v>2001</v>
      </c>
      <c r="L1149" s="9" t="s">
        <v>46</v>
      </c>
      <c r="Y1149" s="9" t="s">
        <v>5110</v>
      </c>
      <c r="Z1149" s="9" t="s">
        <v>1296</v>
      </c>
      <c r="AA1149" s="9" t="s">
        <v>5111</v>
      </c>
      <c r="AB1149" s="9" t="s">
        <v>1054</v>
      </c>
    </row>
    <row r="1150" spans="1:28" x14ac:dyDescent="0.2">
      <c r="A1150" s="9">
        <v>424823</v>
      </c>
      <c r="B1150" s="9" t="s">
        <v>3040</v>
      </c>
      <c r="C1150" s="9" t="s">
        <v>3041</v>
      </c>
      <c r="D1150" s="9" t="s">
        <v>3042</v>
      </c>
      <c r="E1150" s="9" t="s">
        <v>93</v>
      </c>
      <c r="F1150" s="188">
        <v>34408</v>
      </c>
      <c r="G1150" s="9" t="s">
        <v>34</v>
      </c>
      <c r="H1150" s="9" t="s">
        <v>31</v>
      </c>
      <c r="I1150" s="9" t="s">
        <v>172</v>
      </c>
      <c r="J1150" s="9" t="s">
        <v>29</v>
      </c>
      <c r="K1150" s="9">
        <v>2012</v>
      </c>
      <c r="L1150" s="9" t="s">
        <v>46</v>
      </c>
      <c r="Y1150" s="9" t="s">
        <v>5112</v>
      </c>
      <c r="Z1150" s="9" t="s">
        <v>5113</v>
      </c>
      <c r="AA1150" s="9" t="s">
        <v>5114</v>
      </c>
      <c r="AB1150" s="9" t="s">
        <v>1072</v>
      </c>
    </row>
    <row r="1151" spans="1:28" x14ac:dyDescent="0.2">
      <c r="A1151" s="9">
        <v>424824</v>
      </c>
      <c r="B1151" s="9" t="s">
        <v>3043</v>
      </c>
      <c r="C1151" s="9" t="s">
        <v>812</v>
      </c>
      <c r="D1151" s="9" t="s">
        <v>3044</v>
      </c>
      <c r="E1151" s="9" t="s">
        <v>93</v>
      </c>
      <c r="F1151" s="188">
        <v>32874</v>
      </c>
      <c r="G1151" s="9" t="s">
        <v>34</v>
      </c>
      <c r="H1151" s="9" t="s">
        <v>31</v>
      </c>
      <c r="I1151" s="9" t="s">
        <v>172</v>
      </c>
      <c r="J1151" s="9" t="s">
        <v>29</v>
      </c>
      <c r="K1151" s="9">
        <v>2011</v>
      </c>
      <c r="L1151" s="9" t="s">
        <v>34</v>
      </c>
      <c r="Y1151" s="9" t="s">
        <v>5115</v>
      </c>
      <c r="Z1151" s="9" t="s">
        <v>5116</v>
      </c>
      <c r="AA1151" s="9" t="s">
        <v>5117</v>
      </c>
      <c r="AB1151" s="9" t="s">
        <v>1054</v>
      </c>
    </row>
    <row r="1152" spans="1:28" x14ac:dyDescent="0.2">
      <c r="A1152" s="9">
        <v>424849</v>
      </c>
      <c r="B1152" s="9" t="s">
        <v>3045</v>
      </c>
      <c r="C1152" s="9" t="s">
        <v>748</v>
      </c>
      <c r="D1152" s="9" t="s">
        <v>451</v>
      </c>
      <c r="E1152" s="9" t="s">
        <v>92</v>
      </c>
      <c r="F1152" s="188">
        <v>36188</v>
      </c>
      <c r="G1152" s="9" t="s">
        <v>34</v>
      </c>
      <c r="H1152" s="9" t="s">
        <v>31</v>
      </c>
      <c r="I1152" s="9" t="s">
        <v>172</v>
      </c>
      <c r="J1152" s="9" t="s">
        <v>32</v>
      </c>
      <c r="K1152" s="9">
        <v>2016</v>
      </c>
      <c r="L1152" s="9" t="s">
        <v>63</v>
      </c>
      <c r="Y1152" s="9" t="s">
        <v>5118</v>
      </c>
      <c r="Z1152" s="9" t="s">
        <v>5119</v>
      </c>
      <c r="AA1152" s="9" t="s">
        <v>1233</v>
      </c>
      <c r="AB1152" s="9" t="s">
        <v>1072</v>
      </c>
    </row>
    <row r="1153" spans="1:28" x14ac:dyDescent="0.2">
      <c r="A1153" s="9">
        <v>424854</v>
      </c>
      <c r="B1153" s="9" t="s">
        <v>3046</v>
      </c>
      <c r="C1153" s="9" t="s">
        <v>424</v>
      </c>
      <c r="D1153" s="9" t="s">
        <v>3047</v>
      </c>
      <c r="E1153" s="9" t="s">
        <v>92</v>
      </c>
      <c r="F1153" s="188">
        <v>30811</v>
      </c>
      <c r="G1153" s="9" t="s">
        <v>815</v>
      </c>
      <c r="H1153" s="9" t="s">
        <v>31</v>
      </c>
      <c r="I1153" s="9" t="s">
        <v>172</v>
      </c>
      <c r="J1153" s="9" t="s">
        <v>29</v>
      </c>
      <c r="K1153" s="9">
        <v>2003</v>
      </c>
      <c r="L1153" s="9" t="s">
        <v>83</v>
      </c>
      <c r="Y1153" s="9" t="s">
        <v>5120</v>
      </c>
      <c r="Z1153" s="9" t="s">
        <v>5121</v>
      </c>
      <c r="AA1153" s="9" t="s">
        <v>5122</v>
      </c>
      <c r="AB1153" s="9" t="s">
        <v>1123</v>
      </c>
    </row>
    <row r="1154" spans="1:28" x14ac:dyDescent="0.2">
      <c r="A1154" s="9">
        <v>424861</v>
      </c>
      <c r="B1154" s="9" t="s">
        <v>3048</v>
      </c>
      <c r="C1154" s="9" t="s">
        <v>3049</v>
      </c>
      <c r="D1154" s="9" t="s">
        <v>370</v>
      </c>
      <c r="E1154" s="9" t="s">
        <v>92</v>
      </c>
      <c r="F1154" s="188">
        <v>34200</v>
      </c>
      <c r="G1154" s="9" t="s">
        <v>53</v>
      </c>
      <c r="H1154" s="9" t="s">
        <v>31</v>
      </c>
      <c r="I1154" s="9" t="s">
        <v>172</v>
      </c>
      <c r="J1154" s="9" t="s">
        <v>29</v>
      </c>
      <c r="K1154" s="9">
        <v>2012</v>
      </c>
      <c r="L1154" s="9" t="s">
        <v>53</v>
      </c>
      <c r="Y1154" s="9" t="s">
        <v>5123</v>
      </c>
      <c r="Z1154" s="9" t="s">
        <v>5124</v>
      </c>
      <c r="AA1154" s="9" t="s">
        <v>5125</v>
      </c>
      <c r="AB1154" s="9" t="s">
        <v>1250</v>
      </c>
    </row>
    <row r="1155" spans="1:28" x14ac:dyDescent="0.2">
      <c r="A1155" s="9">
        <v>424862</v>
      </c>
      <c r="B1155" s="9" t="s">
        <v>3050</v>
      </c>
      <c r="C1155" s="9" t="s">
        <v>3051</v>
      </c>
      <c r="D1155" s="9" t="s">
        <v>354</v>
      </c>
      <c r="E1155" s="9" t="s">
        <v>92</v>
      </c>
      <c r="F1155" s="188">
        <v>31741</v>
      </c>
      <c r="G1155" s="9" t="s">
        <v>1034</v>
      </c>
      <c r="H1155" s="9" t="s">
        <v>31</v>
      </c>
      <c r="I1155" s="9" t="s">
        <v>172</v>
      </c>
      <c r="J1155" s="9" t="s">
        <v>29</v>
      </c>
      <c r="K1155" s="9">
        <v>2004</v>
      </c>
      <c r="L1155" s="9" t="s">
        <v>86</v>
      </c>
      <c r="Y1155" s="9" t="s">
        <v>5126</v>
      </c>
      <c r="Z1155" s="9" t="s">
        <v>5127</v>
      </c>
      <c r="AA1155" s="9" t="s">
        <v>1303</v>
      </c>
      <c r="AB1155" s="9" t="s">
        <v>1054</v>
      </c>
    </row>
    <row r="1156" spans="1:28" x14ac:dyDescent="0.2">
      <c r="A1156" s="9">
        <v>424868</v>
      </c>
      <c r="B1156" s="9" t="s">
        <v>3052</v>
      </c>
      <c r="C1156" s="9" t="s">
        <v>3053</v>
      </c>
      <c r="D1156" s="9" t="s">
        <v>271</v>
      </c>
      <c r="E1156" s="9" t="s">
        <v>92</v>
      </c>
      <c r="F1156" s="188">
        <v>33970</v>
      </c>
      <c r="G1156" s="9" t="s">
        <v>34</v>
      </c>
      <c r="H1156" s="9" t="s">
        <v>31</v>
      </c>
      <c r="I1156" s="9" t="s">
        <v>172</v>
      </c>
      <c r="J1156" s="9" t="s">
        <v>29</v>
      </c>
      <c r="K1156" s="9">
        <v>2011</v>
      </c>
      <c r="L1156" s="9" t="s">
        <v>34</v>
      </c>
      <c r="Y1156" s="9" t="s">
        <v>5128</v>
      </c>
      <c r="Z1156" s="9" t="s">
        <v>5129</v>
      </c>
      <c r="AA1156" s="9" t="s">
        <v>5130</v>
      </c>
      <c r="AB1156" s="9" t="s">
        <v>1070</v>
      </c>
    </row>
    <row r="1157" spans="1:28" x14ac:dyDescent="0.2">
      <c r="A1157" s="9">
        <v>424882</v>
      </c>
      <c r="B1157" s="9" t="s">
        <v>3054</v>
      </c>
      <c r="C1157" s="9" t="s">
        <v>327</v>
      </c>
      <c r="D1157" s="9" t="s">
        <v>795</v>
      </c>
      <c r="E1157" s="9" t="s">
        <v>93</v>
      </c>
      <c r="F1157" s="188">
        <v>31075</v>
      </c>
      <c r="G1157" s="9" t="s">
        <v>301</v>
      </c>
      <c r="H1157" s="9" t="s">
        <v>31</v>
      </c>
      <c r="I1157" s="9" t="s">
        <v>172</v>
      </c>
      <c r="J1157" s="9" t="s">
        <v>32</v>
      </c>
      <c r="K1157" s="9">
        <v>2002</v>
      </c>
      <c r="L1157" s="9" t="s">
        <v>374</v>
      </c>
      <c r="Y1157" s="9" t="s">
        <v>5131</v>
      </c>
      <c r="Z1157" s="9" t="s">
        <v>1182</v>
      </c>
      <c r="AA1157" s="9" t="s">
        <v>5132</v>
      </c>
      <c r="AB1157" s="9" t="s">
        <v>1191</v>
      </c>
    </row>
    <row r="1158" spans="1:28" x14ac:dyDescent="0.2">
      <c r="A1158" s="9">
        <v>424886</v>
      </c>
      <c r="B1158" s="9" t="s">
        <v>3055</v>
      </c>
      <c r="C1158" s="9" t="s">
        <v>602</v>
      </c>
      <c r="D1158" s="9" t="s">
        <v>3056</v>
      </c>
      <c r="E1158" s="9" t="s">
        <v>93</v>
      </c>
      <c r="F1158" s="188">
        <v>34700</v>
      </c>
      <c r="G1158" s="9" t="s">
        <v>34</v>
      </c>
      <c r="H1158" s="9" t="s">
        <v>31</v>
      </c>
      <c r="I1158" s="9" t="s">
        <v>172</v>
      </c>
      <c r="J1158" s="9" t="s">
        <v>32</v>
      </c>
      <c r="K1158" s="9">
        <v>2013</v>
      </c>
      <c r="L1158" s="9" t="s">
        <v>34</v>
      </c>
      <c r="Y1158" s="9" t="s">
        <v>5133</v>
      </c>
      <c r="Z1158" s="9" t="s">
        <v>5134</v>
      </c>
      <c r="AA1158" s="9" t="s">
        <v>1284</v>
      </c>
      <c r="AB1158" s="9" t="s">
        <v>1038</v>
      </c>
    </row>
    <row r="1159" spans="1:28" x14ac:dyDescent="0.2">
      <c r="A1159" s="9">
        <v>424888</v>
      </c>
      <c r="B1159" s="9" t="s">
        <v>3057</v>
      </c>
      <c r="C1159" s="9" t="s">
        <v>284</v>
      </c>
      <c r="D1159" s="9" t="s">
        <v>670</v>
      </c>
      <c r="E1159" s="9" t="s">
        <v>93</v>
      </c>
      <c r="F1159" s="188">
        <v>35074</v>
      </c>
      <c r="G1159" s="9" t="s">
        <v>589</v>
      </c>
      <c r="H1159" s="9" t="s">
        <v>31</v>
      </c>
      <c r="I1159" s="9" t="s">
        <v>172</v>
      </c>
      <c r="K1159" s="9">
        <v>2014</v>
      </c>
      <c r="L1159" s="9" t="s">
        <v>83</v>
      </c>
      <c r="Q1159" s="9">
        <v>2000</v>
      </c>
      <c r="W1159" s="9" t="s">
        <v>269</v>
      </c>
    </row>
    <row r="1160" spans="1:28" x14ac:dyDescent="0.2">
      <c r="A1160" s="9">
        <v>424892</v>
      </c>
      <c r="B1160" s="9" t="s">
        <v>3058</v>
      </c>
      <c r="C1160" s="9" t="s">
        <v>3059</v>
      </c>
      <c r="D1160" s="9" t="s">
        <v>485</v>
      </c>
      <c r="E1160" s="9" t="s">
        <v>92</v>
      </c>
      <c r="F1160" s="188">
        <v>35995</v>
      </c>
      <c r="G1160" s="9" t="s">
        <v>34</v>
      </c>
      <c r="H1160" s="9" t="s">
        <v>31</v>
      </c>
      <c r="I1160" s="9" t="s">
        <v>172</v>
      </c>
      <c r="J1160" s="9" t="s">
        <v>29</v>
      </c>
      <c r="K1160" s="9">
        <v>2016</v>
      </c>
      <c r="L1160" s="9" t="s">
        <v>34</v>
      </c>
      <c r="Q1160" s="9">
        <v>2000</v>
      </c>
      <c r="W1160" s="9" t="s">
        <v>269</v>
      </c>
    </row>
    <row r="1161" spans="1:28" x14ac:dyDescent="0.2">
      <c r="A1161" s="9">
        <v>424896</v>
      </c>
      <c r="B1161" s="9" t="s">
        <v>3060</v>
      </c>
      <c r="C1161" s="9" t="s">
        <v>284</v>
      </c>
      <c r="D1161" s="9" t="s">
        <v>517</v>
      </c>
      <c r="E1161" s="9" t="s">
        <v>92</v>
      </c>
      <c r="F1161" s="188">
        <v>34998</v>
      </c>
      <c r="G1161" s="9" t="s">
        <v>63</v>
      </c>
      <c r="H1161" s="9" t="s">
        <v>31</v>
      </c>
      <c r="I1161" s="9" t="s">
        <v>172</v>
      </c>
      <c r="J1161" s="9" t="s">
        <v>29</v>
      </c>
      <c r="K1161" s="9">
        <v>2014</v>
      </c>
      <c r="L1161" s="9" t="s">
        <v>46</v>
      </c>
      <c r="Y1161" s="9" t="s">
        <v>5135</v>
      </c>
      <c r="Z1161" s="9" t="s">
        <v>1084</v>
      </c>
      <c r="AA1161" s="9" t="s">
        <v>4899</v>
      </c>
      <c r="AB1161" s="9" t="s">
        <v>5136</v>
      </c>
    </row>
    <row r="1162" spans="1:28" x14ac:dyDescent="0.2">
      <c r="A1162" s="9">
        <v>424899</v>
      </c>
      <c r="B1162" s="9" t="s">
        <v>3061</v>
      </c>
      <c r="C1162" s="9" t="s">
        <v>302</v>
      </c>
      <c r="D1162" s="9" t="s">
        <v>792</v>
      </c>
      <c r="E1162" s="9" t="s">
        <v>92</v>
      </c>
      <c r="F1162" s="188">
        <v>35433</v>
      </c>
      <c r="G1162" s="9" t="s">
        <v>34</v>
      </c>
      <c r="H1162" s="9" t="s">
        <v>31</v>
      </c>
      <c r="I1162" s="9" t="s">
        <v>172</v>
      </c>
      <c r="J1162" s="9" t="s">
        <v>29</v>
      </c>
      <c r="K1162" s="9">
        <v>2015</v>
      </c>
      <c r="L1162" s="9" t="s">
        <v>34</v>
      </c>
      <c r="Y1162" s="9" t="s">
        <v>5137</v>
      </c>
      <c r="Z1162" s="9" t="s">
        <v>1045</v>
      </c>
      <c r="AA1162" s="9" t="s">
        <v>5138</v>
      </c>
      <c r="AB1162" s="9" t="s">
        <v>1049</v>
      </c>
    </row>
    <row r="1163" spans="1:28" x14ac:dyDescent="0.2">
      <c r="A1163" s="9">
        <v>424901</v>
      </c>
      <c r="B1163" s="9" t="s">
        <v>3062</v>
      </c>
      <c r="C1163" s="9" t="s">
        <v>314</v>
      </c>
      <c r="D1163" s="9" t="s">
        <v>425</v>
      </c>
      <c r="E1163" s="9" t="s">
        <v>93</v>
      </c>
      <c r="F1163" s="188">
        <v>35726</v>
      </c>
      <c r="G1163" s="9" t="s">
        <v>34</v>
      </c>
      <c r="H1163" s="9" t="s">
        <v>31</v>
      </c>
      <c r="I1163" s="9" t="s">
        <v>172</v>
      </c>
      <c r="K1163" s="9">
        <v>2015</v>
      </c>
      <c r="L1163" s="9" t="s">
        <v>46</v>
      </c>
      <c r="Y1163" s="9" t="s">
        <v>5139</v>
      </c>
      <c r="Z1163" s="9" t="s">
        <v>4327</v>
      </c>
      <c r="AA1163" s="9" t="s">
        <v>1064</v>
      </c>
      <c r="AB1163" s="9" t="s">
        <v>1072</v>
      </c>
    </row>
    <row r="1164" spans="1:28" x14ac:dyDescent="0.2">
      <c r="A1164" s="9">
        <v>424903</v>
      </c>
      <c r="B1164" s="9" t="s">
        <v>3063</v>
      </c>
      <c r="C1164" s="9" t="s">
        <v>595</v>
      </c>
      <c r="D1164" s="9" t="s">
        <v>3064</v>
      </c>
      <c r="E1164" s="9" t="s">
        <v>92</v>
      </c>
      <c r="F1164" s="188">
        <v>34700</v>
      </c>
      <c r="G1164" s="9" t="s">
        <v>34</v>
      </c>
      <c r="H1164" s="9" t="s">
        <v>31</v>
      </c>
      <c r="I1164" s="9" t="s">
        <v>172</v>
      </c>
      <c r="J1164" s="9" t="s">
        <v>29</v>
      </c>
      <c r="K1164" s="9">
        <v>2012</v>
      </c>
      <c r="L1164" s="9" t="s">
        <v>698</v>
      </c>
      <c r="Y1164" s="9" t="s">
        <v>5140</v>
      </c>
      <c r="Z1164" s="9" t="s">
        <v>4382</v>
      </c>
      <c r="AA1164" s="9" t="s">
        <v>5141</v>
      </c>
      <c r="AB1164" s="9" t="s">
        <v>1038</v>
      </c>
    </row>
    <row r="1165" spans="1:28" x14ac:dyDescent="0.2">
      <c r="A1165" s="9">
        <v>424907</v>
      </c>
      <c r="B1165" s="9" t="s">
        <v>3065</v>
      </c>
      <c r="C1165" s="9" t="s">
        <v>454</v>
      </c>
      <c r="D1165" s="9" t="s">
        <v>293</v>
      </c>
      <c r="E1165" s="9" t="s">
        <v>93</v>
      </c>
      <c r="F1165" s="188">
        <v>35098</v>
      </c>
      <c r="G1165" s="9" t="s">
        <v>34</v>
      </c>
      <c r="H1165" s="9" t="s">
        <v>31</v>
      </c>
      <c r="I1165" s="9" t="s">
        <v>172</v>
      </c>
      <c r="J1165" s="9" t="s">
        <v>29</v>
      </c>
      <c r="K1165" s="9">
        <v>2013</v>
      </c>
      <c r="L1165" s="9" t="s">
        <v>374</v>
      </c>
      <c r="Y1165" s="9" t="s">
        <v>5142</v>
      </c>
      <c r="Z1165" s="9" t="s">
        <v>5143</v>
      </c>
      <c r="AA1165" s="9" t="s">
        <v>5144</v>
      </c>
      <c r="AB1165" s="9" t="s">
        <v>1038</v>
      </c>
    </row>
    <row r="1166" spans="1:28" x14ac:dyDescent="0.2">
      <c r="A1166" s="9">
        <v>424917</v>
      </c>
      <c r="B1166" s="9" t="s">
        <v>3066</v>
      </c>
      <c r="C1166" s="9" t="s">
        <v>662</v>
      </c>
      <c r="D1166" s="9" t="s">
        <v>459</v>
      </c>
      <c r="E1166" s="9" t="s">
        <v>93</v>
      </c>
      <c r="F1166" s="188">
        <v>35440</v>
      </c>
      <c r="G1166" s="9" t="s">
        <v>34</v>
      </c>
      <c r="H1166" s="9" t="s">
        <v>31</v>
      </c>
      <c r="I1166" s="9" t="s">
        <v>172</v>
      </c>
      <c r="J1166" s="9" t="s">
        <v>29</v>
      </c>
      <c r="K1166" s="9">
        <v>2016</v>
      </c>
      <c r="L1166" s="9" t="s">
        <v>34</v>
      </c>
      <c r="Y1166" s="9" t="s">
        <v>5145</v>
      </c>
      <c r="Z1166" s="9" t="s">
        <v>5146</v>
      </c>
      <c r="AA1166" s="9" t="s">
        <v>4353</v>
      </c>
      <c r="AB1166" s="9" t="s">
        <v>1038</v>
      </c>
    </row>
    <row r="1167" spans="1:28" x14ac:dyDescent="0.2">
      <c r="A1167" s="9">
        <v>424925</v>
      </c>
      <c r="B1167" s="9" t="s">
        <v>3067</v>
      </c>
      <c r="C1167" s="9" t="s">
        <v>3068</v>
      </c>
      <c r="D1167" s="9" t="s">
        <v>451</v>
      </c>
      <c r="E1167" s="9" t="s">
        <v>93</v>
      </c>
      <c r="F1167" s="188">
        <v>36161</v>
      </c>
      <c r="G1167" s="9" t="s">
        <v>1039</v>
      </c>
      <c r="H1167" s="9" t="s">
        <v>31</v>
      </c>
      <c r="I1167" s="9" t="s">
        <v>172</v>
      </c>
      <c r="J1167" s="9" t="s">
        <v>29</v>
      </c>
      <c r="K1167" s="9">
        <v>2016</v>
      </c>
      <c r="L1167" s="9" t="s">
        <v>56</v>
      </c>
      <c r="Y1167" s="9" t="s">
        <v>5147</v>
      </c>
      <c r="Z1167" s="9" t="s">
        <v>5148</v>
      </c>
      <c r="AA1167" s="9" t="s">
        <v>1233</v>
      </c>
      <c r="AB1167" s="9" t="s">
        <v>1054</v>
      </c>
    </row>
    <row r="1168" spans="1:28" x14ac:dyDescent="0.2">
      <c r="A1168" s="9">
        <v>424929</v>
      </c>
      <c r="B1168" s="9" t="s">
        <v>3069</v>
      </c>
      <c r="C1168" s="9" t="s">
        <v>545</v>
      </c>
      <c r="D1168" s="9" t="s">
        <v>323</v>
      </c>
      <c r="E1168" s="9" t="s">
        <v>92</v>
      </c>
      <c r="F1168" s="188">
        <v>35207</v>
      </c>
      <c r="G1168" s="9" t="s">
        <v>3070</v>
      </c>
      <c r="H1168" s="9" t="s">
        <v>31</v>
      </c>
      <c r="I1168" s="9" t="s">
        <v>172</v>
      </c>
      <c r="J1168" s="9" t="s">
        <v>29</v>
      </c>
      <c r="K1168" s="9">
        <v>2014</v>
      </c>
      <c r="L1168" s="9" t="s">
        <v>86</v>
      </c>
      <c r="Y1168" s="9" t="s">
        <v>5149</v>
      </c>
      <c r="Z1168" s="9" t="s">
        <v>1063</v>
      </c>
      <c r="AA1168" s="9" t="s">
        <v>1059</v>
      </c>
      <c r="AB1168" s="9" t="s">
        <v>1054</v>
      </c>
    </row>
    <row r="1169" spans="1:28" x14ac:dyDescent="0.2">
      <c r="A1169" s="9">
        <v>424938</v>
      </c>
      <c r="B1169" s="9" t="s">
        <v>3071</v>
      </c>
      <c r="C1169" s="9" t="s">
        <v>270</v>
      </c>
      <c r="D1169" s="9" t="s">
        <v>329</v>
      </c>
      <c r="E1169" s="9" t="s">
        <v>93</v>
      </c>
      <c r="F1169" s="188">
        <v>34888</v>
      </c>
      <c r="G1169" s="9" t="s">
        <v>273</v>
      </c>
      <c r="H1169" s="9" t="s">
        <v>35</v>
      </c>
      <c r="I1169" s="9" t="s">
        <v>172</v>
      </c>
      <c r="J1169" s="9" t="s">
        <v>32</v>
      </c>
      <c r="K1169" s="9">
        <v>2014</v>
      </c>
      <c r="L1169" s="9" t="s">
        <v>63</v>
      </c>
      <c r="Y1169" s="9" t="s">
        <v>5150</v>
      </c>
      <c r="Z1169" s="9" t="s">
        <v>1056</v>
      </c>
      <c r="AA1169" s="9" t="s">
        <v>1080</v>
      </c>
      <c r="AB1169" s="9" t="s">
        <v>5151</v>
      </c>
    </row>
    <row r="1170" spans="1:28" x14ac:dyDescent="0.2">
      <c r="A1170" s="9">
        <v>424956</v>
      </c>
      <c r="B1170" s="9" t="s">
        <v>3072</v>
      </c>
      <c r="C1170" s="9" t="s">
        <v>630</v>
      </c>
      <c r="D1170" s="9" t="s">
        <v>3073</v>
      </c>
      <c r="E1170" s="9" t="s">
        <v>92</v>
      </c>
      <c r="F1170" s="188">
        <v>33555</v>
      </c>
      <c r="G1170" s="9" t="s">
        <v>34</v>
      </c>
      <c r="H1170" s="9" t="s">
        <v>31</v>
      </c>
      <c r="I1170" s="9" t="s">
        <v>172</v>
      </c>
      <c r="J1170" s="9" t="s">
        <v>29</v>
      </c>
      <c r="K1170" s="9">
        <v>2010</v>
      </c>
      <c r="L1170" s="9" t="s">
        <v>46</v>
      </c>
      <c r="Y1170" s="9" t="s">
        <v>5152</v>
      </c>
      <c r="Z1170" s="9" t="s">
        <v>5153</v>
      </c>
      <c r="AA1170" s="9" t="s">
        <v>5154</v>
      </c>
      <c r="AB1170" s="9" t="s">
        <v>1049</v>
      </c>
    </row>
    <row r="1171" spans="1:28" x14ac:dyDescent="0.2">
      <c r="A1171" s="9">
        <v>424959</v>
      </c>
      <c r="B1171" s="9" t="s">
        <v>3074</v>
      </c>
      <c r="C1171" s="9" t="s">
        <v>332</v>
      </c>
      <c r="D1171" s="9" t="s">
        <v>548</v>
      </c>
      <c r="E1171" s="9" t="s">
        <v>93</v>
      </c>
      <c r="F1171" s="188">
        <v>33276</v>
      </c>
      <c r="G1171" s="9" t="s">
        <v>3075</v>
      </c>
      <c r="H1171" s="9" t="s">
        <v>31</v>
      </c>
      <c r="I1171" s="9" t="s">
        <v>172</v>
      </c>
      <c r="J1171" s="9" t="s">
        <v>32</v>
      </c>
      <c r="K1171" s="9">
        <v>2009</v>
      </c>
      <c r="L1171" s="9" t="s">
        <v>86</v>
      </c>
      <c r="Y1171" s="9" t="s">
        <v>5155</v>
      </c>
      <c r="Z1171" s="9" t="s">
        <v>1225</v>
      </c>
      <c r="AA1171" s="9" t="s">
        <v>5156</v>
      </c>
      <c r="AB1171" s="9" t="s">
        <v>1115</v>
      </c>
    </row>
    <row r="1172" spans="1:28" x14ac:dyDescent="0.2">
      <c r="A1172" s="9">
        <v>424997</v>
      </c>
      <c r="B1172" s="9" t="s">
        <v>3076</v>
      </c>
      <c r="C1172" s="9" t="s">
        <v>291</v>
      </c>
      <c r="D1172" s="9" t="s">
        <v>372</v>
      </c>
      <c r="E1172" s="9" t="s">
        <v>93</v>
      </c>
      <c r="F1172" s="188">
        <v>36161</v>
      </c>
      <c r="G1172" s="9" t="s">
        <v>34</v>
      </c>
      <c r="H1172" s="9" t="s">
        <v>31</v>
      </c>
      <c r="I1172" s="9" t="s">
        <v>172</v>
      </c>
      <c r="J1172" s="9" t="s">
        <v>29</v>
      </c>
      <c r="K1172" s="9">
        <v>2016</v>
      </c>
      <c r="L1172" s="9" t="s">
        <v>34</v>
      </c>
      <c r="Y1172" s="9" t="s">
        <v>5157</v>
      </c>
      <c r="Z1172" s="9" t="s">
        <v>5158</v>
      </c>
      <c r="AA1172" s="9" t="s">
        <v>1188</v>
      </c>
      <c r="AB1172" s="9" t="s">
        <v>1038</v>
      </c>
    </row>
    <row r="1173" spans="1:28" x14ac:dyDescent="0.2">
      <c r="A1173" s="9">
        <v>424998</v>
      </c>
      <c r="B1173" s="9" t="s">
        <v>3077</v>
      </c>
      <c r="C1173" s="9" t="s">
        <v>327</v>
      </c>
      <c r="D1173" s="9" t="s">
        <v>478</v>
      </c>
      <c r="E1173" s="9" t="s">
        <v>93</v>
      </c>
      <c r="F1173" s="188">
        <v>35879</v>
      </c>
      <c r="G1173" s="9" t="s">
        <v>524</v>
      </c>
      <c r="H1173" s="9" t="s">
        <v>31</v>
      </c>
      <c r="I1173" s="9" t="s">
        <v>172</v>
      </c>
      <c r="J1173" s="9" t="s">
        <v>29</v>
      </c>
      <c r="K1173" s="9">
        <v>2016</v>
      </c>
      <c r="L1173" s="9" t="s">
        <v>46</v>
      </c>
      <c r="Y1173" s="9" t="s">
        <v>5159</v>
      </c>
      <c r="Z1173" s="9" t="s">
        <v>5160</v>
      </c>
      <c r="AA1173" s="9" t="s">
        <v>1120</v>
      </c>
      <c r="AB1173" s="9" t="s">
        <v>5161</v>
      </c>
    </row>
    <row r="1174" spans="1:28" x14ac:dyDescent="0.2">
      <c r="A1174" s="9">
        <v>424999</v>
      </c>
      <c r="B1174" s="9" t="s">
        <v>3078</v>
      </c>
      <c r="C1174" s="9" t="s">
        <v>306</v>
      </c>
      <c r="D1174" s="9" t="s">
        <v>617</v>
      </c>
      <c r="E1174" s="9" t="s">
        <v>93</v>
      </c>
      <c r="F1174" s="188">
        <v>36174</v>
      </c>
      <c r="G1174" s="9" t="s">
        <v>796</v>
      </c>
      <c r="H1174" s="9" t="s">
        <v>54</v>
      </c>
      <c r="I1174" s="9" t="s">
        <v>172</v>
      </c>
      <c r="K1174" s="9">
        <v>2016</v>
      </c>
      <c r="L1174" s="9" t="s">
        <v>89</v>
      </c>
      <c r="Y1174" s="9" t="s">
        <v>5162</v>
      </c>
      <c r="Z1174" s="9" t="s">
        <v>1173</v>
      </c>
      <c r="AA1174" s="9" t="s">
        <v>5163</v>
      </c>
      <c r="AB1174" s="9" t="s">
        <v>5164</v>
      </c>
    </row>
    <row r="1175" spans="1:28" x14ac:dyDescent="0.2">
      <c r="A1175" s="9">
        <v>425021</v>
      </c>
      <c r="B1175" s="9" t="s">
        <v>3079</v>
      </c>
      <c r="C1175" s="9" t="s">
        <v>676</v>
      </c>
      <c r="D1175" s="9" t="s">
        <v>3080</v>
      </c>
      <c r="E1175" s="9" t="s">
        <v>93</v>
      </c>
      <c r="F1175" s="188">
        <v>36168</v>
      </c>
      <c r="G1175" s="9" t="s">
        <v>34</v>
      </c>
      <c r="H1175" s="9" t="s">
        <v>31</v>
      </c>
      <c r="I1175" s="9" t="s">
        <v>172</v>
      </c>
      <c r="J1175" s="9" t="s">
        <v>32</v>
      </c>
      <c r="K1175" s="9">
        <v>2017</v>
      </c>
      <c r="L1175" s="9" t="s">
        <v>34</v>
      </c>
      <c r="Y1175" s="9" t="s">
        <v>5165</v>
      </c>
      <c r="Z1175" s="9" t="s">
        <v>5166</v>
      </c>
      <c r="AA1175" s="9" t="s">
        <v>5167</v>
      </c>
      <c r="AB1175" s="9" t="s">
        <v>1049</v>
      </c>
    </row>
    <row r="1176" spans="1:28" x14ac:dyDescent="0.2">
      <c r="A1176" s="9">
        <v>425024</v>
      </c>
      <c r="B1176" s="9" t="s">
        <v>3081</v>
      </c>
      <c r="C1176" s="9" t="s">
        <v>304</v>
      </c>
      <c r="D1176" s="9" t="s">
        <v>489</v>
      </c>
      <c r="E1176" s="9" t="s">
        <v>92</v>
      </c>
      <c r="F1176" s="188">
        <v>35963</v>
      </c>
      <c r="H1176" s="9" t="s">
        <v>31</v>
      </c>
      <c r="I1176" s="9" t="s">
        <v>172</v>
      </c>
      <c r="J1176" s="9" t="s">
        <v>29</v>
      </c>
      <c r="K1176" s="9">
        <v>2016</v>
      </c>
      <c r="L1176" s="9" t="s">
        <v>46</v>
      </c>
    </row>
    <row r="1177" spans="1:28" x14ac:dyDescent="0.2">
      <c r="A1177" s="9">
        <v>425025</v>
      </c>
      <c r="B1177" s="9" t="s">
        <v>3082</v>
      </c>
      <c r="C1177" s="9" t="s">
        <v>621</v>
      </c>
      <c r="D1177" s="9" t="s">
        <v>517</v>
      </c>
      <c r="E1177" s="9" t="s">
        <v>92</v>
      </c>
      <c r="F1177" s="188">
        <v>35343</v>
      </c>
      <c r="G1177" s="9" t="s">
        <v>34</v>
      </c>
      <c r="H1177" s="9" t="s">
        <v>31</v>
      </c>
      <c r="I1177" s="9" t="s">
        <v>172</v>
      </c>
      <c r="J1177" s="9" t="s">
        <v>29</v>
      </c>
      <c r="K1177" s="9">
        <v>2014</v>
      </c>
      <c r="L1177" s="9" t="s">
        <v>34</v>
      </c>
      <c r="Q1177" s="9">
        <v>2000</v>
      </c>
      <c r="V1177" s="9" t="s">
        <v>269</v>
      </c>
      <c r="W1177" s="9" t="s">
        <v>269</v>
      </c>
    </row>
    <row r="1178" spans="1:28" x14ac:dyDescent="0.2">
      <c r="A1178" s="9">
        <v>425034</v>
      </c>
      <c r="B1178" s="9" t="s">
        <v>3083</v>
      </c>
      <c r="C1178" s="9" t="s">
        <v>545</v>
      </c>
      <c r="D1178" s="9" t="s">
        <v>559</v>
      </c>
      <c r="E1178" s="9" t="s">
        <v>93</v>
      </c>
      <c r="F1178" s="188">
        <v>35450</v>
      </c>
      <c r="G1178" s="9" t="s">
        <v>34</v>
      </c>
      <c r="H1178" s="9" t="s">
        <v>31</v>
      </c>
      <c r="I1178" s="9" t="s">
        <v>172</v>
      </c>
      <c r="J1178" s="9" t="s">
        <v>32</v>
      </c>
      <c r="K1178" s="9">
        <v>2014</v>
      </c>
      <c r="L1178" s="9" t="s">
        <v>34</v>
      </c>
      <c r="Y1178" s="9" t="s">
        <v>5168</v>
      </c>
      <c r="Z1178" s="9" t="s">
        <v>1063</v>
      </c>
      <c r="AA1178" s="9" t="s">
        <v>1064</v>
      </c>
      <c r="AB1178" s="9" t="s">
        <v>1054</v>
      </c>
    </row>
    <row r="1179" spans="1:28" x14ac:dyDescent="0.2">
      <c r="A1179" s="9">
        <v>425037</v>
      </c>
      <c r="B1179" s="9" t="s">
        <v>3084</v>
      </c>
      <c r="C1179" s="9" t="s">
        <v>284</v>
      </c>
      <c r="D1179" s="9" t="s">
        <v>553</v>
      </c>
      <c r="E1179" s="9" t="s">
        <v>93</v>
      </c>
      <c r="F1179" s="188">
        <v>36161</v>
      </c>
      <c r="G1179" s="9" t="s">
        <v>34</v>
      </c>
      <c r="H1179" s="9" t="s">
        <v>31</v>
      </c>
      <c r="I1179" s="9" t="s">
        <v>172</v>
      </c>
      <c r="J1179" s="9" t="s">
        <v>29</v>
      </c>
      <c r="K1179" s="9">
        <v>2016</v>
      </c>
      <c r="L1179" s="9" t="s">
        <v>34</v>
      </c>
      <c r="Y1179" s="9" t="s">
        <v>5169</v>
      </c>
      <c r="Z1179" s="9" t="s">
        <v>1050</v>
      </c>
      <c r="AA1179" s="9" t="s">
        <v>1051</v>
      </c>
      <c r="AB1179" s="9" t="s">
        <v>1052</v>
      </c>
    </row>
    <row r="1180" spans="1:28" x14ac:dyDescent="0.2">
      <c r="A1180" s="9">
        <v>425047</v>
      </c>
      <c r="B1180" s="9" t="s">
        <v>3085</v>
      </c>
      <c r="C1180" s="9" t="s">
        <v>284</v>
      </c>
      <c r="D1180" s="9" t="s">
        <v>267</v>
      </c>
      <c r="E1180" s="9" t="s">
        <v>93</v>
      </c>
      <c r="F1180" s="188">
        <v>35303</v>
      </c>
      <c r="G1180" s="9" t="s">
        <v>806</v>
      </c>
      <c r="H1180" s="9" t="s">
        <v>31</v>
      </c>
      <c r="I1180" s="9" t="s">
        <v>172</v>
      </c>
      <c r="J1180" s="9" t="s">
        <v>32</v>
      </c>
      <c r="K1180" s="9">
        <v>2015</v>
      </c>
      <c r="L1180" s="9" t="s">
        <v>46</v>
      </c>
      <c r="Y1180" s="9" t="s">
        <v>5170</v>
      </c>
      <c r="Z1180" s="9" t="s">
        <v>1062</v>
      </c>
      <c r="AA1180" s="9" t="s">
        <v>4225</v>
      </c>
      <c r="AB1180" s="9" t="s">
        <v>5171</v>
      </c>
    </row>
    <row r="1181" spans="1:28" x14ac:dyDescent="0.2">
      <c r="A1181" s="9">
        <v>425060</v>
      </c>
      <c r="B1181" s="9" t="s">
        <v>3086</v>
      </c>
      <c r="C1181" s="9" t="s">
        <v>491</v>
      </c>
      <c r="D1181" s="9" t="s">
        <v>548</v>
      </c>
      <c r="E1181" s="9" t="s">
        <v>93</v>
      </c>
      <c r="F1181" s="188">
        <v>35431</v>
      </c>
      <c r="G1181" s="9" t="s">
        <v>3087</v>
      </c>
      <c r="H1181" s="9" t="s">
        <v>31</v>
      </c>
      <c r="I1181" s="9" t="s">
        <v>172</v>
      </c>
      <c r="J1181" s="9" t="s">
        <v>29</v>
      </c>
      <c r="K1181" s="9">
        <v>2014</v>
      </c>
      <c r="L1181" s="9" t="s">
        <v>89</v>
      </c>
    </row>
    <row r="1182" spans="1:28" x14ac:dyDescent="0.2">
      <c r="A1182" s="9">
        <v>425064</v>
      </c>
      <c r="B1182" s="9" t="s">
        <v>3088</v>
      </c>
      <c r="C1182" s="9" t="s">
        <v>3089</v>
      </c>
      <c r="D1182" s="9" t="s">
        <v>612</v>
      </c>
      <c r="E1182" s="9" t="s">
        <v>93</v>
      </c>
      <c r="F1182" s="188">
        <v>33604</v>
      </c>
      <c r="G1182" s="9" t="s">
        <v>34</v>
      </c>
      <c r="H1182" s="9" t="s">
        <v>31</v>
      </c>
      <c r="I1182" s="9" t="s">
        <v>172</v>
      </c>
      <c r="J1182" s="9" t="s">
        <v>32</v>
      </c>
      <c r="K1182" s="9">
        <v>2010</v>
      </c>
      <c r="L1182" s="9" t="s">
        <v>46</v>
      </c>
      <c r="Y1182" s="9" t="s">
        <v>5172</v>
      </c>
      <c r="Z1182" s="9" t="s">
        <v>5173</v>
      </c>
      <c r="AA1182" s="9" t="s">
        <v>5174</v>
      </c>
      <c r="AB1182" s="9" t="s">
        <v>1054</v>
      </c>
    </row>
    <row r="1183" spans="1:28" x14ac:dyDescent="0.2">
      <c r="A1183" s="9">
        <v>425067</v>
      </c>
      <c r="B1183" s="9" t="s">
        <v>3090</v>
      </c>
      <c r="C1183" s="9" t="s">
        <v>842</v>
      </c>
      <c r="D1183" s="9" t="s">
        <v>614</v>
      </c>
      <c r="E1183" s="9" t="s">
        <v>93</v>
      </c>
      <c r="F1183" s="188">
        <v>33089</v>
      </c>
      <c r="G1183" s="9" t="s">
        <v>83</v>
      </c>
      <c r="H1183" s="9" t="s">
        <v>31</v>
      </c>
      <c r="I1183" s="9" t="s">
        <v>172</v>
      </c>
      <c r="J1183" s="9" t="s">
        <v>29</v>
      </c>
      <c r="K1183" s="9">
        <v>2008</v>
      </c>
      <c r="L1183" s="9" t="s">
        <v>34</v>
      </c>
      <c r="Y1183" s="9" t="s">
        <v>5175</v>
      </c>
      <c r="Z1183" s="9" t="s">
        <v>5176</v>
      </c>
      <c r="AA1183" s="9" t="s">
        <v>5177</v>
      </c>
      <c r="AB1183" s="9" t="s">
        <v>1070</v>
      </c>
    </row>
    <row r="1184" spans="1:28" x14ac:dyDescent="0.2">
      <c r="A1184" s="9">
        <v>425070</v>
      </c>
      <c r="B1184" s="9" t="s">
        <v>3091</v>
      </c>
      <c r="C1184" s="9" t="s">
        <v>284</v>
      </c>
      <c r="D1184" s="9" t="s">
        <v>674</v>
      </c>
      <c r="E1184" s="9" t="s">
        <v>92</v>
      </c>
      <c r="F1184" s="188">
        <v>31127</v>
      </c>
      <c r="G1184" s="9" t="s">
        <v>34</v>
      </c>
      <c r="H1184" s="9" t="s">
        <v>31</v>
      </c>
      <c r="I1184" s="9" t="s">
        <v>172</v>
      </c>
      <c r="J1184" s="9" t="s">
        <v>32</v>
      </c>
      <c r="K1184" s="9">
        <v>2003</v>
      </c>
      <c r="L1184" s="9" t="s">
        <v>374</v>
      </c>
      <c r="Y1184" s="9" t="s">
        <v>1143</v>
      </c>
      <c r="Z1184" s="9" t="s">
        <v>1144</v>
      </c>
      <c r="AA1184" s="9" t="s">
        <v>1145</v>
      </c>
      <c r="AB1184" s="9" t="s">
        <v>1146</v>
      </c>
    </row>
    <row r="1185" spans="1:28" x14ac:dyDescent="0.2">
      <c r="A1185" s="9">
        <v>425072</v>
      </c>
      <c r="B1185" s="9" t="s">
        <v>3092</v>
      </c>
      <c r="C1185" s="9" t="s">
        <v>302</v>
      </c>
      <c r="D1185" s="9" t="s">
        <v>478</v>
      </c>
      <c r="E1185" s="9" t="s">
        <v>92</v>
      </c>
      <c r="F1185" s="188">
        <v>35518</v>
      </c>
      <c r="G1185" s="9" t="s">
        <v>301</v>
      </c>
      <c r="H1185" s="9" t="s">
        <v>31</v>
      </c>
      <c r="I1185" s="9" t="s">
        <v>172</v>
      </c>
      <c r="J1185" s="9" t="s">
        <v>32</v>
      </c>
      <c r="K1185" s="9">
        <v>2015</v>
      </c>
      <c r="L1185" s="9" t="s">
        <v>268</v>
      </c>
      <c r="Y1185" s="9" t="s">
        <v>5178</v>
      </c>
      <c r="Z1185" s="9" t="s">
        <v>1124</v>
      </c>
      <c r="AA1185" s="9" t="s">
        <v>1120</v>
      </c>
      <c r="AB1185" s="9" t="s">
        <v>1155</v>
      </c>
    </row>
    <row r="1186" spans="1:28" x14ac:dyDescent="0.2">
      <c r="A1186" s="9">
        <v>425073</v>
      </c>
      <c r="B1186" s="9" t="s">
        <v>3093</v>
      </c>
      <c r="C1186" s="9" t="s">
        <v>573</v>
      </c>
      <c r="D1186" s="9" t="s">
        <v>567</v>
      </c>
      <c r="E1186" s="9" t="s">
        <v>92</v>
      </c>
      <c r="F1186" s="188">
        <v>35823</v>
      </c>
      <c r="G1186" s="9" t="s">
        <v>34</v>
      </c>
      <c r="H1186" s="9" t="s">
        <v>31</v>
      </c>
      <c r="I1186" s="9" t="s">
        <v>172</v>
      </c>
      <c r="J1186" s="9" t="s">
        <v>32</v>
      </c>
      <c r="K1186" s="9">
        <v>2015</v>
      </c>
      <c r="L1186" s="9" t="s">
        <v>268</v>
      </c>
      <c r="Y1186" s="9" t="s">
        <v>5179</v>
      </c>
      <c r="Z1186" s="9" t="s">
        <v>1177</v>
      </c>
      <c r="AA1186" s="9" t="s">
        <v>5180</v>
      </c>
      <c r="AB1186" s="9" t="s">
        <v>1038</v>
      </c>
    </row>
    <row r="1187" spans="1:28" x14ac:dyDescent="0.2">
      <c r="A1187" s="9">
        <v>425078</v>
      </c>
      <c r="B1187" s="9" t="s">
        <v>3094</v>
      </c>
      <c r="C1187" s="9" t="s">
        <v>992</v>
      </c>
      <c r="D1187" s="9" t="s">
        <v>3095</v>
      </c>
      <c r="E1187" s="9" t="s">
        <v>93</v>
      </c>
      <c r="F1187" s="188">
        <v>32202</v>
      </c>
      <c r="G1187" s="9" t="s">
        <v>34</v>
      </c>
      <c r="H1187" s="9" t="s">
        <v>31</v>
      </c>
      <c r="I1187" s="9" t="s">
        <v>172</v>
      </c>
      <c r="J1187" s="9" t="s">
        <v>29</v>
      </c>
      <c r="K1187" s="9">
        <v>2007</v>
      </c>
      <c r="L1187" s="9" t="s">
        <v>34</v>
      </c>
      <c r="Y1187" s="9" t="s">
        <v>5181</v>
      </c>
      <c r="Z1187" s="9" t="s">
        <v>5182</v>
      </c>
      <c r="AA1187" s="9" t="s">
        <v>5183</v>
      </c>
      <c r="AB1187" s="9" t="s">
        <v>1070</v>
      </c>
    </row>
    <row r="1188" spans="1:28" x14ac:dyDescent="0.2">
      <c r="A1188" s="9">
        <v>425087</v>
      </c>
      <c r="B1188" s="9" t="s">
        <v>3096</v>
      </c>
      <c r="C1188" s="9" t="s">
        <v>332</v>
      </c>
      <c r="D1188" s="9" t="s">
        <v>428</v>
      </c>
      <c r="E1188" s="9" t="s">
        <v>92</v>
      </c>
      <c r="F1188" s="188">
        <v>35613</v>
      </c>
      <c r="G1188" s="9" t="s">
        <v>34</v>
      </c>
      <c r="H1188" s="9" t="s">
        <v>31</v>
      </c>
      <c r="I1188" s="9" t="s">
        <v>172</v>
      </c>
      <c r="J1188" s="9" t="s">
        <v>29</v>
      </c>
      <c r="K1188" s="9">
        <v>2016</v>
      </c>
      <c r="L1188" s="9" t="s">
        <v>34</v>
      </c>
      <c r="Y1188" s="9" t="s">
        <v>5184</v>
      </c>
      <c r="Z1188" s="9" t="s">
        <v>1225</v>
      </c>
      <c r="AA1188" s="9" t="s">
        <v>1111</v>
      </c>
      <c r="AB1188" s="9" t="s">
        <v>1072</v>
      </c>
    </row>
    <row r="1189" spans="1:28" x14ac:dyDescent="0.2">
      <c r="A1189" s="9">
        <v>425109</v>
      </c>
      <c r="B1189" s="9" t="s">
        <v>3097</v>
      </c>
      <c r="C1189" s="9" t="s">
        <v>1686</v>
      </c>
      <c r="D1189" s="9" t="s">
        <v>548</v>
      </c>
      <c r="E1189" s="9" t="s">
        <v>92</v>
      </c>
      <c r="F1189" s="188">
        <v>35301</v>
      </c>
      <c r="G1189" s="9" t="s">
        <v>34</v>
      </c>
      <c r="H1189" s="9" t="s">
        <v>31</v>
      </c>
      <c r="I1189" s="9" t="s">
        <v>172</v>
      </c>
      <c r="J1189" s="9" t="s">
        <v>29</v>
      </c>
      <c r="K1189" s="9">
        <v>2014</v>
      </c>
      <c r="L1189" s="9" t="s">
        <v>63</v>
      </c>
      <c r="Y1189" s="9" t="s">
        <v>5185</v>
      </c>
      <c r="Z1189" s="9" t="s">
        <v>5186</v>
      </c>
      <c r="AA1189" s="9" t="s">
        <v>5187</v>
      </c>
      <c r="AB1189" s="9" t="s">
        <v>1038</v>
      </c>
    </row>
    <row r="1190" spans="1:28" x14ac:dyDescent="0.2">
      <c r="A1190" s="9">
        <v>425115</v>
      </c>
      <c r="B1190" s="9" t="s">
        <v>3098</v>
      </c>
      <c r="C1190" s="9" t="s">
        <v>661</v>
      </c>
      <c r="D1190" s="9" t="s">
        <v>553</v>
      </c>
      <c r="E1190" s="9" t="s">
        <v>93</v>
      </c>
      <c r="F1190" s="188">
        <v>36173</v>
      </c>
      <c r="G1190" s="9" t="s">
        <v>34</v>
      </c>
      <c r="H1190" s="9" t="s">
        <v>31</v>
      </c>
      <c r="I1190" s="9" t="s">
        <v>172</v>
      </c>
      <c r="J1190" s="9" t="s">
        <v>32</v>
      </c>
      <c r="K1190" s="9">
        <v>2016</v>
      </c>
      <c r="L1190" s="9" t="s">
        <v>89</v>
      </c>
      <c r="Y1190" s="9" t="s">
        <v>5188</v>
      </c>
      <c r="Z1190" s="9" t="s">
        <v>1169</v>
      </c>
      <c r="AA1190" s="9" t="s">
        <v>5189</v>
      </c>
      <c r="AB1190" s="9" t="s">
        <v>1054</v>
      </c>
    </row>
    <row r="1191" spans="1:28" x14ac:dyDescent="0.2">
      <c r="A1191" s="9">
        <v>425130</v>
      </c>
      <c r="B1191" s="9" t="s">
        <v>3099</v>
      </c>
      <c r="C1191" s="9" t="s">
        <v>284</v>
      </c>
      <c r="D1191" s="9" t="s">
        <v>433</v>
      </c>
      <c r="E1191" s="9" t="s">
        <v>92</v>
      </c>
      <c r="F1191" s="188">
        <v>35551</v>
      </c>
      <c r="G1191" s="9" t="s">
        <v>3100</v>
      </c>
      <c r="H1191" s="9" t="s">
        <v>31</v>
      </c>
      <c r="I1191" s="9" t="s">
        <v>172</v>
      </c>
      <c r="J1191" s="9" t="s">
        <v>32</v>
      </c>
      <c r="K1191" s="9">
        <v>2015</v>
      </c>
      <c r="L1191" s="9" t="s">
        <v>34</v>
      </c>
      <c r="Y1191" s="9" t="s">
        <v>5190</v>
      </c>
      <c r="Z1191" s="9" t="s">
        <v>1121</v>
      </c>
      <c r="AA1191" s="9" t="s">
        <v>1074</v>
      </c>
      <c r="AB1191" s="9" t="s">
        <v>5191</v>
      </c>
    </row>
    <row r="1192" spans="1:28" x14ac:dyDescent="0.2">
      <c r="A1192" s="9">
        <v>425132</v>
      </c>
      <c r="B1192" s="9" t="s">
        <v>3101</v>
      </c>
      <c r="C1192" s="9" t="s">
        <v>3102</v>
      </c>
      <c r="D1192" s="9" t="s">
        <v>451</v>
      </c>
      <c r="E1192" s="9" t="s">
        <v>92</v>
      </c>
      <c r="F1192" s="188">
        <v>35431</v>
      </c>
      <c r="H1192" s="9" t="s">
        <v>31</v>
      </c>
      <c r="I1192" s="9" t="s">
        <v>172</v>
      </c>
      <c r="J1192" s="9" t="s">
        <v>32</v>
      </c>
      <c r="K1192" s="9">
        <v>2015</v>
      </c>
      <c r="L1192" s="9" t="s">
        <v>34</v>
      </c>
      <c r="Y1192" s="9" t="s">
        <v>5192</v>
      </c>
      <c r="Z1192" s="9" t="s">
        <v>1110</v>
      </c>
      <c r="AA1192" s="9" t="s">
        <v>5193</v>
      </c>
      <c r="AB1192" s="9" t="s">
        <v>1038</v>
      </c>
    </row>
    <row r="1193" spans="1:28" x14ac:dyDescent="0.2">
      <c r="A1193" s="9">
        <v>425135</v>
      </c>
      <c r="B1193" s="9" t="s">
        <v>3103</v>
      </c>
      <c r="C1193" s="9" t="s">
        <v>3104</v>
      </c>
      <c r="D1193" s="9" t="s">
        <v>3105</v>
      </c>
      <c r="E1193" s="9" t="s">
        <v>92</v>
      </c>
      <c r="F1193" s="188">
        <v>32908</v>
      </c>
      <c r="G1193" s="9" t="s">
        <v>34</v>
      </c>
      <c r="H1193" s="9" t="s">
        <v>31</v>
      </c>
      <c r="I1193" s="9" t="s">
        <v>172</v>
      </c>
      <c r="J1193" s="9" t="s">
        <v>29</v>
      </c>
      <c r="K1193" s="9">
        <v>2008</v>
      </c>
      <c r="L1193" s="9" t="s">
        <v>34</v>
      </c>
      <c r="Q1193" s="9">
        <v>2000</v>
      </c>
      <c r="W1193" s="9" t="s">
        <v>269</v>
      </c>
    </row>
    <row r="1194" spans="1:28" x14ac:dyDescent="0.2">
      <c r="A1194" s="9">
        <v>425144</v>
      </c>
      <c r="B1194" s="9" t="s">
        <v>3106</v>
      </c>
      <c r="C1194" s="9" t="s">
        <v>778</v>
      </c>
      <c r="D1194" s="9" t="s">
        <v>293</v>
      </c>
      <c r="E1194" s="9" t="s">
        <v>93</v>
      </c>
      <c r="F1194" s="188">
        <v>34105</v>
      </c>
      <c r="G1194" s="9" t="s">
        <v>34</v>
      </c>
      <c r="H1194" s="9" t="s">
        <v>31</v>
      </c>
      <c r="I1194" s="9" t="s">
        <v>172</v>
      </c>
      <c r="J1194" s="9" t="s">
        <v>32</v>
      </c>
      <c r="K1194" s="9">
        <v>2015</v>
      </c>
      <c r="L1194" s="9" t="s">
        <v>34</v>
      </c>
      <c r="Y1194" s="9" t="s">
        <v>5194</v>
      </c>
      <c r="Z1194" s="9" t="s">
        <v>5195</v>
      </c>
      <c r="AA1194" s="9" t="s">
        <v>5196</v>
      </c>
      <c r="AB1194" s="9" t="s">
        <v>1070</v>
      </c>
    </row>
    <row r="1195" spans="1:28" x14ac:dyDescent="0.2">
      <c r="A1195" s="9">
        <v>425147</v>
      </c>
      <c r="B1195" s="9" t="s">
        <v>3107</v>
      </c>
      <c r="C1195" s="9" t="s">
        <v>380</v>
      </c>
      <c r="D1195" s="9" t="s">
        <v>359</v>
      </c>
      <c r="E1195" s="9" t="s">
        <v>92</v>
      </c>
      <c r="F1195" s="188">
        <v>34867</v>
      </c>
      <c r="G1195" s="9" t="s">
        <v>86</v>
      </c>
      <c r="H1195" s="9" t="s">
        <v>31</v>
      </c>
      <c r="I1195" s="9" t="s">
        <v>172</v>
      </c>
      <c r="J1195" s="9" t="s">
        <v>29</v>
      </c>
      <c r="K1195" s="9">
        <v>2014</v>
      </c>
      <c r="L1195" s="9" t="s">
        <v>86</v>
      </c>
      <c r="Y1195" s="9" t="s">
        <v>5197</v>
      </c>
      <c r="Z1195" s="9" t="s">
        <v>1194</v>
      </c>
      <c r="AA1195" s="9" t="s">
        <v>5198</v>
      </c>
      <c r="AB1195" s="9" t="s">
        <v>1054</v>
      </c>
    </row>
    <row r="1196" spans="1:28" x14ac:dyDescent="0.2">
      <c r="A1196" s="9">
        <v>425156</v>
      </c>
      <c r="B1196" s="9" t="s">
        <v>3108</v>
      </c>
      <c r="C1196" s="9" t="s">
        <v>284</v>
      </c>
      <c r="D1196" s="9" t="s">
        <v>2752</v>
      </c>
      <c r="E1196" s="9" t="s">
        <v>92</v>
      </c>
      <c r="F1196" s="188">
        <v>35296</v>
      </c>
      <c r="G1196" s="9" t="s">
        <v>34</v>
      </c>
      <c r="H1196" s="9" t="s">
        <v>31</v>
      </c>
      <c r="I1196" s="9" t="s">
        <v>172</v>
      </c>
      <c r="J1196" s="9" t="s">
        <v>32</v>
      </c>
      <c r="K1196" s="9">
        <v>2014</v>
      </c>
      <c r="L1196" s="9" t="s">
        <v>34</v>
      </c>
      <c r="Y1196" s="9" t="s">
        <v>5199</v>
      </c>
      <c r="Z1196" s="9" t="s">
        <v>1184</v>
      </c>
      <c r="AA1196" s="9" t="s">
        <v>3953</v>
      </c>
      <c r="AB1196" s="9" t="s">
        <v>1054</v>
      </c>
    </row>
    <row r="1197" spans="1:28" x14ac:dyDescent="0.2">
      <c r="A1197" s="9">
        <v>425167</v>
      </c>
      <c r="B1197" s="9" t="s">
        <v>3109</v>
      </c>
      <c r="C1197" s="9" t="s">
        <v>317</v>
      </c>
      <c r="D1197" s="9" t="s">
        <v>297</v>
      </c>
      <c r="E1197" s="9" t="s">
        <v>93</v>
      </c>
      <c r="F1197" s="188">
        <v>32052</v>
      </c>
      <c r="G1197" s="9" t="s">
        <v>34</v>
      </c>
      <c r="H1197" s="9" t="s">
        <v>31</v>
      </c>
      <c r="I1197" s="9" t="s">
        <v>172</v>
      </c>
      <c r="J1197" s="9" t="s">
        <v>32</v>
      </c>
      <c r="K1197" s="9">
        <v>2005</v>
      </c>
      <c r="L1197" s="9" t="s">
        <v>268</v>
      </c>
      <c r="Y1197" s="9" t="s">
        <v>1143</v>
      </c>
      <c r="Z1197" s="9" t="s">
        <v>1144</v>
      </c>
      <c r="AA1197" s="9" t="s">
        <v>1145</v>
      </c>
      <c r="AB1197" s="9" t="s">
        <v>1146</v>
      </c>
    </row>
    <row r="1198" spans="1:28" x14ac:dyDescent="0.2">
      <c r="A1198" s="9">
        <v>425176</v>
      </c>
      <c r="B1198" s="9" t="s">
        <v>3110</v>
      </c>
      <c r="C1198" s="9" t="s">
        <v>347</v>
      </c>
      <c r="D1198" s="9" t="s">
        <v>3111</v>
      </c>
      <c r="E1198" s="9" t="s">
        <v>92</v>
      </c>
      <c r="F1198" s="188">
        <v>35814</v>
      </c>
      <c r="G1198" s="9" t="s">
        <v>34</v>
      </c>
      <c r="H1198" s="9" t="s">
        <v>35</v>
      </c>
      <c r="I1198" s="9" t="s">
        <v>172</v>
      </c>
      <c r="J1198" s="9" t="s">
        <v>32</v>
      </c>
      <c r="K1198" s="9">
        <v>2015</v>
      </c>
      <c r="L1198" s="9" t="s">
        <v>34</v>
      </c>
      <c r="Q1198" s="9">
        <v>2000</v>
      </c>
      <c r="V1198" s="9" t="s">
        <v>269</v>
      </c>
      <c r="W1198" s="9" t="s">
        <v>269</v>
      </c>
    </row>
    <row r="1199" spans="1:28" x14ac:dyDescent="0.2">
      <c r="A1199" s="9">
        <v>425204</v>
      </c>
      <c r="B1199" s="9" t="s">
        <v>3112</v>
      </c>
      <c r="C1199" s="9" t="s">
        <v>332</v>
      </c>
      <c r="D1199" s="9" t="s">
        <v>3113</v>
      </c>
      <c r="E1199" s="9" t="s">
        <v>92</v>
      </c>
      <c r="F1199" s="188" t="s">
        <v>3114</v>
      </c>
      <c r="G1199" s="9" t="s">
        <v>537</v>
      </c>
      <c r="H1199" s="9" t="s">
        <v>31</v>
      </c>
      <c r="I1199" s="9" t="s">
        <v>172</v>
      </c>
      <c r="J1199" s="9" t="s">
        <v>29</v>
      </c>
      <c r="K1199" s="9">
        <v>2012</v>
      </c>
      <c r="L1199" s="9" t="s">
        <v>46</v>
      </c>
      <c r="Q1199" s="9">
        <v>2000</v>
      </c>
      <c r="W1199" s="9" t="s">
        <v>269</v>
      </c>
    </row>
    <row r="1200" spans="1:28" x14ac:dyDescent="0.2">
      <c r="A1200" s="9">
        <v>425205</v>
      </c>
      <c r="B1200" s="9" t="s">
        <v>3115</v>
      </c>
      <c r="C1200" s="9" t="s">
        <v>284</v>
      </c>
      <c r="D1200" s="9" t="s">
        <v>997</v>
      </c>
      <c r="E1200" s="9" t="s">
        <v>92</v>
      </c>
      <c r="F1200" s="188">
        <v>35431</v>
      </c>
      <c r="G1200" s="9" t="s">
        <v>685</v>
      </c>
      <c r="H1200" s="9" t="s">
        <v>31</v>
      </c>
      <c r="I1200" s="9" t="s">
        <v>172</v>
      </c>
      <c r="J1200" s="9" t="s">
        <v>29</v>
      </c>
      <c r="K1200" s="9">
        <v>2014</v>
      </c>
      <c r="L1200" s="9" t="s">
        <v>46</v>
      </c>
      <c r="Y1200" s="9" t="s">
        <v>5200</v>
      </c>
      <c r="Z1200" s="9" t="s">
        <v>1075</v>
      </c>
      <c r="AA1200" s="9" t="s">
        <v>5201</v>
      </c>
      <c r="AB1200" s="9" t="s">
        <v>5202</v>
      </c>
    </row>
    <row r="1201" spans="1:28" x14ac:dyDescent="0.2">
      <c r="A1201" s="9">
        <v>425233</v>
      </c>
      <c r="B1201" s="9" t="s">
        <v>3116</v>
      </c>
      <c r="C1201" s="9" t="s">
        <v>308</v>
      </c>
      <c r="D1201" s="9" t="s">
        <v>694</v>
      </c>
      <c r="E1201" s="9" t="s">
        <v>92</v>
      </c>
      <c r="F1201" s="188">
        <v>35079</v>
      </c>
      <c r="G1201" s="9" t="s">
        <v>883</v>
      </c>
      <c r="H1201" s="9" t="s">
        <v>31</v>
      </c>
      <c r="I1201" s="9" t="s">
        <v>172</v>
      </c>
      <c r="J1201" s="9" t="s">
        <v>29</v>
      </c>
      <c r="K1201" s="9">
        <v>2013</v>
      </c>
      <c r="L1201" s="9" t="s">
        <v>529</v>
      </c>
      <c r="Y1201" s="9" t="s">
        <v>5203</v>
      </c>
      <c r="Z1201" s="9" t="s">
        <v>1083</v>
      </c>
      <c r="AA1201" s="9" t="s">
        <v>1300</v>
      </c>
      <c r="AB1201" s="9" t="s">
        <v>1038</v>
      </c>
    </row>
    <row r="1202" spans="1:28" x14ac:dyDescent="0.2">
      <c r="A1202" s="9">
        <v>425240</v>
      </c>
      <c r="B1202" s="9" t="s">
        <v>3117</v>
      </c>
      <c r="C1202" s="9" t="s">
        <v>3118</v>
      </c>
      <c r="D1202" s="9" t="s">
        <v>459</v>
      </c>
      <c r="E1202" s="9" t="s">
        <v>92</v>
      </c>
      <c r="F1202" s="188">
        <v>35403</v>
      </c>
      <c r="G1202" s="9" t="s">
        <v>301</v>
      </c>
      <c r="H1202" s="9" t="s">
        <v>31</v>
      </c>
      <c r="I1202" s="9" t="s">
        <v>172</v>
      </c>
      <c r="J1202" s="9" t="s">
        <v>29</v>
      </c>
      <c r="K1202" s="9">
        <v>2016</v>
      </c>
      <c r="L1202" s="9" t="s">
        <v>34</v>
      </c>
      <c r="Q1202" s="9">
        <v>2000</v>
      </c>
      <c r="V1202" s="9" t="s">
        <v>269</v>
      </c>
      <c r="W1202" s="9" t="s">
        <v>269</v>
      </c>
    </row>
    <row r="1203" spans="1:28" x14ac:dyDescent="0.2">
      <c r="A1203" s="9">
        <v>425242</v>
      </c>
      <c r="B1203" s="9" t="s">
        <v>3119</v>
      </c>
      <c r="C1203" s="9" t="s">
        <v>288</v>
      </c>
      <c r="D1203" s="9" t="s">
        <v>363</v>
      </c>
      <c r="E1203" s="9" t="s">
        <v>92</v>
      </c>
      <c r="F1203" s="188">
        <v>34975</v>
      </c>
      <c r="G1203" s="9" t="s">
        <v>34</v>
      </c>
      <c r="H1203" s="9" t="s">
        <v>31</v>
      </c>
      <c r="I1203" s="9" t="s">
        <v>172</v>
      </c>
      <c r="J1203" s="9" t="s">
        <v>29</v>
      </c>
      <c r="K1203" s="9">
        <v>2013</v>
      </c>
      <c r="L1203" s="9" t="s">
        <v>34</v>
      </c>
      <c r="N1203" s="9">
        <v>929</v>
      </c>
      <c r="O1203" s="188">
        <v>44599.416701388887</v>
      </c>
      <c r="P1203" s="9">
        <v>18000</v>
      </c>
      <c r="Y1203" s="9" t="s">
        <v>5204</v>
      </c>
      <c r="Z1203" s="9" t="s">
        <v>5205</v>
      </c>
      <c r="AA1203" s="9" t="s">
        <v>5206</v>
      </c>
      <c r="AB1203" s="9" t="s">
        <v>1038</v>
      </c>
    </row>
    <row r="1204" spans="1:28" x14ac:dyDescent="0.2">
      <c r="A1204" s="9">
        <v>425248</v>
      </c>
      <c r="B1204" s="9" t="s">
        <v>3120</v>
      </c>
      <c r="C1204" s="9" t="s">
        <v>3121</v>
      </c>
      <c r="D1204" s="9" t="s">
        <v>3122</v>
      </c>
      <c r="E1204" s="9" t="s">
        <v>93</v>
      </c>
      <c r="F1204" s="188">
        <v>28028</v>
      </c>
      <c r="G1204" s="9" t="s">
        <v>34</v>
      </c>
      <c r="H1204" s="9" t="s">
        <v>31</v>
      </c>
      <c r="I1204" s="9" t="s">
        <v>172</v>
      </c>
      <c r="K1204" s="9">
        <v>1994</v>
      </c>
      <c r="L1204" s="9" t="s">
        <v>34</v>
      </c>
      <c r="Y1204" s="9" t="s">
        <v>5207</v>
      </c>
      <c r="Z1204" s="9" t="s">
        <v>5208</v>
      </c>
      <c r="AA1204" s="9" t="s">
        <v>5209</v>
      </c>
      <c r="AB1204" s="9" t="s">
        <v>1072</v>
      </c>
    </row>
    <row r="1205" spans="1:28" x14ac:dyDescent="0.2">
      <c r="A1205" s="9">
        <v>425268</v>
      </c>
      <c r="B1205" s="9" t="s">
        <v>3123</v>
      </c>
      <c r="C1205" s="9" t="s">
        <v>308</v>
      </c>
      <c r="D1205" s="9" t="s">
        <v>287</v>
      </c>
      <c r="E1205" s="9" t="s">
        <v>92</v>
      </c>
      <c r="F1205" s="188">
        <v>35601</v>
      </c>
      <c r="G1205" s="9" t="s">
        <v>338</v>
      </c>
      <c r="H1205" s="9" t="s">
        <v>31</v>
      </c>
      <c r="I1205" s="9" t="s">
        <v>172</v>
      </c>
      <c r="J1205" s="9" t="s">
        <v>32</v>
      </c>
      <c r="K1205" s="9">
        <v>2016</v>
      </c>
      <c r="L1205" s="9" t="s">
        <v>34</v>
      </c>
      <c r="Y1205" s="9" t="s">
        <v>5210</v>
      </c>
      <c r="Z1205" s="9" t="s">
        <v>1083</v>
      </c>
      <c r="AA1205" s="9" t="s">
        <v>1175</v>
      </c>
      <c r="AB1205" s="9" t="s">
        <v>1038</v>
      </c>
    </row>
    <row r="1206" spans="1:28" x14ac:dyDescent="0.2">
      <c r="A1206" s="9">
        <v>425270</v>
      </c>
      <c r="B1206" s="9" t="s">
        <v>3124</v>
      </c>
      <c r="C1206" s="9" t="s">
        <v>461</v>
      </c>
      <c r="D1206" s="9" t="s">
        <v>453</v>
      </c>
      <c r="E1206" s="9" t="s">
        <v>92</v>
      </c>
      <c r="F1206" s="188">
        <v>34920</v>
      </c>
      <c r="G1206" s="9" t="s">
        <v>34</v>
      </c>
      <c r="H1206" s="9" t="s">
        <v>31</v>
      </c>
      <c r="I1206" s="9" t="s">
        <v>172</v>
      </c>
      <c r="J1206" s="9" t="s">
        <v>32</v>
      </c>
      <c r="K1206" s="9">
        <v>2014</v>
      </c>
      <c r="L1206" s="9" t="s">
        <v>268</v>
      </c>
      <c r="Y1206" s="9" t="s">
        <v>5211</v>
      </c>
      <c r="Z1206" s="9" t="s">
        <v>5212</v>
      </c>
      <c r="AA1206" s="9" t="s">
        <v>1085</v>
      </c>
      <c r="AB1206" s="9" t="s">
        <v>1054</v>
      </c>
    </row>
    <row r="1207" spans="1:28" x14ac:dyDescent="0.2">
      <c r="A1207" s="9">
        <v>425271</v>
      </c>
      <c r="B1207" s="9" t="s">
        <v>3125</v>
      </c>
      <c r="C1207" s="9" t="s">
        <v>461</v>
      </c>
      <c r="D1207" s="9" t="s">
        <v>3126</v>
      </c>
      <c r="E1207" s="9" t="s">
        <v>92</v>
      </c>
      <c r="F1207" s="188">
        <v>35874</v>
      </c>
      <c r="G1207" s="9" t="s">
        <v>34</v>
      </c>
      <c r="H1207" s="9" t="s">
        <v>31</v>
      </c>
      <c r="I1207" s="9" t="s">
        <v>172</v>
      </c>
      <c r="J1207" s="9" t="s">
        <v>29</v>
      </c>
      <c r="K1207" s="9">
        <v>2016</v>
      </c>
      <c r="L1207" s="9" t="s">
        <v>46</v>
      </c>
    </row>
    <row r="1208" spans="1:28" x14ac:dyDescent="0.2">
      <c r="A1208" s="9">
        <v>425273</v>
      </c>
      <c r="B1208" s="9" t="s">
        <v>3127</v>
      </c>
      <c r="C1208" s="9" t="s">
        <v>573</v>
      </c>
      <c r="D1208" s="9" t="s">
        <v>723</v>
      </c>
      <c r="E1208" s="9" t="s">
        <v>92</v>
      </c>
      <c r="F1208" s="188">
        <v>35923</v>
      </c>
      <c r="G1208" s="9" t="s">
        <v>3128</v>
      </c>
      <c r="H1208" s="9" t="s">
        <v>31</v>
      </c>
      <c r="I1208" s="9" t="s">
        <v>172</v>
      </c>
      <c r="J1208" s="9" t="s">
        <v>29</v>
      </c>
      <c r="K1208" s="9">
        <v>2016</v>
      </c>
      <c r="L1208" s="9" t="s">
        <v>89</v>
      </c>
      <c r="Y1208" s="9" t="s">
        <v>5213</v>
      </c>
      <c r="Z1208" s="9" t="s">
        <v>3844</v>
      </c>
      <c r="AA1208" s="9" t="s">
        <v>5214</v>
      </c>
      <c r="AB1208" s="9" t="s">
        <v>1049</v>
      </c>
    </row>
    <row r="1209" spans="1:28" x14ac:dyDescent="0.2">
      <c r="A1209" s="9">
        <v>425275</v>
      </c>
      <c r="B1209" s="9" t="s">
        <v>3129</v>
      </c>
      <c r="C1209" s="9" t="s">
        <v>302</v>
      </c>
      <c r="D1209" s="9" t="s">
        <v>820</v>
      </c>
      <c r="E1209" s="9" t="s">
        <v>92</v>
      </c>
      <c r="F1209" s="188">
        <v>35868</v>
      </c>
      <c r="G1209" s="9" t="s">
        <v>301</v>
      </c>
      <c r="H1209" s="9" t="s">
        <v>31</v>
      </c>
      <c r="I1209" s="9" t="s">
        <v>172</v>
      </c>
      <c r="J1209" s="9" t="s">
        <v>29</v>
      </c>
      <c r="K1209" s="9">
        <v>2016</v>
      </c>
      <c r="L1209" s="9" t="s">
        <v>46</v>
      </c>
      <c r="Y1209" s="9" t="s">
        <v>1143</v>
      </c>
      <c r="Z1209" s="9" t="s">
        <v>1144</v>
      </c>
      <c r="AA1209" s="9" t="s">
        <v>1145</v>
      </c>
      <c r="AB1209" s="9" t="s">
        <v>1146</v>
      </c>
    </row>
    <row r="1210" spans="1:28" x14ac:dyDescent="0.2">
      <c r="A1210" s="9">
        <v>425281</v>
      </c>
      <c r="B1210" s="9" t="s">
        <v>3130</v>
      </c>
      <c r="C1210" s="9" t="s">
        <v>277</v>
      </c>
      <c r="D1210" s="9" t="s">
        <v>788</v>
      </c>
      <c r="E1210" s="9" t="s">
        <v>92</v>
      </c>
      <c r="F1210" s="188">
        <v>35720</v>
      </c>
      <c r="G1210" s="9" t="s">
        <v>34</v>
      </c>
      <c r="H1210" s="9" t="s">
        <v>31</v>
      </c>
      <c r="I1210" s="9" t="s">
        <v>172</v>
      </c>
      <c r="J1210" s="9" t="s">
        <v>32</v>
      </c>
      <c r="K1210" s="9">
        <v>2015</v>
      </c>
      <c r="L1210" s="9" t="s">
        <v>34</v>
      </c>
    </row>
    <row r="1211" spans="1:28" x14ac:dyDescent="0.2">
      <c r="A1211" s="9">
        <v>425286</v>
      </c>
      <c r="B1211" s="9" t="s">
        <v>3131</v>
      </c>
      <c r="C1211" s="9" t="s">
        <v>708</v>
      </c>
      <c r="D1211" s="9" t="s">
        <v>3132</v>
      </c>
      <c r="E1211" s="9" t="s">
        <v>92</v>
      </c>
      <c r="F1211" s="188">
        <v>35431</v>
      </c>
      <c r="G1211" s="9" t="s">
        <v>685</v>
      </c>
      <c r="H1211" s="9" t="s">
        <v>31</v>
      </c>
      <c r="I1211" s="9" t="s">
        <v>172</v>
      </c>
      <c r="J1211" s="9" t="s">
        <v>29</v>
      </c>
      <c r="K1211" s="9">
        <v>2014</v>
      </c>
      <c r="L1211" s="9" t="s">
        <v>46</v>
      </c>
      <c r="Y1211" s="9" t="s">
        <v>5215</v>
      </c>
      <c r="Z1211" s="9" t="s">
        <v>5216</v>
      </c>
      <c r="AA1211" s="9" t="s">
        <v>5201</v>
      </c>
      <c r="AB1211" s="9" t="s">
        <v>1054</v>
      </c>
    </row>
    <row r="1212" spans="1:28" x14ac:dyDescent="0.2">
      <c r="A1212" s="9">
        <v>425293</v>
      </c>
      <c r="B1212" s="9" t="s">
        <v>3133</v>
      </c>
      <c r="C1212" s="9" t="s">
        <v>317</v>
      </c>
      <c r="D1212" s="9" t="s">
        <v>906</v>
      </c>
      <c r="E1212" s="9" t="s">
        <v>92</v>
      </c>
      <c r="F1212" s="188">
        <v>36240</v>
      </c>
      <c r="G1212" s="9" t="s">
        <v>34</v>
      </c>
      <c r="H1212" s="9" t="s">
        <v>31</v>
      </c>
      <c r="I1212" s="9" t="s">
        <v>172</v>
      </c>
      <c r="J1212" s="9" t="s">
        <v>29</v>
      </c>
      <c r="K1212" s="9">
        <v>2016</v>
      </c>
      <c r="L1212" s="9" t="s">
        <v>34</v>
      </c>
      <c r="Y1212" s="9" t="s">
        <v>5217</v>
      </c>
      <c r="Z1212" s="9" t="s">
        <v>5218</v>
      </c>
      <c r="AA1212" s="9" t="s">
        <v>1265</v>
      </c>
      <c r="AB1212" s="9" t="s">
        <v>1038</v>
      </c>
    </row>
    <row r="1213" spans="1:28" x14ac:dyDescent="0.2">
      <c r="A1213" s="9">
        <v>425299</v>
      </c>
      <c r="B1213" s="9" t="s">
        <v>3134</v>
      </c>
      <c r="C1213" s="9" t="s">
        <v>389</v>
      </c>
      <c r="D1213" s="9" t="s">
        <v>369</v>
      </c>
      <c r="I1213" s="9" t="s">
        <v>172</v>
      </c>
      <c r="Q1213" s="9">
        <v>2000</v>
      </c>
      <c r="V1213" s="9" t="s">
        <v>269</v>
      </c>
      <c r="W1213" s="9" t="s">
        <v>269</v>
      </c>
    </row>
    <row r="1214" spans="1:28" x14ac:dyDescent="0.2">
      <c r="A1214" s="9">
        <v>425312</v>
      </c>
      <c r="B1214" s="9" t="s">
        <v>3135</v>
      </c>
      <c r="C1214" s="9" t="s">
        <v>562</v>
      </c>
      <c r="D1214" s="9" t="s">
        <v>3136</v>
      </c>
      <c r="E1214" s="9" t="s">
        <v>93</v>
      </c>
      <c r="F1214" s="188">
        <v>35947</v>
      </c>
      <c r="G1214" s="9" t="s">
        <v>34</v>
      </c>
      <c r="H1214" s="9" t="s">
        <v>31</v>
      </c>
      <c r="I1214" s="9" t="s">
        <v>172</v>
      </c>
      <c r="J1214" s="9" t="s">
        <v>32</v>
      </c>
      <c r="K1214" s="9">
        <v>2016</v>
      </c>
      <c r="L1214" s="9" t="s">
        <v>34</v>
      </c>
      <c r="Y1214" s="9" t="s">
        <v>5219</v>
      </c>
      <c r="Z1214" s="9" t="s">
        <v>5220</v>
      </c>
      <c r="AA1214" s="9" t="s">
        <v>5221</v>
      </c>
      <c r="AB1214" s="9" t="s">
        <v>1180</v>
      </c>
    </row>
    <row r="1215" spans="1:28" x14ac:dyDescent="0.2">
      <c r="A1215" s="9">
        <v>425316</v>
      </c>
      <c r="B1215" s="9" t="s">
        <v>3137</v>
      </c>
      <c r="C1215" s="9" t="s">
        <v>306</v>
      </c>
      <c r="D1215" s="9" t="s">
        <v>329</v>
      </c>
      <c r="E1215" s="9" t="s">
        <v>92</v>
      </c>
      <c r="F1215" s="188">
        <v>36161</v>
      </c>
      <c r="G1215" s="9" t="s">
        <v>717</v>
      </c>
      <c r="H1215" s="9" t="s">
        <v>31</v>
      </c>
      <c r="I1215" s="9" t="s">
        <v>172</v>
      </c>
      <c r="J1215" s="9" t="s">
        <v>29</v>
      </c>
      <c r="K1215" s="9">
        <v>2016</v>
      </c>
      <c r="L1215" s="9" t="s">
        <v>89</v>
      </c>
      <c r="Y1215" s="9" t="s">
        <v>5222</v>
      </c>
      <c r="Z1215" s="9" t="s">
        <v>1058</v>
      </c>
      <c r="AA1215" s="9" t="s">
        <v>5223</v>
      </c>
      <c r="AB1215" s="9" t="s">
        <v>1054</v>
      </c>
    </row>
    <row r="1216" spans="1:28" x14ac:dyDescent="0.2">
      <c r="A1216" s="9">
        <v>425321</v>
      </c>
      <c r="B1216" s="9" t="s">
        <v>3138</v>
      </c>
      <c r="C1216" s="9" t="s">
        <v>373</v>
      </c>
      <c r="D1216" s="9" t="s">
        <v>3139</v>
      </c>
      <c r="E1216" s="9" t="s">
        <v>92</v>
      </c>
      <c r="F1216" s="188">
        <v>35593</v>
      </c>
      <c r="G1216" s="9" t="s">
        <v>34</v>
      </c>
      <c r="H1216" s="9" t="s">
        <v>31</v>
      </c>
      <c r="I1216" s="9" t="s">
        <v>172</v>
      </c>
      <c r="J1216" s="9" t="s">
        <v>29</v>
      </c>
      <c r="K1216" s="9">
        <v>2015</v>
      </c>
      <c r="L1216" s="9" t="s">
        <v>34</v>
      </c>
      <c r="Y1216" s="9" t="s">
        <v>5224</v>
      </c>
      <c r="Z1216" s="9" t="s">
        <v>4757</v>
      </c>
      <c r="AA1216" s="9" t="s">
        <v>5225</v>
      </c>
      <c r="AB1216" s="9" t="s">
        <v>1038</v>
      </c>
    </row>
    <row r="1217" spans="1:28" x14ac:dyDescent="0.2">
      <c r="A1217" s="9">
        <v>425322</v>
      </c>
      <c r="B1217" s="9" t="s">
        <v>3140</v>
      </c>
      <c r="C1217" s="9" t="s">
        <v>569</v>
      </c>
      <c r="D1217" s="9" t="s">
        <v>328</v>
      </c>
      <c r="E1217" s="9" t="s">
        <v>93</v>
      </c>
      <c r="F1217" s="188">
        <v>35065</v>
      </c>
      <c r="G1217" s="9" t="s">
        <v>34</v>
      </c>
      <c r="H1217" s="9" t="s">
        <v>31</v>
      </c>
      <c r="I1217" s="9" t="s">
        <v>172</v>
      </c>
      <c r="J1217" s="9" t="s">
        <v>32</v>
      </c>
      <c r="K1217" s="9">
        <v>2015</v>
      </c>
      <c r="L1217" s="9" t="s">
        <v>34</v>
      </c>
      <c r="Q1217" s="9">
        <v>2000</v>
      </c>
      <c r="W1217" s="9" t="s">
        <v>269</v>
      </c>
    </row>
    <row r="1218" spans="1:28" x14ac:dyDescent="0.2">
      <c r="A1218" s="9">
        <v>425324</v>
      </c>
      <c r="B1218" s="9" t="s">
        <v>3141</v>
      </c>
      <c r="C1218" s="9" t="s">
        <v>631</v>
      </c>
      <c r="D1218" s="9" t="s">
        <v>369</v>
      </c>
      <c r="E1218" s="9" t="s">
        <v>92</v>
      </c>
      <c r="F1218" s="188">
        <v>35617</v>
      </c>
      <c r="G1218" s="9" t="s">
        <v>34</v>
      </c>
      <c r="H1218" s="9" t="s">
        <v>31</v>
      </c>
      <c r="I1218" s="9" t="s">
        <v>172</v>
      </c>
      <c r="J1218" s="9" t="s">
        <v>29</v>
      </c>
      <c r="K1218" s="9">
        <v>2016</v>
      </c>
      <c r="L1218" s="9" t="s">
        <v>34</v>
      </c>
      <c r="Y1218" s="9" t="s">
        <v>5226</v>
      </c>
      <c r="Z1218" s="9" t="s">
        <v>5227</v>
      </c>
      <c r="AA1218" s="9" t="s">
        <v>4020</v>
      </c>
      <c r="AB1218" s="9" t="s">
        <v>1038</v>
      </c>
    </row>
    <row r="1219" spans="1:28" x14ac:dyDescent="0.2">
      <c r="A1219" s="9">
        <v>425325</v>
      </c>
      <c r="B1219" s="9" t="s">
        <v>3142</v>
      </c>
      <c r="C1219" s="9" t="s">
        <v>284</v>
      </c>
      <c r="D1219" s="9" t="s">
        <v>444</v>
      </c>
      <c r="E1219" s="9" t="s">
        <v>92</v>
      </c>
      <c r="F1219" s="188">
        <v>34905</v>
      </c>
      <c r="G1219" s="9" t="s">
        <v>34</v>
      </c>
      <c r="H1219" s="9" t="s">
        <v>31</v>
      </c>
      <c r="I1219" s="9" t="s">
        <v>172</v>
      </c>
      <c r="J1219" s="9" t="s">
        <v>29</v>
      </c>
      <c r="K1219" s="9">
        <v>2014</v>
      </c>
      <c r="L1219" s="9" t="s">
        <v>34</v>
      </c>
      <c r="Q1219" s="9">
        <v>2000</v>
      </c>
      <c r="V1219" s="9" t="s">
        <v>269</v>
      </c>
      <c r="W1219" s="9" t="s">
        <v>269</v>
      </c>
    </row>
    <row r="1220" spans="1:28" x14ac:dyDescent="0.2">
      <c r="A1220" s="9">
        <v>425329</v>
      </c>
      <c r="B1220" s="9" t="s">
        <v>3143</v>
      </c>
      <c r="C1220" s="9" t="s">
        <v>299</v>
      </c>
      <c r="D1220" s="9" t="s">
        <v>323</v>
      </c>
      <c r="E1220" s="9" t="s">
        <v>92</v>
      </c>
      <c r="F1220" s="188">
        <v>35947</v>
      </c>
      <c r="G1220" s="9" t="s">
        <v>34</v>
      </c>
      <c r="H1220" s="9" t="s">
        <v>31</v>
      </c>
      <c r="I1220" s="9" t="s">
        <v>172</v>
      </c>
      <c r="J1220" s="9" t="s">
        <v>29</v>
      </c>
      <c r="K1220" s="9">
        <v>2016</v>
      </c>
      <c r="L1220" s="9" t="s">
        <v>34</v>
      </c>
      <c r="Y1220" s="9" t="s">
        <v>5228</v>
      </c>
      <c r="Z1220" s="9" t="s">
        <v>5229</v>
      </c>
      <c r="AA1220" s="9" t="s">
        <v>1059</v>
      </c>
      <c r="AB1220" s="9" t="s">
        <v>1264</v>
      </c>
    </row>
    <row r="1221" spans="1:28" x14ac:dyDescent="0.2">
      <c r="A1221" s="9">
        <v>425344</v>
      </c>
      <c r="B1221" s="9" t="s">
        <v>3144</v>
      </c>
      <c r="C1221" s="9" t="s">
        <v>545</v>
      </c>
      <c r="D1221" s="9" t="s">
        <v>2084</v>
      </c>
      <c r="E1221" s="9" t="s">
        <v>92</v>
      </c>
      <c r="F1221" s="188">
        <v>34916</v>
      </c>
      <c r="G1221" s="9" t="s">
        <v>34</v>
      </c>
      <c r="H1221" s="9" t="s">
        <v>31</v>
      </c>
      <c r="I1221" s="9" t="s">
        <v>172</v>
      </c>
      <c r="J1221" s="9" t="s">
        <v>32</v>
      </c>
      <c r="K1221" s="9">
        <v>2014</v>
      </c>
      <c r="L1221" s="9" t="s">
        <v>34</v>
      </c>
      <c r="Q1221" s="9">
        <v>2000</v>
      </c>
      <c r="W1221" s="9" t="s">
        <v>269</v>
      </c>
    </row>
    <row r="1222" spans="1:28" x14ac:dyDescent="0.2">
      <c r="A1222" s="9">
        <v>425347</v>
      </c>
      <c r="B1222" s="9" t="s">
        <v>3145</v>
      </c>
      <c r="C1222" s="9" t="s">
        <v>742</v>
      </c>
      <c r="D1222" s="9" t="s">
        <v>267</v>
      </c>
      <c r="E1222" s="9" t="s">
        <v>93</v>
      </c>
      <c r="F1222" s="188">
        <v>32388</v>
      </c>
      <c r="G1222" s="9" t="s">
        <v>63</v>
      </c>
      <c r="H1222" s="9" t="s">
        <v>31</v>
      </c>
      <c r="I1222" s="9" t="s">
        <v>172</v>
      </c>
      <c r="K1222" s="9">
        <v>2007</v>
      </c>
      <c r="L1222" s="9" t="s">
        <v>63</v>
      </c>
      <c r="Q1222" s="9">
        <v>2000</v>
      </c>
      <c r="U1222" s="9" t="s">
        <v>269</v>
      </c>
      <c r="V1222" s="9" t="s">
        <v>269</v>
      </c>
      <c r="W1222" s="9" t="s">
        <v>269</v>
      </c>
    </row>
    <row r="1223" spans="1:28" x14ac:dyDescent="0.2">
      <c r="A1223" s="9">
        <v>425348</v>
      </c>
      <c r="B1223" s="9" t="s">
        <v>3146</v>
      </c>
      <c r="C1223" s="9" t="s">
        <v>314</v>
      </c>
      <c r="D1223" s="9" t="s">
        <v>328</v>
      </c>
      <c r="E1223" s="9" t="s">
        <v>92</v>
      </c>
      <c r="F1223" s="188">
        <v>36161</v>
      </c>
      <c r="G1223" s="9" t="s">
        <v>34</v>
      </c>
      <c r="H1223" s="9" t="s">
        <v>31</v>
      </c>
      <c r="I1223" s="9" t="s">
        <v>172</v>
      </c>
      <c r="J1223" s="9" t="s">
        <v>32</v>
      </c>
      <c r="K1223" s="9">
        <v>2016</v>
      </c>
      <c r="L1223" s="9" t="s">
        <v>46</v>
      </c>
      <c r="Y1223" s="9" t="s">
        <v>5230</v>
      </c>
      <c r="Z1223" s="9" t="s">
        <v>5231</v>
      </c>
      <c r="AA1223" s="9" t="s">
        <v>5232</v>
      </c>
      <c r="AB1223" s="9" t="s">
        <v>1038</v>
      </c>
    </row>
    <row r="1224" spans="1:28" x14ac:dyDescent="0.2">
      <c r="A1224" s="9">
        <v>425362</v>
      </c>
      <c r="B1224" s="9" t="s">
        <v>3147</v>
      </c>
      <c r="C1224" s="9" t="s">
        <v>435</v>
      </c>
      <c r="D1224" s="9" t="s">
        <v>406</v>
      </c>
      <c r="E1224" s="9" t="s">
        <v>93</v>
      </c>
      <c r="F1224" s="188">
        <v>34859</v>
      </c>
      <c r="G1224" s="9" t="s">
        <v>34</v>
      </c>
      <c r="H1224" s="9" t="s">
        <v>31</v>
      </c>
      <c r="I1224" s="9" t="s">
        <v>172</v>
      </c>
      <c r="K1224" s="9">
        <v>2013</v>
      </c>
      <c r="L1224" s="9" t="s">
        <v>34</v>
      </c>
      <c r="Y1224" s="9" t="s">
        <v>5233</v>
      </c>
      <c r="Z1224" s="9" t="s">
        <v>5234</v>
      </c>
      <c r="AA1224" s="9" t="s">
        <v>1048</v>
      </c>
      <c r="AB1224" s="9" t="s">
        <v>1072</v>
      </c>
    </row>
    <row r="1225" spans="1:28" x14ac:dyDescent="0.2">
      <c r="A1225" s="9">
        <v>425366</v>
      </c>
      <c r="B1225" s="9" t="s">
        <v>999</v>
      </c>
      <c r="C1225" s="9" t="s">
        <v>835</v>
      </c>
      <c r="D1225" s="9" t="s">
        <v>3148</v>
      </c>
      <c r="E1225" s="9" t="s">
        <v>93</v>
      </c>
      <c r="F1225" s="188">
        <v>31008</v>
      </c>
      <c r="G1225" s="9" t="s">
        <v>53</v>
      </c>
      <c r="H1225" s="9" t="s">
        <v>31</v>
      </c>
      <c r="I1225" s="9" t="s">
        <v>172</v>
      </c>
      <c r="J1225" s="9" t="s">
        <v>29</v>
      </c>
      <c r="K1225" s="9">
        <v>2003</v>
      </c>
      <c r="L1225" s="9" t="s">
        <v>34</v>
      </c>
      <c r="Y1225" s="9" t="s">
        <v>5235</v>
      </c>
      <c r="Z1225" s="9" t="s">
        <v>5236</v>
      </c>
      <c r="AA1225" s="9" t="s">
        <v>5237</v>
      </c>
      <c r="AB1225" s="9" t="s">
        <v>1192</v>
      </c>
    </row>
    <row r="1226" spans="1:28" x14ac:dyDescent="0.2">
      <c r="A1226" s="9">
        <v>425367</v>
      </c>
      <c r="B1226" s="9" t="s">
        <v>3149</v>
      </c>
      <c r="C1226" s="9" t="s">
        <v>407</v>
      </c>
      <c r="D1226" s="9" t="s">
        <v>378</v>
      </c>
      <c r="E1226" s="9" t="s">
        <v>93</v>
      </c>
      <c r="F1226" s="188">
        <v>31511</v>
      </c>
      <c r="G1226" s="9" t="s">
        <v>943</v>
      </c>
      <c r="H1226" s="9" t="s">
        <v>31</v>
      </c>
      <c r="I1226" s="9" t="s">
        <v>172</v>
      </c>
      <c r="K1226" s="9">
        <v>2005</v>
      </c>
      <c r="L1226" s="9" t="s">
        <v>34</v>
      </c>
    </row>
    <row r="1227" spans="1:28" x14ac:dyDescent="0.2">
      <c r="A1227" s="9">
        <v>425372</v>
      </c>
      <c r="B1227" s="9" t="s">
        <v>3150</v>
      </c>
      <c r="C1227" s="9" t="s">
        <v>306</v>
      </c>
      <c r="D1227" s="9" t="s">
        <v>278</v>
      </c>
      <c r="E1227" s="9" t="s">
        <v>92</v>
      </c>
      <c r="F1227" s="188">
        <v>35120</v>
      </c>
      <c r="G1227" s="9" t="s">
        <v>34</v>
      </c>
      <c r="H1227" s="9" t="s">
        <v>31</v>
      </c>
      <c r="I1227" s="9" t="s">
        <v>172</v>
      </c>
      <c r="J1227" s="9" t="s">
        <v>32</v>
      </c>
      <c r="K1227" s="9">
        <v>2016</v>
      </c>
      <c r="L1227" s="9" t="s">
        <v>46</v>
      </c>
      <c r="Q1227" s="9">
        <v>2000</v>
      </c>
      <c r="W1227" s="9" t="s">
        <v>269</v>
      </c>
    </row>
    <row r="1228" spans="1:28" x14ac:dyDescent="0.2">
      <c r="A1228" s="9">
        <v>425388</v>
      </c>
      <c r="B1228" s="9" t="s">
        <v>3151</v>
      </c>
      <c r="C1228" s="9" t="s">
        <v>708</v>
      </c>
      <c r="D1228" s="9" t="s">
        <v>2234</v>
      </c>
      <c r="E1228" s="9" t="s">
        <v>93</v>
      </c>
      <c r="F1228" s="188">
        <v>34435</v>
      </c>
      <c r="G1228" s="9" t="s">
        <v>34</v>
      </c>
      <c r="H1228" s="9" t="s">
        <v>31</v>
      </c>
      <c r="I1228" s="9" t="s">
        <v>172</v>
      </c>
      <c r="J1228" s="9" t="s">
        <v>29</v>
      </c>
      <c r="K1228" s="9">
        <v>2012</v>
      </c>
      <c r="L1228" s="9" t="s">
        <v>268</v>
      </c>
      <c r="Y1228" s="9" t="s">
        <v>5238</v>
      </c>
      <c r="Z1228" s="9" t="s">
        <v>5239</v>
      </c>
      <c r="AA1228" s="9" t="s">
        <v>5240</v>
      </c>
      <c r="AB1228" s="9" t="s">
        <v>1072</v>
      </c>
    </row>
    <row r="1229" spans="1:28" x14ac:dyDescent="0.2">
      <c r="A1229" s="9">
        <v>425390</v>
      </c>
      <c r="B1229" s="9" t="s">
        <v>3152</v>
      </c>
      <c r="C1229" s="9" t="s">
        <v>377</v>
      </c>
      <c r="D1229" s="9" t="s">
        <v>733</v>
      </c>
      <c r="E1229" s="9" t="s">
        <v>93</v>
      </c>
      <c r="F1229" s="188">
        <v>36174</v>
      </c>
      <c r="G1229" s="9" t="s">
        <v>273</v>
      </c>
      <c r="H1229" s="9" t="s">
        <v>35</v>
      </c>
      <c r="I1229" s="9" t="s">
        <v>172</v>
      </c>
      <c r="J1229" s="9" t="s">
        <v>32</v>
      </c>
      <c r="K1229" s="9">
        <v>2016</v>
      </c>
      <c r="L1229" s="9" t="s">
        <v>34</v>
      </c>
      <c r="Y1229" s="9" t="s">
        <v>5241</v>
      </c>
      <c r="Z1229" s="9" t="s">
        <v>5242</v>
      </c>
      <c r="AA1229" s="9" t="s">
        <v>5243</v>
      </c>
      <c r="AB1229" s="9" t="s">
        <v>5244</v>
      </c>
    </row>
    <row r="1230" spans="1:28" x14ac:dyDescent="0.2">
      <c r="A1230" s="9">
        <v>425398</v>
      </c>
      <c r="B1230" s="9" t="s">
        <v>2564</v>
      </c>
      <c r="C1230" s="9" t="s">
        <v>550</v>
      </c>
      <c r="D1230" s="9" t="s">
        <v>3153</v>
      </c>
      <c r="E1230" s="9" t="s">
        <v>93</v>
      </c>
      <c r="F1230" s="188">
        <v>35820</v>
      </c>
      <c r="G1230" s="9" t="s">
        <v>3154</v>
      </c>
      <c r="H1230" s="9" t="s">
        <v>31</v>
      </c>
      <c r="I1230" s="9" t="s">
        <v>172</v>
      </c>
      <c r="J1230" s="9" t="s">
        <v>29</v>
      </c>
      <c r="K1230" s="9">
        <v>2016</v>
      </c>
      <c r="L1230" s="9" t="s">
        <v>34</v>
      </c>
      <c r="Y1230" s="9" t="s">
        <v>5245</v>
      </c>
      <c r="Z1230" s="9" t="s">
        <v>5246</v>
      </c>
      <c r="AA1230" s="9" t="s">
        <v>5247</v>
      </c>
      <c r="AB1230" s="9" t="s">
        <v>5248</v>
      </c>
    </row>
    <row r="1231" spans="1:28" x14ac:dyDescent="0.2">
      <c r="A1231" s="9">
        <v>425406</v>
      </c>
      <c r="B1231" s="9" t="s">
        <v>3155</v>
      </c>
      <c r="C1231" s="9" t="s">
        <v>284</v>
      </c>
      <c r="D1231" s="9" t="s">
        <v>715</v>
      </c>
      <c r="E1231" s="9" t="s">
        <v>92</v>
      </c>
      <c r="F1231" s="188">
        <v>36161</v>
      </c>
      <c r="G1231" s="9" t="s">
        <v>3156</v>
      </c>
      <c r="H1231" s="9" t="s">
        <v>31</v>
      </c>
      <c r="I1231" s="9" t="s">
        <v>172</v>
      </c>
      <c r="J1231" s="9" t="s">
        <v>29</v>
      </c>
      <c r="K1231" s="9">
        <v>2016</v>
      </c>
      <c r="L1231" s="9" t="s">
        <v>46</v>
      </c>
    </row>
    <row r="1232" spans="1:28" x14ac:dyDescent="0.2">
      <c r="A1232" s="9">
        <v>425411</v>
      </c>
      <c r="B1232" s="9" t="s">
        <v>3157</v>
      </c>
      <c r="C1232" s="9" t="s">
        <v>1665</v>
      </c>
      <c r="D1232" s="9" t="s">
        <v>305</v>
      </c>
      <c r="E1232" s="9" t="s">
        <v>93</v>
      </c>
      <c r="F1232" s="188">
        <v>35613</v>
      </c>
      <c r="G1232" s="9" t="s">
        <v>34</v>
      </c>
      <c r="H1232" s="9" t="s">
        <v>31</v>
      </c>
      <c r="I1232" s="9" t="s">
        <v>172</v>
      </c>
      <c r="J1232" s="9" t="s">
        <v>32</v>
      </c>
      <c r="K1232" s="9">
        <v>2015</v>
      </c>
      <c r="L1232" s="9" t="s">
        <v>34</v>
      </c>
      <c r="N1232" s="9">
        <v>1337</v>
      </c>
      <c r="O1232" s="188">
        <v>44616.458090277774</v>
      </c>
      <c r="P1232" s="9">
        <v>48000</v>
      </c>
      <c r="Y1232" s="9" t="s">
        <v>5249</v>
      </c>
      <c r="Z1232" s="9" t="s">
        <v>5250</v>
      </c>
      <c r="AA1232" s="9" t="s">
        <v>1263</v>
      </c>
      <c r="AB1232" s="9" t="s">
        <v>1038</v>
      </c>
    </row>
    <row r="1233" spans="1:28" x14ac:dyDescent="0.2">
      <c r="A1233" s="9">
        <v>425417</v>
      </c>
      <c r="B1233" s="9" t="s">
        <v>3158</v>
      </c>
      <c r="C1233" s="9" t="s">
        <v>266</v>
      </c>
      <c r="D1233" s="9" t="s">
        <v>465</v>
      </c>
      <c r="E1233" s="9" t="s">
        <v>92</v>
      </c>
      <c r="F1233" s="188">
        <v>34340</v>
      </c>
      <c r="G1233" s="9" t="s">
        <v>34</v>
      </c>
      <c r="H1233" s="9" t="s">
        <v>31</v>
      </c>
      <c r="I1233" s="9" t="s">
        <v>172</v>
      </c>
      <c r="J1233" s="9" t="s">
        <v>29</v>
      </c>
      <c r="K1233" s="9">
        <v>2012</v>
      </c>
      <c r="L1233" s="9" t="s">
        <v>46</v>
      </c>
      <c r="Y1233" s="9" t="s">
        <v>5251</v>
      </c>
      <c r="Z1233" s="9" t="s">
        <v>1065</v>
      </c>
      <c r="AA1233" s="9" t="s">
        <v>1310</v>
      </c>
      <c r="AB1233" s="9" t="s">
        <v>1070</v>
      </c>
    </row>
    <row r="1234" spans="1:28" x14ac:dyDescent="0.2">
      <c r="A1234" s="9">
        <v>425430</v>
      </c>
      <c r="B1234" s="9" t="s">
        <v>3159</v>
      </c>
      <c r="C1234" s="9" t="s">
        <v>332</v>
      </c>
      <c r="D1234" s="9" t="s">
        <v>323</v>
      </c>
      <c r="E1234" s="9" t="s">
        <v>93</v>
      </c>
      <c r="F1234" s="188">
        <v>35026</v>
      </c>
      <c r="G1234" s="9" t="s">
        <v>34</v>
      </c>
      <c r="H1234" s="9" t="s">
        <v>31</v>
      </c>
      <c r="I1234" s="9" t="s">
        <v>172</v>
      </c>
      <c r="J1234" s="9" t="s">
        <v>32</v>
      </c>
      <c r="K1234" s="9">
        <v>2014</v>
      </c>
      <c r="L1234" s="9" t="s">
        <v>34</v>
      </c>
      <c r="Y1234" s="9" t="s">
        <v>5252</v>
      </c>
      <c r="Z1234" s="9" t="s">
        <v>1161</v>
      </c>
      <c r="AA1234" s="9" t="s">
        <v>1150</v>
      </c>
      <c r="AB1234" s="9" t="s">
        <v>1038</v>
      </c>
    </row>
    <row r="1235" spans="1:28" x14ac:dyDescent="0.2">
      <c r="A1235" s="9">
        <v>425432</v>
      </c>
      <c r="B1235" s="9" t="s">
        <v>3160</v>
      </c>
      <c r="C1235" s="9" t="s">
        <v>651</v>
      </c>
      <c r="D1235" s="9" t="s">
        <v>478</v>
      </c>
      <c r="E1235" s="9" t="s">
        <v>93</v>
      </c>
      <c r="F1235" s="188">
        <v>34718</v>
      </c>
      <c r="G1235" s="9" t="s">
        <v>34</v>
      </c>
      <c r="H1235" s="9" t="s">
        <v>31</v>
      </c>
      <c r="I1235" s="9" t="s">
        <v>172</v>
      </c>
      <c r="K1235" s="9">
        <v>2013</v>
      </c>
      <c r="L1235" s="9" t="s">
        <v>34</v>
      </c>
      <c r="Y1235" s="9" t="s">
        <v>5253</v>
      </c>
      <c r="Z1235" s="9" t="s">
        <v>5254</v>
      </c>
      <c r="AA1235" s="9" t="s">
        <v>1130</v>
      </c>
      <c r="AB1235" s="9" t="s">
        <v>1054</v>
      </c>
    </row>
    <row r="1236" spans="1:28" x14ac:dyDescent="0.2">
      <c r="A1236" s="9">
        <v>425438</v>
      </c>
      <c r="B1236" s="9" t="s">
        <v>3161</v>
      </c>
      <c r="C1236" s="9" t="s">
        <v>270</v>
      </c>
      <c r="D1236" s="9" t="s">
        <v>617</v>
      </c>
      <c r="E1236" s="9" t="s">
        <v>92</v>
      </c>
      <c r="F1236" s="188">
        <v>34940</v>
      </c>
      <c r="G1236" s="9" t="s">
        <v>83</v>
      </c>
      <c r="H1236" s="9" t="s">
        <v>31</v>
      </c>
      <c r="I1236" s="9" t="s">
        <v>172</v>
      </c>
      <c r="J1236" s="9" t="s">
        <v>32</v>
      </c>
      <c r="K1236" s="9">
        <v>2013</v>
      </c>
      <c r="L1236" s="9" t="s">
        <v>83</v>
      </c>
      <c r="Q1236" s="9">
        <v>2000</v>
      </c>
      <c r="W1236" s="9" t="s">
        <v>269</v>
      </c>
    </row>
    <row r="1237" spans="1:28" x14ac:dyDescent="0.2">
      <c r="A1237" s="9">
        <v>425454</v>
      </c>
      <c r="B1237" s="9" t="s">
        <v>3162</v>
      </c>
      <c r="C1237" s="9" t="s">
        <v>284</v>
      </c>
      <c r="D1237" s="9" t="s">
        <v>600</v>
      </c>
      <c r="E1237" s="9" t="s">
        <v>93</v>
      </c>
      <c r="F1237" s="188">
        <v>32577</v>
      </c>
      <c r="G1237" s="9" t="s">
        <v>608</v>
      </c>
      <c r="H1237" s="9" t="s">
        <v>31</v>
      </c>
      <c r="I1237" s="9" t="s">
        <v>172</v>
      </c>
      <c r="J1237" s="9" t="s">
        <v>29</v>
      </c>
      <c r="K1237" s="9">
        <v>2008</v>
      </c>
      <c r="L1237" s="9" t="s">
        <v>737</v>
      </c>
      <c r="Y1237" s="9" t="s">
        <v>1143</v>
      </c>
      <c r="Z1237" s="9" t="s">
        <v>1144</v>
      </c>
      <c r="AA1237" s="9" t="s">
        <v>1145</v>
      </c>
      <c r="AB1237" s="9" t="s">
        <v>1146</v>
      </c>
    </row>
    <row r="1238" spans="1:28" x14ac:dyDescent="0.2">
      <c r="A1238" s="9">
        <v>425458</v>
      </c>
      <c r="B1238" s="9" t="s">
        <v>3163</v>
      </c>
      <c r="C1238" s="9" t="s">
        <v>389</v>
      </c>
      <c r="D1238" s="9" t="s">
        <v>453</v>
      </c>
      <c r="E1238" s="9" t="s">
        <v>93</v>
      </c>
      <c r="F1238" s="188">
        <v>36034</v>
      </c>
      <c r="G1238" s="9" t="s">
        <v>53</v>
      </c>
      <c r="H1238" s="9" t="s">
        <v>31</v>
      </c>
      <c r="I1238" s="9" t="s">
        <v>172</v>
      </c>
      <c r="J1238" s="9" t="s">
        <v>29</v>
      </c>
      <c r="K1238" s="9">
        <v>2016</v>
      </c>
      <c r="L1238" s="9" t="s">
        <v>46</v>
      </c>
    </row>
    <row r="1239" spans="1:28" x14ac:dyDescent="0.2">
      <c r="A1239" s="9">
        <v>425464</v>
      </c>
      <c r="B1239" s="9" t="s">
        <v>3164</v>
      </c>
      <c r="C1239" s="9" t="s">
        <v>284</v>
      </c>
      <c r="D1239" s="9" t="s">
        <v>372</v>
      </c>
      <c r="E1239" s="9" t="s">
        <v>92</v>
      </c>
      <c r="F1239" s="188">
        <v>36008</v>
      </c>
      <c r="G1239" s="9" t="s">
        <v>883</v>
      </c>
      <c r="H1239" s="9" t="s">
        <v>31</v>
      </c>
      <c r="I1239" s="9" t="s">
        <v>172</v>
      </c>
      <c r="J1239" s="9" t="s">
        <v>32</v>
      </c>
      <c r="K1239" s="9">
        <v>2016</v>
      </c>
      <c r="L1239" s="9" t="s">
        <v>34</v>
      </c>
      <c r="Y1239" s="9" t="s">
        <v>5255</v>
      </c>
      <c r="Z1239" s="9" t="s">
        <v>1096</v>
      </c>
      <c r="AA1239" s="9" t="s">
        <v>1188</v>
      </c>
      <c r="AB1239" s="9" t="s">
        <v>1038</v>
      </c>
    </row>
    <row r="1240" spans="1:28" x14ac:dyDescent="0.2">
      <c r="A1240" s="9">
        <v>425470</v>
      </c>
      <c r="B1240" s="9" t="s">
        <v>3165</v>
      </c>
      <c r="C1240" s="9" t="s">
        <v>3166</v>
      </c>
      <c r="D1240" s="9" t="s">
        <v>278</v>
      </c>
      <c r="E1240" s="9" t="s">
        <v>92</v>
      </c>
      <c r="F1240" s="188">
        <v>29436</v>
      </c>
      <c r="G1240" s="9" t="s">
        <v>34</v>
      </c>
      <c r="H1240" s="9" t="s">
        <v>31</v>
      </c>
      <c r="I1240" s="9" t="s">
        <v>172</v>
      </c>
      <c r="J1240" s="9" t="s">
        <v>29</v>
      </c>
      <c r="K1240" s="9">
        <v>1999</v>
      </c>
      <c r="L1240" s="9" t="s">
        <v>268</v>
      </c>
    </row>
    <row r="1241" spans="1:28" x14ac:dyDescent="0.2">
      <c r="A1241" s="9">
        <v>425488</v>
      </c>
      <c r="B1241" s="9" t="s">
        <v>3167</v>
      </c>
      <c r="C1241" s="9" t="s">
        <v>620</v>
      </c>
      <c r="D1241" s="9" t="s">
        <v>827</v>
      </c>
      <c r="E1241" s="9" t="s">
        <v>92</v>
      </c>
      <c r="F1241" s="188">
        <v>33156</v>
      </c>
      <c r="G1241" s="9" t="s">
        <v>681</v>
      </c>
      <c r="H1241" s="9" t="s">
        <v>31</v>
      </c>
      <c r="I1241" s="9" t="s">
        <v>172</v>
      </c>
      <c r="K1241" s="9">
        <v>2008</v>
      </c>
      <c r="L1241" s="9" t="s">
        <v>34</v>
      </c>
      <c r="Y1241" s="9" t="s">
        <v>5256</v>
      </c>
      <c r="Z1241" s="9" t="s">
        <v>5257</v>
      </c>
      <c r="AA1241" s="9" t="s">
        <v>5258</v>
      </c>
      <c r="AB1241" s="9" t="s">
        <v>1160</v>
      </c>
    </row>
    <row r="1242" spans="1:28" x14ac:dyDescent="0.2">
      <c r="A1242" s="9">
        <v>425493</v>
      </c>
      <c r="B1242" s="9" t="s">
        <v>3168</v>
      </c>
      <c r="C1242" s="9" t="s">
        <v>344</v>
      </c>
      <c r="D1242" s="9" t="s">
        <v>3169</v>
      </c>
      <c r="E1242" s="9" t="s">
        <v>93</v>
      </c>
      <c r="F1242" s="188">
        <v>35803</v>
      </c>
      <c r="G1242" s="9" t="s">
        <v>34</v>
      </c>
      <c r="H1242" s="9" t="s">
        <v>35</v>
      </c>
      <c r="I1242" s="9" t="s">
        <v>172</v>
      </c>
      <c r="J1242" s="9" t="s">
        <v>32</v>
      </c>
      <c r="K1242" s="9">
        <v>2016</v>
      </c>
      <c r="L1242" s="9" t="s">
        <v>34</v>
      </c>
      <c r="Y1242" s="9" t="s">
        <v>1143</v>
      </c>
      <c r="Z1242" s="9" t="s">
        <v>1144</v>
      </c>
      <c r="AA1242" s="9" t="s">
        <v>1145</v>
      </c>
      <c r="AB1242" s="9" t="s">
        <v>1146</v>
      </c>
    </row>
    <row r="1243" spans="1:28" x14ac:dyDescent="0.2">
      <c r="A1243" s="9">
        <v>425505</v>
      </c>
      <c r="B1243" s="9" t="s">
        <v>3170</v>
      </c>
      <c r="C1243" s="9" t="s">
        <v>427</v>
      </c>
      <c r="D1243" s="9" t="s">
        <v>428</v>
      </c>
      <c r="E1243" s="9" t="s">
        <v>93</v>
      </c>
      <c r="F1243" s="188">
        <v>35297</v>
      </c>
      <c r="G1243" s="9" t="s">
        <v>397</v>
      </c>
      <c r="H1243" s="9" t="s">
        <v>31</v>
      </c>
      <c r="I1243" s="9" t="s">
        <v>172</v>
      </c>
      <c r="J1243" s="9" t="s">
        <v>29</v>
      </c>
      <c r="K1243" s="9">
        <v>2014</v>
      </c>
      <c r="L1243" s="9" t="s">
        <v>86</v>
      </c>
      <c r="N1243" s="9">
        <v>1056</v>
      </c>
      <c r="O1243" s="188">
        <v>44602.428564814814</v>
      </c>
      <c r="P1243" s="9">
        <v>18000</v>
      </c>
      <c r="Y1243" s="9" t="s">
        <v>5259</v>
      </c>
      <c r="Z1243" s="9" t="s">
        <v>5260</v>
      </c>
      <c r="AA1243" s="9" t="s">
        <v>1190</v>
      </c>
      <c r="AB1243" s="9" t="s">
        <v>5261</v>
      </c>
    </row>
    <row r="1244" spans="1:28" x14ac:dyDescent="0.2">
      <c r="A1244" s="9">
        <v>425507</v>
      </c>
      <c r="B1244" s="9" t="s">
        <v>3171</v>
      </c>
      <c r="C1244" s="9" t="s">
        <v>327</v>
      </c>
      <c r="D1244" s="9" t="s">
        <v>3172</v>
      </c>
      <c r="E1244" s="9" t="s">
        <v>92</v>
      </c>
      <c r="F1244" s="188">
        <v>35408</v>
      </c>
      <c r="G1244" s="9" t="s">
        <v>34</v>
      </c>
      <c r="H1244" s="9" t="s">
        <v>35</v>
      </c>
      <c r="I1244" s="9" t="s">
        <v>172</v>
      </c>
      <c r="J1244" s="9" t="s">
        <v>29</v>
      </c>
      <c r="K1244" s="9">
        <v>2014</v>
      </c>
      <c r="L1244" s="9" t="s">
        <v>34</v>
      </c>
      <c r="Y1244" s="9" t="s">
        <v>5262</v>
      </c>
      <c r="Z1244" s="9" t="s">
        <v>5263</v>
      </c>
      <c r="AA1244" s="9" t="s">
        <v>5264</v>
      </c>
      <c r="AB1244" s="9" t="s">
        <v>1054</v>
      </c>
    </row>
    <row r="1245" spans="1:28" x14ac:dyDescent="0.2">
      <c r="A1245" s="9">
        <v>425514</v>
      </c>
      <c r="B1245" s="9" t="s">
        <v>3173</v>
      </c>
      <c r="C1245" s="9" t="s">
        <v>491</v>
      </c>
      <c r="D1245" s="9" t="s">
        <v>3174</v>
      </c>
      <c r="E1245" s="9" t="s">
        <v>93</v>
      </c>
      <c r="F1245" s="188">
        <v>35092</v>
      </c>
      <c r="G1245" s="9" t="s">
        <v>3175</v>
      </c>
      <c r="H1245" s="9" t="s">
        <v>31</v>
      </c>
      <c r="I1245" s="9" t="s">
        <v>172</v>
      </c>
      <c r="J1245" s="9" t="s">
        <v>29</v>
      </c>
      <c r="K1245" s="9">
        <v>2014</v>
      </c>
      <c r="L1245" s="9" t="s">
        <v>56</v>
      </c>
    </row>
    <row r="1246" spans="1:28" x14ac:dyDescent="0.2">
      <c r="A1246" s="9">
        <v>425524</v>
      </c>
      <c r="B1246" s="9" t="s">
        <v>3176</v>
      </c>
      <c r="C1246" s="9" t="s">
        <v>3177</v>
      </c>
      <c r="D1246" s="9" t="s">
        <v>801</v>
      </c>
      <c r="E1246" s="9" t="s">
        <v>93</v>
      </c>
      <c r="F1246" s="188">
        <v>34350</v>
      </c>
      <c r="G1246" s="9" t="s">
        <v>34</v>
      </c>
      <c r="H1246" s="9" t="s">
        <v>31</v>
      </c>
      <c r="I1246" s="9" t="s">
        <v>172</v>
      </c>
      <c r="J1246" s="9" t="s">
        <v>29</v>
      </c>
      <c r="K1246" s="9">
        <v>2016</v>
      </c>
      <c r="L1246" s="9" t="s">
        <v>34</v>
      </c>
      <c r="Y1246" s="9" t="s">
        <v>5265</v>
      </c>
      <c r="Z1246" s="9" t="s">
        <v>5266</v>
      </c>
      <c r="AA1246" s="9" t="s">
        <v>1271</v>
      </c>
      <c r="AB1246" s="9" t="s">
        <v>1038</v>
      </c>
    </row>
    <row r="1247" spans="1:28" x14ac:dyDescent="0.2">
      <c r="A1247" s="9">
        <v>425537</v>
      </c>
      <c r="B1247" s="9" t="s">
        <v>3178</v>
      </c>
      <c r="C1247" s="9" t="s">
        <v>595</v>
      </c>
      <c r="D1247" s="9" t="s">
        <v>707</v>
      </c>
      <c r="E1247" s="9" t="s">
        <v>93</v>
      </c>
      <c r="F1247" s="188">
        <v>34951</v>
      </c>
      <c r="G1247" s="9" t="s">
        <v>34</v>
      </c>
      <c r="H1247" s="9" t="s">
        <v>31</v>
      </c>
      <c r="I1247" s="9" t="s">
        <v>172</v>
      </c>
      <c r="J1247" s="9" t="s">
        <v>29</v>
      </c>
      <c r="K1247" s="9">
        <v>2013</v>
      </c>
      <c r="L1247" s="9" t="s">
        <v>34</v>
      </c>
      <c r="Q1247" s="9">
        <v>2000</v>
      </c>
      <c r="V1247" s="9" t="s">
        <v>269</v>
      </c>
      <c r="W1247" s="9" t="s">
        <v>269</v>
      </c>
    </row>
    <row r="1248" spans="1:28" x14ac:dyDescent="0.2">
      <c r="A1248" s="9">
        <v>425548</v>
      </c>
      <c r="B1248" s="9" t="s">
        <v>3179</v>
      </c>
      <c r="C1248" s="9" t="s">
        <v>413</v>
      </c>
      <c r="D1248" s="9" t="s">
        <v>3064</v>
      </c>
      <c r="E1248" s="9" t="s">
        <v>92</v>
      </c>
      <c r="F1248" s="188">
        <v>34700</v>
      </c>
      <c r="G1248" s="9" t="s">
        <v>34</v>
      </c>
      <c r="H1248" s="9" t="s">
        <v>31</v>
      </c>
      <c r="I1248" s="9" t="s">
        <v>172</v>
      </c>
      <c r="J1248" s="9" t="s">
        <v>29</v>
      </c>
      <c r="K1248" s="9">
        <v>2013</v>
      </c>
      <c r="L1248" s="9" t="s">
        <v>46</v>
      </c>
      <c r="Y1248" s="9" t="s">
        <v>5267</v>
      </c>
      <c r="Z1248" s="9" t="s">
        <v>5268</v>
      </c>
      <c r="AA1248" s="9" t="s">
        <v>5269</v>
      </c>
      <c r="AB1248" s="9" t="s">
        <v>1072</v>
      </c>
    </row>
    <row r="1249" spans="1:28" x14ac:dyDescent="0.2">
      <c r="A1249" s="9">
        <v>425549</v>
      </c>
      <c r="B1249" s="9" t="s">
        <v>3180</v>
      </c>
      <c r="C1249" s="9" t="s">
        <v>405</v>
      </c>
      <c r="D1249" s="9" t="s">
        <v>329</v>
      </c>
      <c r="E1249" s="9" t="s">
        <v>93</v>
      </c>
      <c r="F1249" s="188">
        <v>34345</v>
      </c>
      <c r="G1249" s="9" t="s">
        <v>34</v>
      </c>
      <c r="H1249" s="9" t="s">
        <v>35</v>
      </c>
      <c r="I1249" s="9" t="s">
        <v>172</v>
      </c>
      <c r="K1249" s="9">
        <v>2018</v>
      </c>
      <c r="L1249" s="9" t="s">
        <v>34</v>
      </c>
      <c r="Y1249" s="9" t="s">
        <v>5270</v>
      </c>
      <c r="Z1249" s="9" t="s">
        <v>1302</v>
      </c>
      <c r="AA1249" s="9" t="s">
        <v>3838</v>
      </c>
      <c r="AB1249" s="9" t="s">
        <v>1072</v>
      </c>
    </row>
    <row r="1250" spans="1:28" x14ac:dyDescent="0.2">
      <c r="A1250" s="9">
        <v>425550</v>
      </c>
      <c r="B1250" s="9" t="s">
        <v>3181</v>
      </c>
      <c r="C1250" s="9" t="s">
        <v>426</v>
      </c>
      <c r="D1250" s="9" t="s">
        <v>467</v>
      </c>
      <c r="E1250" s="9" t="s">
        <v>93</v>
      </c>
      <c r="F1250" s="188">
        <v>34337</v>
      </c>
      <c r="G1250" s="9" t="s">
        <v>34</v>
      </c>
      <c r="H1250" s="9" t="s">
        <v>31</v>
      </c>
      <c r="I1250" s="9" t="s">
        <v>172</v>
      </c>
      <c r="J1250" s="9" t="s">
        <v>29</v>
      </c>
      <c r="K1250" s="9">
        <v>2013</v>
      </c>
      <c r="L1250" s="9" t="s">
        <v>34</v>
      </c>
      <c r="N1250" s="9">
        <v>446</v>
      </c>
      <c r="O1250" s="188">
        <v>44580.382291666669</v>
      </c>
      <c r="P1250" s="9">
        <v>14000</v>
      </c>
      <c r="Y1250" s="9" t="s">
        <v>5271</v>
      </c>
      <c r="Z1250" s="9" t="s">
        <v>1228</v>
      </c>
      <c r="AA1250" s="9" t="s">
        <v>5272</v>
      </c>
      <c r="AB1250" s="9" t="s">
        <v>1072</v>
      </c>
    </row>
    <row r="1251" spans="1:28" x14ac:dyDescent="0.2">
      <c r="A1251" s="9">
        <v>425558</v>
      </c>
      <c r="B1251" s="9" t="s">
        <v>3182</v>
      </c>
      <c r="C1251" s="9" t="s">
        <v>306</v>
      </c>
      <c r="D1251" s="9" t="s">
        <v>279</v>
      </c>
      <c r="E1251" s="9" t="s">
        <v>92</v>
      </c>
      <c r="F1251" s="188">
        <v>35999</v>
      </c>
      <c r="G1251" s="9" t="s">
        <v>34</v>
      </c>
      <c r="H1251" s="9" t="s">
        <v>31</v>
      </c>
      <c r="I1251" s="9" t="s">
        <v>172</v>
      </c>
      <c r="J1251" s="9" t="s">
        <v>29</v>
      </c>
      <c r="K1251" s="9">
        <v>2016</v>
      </c>
      <c r="L1251" s="9" t="s">
        <v>46</v>
      </c>
      <c r="Y1251" s="9" t="s">
        <v>5273</v>
      </c>
      <c r="Z1251" s="9" t="s">
        <v>1165</v>
      </c>
      <c r="AA1251" s="9" t="s">
        <v>5274</v>
      </c>
      <c r="AB1251" s="9" t="s">
        <v>1038</v>
      </c>
    </row>
    <row r="1252" spans="1:28" x14ac:dyDescent="0.2">
      <c r="A1252" s="9">
        <v>425578</v>
      </c>
      <c r="B1252" s="9" t="s">
        <v>3183</v>
      </c>
      <c r="C1252" s="9" t="s">
        <v>980</v>
      </c>
      <c r="D1252" s="9" t="s">
        <v>3184</v>
      </c>
      <c r="E1252" s="9" t="s">
        <v>93</v>
      </c>
      <c r="F1252" s="188">
        <v>35451</v>
      </c>
      <c r="G1252" s="9" t="s">
        <v>887</v>
      </c>
      <c r="H1252" s="9" t="s">
        <v>47</v>
      </c>
      <c r="I1252" s="9" t="s">
        <v>172</v>
      </c>
      <c r="J1252" s="9" t="s">
        <v>29</v>
      </c>
      <c r="K1252" s="9">
        <v>2014</v>
      </c>
      <c r="L1252" s="9" t="s">
        <v>34</v>
      </c>
      <c r="Y1252" s="9" t="s">
        <v>5275</v>
      </c>
      <c r="Z1252" s="9" t="s">
        <v>5276</v>
      </c>
      <c r="AA1252" s="9" t="s">
        <v>5277</v>
      </c>
      <c r="AB1252" s="9" t="s">
        <v>5278</v>
      </c>
    </row>
    <row r="1253" spans="1:28" x14ac:dyDescent="0.2">
      <c r="A1253" s="9">
        <v>425584</v>
      </c>
      <c r="B1253" s="9" t="s">
        <v>3185</v>
      </c>
      <c r="C1253" s="9" t="s">
        <v>539</v>
      </c>
      <c r="D1253" s="9" t="s">
        <v>727</v>
      </c>
      <c r="E1253" s="9" t="s">
        <v>93</v>
      </c>
      <c r="F1253" s="188">
        <v>35179</v>
      </c>
      <c r="G1253" s="9" t="s">
        <v>524</v>
      </c>
      <c r="H1253" s="9" t="s">
        <v>31</v>
      </c>
      <c r="I1253" s="9" t="s">
        <v>172</v>
      </c>
      <c r="J1253" s="9" t="s">
        <v>29</v>
      </c>
      <c r="K1253" s="9">
        <v>2015</v>
      </c>
      <c r="L1253" s="9" t="s">
        <v>46</v>
      </c>
      <c r="Y1253" s="9" t="s">
        <v>5279</v>
      </c>
      <c r="Z1253" s="9" t="s">
        <v>4212</v>
      </c>
      <c r="AA1253" s="9" t="s">
        <v>5280</v>
      </c>
      <c r="AB1253" s="9" t="s">
        <v>5281</v>
      </c>
    </row>
    <row r="1254" spans="1:28" x14ac:dyDescent="0.2">
      <c r="A1254" s="9">
        <v>425587</v>
      </c>
      <c r="B1254" s="9" t="s">
        <v>3186</v>
      </c>
      <c r="C1254" s="9" t="s">
        <v>491</v>
      </c>
      <c r="D1254" s="9" t="s">
        <v>323</v>
      </c>
      <c r="E1254" s="9" t="s">
        <v>282</v>
      </c>
      <c r="F1254" s="188">
        <v>35818</v>
      </c>
      <c r="G1254" s="9" t="s">
        <v>338</v>
      </c>
      <c r="H1254" s="9" t="s">
        <v>31</v>
      </c>
      <c r="I1254" s="9" t="s">
        <v>172</v>
      </c>
      <c r="J1254" s="9" t="s">
        <v>32</v>
      </c>
      <c r="K1254" s="9">
        <v>2016</v>
      </c>
      <c r="L1254" s="9" t="s">
        <v>34</v>
      </c>
    </row>
    <row r="1255" spans="1:28" x14ac:dyDescent="0.2">
      <c r="A1255" s="9">
        <v>425593</v>
      </c>
      <c r="B1255" s="9" t="s">
        <v>3187</v>
      </c>
      <c r="C1255" s="9" t="s">
        <v>274</v>
      </c>
      <c r="D1255" s="9" t="s">
        <v>275</v>
      </c>
      <c r="E1255" s="9" t="s">
        <v>93</v>
      </c>
      <c r="F1255" s="188">
        <v>35065</v>
      </c>
      <c r="G1255" s="9" t="s">
        <v>34</v>
      </c>
      <c r="H1255" s="9" t="s">
        <v>31</v>
      </c>
      <c r="I1255" s="9" t="s">
        <v>172</v>
      </c>
      <c r="J1255" s="9" t="s">
        <v>29</v>
      </c>
      <c r="K1255" s="9">
        <v>2014</v>
      </c>
      <c r="L1255" s="9" t="s">
        <v>34</v>
      </c>
      <c r="N1255" s="9">
        <v>829</v>
      </c>
      <c r="O1255" s="188">
        <v>44595.534849537034</v>
      </c>
      <c r="P1255" s="9">
        <v>15000</v>
      </c>
      <c r="Q1255" s="9">
        <v>1000</v>
      </c>
    </row>
    <row r="1256" spans="1:28" x14ac:dyDescent="0.2">
      <c r="A1256" s="9">
        <v>425611</v>
      </c>
      <c r="B1256" s="9" t="s">
        <v>3188</v>
      </c>
      <c r="C1256" s="9" t="s">
        <v>277</v>
      </c>
      <c r="D1256" s="9" t="s">
        <v>328</v>
      </c>
      <c r="E1256" s="9" t="s">
        <v>93</v>
      </c>
      <c r="F1256" s="188">
        <v>32240</v>
      </c>
      <c r="G1256" s="9" t="s">
        <v>34</v>
      </c>
      <c r="H1256" s="9" t="s">
        <v>31</v>
      </c>
      <c r="I1256" s="9" t="s">
        <v>172</v>
      </c>
      <c r="J1256" s="9" t="s">
        <v>29</v>
      </c>
      <c r="K1256" s="9">
        <v>2006</v>
      </c>
      <c r="L1256" s="9" t="s">
        <v>374</v>
      </c>
      <c r="Y1256" s="9" t="s">
        <v>5282</v>
      </c>
      <c r="Z1256" s="9" t="s">
        <v>5283</v>
      </c>
      <c r="AA1256" s="9" t="s">
        <v>1204</v>
      </c>
      <c r="AB1256" s="9" t="s">
        <v>1180</v>
      </c>
    </row>
    <row r="1257" spans="1:28" x14ac:dyDescent="0.2">
      <c r="A1257" s="9">
        <v>425616</v>
      </c>
      <c r="B1257" s="9" t="s">
        <v>3189</v>
      </c>
      <c r="C1257" s="9" t="s">
        <v>306</v>
      </c>
      <c r="D1257" s="9" t="s">
        <v>567</v>
      </c>
      <c r="E1257" s="9" t="s">
        <v>93</v>
      </c>
      <c r="F1257" s="188">
        <v>35431</v>
      </c>
      <c r="G1257" s="9" t="s">
        <v>905</v>
      </c>
      <c r="H1257" s="9" t="s">
        <v>35</v>
      </c>
      <c r="I1257" s="9" t="s">
        <v>172</v>
      </c>
      <c r="J1257" s="9" t="s">
        <v>29</v>
      </c>
      <c r="K1257" s="9">
        <v>2016</v>
      </c>
      <c r="L1257" s="9" t="s">
        <v>374</v>
      </c>
    </row>
    <row r="1258" spans="1:28" x14ac:dyDescent="0.2">
      <c r="A1258" s="9">
        <v>425629</v>
      </c>
      <c r="B1258" s="9" t="s">
        <v>3190</v>
      </c>
      <c r="C1258" s="9" t="s">
        <v>539</v>
      </c>
      <c r="D1258" s="9" t="s">
        <v>797</v>
      </c>
      <c r="E1258" s="9" t="s">
        <v>93</v>
      </c>
      <c r="F1258" s="188">
        <v>35910</v>
      </c>
      <c r="G1258" s="9" t="s">
        <v>34</v>
      </c>
      <c r="H1258" s="9" t="s">
        <v>31</v>
      </c>
      <c r="I1258" s="9" t="s">
        <v>172</v>
      </c>
      <c r="J1258" s="9" t="s">
        <v>29</v>
      </c>
      <c r="K1258" s="9">
        <v>2016</v>
      </c>
      <c r="L1258" s="9" t="s">
        <v>34</v>
      </c>
      <c r="Y1258" s="9" t="s">
        <v>5284</v>
      </c>
      <c r="Z1258" s="9" t="s">
        <v>4575</v>
      </c>
      <c r="AA1258" s="9" t="s">
        <v>4457</v>
      </c>
      <c r="AB1258" s="9" t="s">
        <v>1038</v>
      </c>
    </row>
    <row r="1259" spans="1:28" x14ac:dyDescent="0.2">
      <c r="A1259" s="9">
        <v>425644</v>
      </c>
      <c r="B1259" s="9" t="s">
        <v>3191</v>
      </c>
      <c r="C1259" s="9" t="s">
        <v>308</v>
      </c>
      <c r="D1259" s="9" t="s">
        <v>970</v>
      </c>
      <c r="E1259" s="9" t="s">
        <v>93</v>
      </c>
      <c r="F1259" s="188">
        <v>35832</v>
      </c>
      <c r="G1259" s="9" t="s">
        <v>34</v>
      </c>
      <c r="H1259" s="9" t="s">
        <v>31</v>
      </c>
      <c r="I1259" s="9" t="s">
        <v>172</v>
      </c>
      <c r="J1259" s="9" t="s">
        <v>32</v>
      </c>
      <c r="K1259" s="9">
        <v>2016</v>
      </c>
      <c r="L1259" s="9" t="s">
        <v>34</v>
      </c>
      <c r="Y1259" s="9" t="s">
        <v>5285</v>
      </c>
      <c r="Z1259" s="9" t="s">
        <v>1083</v>
      </c>
      <c r="AA1259" s="9" t="s">
        <v>5286</v>
      </c>
      <c r="AB1259" s="9" t="s">
        <v>1038</v>
      </c>
    </row>
    <row r="1260" spans="1:28" x14ac:dyDescent="0.2">
      <c r="A1260" s="9">
        <v>425669</v>
      </c>
      <c r="B1260" s="9" t="s">
        <v>3192</v>
      </c>
      <c r="C1260" s="9" t="s">
        <v>399</v>
      </c>
      <c r="D1260" s="9" t="s">
        <v>415</v>
      </c>
      <c r="E1260" s="9" t="s">
        <v>93</v>
      </c>
      <c r="F1260" s="188">
        <v>33126</v>
      </c>
      <c r="G1260" s="9" t="s">
        <v>34</v>
      </c>
      <c r="H1260" s="9" t="s">
        <v>31</v>
      </c>
      <c r="I1260" s="9" t="s">
        <v>172</v>
      </c>
      <c r="J1260" s="9" t="s">
        <v>29</v>
      </c>
      <c r="K1260" s="9">
        <v>2009</v>
      </c>
      <c r="L1260" s="9" t="s">
        <v>34</v>
      </c>
      <c r="Y1260" s="9" t="s">
        <v>5287</v>
      </c>
      <c r="Z1260" s="9" t="s">
        <v>5288</v>
      </c>
      <c r="AA1260" s="9" t="s">
        <v>1283</v>
      </c>
      <c r="AB1260" s="9" t="s">
        <v>1070</v>
      </c>
    </row>
    <row r="1261" spans="1:28" x14ac:dyDescent="0.2">
      <c r="A1261" s="9">
        <v>425680</v>
      </c>
      <c r="B1261" s="9" t="s">
        <v>3193</v>
      </c>
      <c r="C1261" s="9" t="s">
        <v>266</v>
      </c>
      <c r="D1261" s="9" t="s">
        <v>682</v>
      </c>
      <c r="E1261" s="9" t="s">
        <v>93</v>
      </c>
      <c r="F1261" s="188">
        <v>35829</v>
      </c>
      <c r="G1261" s="9" t="s">
        <v>301</v>
      </c>
      <c r="H1261" s="9" t="s">
        <v>35</v>
      </c>
      <c r="I1261" s="9" t="s">
        <v>172</v>
      </c>
      <c r="J1261" s="9" t="s">
        <v>29</v>
      </c>
      <c r="K1261" s="9">
        <v>2016</v>
      </c>
      <c r="L1261" s="9" t="s">
        <v>34</v>
      </c>
      <c r="Y1261" s="9" t="s">
        <v>5289</v>
      </c>
      <c r="Z1261" s="9" t="s">
        <v>4462</v>
      </c>
      <c r="AA1261" s="9" t="s">
        <v>5290</v>
      </c>
      <c r="AB1261" s="9" t="s">
        <v>4213</v>
      </c>
    </row>
    <row r="1262" spans="1:28" x14ac:dyDescent="0.2">
      <c r="A1262" s="9">
        <v>425683</v>
      </c>
      <c r="B1262" s="9" t="s">
        <v>3194</v>
      </c>
      <c r="C1262" s="9" t="s">
        <v>3195</v>
      </c>
      <c r="D1262" s="9" t="s">
        <v>884</v>
      </c>
      <c r="E1262" s="9" t="s">
        <v>93</v>
      </c>
      <c r="F1262" s="188">
        <v>32736</v>
      </c>
      <c r="G1262" s="9" t="s">
        <v>34</v>
      </c>
      <c r="H1262" s="9" t="s">
        <v>31</v>
      </c>
      <c r="I1262" s="9" t="s">
        <v>172</v>
      </c>
      <c r="J1262" s="9" t="s">
        <v>29</v>
      </c>
      <c r="K1262" s="9">
        <v>2007</v>
      </c>
      <c r="L1262" s="9" t="s">
        <v>89</v>
      </c>
      <c r="Y1262" s="9" t="s">
        <v>5291</v>
      </c>
      <c r="Z1262" s="9" t="s">
        <v>5292</v>
      </c>
      <c r="AA1262" s="9" t="s">
        <v>1213</v>
      </c>
      <c r="AB1262" s="9" t="s">
        <v>1054</v>
      </c>
    </row>
    <row r="1263" spans="1:28" x14ac:dyDescent="0.2">
      <c r="A1263" s="9">
        <v>425698</v>
      </c>
      <c r="B1263" s="9" t="s">
        <v>3196</v>
      </c>
      <c r="C1263" s="9" t="s">
        <v>276</v>
      </c>
      <c r="D1263" s="9" t="s">
        <v>3197</v>
      </c>
      <c r="E1263" s="9" t="s">
        <v>93</v>
      </c>
      <c r="F1263" s="188">
        <v>33247</v>
      </c>
      <c r="G1263" s="9" t="s">
        <v>86</v>
      </c>
      <c r="H1263" s="9" t="s">
        <v>31</v>
      </c>
      <c r="I1263" s="9" t="s">
        <v>172</v>
      </c>
      <c r="K1263" s="9">
        <v>2010</v>
      </c>
      <c r="L1263" s="9" t="s">
        <v>86</v>
      </c>
      <c r="Y1263" s="9" t="s">
        <v>5293</v>
      </c>
      <c r="Z1263" s="9" t="s">
        <v>5294</v>
      </c>
      <c r="AA1263" s="9" t="s">
        <v>5295</v>
      </c>
      <c r="AB1263" s="9" t="s">
        <v>5296</v>
      </c>
    </row>
    <row r="1264" spans="1:28" x14ac:dyDescent="0.2">
      <c r="A1264" s="9">
        <v>425701</v>
      </c>
      <c r="B1264" s="9" t="s">
        <v>3198</v>
      </c>
      <c r="C1264" s="9" t="s">
        <v>331</v>
      </c>
      <c r="D1264" s="9" t="s">
        <v>329</v>
      </c>
      <c r="E1264" s="9" t="s">
        <v>93</v>
      </c>
      <c r="F1264" s="188">
        <v>32910</v>
      </c>
      <c r="G1264" s="9" t="s">
        <v>34</v>
      </c>
      <c r="H1264" s="9" t="s">
        <v>31</v>
      </c>
      <c r="I1264" s="9" t="s">
        <v>172</v>
      </c>
      <c r="J1264" s="9" t="s">
        <v>29</v>
      </c>
      <c r="K1264" s="9">
        <v>2009</v>
      </c>
      <c r="L1264" s="9" t="s">
        <v>34</v>
      </c>
      <c r="N1264" s="9">
        <v>1332</v>
      </c>
      <c r="O1264" s="188">
        <v>44616.427465277775</v>
      </c>
      <c r="P1264" s="9">
        <v>36000</v>
      </c>
    </row>
    <row r="1265" spans="1:28" x14ac:dyDescent="0.2">
      <c r="A1265" s="9">
        <v>425704</v>
      </c>
      <c r="B1265" s="9" t="s">
        <v>3199</v>
      </c>
      <c r="C1265" s="9" t="s">
        <v>308</v>
      </c>
      <c r="D1265" s="9" t="s">
        <v>3200</v>
      </c>
      <c r="E1265" s="9" t="s">
        <v>93</v>
      </c>
      <c r="F1265" s="188">
        <v>35932</v>
      </c>
      <c r="G1265" s="9" t="s">
        <v>86</v>
      </c>
      <c r="H1265" s="9" t="s">
        <v>31</v>
      </c>
      <c r="I1265" s="9" t="s">
        <v>172</v>
      </c>
      <c r="J1265" s="9" t="s">
        <v>32</v>
      </c>
      <c r="K1265" s="9">
        <v>2016</v>
      </c>
      <c r="L1265" s="9" t="s">
        <v>86</v>
      </c>
    </row>
    <row r="1266" spans="1:28" x14ac:dyDescent="0.2">
      <c r="A1266" s="9">
        <v>425707</v>
      </c>
      <c r="B1266" s="9" t="s">
        <v>3201</v>
      </c>
      <c r="C1266" s="9" t="s">
        <v>440</v>
      </c>
      <c r="D1266" s="9" t="s">
        <v>406</v>
      </c>
      <c r="E1266" s="9" t="s">
        <v>92</v>
      </c>
      <c r="F1266" s="188">
        <v>34603</v>
      </c>
      <c r="G1266" s="9" t="s">
        <v>53</v>
      </c>
      <c r="H1266" s="9" t="s">
        <v>31</v>
      </c>
      <c r="I1266" s="9" t="s">
        <v>172</v>
      </c>
      <c r="J1266" s="9" t="s">
        <v>29</v>
      </c>
      <c r="K1266" s="9">
        <v>2012</v>
      </c>
      <c r="L1266" s="9" t="s">
        <v>374</v>
      </c>
      <c r="Q1266" s="9">
        <v>2000</v>
      </c>
      <c r="V1266" s="9" t="s">
        <v>269</v>
      </c>
      <c r="W1266" s="9" t="s">
        <v>269</v>
      </c>
    </row>
    <row r="1267" spans="1:28" x14ac:dyDescent="0.2">
      <c r="A1267" s="9">
        <v>425717</v>
      </c>
      <c r="B1267" s="9" t="s">
        <v>3202</v>
      </c>
      <c r="C1267" s="9" t="s">
        <v>878</v>
      </c>
      <c r="D1267" s="9" t="s">
        <v>420</v>
      </c>
      <c r="E1267" s="9" t="s">
        <v>93</v>
      </c>
      <c r="F1267" s="188">
        <v>33121</v>
      </c>
      <c r="G1267" s="9" t="s">
        <v>338</v>
      </c>
      <c r="H1267" s="9" t="s">
        <v>31</v>
      </c>
      <c r="I1267" s="9" t="s">
        <v>172</v>
      </c>
      <c r="K1267" s="9">
        <v>2009</v>
      </c>
      <c r="L1267" s="9" t="s">
        <v>46</v>
      </c>
      <c r="Y1267" s="9" t="s">
        <v>1143</v>
      </c>
      <c r="Z1267" s="9" t="s">
        <v>1144</v>
      </c>
      <c r="AA1267" s="9" t="s">
        <v>1145</v>
      </c>
      <c r="AB1267" s="9" t="s">
        <v>1146</v>
      </c>
    </row>
    <row r="1268" spans="1:28" x14ac:dyDescent="0.2">
      <c r="A1268" s="9">
        <v>425740</v>
      </c>
      <c r="B1268" s="9" t="s">
        <v>3203</v>
      </c>
      <c r="C1268" s="9" t="s">
        <v>432</v>
      </c>
      <c r="D1268" s="9" t="s">
        <v>3204</v>
      </c>
      <c r="E1268" s="9" t="s">
        <v>92</v>
      </c>
      <c r="F1268" s="188">
        <v>34627</v>
      </c>
      <c r="G1268" s="9" t="s">
        <v>3205</v>
      </c>
      <c r="H1268" s="9" t="s">
        <v>31</v>
      </c>
      <c r="I1268" s="9" t="s">
        <v>172</v>
      </c>
      <c r="J1268" s="9" t="s">
        <v>29</v>
      </c>
      <c r="K1268" s="9">
        <v>2013</v>
      </c>
      <c r="L1268" s="9" t="s">
        <v>46</v>
      </c>
      <c r="Q1268" s="9">
        <v>2000</v>
      </c>
      <c r="W1268" s="9" t="s">
        <v>269</v>
      </c>
    </row>
    <row r="1269" spans="1:28" x14ac:dyDescent="0.2">
      <c r="A1269" s="9">
        <v>425751</v>
      </c>
      <c r="B1269" s="9" t="s">
        <v>3206</v>
      </c>
      <c r="C1269" s="9" t="s">
        <v>417</v>
      </c>
      <c r="D1269" s="9" t="s">
        <v>3207</v>
      </c>
      <c r="E1269" s="9" t="s">
        <v>92</v>
      </c>
      <c r="F1269" s="188">
        <v>35099</v>
      </c>
      <c r="G1269" s="9" t="s">
        <v>3208</v>
      </c>
      <c r="H1269" s="9" t="s">
        <v>31</v>
      </c>
      <c r="I1269" s="9" t="s">
        <v>172</v>
      </c>
      <c r="J1269" s="9" t="s">
        <v>29</v>
      </c>
      <c r="K1269" s="9">
        <v>2014</v>
      </c>
      <c r="L1269" s="9" t="s">
        <v>3208</v>
      </c>
    </row>
    <row r="1270" spans="1:28" x14ac:dyDescent="0.2">
      <c r="A1270" s="9">
        <v>425752</v>
      </c>
      <c r="B1270" s="9" t="s">
        <v>3209</v>
      </c>
      <c r="C1270" s="9" t="s">
        <v>1322</v>
      </c>
      <c r="D1270" s="9" t="s">
        <v>369</v>
      </c>
      <c r="E1270" s="9" t="s">
        <v>93</v>
      </c>
      <c r="F1270" s="188">
        <v>30482</v>
      </c>
      <c r="G1270" s="9" t="s">
        <v>34</v>
      </c>
      <c r="H1270" s="9" t="s">
        <v>31</v>
      </c>
      <c r="I1270" s="9" t="s">
        <v>172</v>
      </c>
      <c r="J1270" s="9" t="s">
        <v>29</v>
      </c>
      <c r="K1270" s="9">
        <v>2002</v>
      </c>
      <c r="L1270" s="9" t="s">
        <v>34</v>
      </c>
      <c r="Y1270" s="9" t="s">
        <v>5297</v>
      </c>
      <c r="Z1270" s="9" t="s">
        <v>4554</v>
      </c>
      <c r="AA1270" s="9" t="s">
        <v>1086</v>
      </c>
      <c r="AB1270" s="9" t="s">
        <v>1072</v>
      </c>
    </row>
    <row r="1271" spans="1:28" x14ac:dyDescent="0.2">
      <c r="A1271" s="9">
        <v>425755</v>
      </c>
      <c r="B1271" s="9" t="s">
        <v>3210</v>
      </c>
      <c r="C1271" s="9" t="s">
        <v>782</v>
      </c>
      <c r="D1271" s="9" t="s">
        <v>285</v>
      </c>
      <c r="E1271" s="9" t="s">
        <v>92</v>
      </c>
      <c r="F1271" s="188">
        <v>33974</v>
      </c>
      <c r="G1271" s="9" t="s">
        <v>3211</v>
      </c>
      <c r="H1271" s="9" t="s">
        <v>31</v>
      </c>
      <c r="I1271" s="9" t="s">
        <v>172</v>
      </c>
      <c r="J1271" s="9" t="s">
        <v>29</v>
      </c>
      <c r="K1271" s="9">
        <v>2014</v>
      </c>
      <c r="L1271" s="9" t="s">
        <v>46</v>
      </c>
      <c r="Y1271" s="9" t="s">
        <v>5298</v>
      </c>
      <c r="Z1271" s="9" t="s">
        <v>5299</v>
      </c>
      <c r="AA1271" s="9" t="s">
        <v>4333</v>
      </c>
      <c r="AB1271" s="9" t="s">
        <v>1052</v>
      </c>
    </row>
    <row r="1272" spans="1:28" x14ac:dyDescent="0.2">
      <c r="A1272" s="9">
        <v>425762</v>
      </c>
      <c r="B1272" s="9" t="s">
        <v>3212</v>
      </c>
      <c r="C1272" s="9" t="s">
        <v>266</v>
      </c>
      <c r="D1272" s="9" t="s">
        <v>961</v>
      </c>
      <c r="E1272" s="9" t="s">
        <v>93</v>
      </c>
      <c r="F1272" s="188">
        <v>34731</v>
      </c>
      <c r="G1272" s="9" t="s">
        <v>660</v>
      </c>
      <c r="H1272" s="9" t="s">
        <v>31</v>
      </c>
      <c r="I1272" s="9" t="s">
        <v>172</v>
      </c>
      <c r="J1272" s="9" t="s">
        <v>29</v>
      </c>
      <c r="K1272" s="9">
        <v>2012</v>
      </c>
      <c r="L1272" s="9" t="s">
        <v>74</v>
      </c>
      <c r="Y1272" s="9" t="s">
        <v>5300</v>
      </c>
      <c r="Z1272" s="9" t="s">
        <v>5301</v>
      </c>
      <c r="AA1272" s="9" t="s">
        <v>1100</v>
      </c>
      <c r="AB1272" s="9" t="s">
        <v>5302</v>
      </c>
    </row>
    <row r="1273" spans="1:28" x14ac:dyDescent="0.2">
      <c r="A1273" s="9">
        <v>425770</v>
      </c>
      <c r="B1273" s="9" t="s">
        <v>3213</v>
      </c>
      <c r="C1273" s="9" t="s">
        <v>284</v>
      </c>
      <c r="D1273" s="9" t="s">
        <v>3214</v>
      </c>
      <c r="E1273" s="9" t="s">
        <v>93</v>
      </c>
      <c r="G1273" s="9" t="s">
        <v>34</v>
      </c>
      <c r="H1273" s="9" t="s">
        <v>31</v>
      </c>
      <c r="I1273" s="9" t="s">
        <v>172</v>
      </c>
      <c r="J1273" s="9" t="s">
        <v>29</v>
      </c>
      <c r="K1273" s="9">
        <v>2003</v>
      </c>
      <c r="L1273" s="9" t="s">
        <v>34</v>
      </c>
      <c r="Y1273" s="9" t="s">
        <v>5303</v>
      </c>
      <c r="Z1273" s="9" t="s">
        <v>5304</v>
      </c>
      <c r="AA1273" s="9" t="s">
        <v>5305</v>
      </c>
      <c r="AB1273" s="9" t="s">
        <v>1070</v>
      </c>
    </row>
    <row r="1274" spans="1:28" x14ac:dyDescent="0.2">
      <c r="A1274" s="9">
        <v>425810</v>
      </c>
      <c r="B1274" s="9" t="s">
        <v>3215</v>
      </c>
      <c r="C1274" s="9" t="s">
        <v>409</v>
      </c>
      <c r="D1274" s="9" t="s">
        <v>333</v>
      </c>
      <c r="E1274" s="9" t="s">
        <v>92</v>
      </c>
      <c r="F1274" s="188">
        <v>36161</v>
      </c>
      <c r="G1274" s="9" t="s">
        <v>933</v>
      </c>
      <c r="H1274" s="9" t="s">
        <v>35</v>
      </c>
      <c r="I1274" s="9" t="s">
        <v>172</v>
      </c>
      <c r="J1274" s="9" t="s">
        <v>32</v>
      </c>
      <c r="K1274" s="9" t="s">
        <v>450</v>
      </c>
      <c r="L1274" s="9" t="s">
        <v>46</v>
      </c>
      <c r="Y1274" s="9" t="s">
        <v>5306</v>
      </c>
      <c r="Z1274" s="9" t="s">
        <v>5307</v>
      </c>
      <c r="AA1274" s="9" t="s">
        <v>5308</v>
      </c>
      <c r="AB1274" s="9" t="s">
        <v>1038</v>
      </c>
    </row>
    <row r="1275" spans="1:28" x14ac:dyDescent="0.2">
      <c r="A1275" s="9">
        <v>425812</v>
      </c>
      <c r="B1275" s="9" t="s">
        <v>3216</v>
      </c>
      <c r="C1275" s="9" t="s">
        <v>345</v>
      </c>
      <c r="D1275" s="9" t="s">
        <v>329</v>
      </c>
      <c r="E1275" s="9" t="s">
        <v>92</v>
      </c>
      <c r="F1275" s="188">
        <v>36526</v>
      </c>
      <c r="G1275" s="9" t="s">
        <v>34</v>
      </c>
      <c r="H1275" s="9" t="s">
        <v>31</v>
      </c>
      <c r="I1275" s="9" t="s">
        <v>172</v>
      </c>
      <c r="J1275" s="9" t="s">
        <v>29</v>
      </c>
      <c r="K1275" s="9">
        <v>2017</v>
      </c>
      <c r="L1275" s="9" t="s">
        <v>89</v>
      </c>
    </row>
    <row r="1276" spans="1:28" x14ac:dyDescent="0.2">
      <c r="A1276" s="9">
        <v>425817</v>
      </c>
      <c r="B1276" s="9" t="s">
        <v>900</v>
      </c>
      <c r="C1276" s="9" t="s">
        <v>480</v>
      </c>
      <c r="D1276" s="9" t="s">
        <v>901</v>
      </c>
      <c r="E1276" s="9" t="s">
        <v>93</v>
      </c>
      <c r="F1276" s="188">
        <v>36321</v>
      </c>
      <c r="G1276" s="9" t="s">
        <v>34</v>
      </c>
      <c r="H1276" s="9" t="s">
        <v>31</v>
      </c>
      <c r="I1276" s="9" t="s">
        <v>172</v>
      </c>
      <c r="J1276" s="9" t="s">
        <v>32</v>
      </c>
      <c r="K1276" s="9">
        <v>2017</v>
      </c>
      <c r="L1276" s="9" t="s">
        <v>34</v>
      </c>
      <c r="Y1276" s="9" t="s">
        <v>5309</v>
      </c>
      <c r="Z1276" s="9" t="s">
        <v>5310</v>
      </c>
      <c r="AA1276" s="9" t="s">
        <v>1219</v>
      </c>
      <c r="AB1276" s="9" t="s">
        <v>1070</v>
      </c>
    </row>
    <row r="1277" spans="1:28" x14ac:dyDescent="0.2">
      <c r="A1277" s="9">
        <v>425820</v>
      </c>
      <c r="B1277" s="9" t="s">
        <v>3217</v>
      </c>
      <c r="C1277" s="9" t="s">
        <v>424</v>
      </c>
      <c r="D1277" s="9" t="s">
        <v>275</v>
      </c>
      <c r="E1277" s="9" t="s">
        <v>92</v>
      </c>
      <c r="F1277" s="188">
        <v>36360</v>
      </c>
      <c r="G1277" s="9" t="s">
        <v>34</v>
      </c>
      <c r="H1277" s="9" t="s">
        <v>31</v>
      </c>
      <c r="I1277" s="9" t="s">
        <v>172</v>
      </c>
      <c r="J1277" s="9" t="s">
        <v>32</v>
      </c>
      <c r="K1277" s="9">
        <v>2018</v>
      </c>
      <c r="L1277" s="9" t="s">
        <v>34</v>
      </c>
      <c r="Y1277" s="9" t="s">
        <v>5311</v>
      </c>
      <c r="Z1277" s="9" t="s">
        <v>1267</v>
      </c>
      <c r="AA1277" s="9" t="s">
        <v>4847</v>
      </c>
      <c r="AB1277" s="9" t="s">
        <v>1072</v>
      </c>
    </row>
    <row r="1278" spans="1:28" x14ac:dyDescent="0.2">
      <c r="A1278" s="9">
        <v>425828</v>
      </c>
      <c r="B1278" s="9" t="s">
        <v>897</v>
      </c>
      <c r="C1278" s="9" t="s">
        <v>676</v>
      </c>
      <c r="D1278" s="9" t="s">
        <v>403</v>
      </c>
      <c r="E1278" s="9" t="s">
        <v>93</v>
      </c>
      <c r="F1278" s="188">
        <v>35150</v>
      </c>
      <c r="G1278" s="9" t="s">
        <v>34</v>
      </c>
      <c r="H1278" s="9" t="s">
        <v>31</v>
      </c>
      <c r="I1278" s="9" t="s">
        <v>172</v>
      </c>
      <c r="J1278" s="9" t="s">
        <v>32</v>
      </c>
      <c r="K1278" s="9" t="s">
        <v>859</v>
      </c>
      <c r="L1278" s="9" t="s">
        <v>34</v>
      </c>
      <c r="Y1278" s="9" t="s">
        <v>5312</v>
      </c>
      <c r="Z1278" s="9" t="s">
        <v>1224</v>
      </c>
      <c r="AA1278" s="9" t="s">
        <v>4047</v>
      </c>
      <c r="AB1278" s="9" t="s">
        <v>1054</v>
      </c>
    </row>
    <row r="1279" spans="1:28" x14ac:dyDescent="0.2">
      <c r="A1279" s="9">
        <v>425832</v>
      </c>
      <c r="B1279" s="9" t="s">
        <v>3218</v>
      </c>
      <c r="C1279" s="9" t="s">
        <v>3219</v>
      </c>
      <c r="D1279" s="9" t="s">
        <v>1003</v>
      </c>
      <c r="E1279" s="9" t="s">
        <v>93</v>
      </c>
      <c r="F1279" s="188">
        <v>34102</v>
      </c>
      <c r="G1279" s="9" t="s">
        <v>996</v>
      </c>
      <c r="H1279" s="9" t="s">
        <v>31</v>
      </c>
      <c r="I1279" s="9" t="s">
        <v>172</v>
      </c>
      <c r="J1279" s="9" t="s">
        <v>29</v>
      </c>
      <c r="K1279" s="9">
        <v>2011</v>
      </c>
      <c r="L1279" s="9" t="s">
        <v>46</v>
      </c>
    </row>
    <row r="1280" spans="1:28" x14ac:dyDescent="0.2">
      <c r="A1280" s="9">
        <v>425841</v>
      </c>
      <c r="B1280" s="9" t="s">
        <v>3220</v>
      </c>
      <c r="C1280" s="9" t="s">
        <v>480</v>
      </c>
      <c r="D1280" s="9" t="s">
        <v>715</v>
      </c>
      <c r="E1280" s="9" t="s">
        <v>93</v>
      </c>
      <c r="F1280" s="188" t="s">
        <v>3221</v>
      </c>
      <c r="G1280" s="9" t="s">
        <v>43</v>
      </c>
      <c r="H1280" s="9" t="s">
        <v>31</v>
      </c>
      <c r="I1280" s="9" t="s">
        <v>172</v>
      </c>
      <c r="J1280" s="9" t="s">
        <v>29</v>
      </c>
      <c r="K1280" s="9">
        <v>2012</v>
      </c>
      <c r="L1280" s="9" t="s">
        <v>46</v>
      </c>
      <c r="Y1280" s="9" t="s">
        <v>5313</v>
      </c>
      <c r="Z1280" s="9" t="s">
        <v>1140</v>
      </c>
      <c r="AA1280" s="9" t="s">
        <v>5314</v>
      </c>
      <c r="AB1280" s="9" t="s">
        <v>3853</v>
      </c>
    </row>
    <row r="1281" spans="1:28" x14ac:dyDescent="0.2">
      <c r="A1281" s="9">
        <v>425843</v>
      </c>
      <c r="B1281" s="9" t="s">
        <v>3222</v>
      </c>
      <c r="C1281" s="9" t="s">
        <v>284</v>
      </c>
      <c r="D1281" s="9" t="s">
        <v>531</v>
      </c>
      <c r="E1281" s="9" t="s">
        <v>93</v>
      </c>
      <c r="F1281" s="188">
        <v>35796</v>
      </c>
      <c r="G1281" s="9" t="s">
        <v>3223</v>
      </c>
      <c r="H1281" s="9" t="s">
        <v>31</v>
      </c>
      <c r="I1281" s="9" t="s">
        <v>172</v>
      </c>
      <c r="J1281" s="9" t="s">
        <v>29</v>
      </c>
      <c r="K1281" s="9">
        <v>2016</v>
      </c>
      <c r="L1281" s="9" t="s">
        <v>56</v>
      </c>
      <c r="Y1281" s="9" t="s">
        <v>1143</v>
      </c>
      <c r="Z1281" s="9" t="s">
        <v>1144</v>
      </c>
      <c r="AA1281" s="9" t="s">
        <v>1145</v>
      </c>
      <c r="AB1281" s="9" t="s">
        <v>1146</v>
      </c>
    </row>
    <row r="1282" spans="1:28" x14ac:dyDescent="0.2">
      <c r="A1282" s="9">
        <v>425845</v>
      </c>
      <c r="B1282" s="9" t="s">
        <v>3224</v>
      </c>
      <c r="C1282" s="9" t="s">
        <v>3225</v>
      </c>
      <c r="D1282" s="9" t="s">
        <v>3226</v>
      </c>
      <c r="E1282" s="9" t="s">
        <v>93</v>
      </c>
      <c r="F1282" s="188">
        <v>35065</v>
      </c>
      <c r="H1282" s="9" t="s">
        <v>31</v>
      </c>
      <c r="I1282" s="9" t="s">
        <v>172</v>
      </c>
      <c r="J1282" s="9" t="s">
        <v>29</v>
      </c>
      <c r="K1282" s="9">
        <v>2013</v>
      </c>
      <c r="L1282" s="9" t="s">
        <v>74</v>
      </c>
      <c r="Y1282" s="9" t="s">
        <v>5315</v>
      </c>
      <c r="Z1282" s="9" t="s">
        <v>5316</v>
      </c>
      <c r="AA1282" s="9" t="s">
        <v>4082</v>
      </c>
      <c r="AB1282" s="9" t="s">
        <v>5317</v>
      </c>
    </row>
    <row r="1283" spans="1:28" x14ac:dyDescent="0.2">
      <c r="A1283" s="9">
        <v>425849</v>
      </c>
      <c r="B1283" s="9" t="s">
        <v>3227</v>
      </c>
      <c r="C1283" s="9" t="s">
        <v>347</v>
      </c>
      <c r="D1283" s="9" t="s">
        <v>376</v>
      </c>
      <c r="E1283" s="9" t="s">
        <v>93</v>
      </c>
      <c r="F1283" s="188">
        <v>36404</v>
      </c>
      <c r="G1283" s="9" t="s">
        <v>34</v>
      </c>
      <c r="H1283" s="9" t="s">
        <v>31</v>
      </c>
      <c r="I1283" s="9" t="s">
        <v>172</v>
      </c>
      <c r="J1283" s="9" t="s">
        <v>29</v>
      </c>
      <c r="K1283" s="9">
        <v>2016</v>
      </c>
      <c r="L1283" s="9" t="s">
        <v>34</v>
      </c>
      <c r="Y1283" s="9" t="s">
        <v>5318</v>
      </c>
      <c r="Z1283" s="9" t="s">
        <v>1202</v>
      </c>
      <c r="AA1283" s="9" t="s">
        <v>5319</v>
      </c>
      <c r="AB1283" s="9" t="s">
        <v>1072</v>
      </c>
    </row>
    <row r="1284" spans="1:28" x14ac:dyDescent="0.2">
      <c r="A1284" s="9">
        <v>425850</v>
      </c>
      <c r="B1284" s="9" t="s">
        <v>3228</v>
      </c>
      <c r="C1284" s="9" t="s">
        <v>307</v>
      </c>
      <c r="D1284" s="9" t="s">
        <v>346</v>
      </c>
      <c r="E1284" s="9" t="s">
        <v>92</v>
      </c>
      <c r="F1284" s="188">
        <v>36352</v>
      </c>
      <c r="G1284" s="9" t="s">
        <v>3229</v>
      </c>
      <c r="H1284" s="9" t="s">
        <v>31</v>
      </c>
      <c r="I1284" s="9" t="s">
        <v>172</v>
      </c>
      <c r="J1284" s="9" t="s">
        <v>32</v>
      </c>
      <c r="K1284" s="9">
        <v>2018</v>
      </c>
      <c r="L1284" s="9" t="s">
        <v>34</v>
      </c>
      <c r="Y1284" s="9" t="s">
        <v>5320</v>
      </c>
      <c r="Z1284" s="9" t="s">
        <v>4244</v>
      </c>
      <c r="AA1284" s="9" t="s">
        <v>5321</v>
      </c>
      <c r="AB1284" s="9" t="s">
        <v>1054</v>
      </c>
    </row>
    <row r="1285" spans="1:28" x14ac:dyDescent="0.2">
      <c r="A1285" s="9">
        <v>425851</v>
      </c>
      <c r="B1285" s="9" t="s">
        <v>3230</v>
      </c>
      <c r="C1285" s="9" t="s">
        <v>606</v>
      </c>
      <c r="D1285" s="9" t="s">
        <v>362</v>
      </c>
      <c r="E1285" s="9" t="s">
        <v>93</v>
      </c>
      <c r="F1285" s="188">
        <v>34700</v>
      </c>
      <c r="H1285" s="9" t="s">
        <v>31</v>
      </c>
      <c r="I1285" s="9" t="s">
        <v>172</v>
      </c>
      <c r="J1285" s="9" t="s">
        <v>29</v>
      </c>
      <c r="K1285" s="9">
        <v>2012</v>
      </c>
      <c r="L1285" s="9" t="s">
        <v>83</v>
      </c>
      <c r="Y1285" s="9" t="s">
        <v>5322</v>
      </c>
      <c r="Z1285" s="9" t="s">
        <v>5323</v>
      </c>
      <c r="AA1285" s="9" t="s">
        <v>4620</v>
      </c>
      <c r="AB1285" s="9" t="s">
        <v>1099</v>
      </c>
    </row>
    <row r="1286" spans="1:28" x14ac:dyDescent="0.2">
      <c r="A1286" s="9">
        <v>425861</v>
      </c>
      <c r="B1286" s="9" t="s">
        <v>3231</v>
      </c>
      <c r="C1286" s="9" t="s">
        <v>3232</v>
      </c>
      <c r="D1286" s="9" t="s">
        <v>278</v>
      </c>
      <c r="E1286" s="9" t="s">
        <v>93</v>
      </c>
      <c r="F1286" s="188">
        <v>36526</v>
      </c>
      <c r="H1286" s="9" t="s">
        <v>31</v>
      </c>
      <c r="I1286" s="9" t="s">
        <v>172</v>
      </c>
      <c r="J1286" s="9" t="s">
        <v>29</v>
      </c>
      <c r="K1286" s="9">
        <v>2017</v>
      </c>
      <c r="L1286" s="9" t="s">
        <v>34</v>
      </c>
      <c r="Y1286" s="9" t="s">
        <v>5324</v>
      </c>
      <c r="Z1286" s="9" t="s">
        <v>3900</v>
      </c>
      <c r="AA1286" s="9" t="s">
        <v>1055</v>
      </c>
      <c r="AB1286" s="9" t="s">
        <v>5325</v>
      </c>
    </row>
    <row r="1287" spans="1:28" x14ac:dyDescent="0.2">
      <c r="A1287" s="9">
        <v>425862</v>
      </c>
      <c r="B1287" s="9" t="s">
        <v>3233</v>
      </c>
      <c r="C1287" s="9" t="s">
        <v>766</v>
      </c>
      <c r="D1287" s="9" t="s">
        <v>964</v>
      </c>
      <c r="E1287" s="9" t="s">
        <v>93</v>
      </c>
      <c r="F1287" s="188">
        <v>31048</v>
      </c>
      <c r="G1287" s="9" t="s">
        <v>34</v>
      </c>
      <c r="H1287" s="9" t="s">
        <v>31</v>
      </c>
      <c r="I1287" s="9" t="s">
        <v>172</v>
      </c>
      <c r="J1287" s="9" t="s">
        <v>32</v>
      </c>
      <c r="K1287" s="9">
        <v>2019</v>
      </c>
      <c r="L1287" s="9" t="s">
        <v>34</v>
      </c>
    </row>
    <row r="1288" spans="1:28" x14ac:dyDescent="0.2">
      <c r="A1288" s="9">
        <v>425865</v>
      </c>
      <c r="B1288" s="9" t="s">
        <v>3234</v>
      </c>
      <c r="C1288" s="9" t="s">
        <v>284</v>
      </c>
      <c r="D1288" s="9" t="s">
        <v>934</v>
      </c>
      <c r="E1288" s="9" t="s">
        <v>92</v>
      </c>
      <c r="F1288" s="188">
        <v>35796</v>
      </c>
      <c r="G1288" s="9" t="s">
        <v>34</v>
      </c>
      <c r="H1288" s="9" t="s">
        <v>35</v>
      </c>
      <c r="I1288" s="9" t="s">
        <v>172</v>
      </c>
      <c r="J1288" s="9" t="s">
        <v>29</v>
      </c>
      <c r="K1288" s="9">
        <v>2016</v>
      </c>
      <c r="L1288" s="9" t="s">
        <v>34</v>
      </c>
      <c r="Y1288" s="9" t="s">
        <v>5326</v>
      </c>
      <c r="Z1288" s="9" t="s">
        <v>1096</v>
      </c>
      <c r="AA1288" s="9" t="s">
        <v>5327</v>
      </c>
      <c r="AB1288" s="9" t="s">
        <v>5328</v>
      </c>
    </row>
    <row r="1289" spans="1:28" x14ac:dyDescent="0.2">
      <c r="A1289" s="9">
        <v>425880</v>
      </c>
      <c r="B1289" s="9" t="s">
        <v>3235</v>
      </c>
      <c r="C1289" s="9" t="s">
        <v>389</v>
      </c>
      <c r="D1289" s="9" t="s">
        <v>322</v>
      </c>
      <c r="E1289" s="9" t="s">
        <v>93</v>
      </c>
      <c r="F1289" s="188">
        <v>36216</v>
      </c>
      <c r="G1289" s="9" t="s">
        <v>781</v>
      </c>
      <c r="H1289" s="9" t="s">
        <v>31</v>
      </c>
      <c r="I1289" s="9" t="s">
        <v>172</v>
      </c>
      <c r="J1289" s="9" t="s">
        <v>32</v>
      </c>
      <c r="K1289" s="9" t="s">
        <v>450</v>
      </c>
      <c r="L1289" s="9" t="s">
        <v>46</v>
      </c>
      <c r="Y1289" s="9" t="s">
        <v>5329</v>
      </c>
      <c r="Z1289" s="9" t="s">
        <v>1239</v>
      </c>
      <c r="AA1289" s="9" t="s">
        <v>1137</v>
      </c>
      <c r="AB1289" s="9" t="s">
        <v>1072</v>
      </c>
    </row>
    <row r="1290" spans="1:28" x14ac:dyDescent="0.2">
      <c r="A1290" s="9">
        <v>425884</v>
      </c>
      <c r="B1290" s="9" t="s">
        <v>3236</v>
      </c>
      <c r="C1290" s="9" t="s">
        <v>1009</v>
      </c>
      <c r="D1290" s="9" t="s">
        <v>3237</v>
      </c>
      <c r="E1290" s="9" t="s">
        <v>93</v>
      </c>
      <c r="F1290" s="188">
        <v>32613</v>
      </c>
      <c r="G1290" s="9" t="s">
        <v>83</v>
      </c>
      <c r="H1290" s="9" t="s">
        <v>31</v>
      </c>
      <c r="I1290" s="9" t="s">
        <v>172</v>
      </c>
      <c r="J1290" s="9" t="s">
        <v>29</v>
      </c>
      <c r="K1290" s="9">
        <v>2014</v>
      </c>
      <c r="L1290" s="9" t="s">
        <v>89</v>
      </c>
      <c r="Y1290" s="9" t="s">
        <v>5330</v>
      </c>
      <c r="Z1290" s="9" t="s">
        <v>5331</v>
      </c>
      <c r="AA1290" s="9" t="s">
        <v>5332</v>
      </c>
      <c r="AB1290" s="9" t="s">
        <v>5333</v>
      </c>
    </row>
    <row r="1291" spans="1:28" x14ac:dyDescent="0.2">
      <c r="A1291" s="9">
        <v>425887</v>
      </c>
      <c r="B1291" s="9" t="s">
        <v>3238</v>
      </c>
      <c r="C1291" s="9" t="s">
        <v>3239</v>
      </c>
      <c r="D1291" s="9" t="s">
        <v>464</v>
      </c>
      <c r="E1291" s="9" t="s">
        <v>93</v>
      </c>
      <c r="F1291" s="188">
        <v>35652</v>
      </c>
      <c r="G1291" s="9" t="s">
        <v>954</v>
      </c>
      <c r="H1291" s="9" t="s">
        <v>31</v>
      </c>
      <c r="I1291" s="9" t="s">
        <v>172</v>
      </c>
      <c r="J1291" s="9" t="s">
        <v>29</v>
      </c>
      <c r="K1291" s="9">
        <v>2015</v>
      </c>
      <c r="L1291" s="9" t="s">
        <v>46</v>
      </c>
      <c r="Y1291" s="9" t="s">
        <v>5334</v>
      </c>
      <c r="Z1291" s="9" t="s">
        <v>5335</v>
      </c>
      <c r="AA1291" s="9" t="s">
        <v>5336</v>
      </c>
      <c r="AB1291" s="9" t="s">
        <v>5337</v>
      </c>
    </row>
    <row r="1292" spans="1:28" x14ac:dyDescent="0.2">
      <c r="A1292" s="9">
        <v>425900</v>
      </c>
      <c r="B1292" s="9" t="s">
        <v>3240</v>
      </c>
      <c r="C1292" s="9" t="s">
        <v>480</v>
      </c>
      <c r="D1292" s="9" t="s">
        <v>3241</v>
      </c>
      <c r="E1292" s="9" t="s">
        <v>93</v>
      </c>
      <c r="F1292" s="188">
        <v>36526</v>
      </c>
      <c r="G1292" s="9" t="s">
        <v>3242</v>
      </c>
      <c r="H1292" s="9" t="s">
        <v>31</v>
      </c>
      <c r="I1292" s="9" t="s">
        <v>172</v>
      </c>
      <c r="J1292" s="9" t="s">
        <v>29</v>
      </c>
      <c r="K1292" s="9">
        <v>2017</v>
      </c>
      <c r="L1292" s="9" t="s">
        <v>46</v>
      </c>
    </row>
    <row r="1293" spans="1:28" x14ac:dyDescent="0.2">
      <c r="A1293" s="9">
        <v>425903</v>
      </c>
      <c r="B1293" s="9" t="s">
        <v>3243</v>
      </c>
      <c r="C1293" s="9" t="s">
        <v>457</v>
      </c>
      <c r="D1293" s="9" t="s">
        <v>3244</v>
      </c>
      <c r="E1293" s="9" t="s">
        <v>92</v>
      </c>
      <c r="F1293" s="188" t="s">
        <v>3245</v>
      </c>
      <c r="G1293" s="9" t="s">
        <v>268</v>
      </c>
      <c r="H1293" s="9" t="s">
        <v>31</v>
      </c>
      <c r="I1293" s="9" t="s">
        <v>172</v>
      </c>
      <c r="J1293" s="9" t="s">
        <v>32</v>
      </c>
      <c r="K1293" s="9">
        <v>2017</v>
      </c>
      <c r="L1293" s="9" t="s">
        <v>34</v>
      </c>
      <c r="Y1293" s="9" t="s">
        <v>5338</v>
      </c>
      <c r="Z1293" s="9" t="s">
        <v>3842</v>
      </c>
      <c r="AA1293" s="9" t="s">
        <v>1126</v>
      </c>
      <c r="AB1293" s="9" t="s">
        <v>1054</v>
      </c>
    </row>
    <row r="1294" spans="1:28" x14ac:dyDescent="0.2">
      <c r="A1294" s="9">
        <v>425904</v>
      </c>
      <c r="B1294" s="9" t="s">
        <v>3246</v>
      </c>
      <c r="C1294" s="9" t="s">
        <v>695</v>
      </c>
      <c r="D1294" s="9" t="s">
        <v>271</v>
      </c>
      <c r="E1294" s="9" t="s">
        <v>93</v>
      </c>
      <c r="F1294" s="188" t="s">
        <v>3247</v>
      </c>
      <c r="G1294" s="9" t="s">
        <v>34</v>
      </c>
      <c r="H1294" s="9" t="s">
        <v>31</v>
      </c>
      <c r="I1294" s="9" t="s">
        <v>172</v>
      </c>
      <c r="J1294" s="9" t="s">
        <v>32</v>
      </c>
      <c r="K1294" s="9">
        <v>2049</v>
      </c>
      <c r="L1294" s="9" t="s">
        <v>34</v>
      </c>
      <c r="Y1294" s="9" t="s">
        <v>5339</v>
      </c>
      <c r="Z1294" s="9" t="s">
        <v>1221</v>
      </c>
      <c r="AA1294" s="9" t="s">
        <v>5340</v>
      </c>
      <c r="AB1294" s="9" t="s">
        <v>1054</v>
      </c>
    </row>
    <row r="1295" spans="1:28" x14ac:dyDescent="0.2">
      <c r="A1295" s="9">
        <v>425909</v>
      </c>
      <c r="B1295" s="9" t="s">
        <v>3248</v>
      </c>
      <c r="C1295" s="9" t="s">
        <v>327</v>
      </c>
      <c r="D1295" s="9" t="s">
        <v>488</v>
      </c>
      <c r="E1295" s="9" t="s">
        <v>93</v>
      </c>
      <c r="F1295" s="188" t="s">
        <v>3249</v>
      </c>
      <c r="H1295" s="9" t="s">
        <v>31</v>
      </c>
      <c r="I1295" s="9" t="s">
        <v>172</v>
      </c>
      <c r="J1295" s="9" t="s">
        <v>29</v>
      </c>
      <c r="K1295" s="9">
        <v>2017</v>
      </c>
      <c r="L1295" s="9" t="s">
        <v>46</v>
      </c>
      <c r="Y1295" s="9" t="s">
        <v>5341</v>
      </c>
      <c r="Z1295" s="9" t="s">
        <v>1182</v>
      </c>
      <c r="AA1295" s="9" t="s">
        <v>5342</v>
      </c>
      <c r="AB1295" s="9" t="s">
        <v>1072</v>
      </c>
    </row>
    <row r="1296" spans="1:28" x14ac:dyDescent="0.2">
      <c r="A1296" s="9">
        <v>425921</v>
      </c>
      <c r="B1296" s="9" t="s">
        <v>3250</v>
      </c>
      <c r="C1296" s="9" t="s">
        <v>571</v>
      </c>
      <c r="D1296" s="9" t="s">
        <v>3251</v>
      </c>
      <c r="E1296" s="9" t="s">
        <v>92</v>
      </c>
      <c r="F1296" s="188">
        <v>35654</v>
      </c>
      <c r="G1296" s="9" t="s">
        <v>86</v>
      </c>
      <c r="H1296" s="9" t="s">
        <v>31</v>
      </c>
      <c r="I1296" s="9" t="s">
        <v>172</v>
      </c>
      <c r="J1296" s="9" t="s">
        <v>29</v>
      </c>
      <c r="K1296" s="9">
        <v>2015</v>
      </c>
      <c r="L1296" s="9" t="s">
        <v>86</v>
      </c>
      <c r="Y1296" s="9" t="s">
        <v>1143</v>
      </c>
      <c r="Z1296" s="9" t="s">
        <v>1144</v>
      </c>
      <c r="AA1296" s="9" t="s">
        <v>1145</v>
      </c>
      <c r="AB1296" s="9" t="s">
        <v>1146</v>
      </c>
    </row>
    <row r="1297" spans="1:28" x14ac:dyDescent="0.2">
      <c r="A1297" s="9">
        <v>425927</v>
      </c>
      <c r="B1297" s="9" t="s">
        <v>3252</v>
      </c>
      <c r="C1297" s="9" t="s">
        <v>312</v>
      </c>
      <c r="D1297" s="9" t="s">
        <v>342</v>
      </c>
      <c r="E1297" s="9" t="s">
        <v>93</v>
      </c>
      <c r="H1297" s="9" t="s">
        <v>31</v>
      </c>
      <c r="I1297" s="9" t="s">
        <v>172</v>
      </c>
      <c r="J1297" s="9" t="s">
        <v>29</v>
      </c>
      <c r="K1297" s="9">
        <v>2017</v>
      </c>
      <c r="L1297" s="9" t="s">
        <v>86</v>
      </c>
      <c r="Y1297" s="9" t="s">
        <v>5343</v>
      </c>
      <c r="Z1297" s="9" t="s">
        <v>5344</v>
      </c>
      <c r="AA1297" s="9" t="s">
        <v>5345</v>
      </c>
      <c r="AB1297" s="9" t="s">
        <v>5346</v>
      </c>
    </row>
    <row r="1298" spans="1:28" x14ac:dyDescent="0.2">
      <c r="A1298" s="9">
        <v>425942</v>
      </c>
      <c r="B1298" s="9" t="s">
        <v>3253</v>
      </c>
      <c r="C1298" s="9" t="s">
        <v>317</v>
      </c>
      <c r="D1298" s="9" t="s">
        <v>963</v>
      </c>
      <c r="E1298" s="9" t="s">
        <v>93</v>
      </c>
      <c r="F1298" s="188">
        <v>36299</v>
      </c>
      <c r="G1298" s="9" t="s">
        <v>34</v>
      </c>
      <c r="H1298" s="9" t="s">
        <v>35</v>
      </c>
      <c r="I1298" s="9" t="s">
        <v>172</v>
      </c>
      <c r="J1298" s="9" t="s">
        <v>29</v>
      </c>
      <c r="K1298" s="9">
        <v>2017</v>
      </c>
      <c r="L1298" s="9" t="s">
        <v>46</v>
      </c>
      <c r="Y1298" s="9" t="s">
        <v>1143</v>
      </c>
      <c r="Z1298" s="9" t="s">
        <v>1144</v>
      </c>
      <c r="AA1298" s="9" t="s">
        <v>1145</v>
      </c>
      <c r="AB1298" s="9" t="s">
        <v>1146</v>
      </c>
    </row>
    <row r="1299" spans="1:28" x14ac:dyDescent="0.2">
      <c r="A1299" s="9">
        <v>425950</v>
      </c>
      <c r="B1299" s="9" t="s">
        <v>3254</v>
      </c>
      <c r="C1299" s="9" t="s">
        <v>863</v>
      </c>
      <c r="D1299" s="9" t="s">
        <v>1035</v>
      </c>
      <c r="E1299" s="9" t="s">
        <v>92</v>
      </c>
      <c r="F1299" s="188" t="s">
        <v>3255</v>
      </c>
      <c r="H1299" s="9" t="s">
        <v>31</v>
      </c>
      <c r="I1299" s="9" t="s">
        <v>172</v>
      </c>
      <c r="J1299" s="9" t="s">
        <v>29</v>
      </c>
      <c r="K1299" s="9">
        <v>2013</v>
      </c>
      <c r="L1299" s="9" t="s">
        <v>46</v>
      </c>
      <c r="Y1299" s="9" t="s">
        <v>5347</v>
      </c>
      <c r="Z1299" s="9" t="s">
        <v>5348</v>
      </c>
      <c r="AA1299" s="9" t="s">
        <v>5349</v>
      </c>
      <c r="AB1299" s="9" t="s">
        <v>1072</v>
      </c>
    </row>
    <row r="1300" spans="1:28" x14ac:dyDescent="0.2">
      <c r="A1300" s="9">
        <v>425956</v>
      </c>
      <c r="B1300" s="9" t="s">
        <v>3256</v>
      </c>
      <c r="C1300" s="9" t="s">
        <v>387</v>
      </c>
      <c r="D1300" s="9" t="s">
        <v>3257</v>
      </c>
      <c r="E1300" s="9" t="s">
        <v>93</v>
      </c>
      <c r="H1300" s="9" t="s">
        <v>31</v>
      </c>
      <c r="I1300" s="9" t="s">
        <v>172</v>
      </c>
      <c r="J1300" s="9" t="s">
        <v>29</v>
      </c>
      <c r="K1300" s="9">
        <v>2017</v>
      </c>
      <c r="L1300" s="9" t="s">
        <v>34</v>
      </c>
      <c r="Y1300" s="9" t="s">
        <v>5350</v>
      </c>
      <c r="Z1300" s="9" t="s">
        <v>5014</v>
      </c>
      <c r="AA1300" s="9" t="s">
        <v>5351</v>
      </c>
      <c r="AB1300" s="9" t="s">
        <v>1072</v>
      </c>
    </row>
    <row r="1301" spans="1:28" x14ac:dyDescent="0.2">
      <c r="A1301" s="9">
        <v>425957</v>
      </c>
      <c r="B1301" s="9" t="s">
        <v>3258</v>
      </c>
      <c r="C1301" s="9" t="s">
        <v>818</v>
      </c>
      <c r="D1301" s="9" t="s">
        <v>3259</v>
      </c>
      <c r="E1301" s="9" t="s">
        <v>93</v>
      </c>
      <c r="H1301" s="9" t="s">
        <v>31</v>
      </c>
      <c r="I1301" s="9" t="s">
        <v>172</v>
      </c>
      <c r="J1301" s="9" t="s">
        <v>29</v>
      </c>
      <c r="K1301" s="9">
        <v>2017</v>
      </c>
      <c r="L1301" s="9" t="s">
        <v>34</v>
      </c>
      <c r="Y1301" s="9" t="s">
        <v>5352</v>
      </c>
      <c r="Z1301" s="9" t="s">
        <v>5353</v>
      </c>
      <c r="AA1301" s="9" t="s">
        <v>5354</v>
      </c>
      <c r="AB1301" s="9" t="s">
        <v>1072</v>
      </c>
    </row>
    <row r="1302" spans="1:28" x14ac:dyDescent="0.2">
      <c r="A1302" s="9">
        <v>425959</v>
      </c>
      <c r="B1302" s="9" t="s">
        <v>3260</v>
      </c>
      <c r="C1302" s="9" t="s">
        <v>3261</v>
      </c>
      <c r="D1302" s="9" t="s">
        <v>272</v>
      </c>
      <c r="E1302" s="9" t="s">
        <v>93</v>
      </c>
      <c r="F1302" s="188">
        <v>34425</v>
      </c>
      <c r="H1302" s="9" t="s">
        <v>31</v>
      </c>
      <c r="I1302" s="9" t="s">
        <v>172</v>
      </c>
      <c r="J1302" s="9" t="s">
        <v>29</v>
      </c>
      <c r="K1302" s="9">
        <v>2016</v>
      </c>
      <c r="L1302" s="9" t="s">
        <v>34</v>
      </c>
      <c r="Y1302" s="9" t="s">
        <v>5355</v>
      </c>
      <c r="Z1302" s="9" t="s">
        <v>5356</v>
      </c>
      <c r="AA1302" s="9" t="s">
        <v>3850</v>
      </c>
      <c r="AB1302" s="9" t="s">
        <v>1054</v>
      </c>
    </row>
    <row r="1303" spans="1:28" x14ac:dyDescent="0.2">
      <c r="A1303" s="9">
        <v>425963</v>
      </c>
      <c r="B1303" s="9" t="s">
        <v>3262</v>
      </c>
      <c r="C1303" s="9" t="s">
        <v>276</v>
      </c>
      <c r="D1303" s="9" t="s">
        <v>523</v>
      </c>
      <c r="E1303" s="9" t="s">
        <v>93</v>
      </c>
      <c r="F1303" s="188">
        <v>35096</v>
      </c>
      <c r="G1303" s="9" t="s">
        <v>34</v>
      </c>
      <c r="H1303" s="9" t="s">
        <v>31</v>
      </c>
      <c r="I1303" s="9" t="s">
        <v>172</v>
      </c>
      <c r="J1303" s="9" t="s">
        <v>29</v>
      </c>
      <c r="K1303" s="9">
        <v>2014</v>
      </c>
      <c r="L1303" s="9" t="s">
        <v>34</v>
      </c>
      <c r="Y1303" s="9" t="s">
        <v>5357</v>
      </c>
      <c r="Z1303" s="9" t="s">
        <v>4314</v>
      </c>
      <c r="AA1303" s="9" t="s">
        <v>4001</v>
      </c>
      <c r="AB1303" s="9" t="s">
        <v>1038</v>
      </c>
    </row>
    <row r="1304" spans="1:28" x14ac:dyDescent="0.2">
      <c r="A1304" s="9">
        <v>425964</v>
      </c>
      <c r="B1304" s="9" t="s">
        <v>3263</v>
      </c>
      <c r="C1304" s="9" t="s">
        <v>932</v>
      </c>
      <c r="D1304" s="9" t="s">
        <v>278</v>
      </c>
      <c r="E1304" s="9" t="s">
        <v>93</v>
      </c>
      <c r="F1304" s="188">
        <v>35796</v>
      </c>
      <c r="G1304" s="9" t="s">
        <v>53</v>
      </c>
      <c r="H1304" s="9" t="s">
        <v>31</v>
      </c>
      <c r="I1304" s="9" t="s">
        <v>172</v>
      </c>
      <c r="J1304" s="9" t="s">
        <v>32</v>
      </c>
      <c r="K1304" s="9">
        <v>2016</v>
      </c>
      <c r="L1304" s="9" t="s">
        <v>34</v>
      </c>
      <c r="Y1304" s="9" t="s">
        <v>5358</v>
      </c>
      <c r="Z1304" s="9" t="s">
        <v>5359</v>
      </c>
      <c r="AA1304" s="9" t="s">
        <v>1055</v>
      </c>
      <c r="AB1304" s="9" t="s">
        <v>1192</v>
      </c>
    </row>
    <row r="1305" spans="1:28" x14ac:dyDescent="0.2">
      <c r="A1305" s="9">
        <v>425969</v>
      </c>
      <c r="B1305" s="9" t="s">
        <v>3264</v>
      </c>
      <c r="C1305" s="9" t="s">
        <v>546</v>
      </c>
      <c r="D1305" s="9" t="s">
        <v>3265</v>
      </c>
      <c r="E1305" s="9" t="s">
        <v>92</v>
      </c>
      <c r="F1305" s="188">
        <v>36526</v>
      </c>
      <c r="G1305" s="9" t="s">
        <v>34</v>
      </c>
      <c r="H1305" s="9" t="s">
        <v>31</v>
      </c>
      <c r="I1305" s="9" t="s">
        <v>172</v>
      </c>
      <c r="J1305" s="9" t="s">
        <v>32</v>
      </c>
      <c r="K1305" s="9">
        <v>2017</v>
      </c>
      <c r="L1305" s="9" t="s">
        <v>34</v>
      </c>
    </row>
    <row r="1306" spans="1:28" x14ac:dyDescent="0.2">
      <c r="A1306" s="9">
        <v>425975</v>
      </c>
      <c r="B1306" s="9" t="s">
        <v>3266</v>
      </c>
      <c r="C1306" s="9" t="s">
        <v>398</v>
      </c>
      <c r="D1306" s="9" t="s">
        <v>3267</v>
      </c>
      <c r="E1306" s="9" t="s">
        <v>93</v>
      </c>
      <c r="F1306" s="188">
        <v>36161</v>
      </c>
      <c r="G1306" s="9" t="s">
        <v>34</v>
      </c>
      <c r="H1306" s="9" t="s">
        <v>31</v>
      </c>
      <c r="I1306" s="9" t="s">
        <v>172</v>
      </c>
      <c r="J1306" s="9" t="s">
        <v>29</v>
      </c>
      <c r="K1306" s="9">
        <v>2016</v>
      </c>
      <c r="L1306" s="9" t="s">
        <v>34</v>
      </c>
      <c r="Y1306" s="9" t="s">
        <v>5360</v>
      </c>
      <c r="Z1306" s="9" t="s">
        <v>1056</v>
      </c>
      <c r="AA1306" s="9" t="s">
        <v>5361</v>
      </c>
      <c r="AB1306" s="9" t="s">
        <v>1072</v>
      </c>
    </row>
    <row r="1307" spans="1:28" x14ac:dyDescent="0.2">
      <c r="A1307" s="9">
        <v>425980</v>
      </c>
      <c r="B1307" s="9" t="s">
        <v>3268</v>
      </c>
      <c r="C1307" s="9" t="s">
        <v>270</v>
      </c>
      <c r="D1307" s="9" t="s">
        <v>278</v>
      </c>
      <c r="E1307" s="9" t="s">
        <v>92</v>
      </c>
      <c r="F1307" s="188">
        <v>36283</v>
      </c>
      <c r="G1307" s="9" t="s">
        <v>34</v>
      </c>
      <c r="H1307" s="9" t="s">
        <v>35</v>
      </c>
      <c r="I1307" s="9" t="s">
        <v>172</v>
      </c>
      <c r="J1307" s="9" t="s">
        <v>32</v>
      </c>
      <c r="K1307" s="9" t="s">
        <v>450</v>
      </c>
      <c r="L1307" s="9" t="s">
        <v>46</v>
      </c>
    </row>
    <row r="1308" spans="1:28" x14ac:dyDescent="0.2">
      <c r="A1308" s="9">
        <v>425984</v>
      </c>
      <c r="B1308" s="9" t="s">
        <v>3269</v>
      </c>
      <c r="C1308" s="9" t="s">
        <v>3270</v>
      </c>
      <c r="D1308" s="9" t="s">
        <v>3271</v>
      </c>
      <c r="E1308" s="9" t="s">
        <v>93</v>
      </c>
      <c r="F1308" s="188">
        <v>36228</v>
      </c>
      <c r="G1308" s="9" t="s">
        <v>34</v>
      </c>
      <c r="H1308" s="9" t="s">
        <v>31</v>
      </c>
      <c r="I1308" s="9" t="s">
        <v>172</v>
      </c>
      <c r="J1308" s="9" t="s">
        <v>32</v>
      </c>
      <c r="K1308" s="9">
        <v>2017</v>
      </c>
      <c r="L1308" s="9" t="s">
        <v>34</v>
      </c>
      <c r="Y1308" s="9" t="s">
        <v>5362</v>
      </c>
      <c r="Z1308" s="9" t="s">
        <v>1248</v>
      </c>
      <c r="AA1308" s="9" t="s">
        <v>5363</v>
      </c>
      <c r="AB1308" s="9" t="s">
        <v>1072</v>
      </c>
    </row>
    <row r="1309" spans="1:28" x14ac:dyDescent="0.2">
      <c r="A1309" s="9">
        <v>425988</v>
      </c>
      <c r="B1309" s="9" t="s">
        <v>3272</v>
      </c>
      <c r="C1309" s="9" t="s">
        <v>302</v>
      </c>
      <c r="D1309" s="9" t="s">
        <v>486</v>
      </c>
      <c r="E1309" s="9" t="s">
        <v>92</v>
      </c>
      <c r="F1309" s="188" t="s">
        <v>3273</v>
      </c>
      <c r="G1309" s="9" t="s">
        <v>3274</v>
      </c>
      <c r="H1309" s="9" t="s">
        <v>31</v>
      </c>
      <c r="I1309" s="9" t="s">
        <v>172</v>
      </c>
      <c r="J1309" s="9" t="s">
        <v>32</v>
      </c>
      <c r="K1309" s="9">
        <v>2017</v>
      </c>
      <c r="L1309" s="9" t="s">
        <v>46</v>
      </c>
      <c r="Y1309" s="9" t="s">
        <v>5364</v>
      </c>
      <c r="Z1309" s="9" t="s">
        <v>1045</v>
      </c>
      <c r="AA1309" s="9" t="s">
        <v>1112</v>
      </c>
      <c r="AB1309" s="9" t="s">
        <v>1054</v>
      </c>
    </row>
    <row r="1310" spans="1:28" x14ac:dyDescent="0.2">
      <c r="A1310" s="9">
        <v>425992</v>
      </c>
      <c r="B1310" s="9" t="s">
        <v>3275</v>
      </c>
      <c r="C1310" s="9" t="s">
        <v>515</v>
      </c>
      <c r="D1310" s="9" t="s">
        <v>3214</v>
      </c>
      <c r="E1310" s="9" t="s">
        <v>93</v>
      </c>
      <c r="F1310" s="188">
        <v>35281</v>
      </c>
      <c r="G1310" s="9" t="s">
        <v>34</v>
      </c>
      <c r="H1310" s="9" t="s">
        <v>31</v>
      </c>
      <c r="I1310" s="9" t="s">
        <v>172</v>
      </c>
      <c r="J1310" s="9" t="s">
        <v>32</v>
      </c>
      <c r="K1310" s="9" t="s">
        <v>973</v>
      </c>
      <c r="L1310" s="9" t="s">
        <v>34</v>
      </c>
      <c r="Y1310" s="9" t="s">
        <v>5365</v>
      </c>
      <c r="Z1310" s="9" t="s">
        <v>5366</v>
      </c>
      <c r="AA1310" s="9" t="s">
        <v>5367</v>
      </c>
      <c r="AB1310" s="9" t="s">
        <v>1038</v>
      </c>
    </row>
    <row r="1311" spans="1:28" x14ac:dyDescent="0.2">
      <c r="A1311" s="9">
        <v>425995</v>
      </c>
      <c r="B1311" s="9" t="s">
        <v>3276</v>
      </c>
      <c r="C1311" s="9" t="s">
        <v>308</v>
      </c>
      <c r="D1311" s="9" t="s">
        <v>3277</v>
      </c>
      <c r="E1311" s="9" t="s">
        <v>92</v>
      </c>
      <c r="F1311" s="188">
        <v>36910</v>
      </c>
      <c r="G1311" s="9" t="s">
        <v>34</v>
      </c>
      <c r="H1311" s="9" t="s">
        <v>31</v>
      </c>
      <c r="I1311" s="9" t="s">
        <v>172</v>
      </c>
      <c r="J1311" s="9" t="s">
        <v>29</v>
      </c>
      <c r="K1311" s="9">
        <v>2018</v>
      </c>
      <c r="L1311" s="9" t="s">
        <v>34</v>
      </c>
      <c r="Y1311" s="9" t="s">
        <v>5368</v>
      </c>
      <c r="Z1311" s="9" t="s">
        <v>1079</v>
      </c>
      <c r="AA1311" s="9" t="s">
        <v>1064</v>
      </c>
      <c r="AB1311" s="9" t="s">
        <v>1072</v>
      </c>
    </row>
    <row r="1312" spans="1:28" x14ac:dyDescent="0.2">
      <c r="A1312" s="9">
        <v>426006</v>
      </c>
      <c r="B1312" s="9" t="s">
        <v>3278</v>
      </c>
      <c r="C1312" s="9" t="s">
        <v>413</v>
      </c>
      <c r="D1312" s="9" t="s">
        <v>3279</v>
      </c>
      <c r="E1312" s="9" t="s">
        <v>93</v>
      </c>
      <c r="F1312" s="188">
        <v>36175</v>
      </c>
      <c r="G1312" s="9" t="s">
        <v>34</v>
      </c>
      <c r="H1312" s="9" t="s">
        <v>31</v>
      </c>
      <c r="I1312" s="9" t="s">
        <v>172</v>
      </c>
      <c r="J1312" s="9" t="s">
        <v>32</v>
      </c>
      <c r="K1312" s="9">
        <v>2016</v>
      </c>
      <c r="L1312" s="9" t="s">
        <v>34</v>
      </c>
      <c r="Y1312" s="9" t="s">
        <v>5369</v>
      </c>
      <c r="Z1312" s="9" t="s">
        <v>1307</v>
      </c>
      <c r="AA1312" s="9" t="s">
        <v>5370</v>
      </c>
      <c r="AB1312" s="9" t="s">
        <v>1072</v>
      </c>
    </row>
    <row r="1313" spans="1:28" x14ac:dyDescent="0.2">
      <c r="A1313" s="9">
        <v>426007</v>
      </c>
      <c r="B1313" s="9" t="s">
        <v>3280</v>
      </c>
      <c r="C1313" s="9" t="s">
        <v>424</v>
      </c>
      <c r="D1313" s="9" t="s">
        <v>479</v>
      </c>
      <c r="E1313" s="9" t="s">
        <v>93</v>
      </c>
      <c r="F1313" s="188">
        <v>33225</v>
      </c>
      <c r="G1313" s="9" t="s">
        <v>34</v>
      </c>
      <c r="H1313" s="9" t="s">
        <v>31</v>
      </c>
      <c r="I1313" s="9" t="s">
        <v>172</v>
      </c>
      <c r="J1313" s="9" t="s">
        <v>32</v>
      </c>
      <c r="K1313" s="9" t="s">
        <v>3281</v>
      </c>
      <c r="L1313" s="9" t="s">
        <v>34</v>
      </c>
      <c r="Y1313" s="9" t="s">
        <v>5371</v>
      </c>
      <c r="Z1313" s="9" t="s">
        <v>5121</v>
      </c>
      <c r="AA1313" s="9" t="s">
        <v>5372</v>
      </c>
      <c r="AB1313" s="9" t="s">
        <v>1038</v>
      </c>
    </row>
    <row r="1314" spans="1:28" x14ac:dyDescent="0.2">
      <c r="A1314" s="9">
        <v>426009</v>
      </c>
      <c r="B1314" s="9" t="s">
        <v>3282</v>
      </c>
      <c r="C1314" s="9" t="s">
        <v>284</v>
      </c>
      <c r="D1314" s="9" t="s">
        <v>370</v>
      </c>
      <c r="E1314" s="9" t="s">
        <v>93</v>
      </c>
      <c r="G1314" s="9" t="s">
        <v>706</v>
      </c>
      <c r="H1314" s="9" t="s">
        <v>31</v>
      </c>
      <c r="I1314" s="9" t="s">
        <v>172</v>
      </c>
      <c r="J1314" s="9" t="s">
        <v>29</v>
      </c>
      <c r="K1314" s="9">
        <v>2004</v>
      </c>
      <c r="L1314" s="9" t="s">
        <v>46</v>
      </c>
      <c r="Y1314" s="9" t="s">
        <v>5373</v>
      </c>
      <c r="Z1314" s="9" t="s">
        <v>5374</v>
      </c>
      <c r="AA1314" s="9" t="s">
        <v>1250</v>
      </c>
      <c r="AB1314" s="9" t="s">
        <v>1250</v>
      </c>
    </row>
    <row r="1315" spans="1:28" x14ac:dyDescent="0.2">
      <c r="A1315" s="9">
        <v>426010</v>
      </c>
      <c r="B1315" s="9" t="s">
        <v>3283</v>
      </c>
      <c r="C1315" s="9" t="s">
        <v>855</v>
      </c>
      <c r="D1315" s="9" t="s">
        <v>548</v>
      </c>
      <c r="E1315" s="9" t="s">
        <v>93</v>
      </c>
      <c r="H1315" s="9" t="s">
        <v>31</v>
      </c>
      <c r="I1315" s="9" t="s">
        <v>172</v>
      </c>
      <c r="J1315" s="9" t="s">
        <v>29</v>
      </c>
      <c r="K1315" s="9">
        <v>2014</v>
      </c>
      <c r="L1315" s="9" t="s">
        <v>46</v>
      </c>
      <c r="Y1315" s="9" t="s">
        <v>5375</v>
      </c>
      <c r="Z1315" s="9" t="s">
        <v>5376</v>
      </c>
      <c r="AA1315" s="9" t="s">
        <v>5156</v>
      </c>
      <c r="AB1315" s="9" t="s">
        <v>1072</v>
      </c>
    </row>
    <row r="1316" spans="1:28" x14ac:dyDescent="0.2">
      <c r="A1316" s="9">
        <v>426017</v>
      </c>
      <c r="B1316" s="9" t="s">
        <v>3284</v>
      </c>
      <c r="C1316" s="9" t="s">
        <v>302</v>
      </c>
      <c r="D1316" s="9" t="s">
        <v>968</v>
      </c>
      <c r="E1316" s="9" t="s">
        <v>92</v>
      </c>
      <c r="F1316" s="188">
        <v>36556</v>
      </c>
      <c r="G1316" s="9" t="s">
        <v>34</v>
      </c>
      <c r="H1316" s="9" t="s">
        <v>31</v>
      </c>
      <c r="I1316" s="9" t="s">
        <v>172</v>
      </c>
      <c r="J1316" s="9" t="s">
        <v>29</v>
      </c>
      <c r="K1316" s="9">
        <v>2017</v>
      </c>
      <c r="L1316" s="9" t="s">
        <v>34</v>
      </c>
    </row>
    <row r="1317" spans="1:28" x14ac:dyDescent="0.2">
      <c r="A1317" s="9">
        <v>426019</v>
      </c>
      <c r="B1317" s="9" t="s">
        <v>1010</v>
      </c>
      <c r="C1317" s="9" t="s">
        <v>395</v>
      </c>
      <c r="D1317" s="9" t="s">
        <v>362</v>
      </c>
      <c r="E1317" s="9" t="s">
        <v>92</v>
      </c>
      <c r="F1317" s="188">
        <v>36466</v>
      </c>
      <c r="G1317" s="9" t="s">
        <v>34</v>
      </c>
      <c r="H1317" s="9" t="s">
        <v>31</v>
      </c>
      <c r="I1317" s="9" t="s">
        <v>172</v>
      </c>
      <c r="J1317" s="9" t="s">
        <v>29</v>
      </c>
      <c r="K1317" s="9">
        <v>2017</v>
      </c>
      <c r="L1317" s="9" t="s">
        <v>46</v>
      </c>
      <c r="Y1317" s="9" t="s">
        <v>5377</v>
      </c>
      <c r="Z1317" s="9" t="s">
        <v>5378</v>
      </c>
      <c r="AA1317" s="9" t="s">
        <v>4620</v>
      </c>
      <c r="AB1317" s="9" t="s">
        <v>1244</v>
      </c>
    </row>
    <row r="1318" spans="1:28" x14ac:dyDescent="0.2">
      <c r="A1318" s="9">
        <v>426023</v>
      </c>
      <c r="B1318" s="9" t="s">
        <v>3285</v>
      </c>
      <c r="C1318" s="9" t="s">
        <v>480</v>
      </c>
      <c r="D1318" s="9" t="s">
        <v>484</v>
      </c>
      <c r="E1318" s="9" t="s">
        <v>93</v>
      </c>
      <c r="F1318" s="188">
        <v>32825</v>
      </c>
      <c r="G1318" s="9" t="s">
        <v>3286</v>
      </c>
      <c r="H1318" s="9" t="s">
        <v>31</v>
      </c>
      <c r="I1318" s="9" t="s">
        <v>172</v>
      </c>
      <c r="J1318" s="9" t="s">
        <v>32</v>
      </c>
      <c r="K1318" s="9" t="s">
        <v>3287</v>
      </c>
      <c r="L1318" s="9" t="s">
        <v>46</v>
      </c>
      <c r="Y1318" s="9" t="s">
        <v>1143</v>
      </c>
      <c r="Z1318" s="9" t="s">
        <v>1144</v>
      </c>
      <c r="AA1318" s="9" t="s">
        <v>1145</v>
      </c>
      <c r="AB1318" s="9" t="s">
        <v>1146</v>
      </c>
    </row>
    <row r="1319" spans="1:28" x14ac:dyDescent="0.2">
      <c r="A1319" s="9">
        <v>426030</v>
      </c>
      <c r="B1319" s="9" t="s">
        <v>3288</v>
      </c>
      <c r="C1319" s="9" t="s">
        <v>3232</v>
      </c>
      <c r="D1319" s="9" t="s">
        <v>278</v>
      </c>
      <c r="E1319" s="9" t="s">
        <v>92</v>
      </c>
      <c r="F1319" s="188">
        <v>36831</v>
      </c>
      <c r="G1319" s="9" t="s">
        <v>397</v>
      </c>
      <c r="H1319" s="9" t="s">
        <v>31</v>
      </c>
      <c r="I1319" s="9" t="s">
        <v>172</v>
      </c>
      <c r="J1319" s="9" t="s">
        <v>29</v>
      </c>
      <c r="K1319" s="9">
        <v>2017</v>
      </c>
      <c r="L1319" s="9" t="s">
        <v>86</v>
      </c>
      <c r="Y1319" s="9" t="s">
        <v>5379</v>
      </c>
      <c r="Z1319" s="9" t="s">
        <v>5380</v>
      </c>
      <c r="AA1319" s="9" t="s">
        <v>5381</v>
      </c>
      <c r="AB1319" s="9" t="s">
        <v>5382</v>
      </c>
    </row>
    <row r="1320" spans="1:28" x14ac:dyDescent="0.2">
      <c r="A1320" s="9">
        <v>426035</v>
      </c>
      <c r="B1320" s="9" t="s">
        <v>3289</v>
      </c>
      <c r="C1320" s="9" t="s">
        <v>2277</v>
      </c>
      <c r="D1320" s="9" t="s">
        <v>271</v>
      </c>
      <c r="E1320" s="9" t="s">
        <v>92</v>
      </c>
      <c r="F1320" s="188">
        <v>35501</v>
      </c>
      <c r="G1320" s="9" t="s">
        <v>34</v>
      </c>
      <c r="H1320" s="9" t="s">
        <v>31</v>
      </c>
      <c r="I1320" s="9" t="s">
        <v>172</v>
      </c>
      <c r="J1320" s="9" t="s">
        <v>32</v>
      </c>
      <c r="K1320" s="9">
        <v>2016</v>
      </c>
      <c r="L1320" s="9" t="s">
        <v>34</v>
      </c>
      <c r="Y1320" s="9" t="s">
        <v>5383</v>
      </c>
      <c r="Z1320" s="9" t="s">
        <v>4700</v>
      </c>
      <c r="AA1320" s="9" t="s">
        <v>1076</v>
      </c>
      <c r="AB1320" s="9" t="s">
        <v>1072</v>
      </c>
    </row>
    <row r="1321" spans="1:28" x14ac:dyDescent="0.2">
      <c r="A1321" s="9">
        <v>426069</v>
      </c>
      <c r="B1321" s="9" t="s">
        <v>3290</v>
      </c>
      <c r="C1321" s="9" t="s">
        <v>325</v>
      </c>
      <c r="D1321" s="9" t="s">
        <v>278</v>
      </c>
      <c r="E1321" s="9" t="s">
        <v>93</v>
      </c>
      <c r="F1321" s="188">
        <v>33561</v>
      </c>
      <c r="G1321" s="9" t="s">
        <v>34</v>
      </c>
      <c r="H1321" s="9" t="s">
        <v>31</v>
      </c>
      <c r="I1321" s="9" t="s">
        <v>172</v>
      </c>
      <c r="J1321" s="9" t="s">
        <v>32</v>
      </c>
      <c r="K1321" s="9">
        <v>2009</v>
      </c>
      <c r="L1321" s="9" t="s">
        <v>46</v>
      </c>
      <c r="Y1321" s="9" t="s">
        <v>5384</v>
      </c>
      <c r="Z1321" s="9" t="s">
        <v>1203</v>
      </c>
      <c r="AA1321" s="9" t="s">
        <v>1055</v>
      </c>
      <c r="AB1321" s="9" t="s">
        <v>3956</v>
      </c>
    </row>
    <row r="1322" spans="1:28" x14ac:dyDescent="0.2">
      <c r="A1322" s="9">
        <v>426074</v>
      </c>
      <c r="B1322" s="9" t="s">
        <v>3291</v>
      </c>
      <c r="C1322" s="9" t="s">
        <v>270</v>
      </c>
      <c r="D1322" s="9" t="s">
        <v>844</v>
      </c>
      <c r="E1322" s="9" t="s">
        <v>92</v>
      </c>
      <c r="F1322" s="188">
        <v>31117</v>
      </c>
      <c r="G1322" s="9" t="s">
        <v>34</v>
      </c>
      <c r="H1322" s="9" t="s">
        <v>35</v>
      </c>
      <c r="I1322" s="9" t="s">
        <v>172</v>
      </c>
      <c r="J1322" s="9" t="s">
        <v>29</v>
      </c>
      <c r="K1322" s="9" t="s">
        <v>3292</v>
      </c>
      <c r="L1322" s="9" t="s">
        <v>34</v>
      </c>
      <c r="Y1322" s="9" t="s">
        <v>5385</v>
      </c>
      <c r="Z1322" s="9" t="s">
        <v>5386</v>
      </c>
      <c r="AA1322" s="9" t="s">
        <v>5387</v>
      </c>
      <c r="AB1322" s="9" t="s">
        <v>1070</v>
      </c>
    </row>
    <row r="1323" spans="1:28" x14ac:dyDescent="0.2">
      <c r="A1323" s="9">
        <v>426088</v>
      </c>
      <c r="B1323" s="9" t="s">
        <v>3293</v>
      </c>
      <c r="C1323" s="9" t="s">
        <v>495</v>
      </c>
      <c r="D1323" s="9" t="s">
        <v>1007</v>
      </c>
      <c r="E1323" s="9" t="s">
        <v>93</v>
      </c>
      <c r="F1323" s="188">
        <v>35437</v>
      </c>
      <c r="G1323" s="9" t="s">
        <v>34</v>
      </c>
      <c r="H1323" s="9" t="s">
        <v>31</v>
      </c>
      <c r="I1323" s="9" t="s">
        <v>172</v>
      </c>
      <c r="J1323" s="9" t="s">
        <v>29</v>
      </c>
      <c r="K1323" s="9">
        <v>2017</v>
      </c>
      <c r="L1323" s="9" t="s">
        <v>34</v>
      </c>
      <c r="Y1323" s="9" t="s">
        <v>5388</v>
      </c>
      <c r="Z1323" s="9" t="s">
        <v>5389</v>
      </c>
      <c r="AA1323" s="9" t="s">
        <v>5390</v>
      </c>
      <c r="AB1323" s="9" t="s">
        <v>1038</v>
      </c>
    </row>
    <row r="1324" spans="1:28" x14ac:dyDescent="0.2">
      <c r="A1324" s="9">
        <v>426099</v>
      </c>
      <c r="B1324" s="9" t="s">
        <v>3294</v>
      </c>
      <c r="C1324" s="9" t="s">
        <v>749</v>
      </c>
      <c r="D1324" s="9" t="s">
        <v>359</v>
      </c>
      <c r="E1324" s="9" t="s">
        <v>92</v>
      </c>
      <c r="H1324" s="9" t="s">
        <v>31</v>
      </c>
      <c r="I1324" s="9" t="s">
        <v>172</v>
      </c>
      <c r="J1324" s="9" t="s">
        <v>29</v>
      </c>
      <c r="K1324" s="9">
        <v>2017</v>
      </c>
      <c r="L1324" s="9" t="s">
        <v>34</v>
      </c>
      <c r="Y1324" s="9" t="s">
        <v>5391</v>
      </c>
      <c r="Z1324" s="9" t="s">
        <v>1251</v>
      </c>
      <c r="AA1324" s="9" t="s">
        <v>5198</v>
      </c>
      <c r="AB1324" s="9" t="s">
        <v>1054</v>
      </c>
    </row>
    <row r="1325" spans="1:28" x14ac:dyDescent="0.2">
      <c r="A1325" s="9">
        <v>426100</v>
      </c>
      <c r="B1325" s="9" t="s">
        <v>3295</v>
      </c>
      <c r="C1325" s="9" t="s">
        <v>498</v>
      </c>
      <c r="D1325" s="9" t="s">
        <v>329</v>
      </c>
      <c r="E1325" s="9" t="s">
        <v>93</v>
      </c>
      <c r="F1325" s="188">
        <v>34449</v>
      </c>
      <c r="G1325" s="9" t="s">
        <v>34</v>
      </c>
      <c r="H1325" s="9" t="s">
        <v>31</v>
      </c>
      <c r="I1325" s="9" t="s">
        <v>172</v>
      </c>
      <c r="J1325" s="9" t="s">
        <v>29</v>
      </c>
      <c r="K1325" s="9">
        <v>2012</v>
      </c>
      <c r="L1325" s="9" t="s">
        <v>46</v>
      </c>
      <c r="Y1325" s="9" t="s">
        <v>5392</v>
      </c>
      <c r="Z1325" s="9" t="s">
        <v>5393</v>
      </c>
      <c r="AA1325" s="9" t="s">
        <v>5394</v>
      </c>
      <c r="AB1325" s="9" t="s">
        <v>1072</v>
      </c>
    </row>
    <row r="1326" spans="1:28" x14ac:dyDescent="0.2">
      <c r="A1326" s="9">
        <v>426101</v>
      </c>
      <c r="B1326" s="9" t="s">
        <v>3296</v>
      </c>
      <c r="C1326" s="9" t="s">
        <v>700</v>
      </c>
      <c r="D1326" s="9" t="s">
        <v>522</v>
      </c>
      <c r="E1326" s="9" t="s">
        <v>93</v>
      </c>
      <c r="F1326" s="188">
        <v>33275</v>
      </c>
      <c r="H1326" s="9" t="s">
        <v>31</v>
      </c>
      <c r="I1326" s="9" t="s">
        <v>172</v>
      </c>
      <c r="J1326" s="9" t="s">
        <v>29</v>
      </c>
      <c r="K1326" s="9">
        <v>2010</v>
      </c>
      <c r="L1326" s="9" t="s">
        <v>46</v>
      </c>
      <c r="Y1326" s="9" t="s">
        <v>5395</v>
      </c>
      <c r="Z1326" s="9" t="s">
        <v>1256</v>
      </c>
      <c r="AA1326" s="9" t="s">
        <v>5396</v>
      </c>
      <c r="AB1326" s="9" t="s">
        <v>1049</v>
      </c>
    </row>
    <row r="1327" spans="1:28" x14ac:dyDescent="0.2">
      <c r="A1327" s="9">
        <v>426108</v>
      </c>
      <c r="B1327" s="9" t="s">
        <v>3297</v>
      </c>
      <c r="C1327" s="9" t="s">
        <v>284</v>
      </c>
      <c r="D1327" s="9" t="s">
        <v>788</v>
      </c>
      <c r="E1327" s="9" t="s">
        <v>93</v>
      </c>
      <c r="F1327" s="188">
        <v>35431</v>
      </c>
      <c r="H1327" s="9" t="s">
        <v>31</v>
      </c>
      <c r="I1327" s="9" t="s">
        <v>172</v>
      </c>
      <c r="J1327" s="9" t="s">
        <v>29</v>
      </c>
      <c r="K1327" s="9">
        <v>2015</v>
      </c>
      <c r="L1327" s="9" t="s">
        <v>89</v>
      </c>
      <c r="Y1327" s="9" t="s">
        <v>5397</v>
      </c>
      <c r="Z1327" s="9" t="s">
        <v>1096</v>
      </c>
      <c r="AA1327" s="9" t="s">
        <v>1257</v>
      </c>
      <c r="AB1327" s="9" t="s">
        <v>1038</v>
      </c>
    </row>
    <row r="1328" spans="1:28" x14ac:dyDescent="0.2">
      <c r="A1328" s="9">
        <v>426141</v>
      </c>
      <c r="B1328" s="9" t="s">
        <v>3298</v>
      </c>
      <c r="C1328" s="9" t="s">
        <v>393</v>
      </c>
      <c r="D1328" s="9" t="s">
        <v>2256</v>
      </c>
      <c r="E1328" s="9" t="s">
        <v>93</v>
      </c>
      <c r="F1328" s="188">
        <v>35619</v>
      </c>
      <c r="G1328" s="9" t="s">
        <v>1013</v>
      </c>
      <c r="H1328" s="9" t="s">
        <v>31</v>
      </c>
      <c r="I1328" s="9" t="s">
        <v>172</v>
      </c>
      <c r="J1328" s="9" t="s">
        <v>32</v>
      </c>
      <c r="K1328" s="9" t="s">
        <v>450</v>
      </c>
      <c r="L1328" s="9" t="s">
        <v>86</v>
      </c>
      <c r="Y1328" s="9" t="s">
        <v>5398</v>
      </c>
      <c r="Z1328" s="9" t="s">
        <v>4589</v>
      </c>
      <c r="AA1328" s="9" t="s">
        <v>5399</v>
      </c>
      <c r="AB1328" s="9" t="s">
        <v>1115</v>
      </c>
    </row>
    <row r="1329" spans="1:28" x14ac:dyDescent="0.2">
      <c r="A1329" s="9">
        <v>426155</v>
      </c>
      <c r="B1329" s="9" t="s">
        <v>3299</v>
      </c>
      <c r="C1329" s="9" t="s">
        <v>665</v>
      </c>
      <c r="D1329" s="9" t="s">
        <v>635</v>
      </c>
      <c r="E1329" s="9" t="s">
        <v>93</v>
      </c>
      <c r="H1329" s="9" t="s">
        <v>31</v>
      </c>
      <c r="I1329" s="9" t="s">
        <v>172</v>
      </c>
      <c r="J1329" s="9" t="s">
        <v>32</v>
      </c>
      <c r="K1329" s="9">
        <v>2004</v>
      </c>
      <c r="L1329" s="9" t="s">
        <v>34</v>
      </c>
      <c r="Y1329" s="9" t="s">
        <v>5400</v>
      </c>
      <c r="Z1329" s="9" t="s">
        <v>5401</v>
      </c>
      <c r="AA1329" s="9" t="s">
        <v>5402</v>
      </c>
      <c r="AB1329" s="9" t="s">
        <v>1038</v>
      </c>
    </row>
    <row r="1330" spans="1:28" x14ac:dyDescent="0.2">
      <c r="A1330" s="9">
        <v>426157</v>
      </c>
      <c r="B1330" s="9" t="s">
        <v>3300</v>
      </c>
      <c r="C1330" s="9" t="s">
        <v>306</v>
      </c>
      <c r="D1330" s="9" t="s">
        <v>831</v>
      </c>
      <c r="E1330" s="9" t="s">
        <v>93</v>
      </c>
      <c r="H1330" s="9" t="s">
        <v>31</v>
      </c>
      <c r="I1330" s="9" t="s">
        <v>172</v>
      </c>
      <c r="J1330" s="9" t="s">
        <v>29</v>
      </c>
      <c r="K1330" s="9">
        <v>1996</v>
      </c>
      <c r="L1330" s="9" t="s">
        <v>34</v>
      </c>
      <c r="Y1330" s="9" t="s">
        <v>5403</v>
      </c>
      <c r="Z1330" s="9" t="s">
        <v>5404</v>
      </c>
      <c r="AA1330" s="9" t="s">
        <v>5405</v>
      </c>
      <c r="AB1330" s="9" t="s">
        <v>1070</v>
      </c>
    </row>
    <row r="1331" spans="1:28" x14ac:dyDescent="0.2">
      <c r="A1331" s="9">
        <v>426163</v>
      </c>
      <c r="B1331" s="9" t="s">
        <v>3301</v>
      </c>
      <c r="C1331" s="9" t="s">
        <v>270</v>
      </c>
      <c r="D1331" s="9" t="s">
        <v>287</v>
      </c>
      <c r="E1331" s="9" t="s">
        <v>93</v>
      </c>
      <c r="F1331" s="188">
        <v>29864</v>
      </c>
      <c r="G1331" s="9" t="s">
        <v>34</v>
      </c>
      <c r="H1331" s="9" t="s">
        <v>31</v>
      </c>
      <c r="I1331" s="9" t="s">
        <v>172</v>
      </c>
      <c r="J1331" s="9" t="s">
        <v>29</v>
      </c>
      <c r="K1331" s="9">
        <v>2000</v>
      </c>
      <c r="L1331" s="9" t="s">
        <v>46</v>
      </c>
    </row>
    <row r="1332" spans="1:28" x14ac:dyDescent="0.2">
      <c r="A1332" s="9">
        <v>426164</v>
      </c>
      <c r="B1332" s="9" t="s">
        <v>3302</v>
      </c>
      <c r="C1332" s="9" t="s">
        <v>284</v>
      </c>
      <c r="D1332" s="9" t="s">
        <v>335</v>
      </c>
      <c r="E1332" s="9" t="s">
        <v>93</v>
      </c>
      <c r="F1332" s="188">
        <v>31414</v>
      </c>
      <c r="H1332" s="9" t="s">
        <v>31</v>
      </c>
      <c r="I1332" s="9" t="s">
        <v>172</v>
      </c>
      <c r="J1332" s="9" t="s">
        <v>29</v>
      </c>
      <c r="K1332" s="9">
        <v>2005</v>
      </c>
      <c r="L1332" s="9" t="s">
        <v>34</v>
      </c>
      <c r="N1332" s="9">
        <v>1260</v>
      </c>
      <c r="O1332" s="188">
        <v>44612.478101851855</v>
      </c>
      <c r="P1332" s="9">
        <v>35000</v>
      </c>
      <c r="Y1332" s="9" t="s">
        <v>5406</v>
      </c>
      <c r="Z1332" s="9" t="s">
        <v>1053</v>
      </c>
      <c r="AA1332" s="9" t="s">
        <v>3919</v>
      </c>
      <c r="AB1332" s="9" t="s">
        <v>1054</v>
      </c>
    </row>
    <row r="1333" spans="1:28" x14ac:dyDescent="0.2">
      <c r="A1333" s="9">
        <v>426172</v>
      </c>
      <c r="B1333" s="9" t="s">
        <v>3303</v>
      </c>
      <c r="C1333" s="9" t="s">
        <v>461</v>
      </c>
      <c r="D1333" s="9" t="s">
        <v>531</v>
      </c>
      <c r="E1333" s="9" t="s">
        <v>93</v>
      </c>
      <c r="F1333" s="188">
        <v>28686</v>
      </c>
      <c r="G1333" s="9" t="s">
        <v>34</v>
      </c>
      <c r="H1333" s="9" t="s">
        <v>31</v>
      </c>
      <c r="I1333" s="9" t="s">
        <v>172</v>
      </c>
      <c r="J1333" s="9" t="s">
        <v>29</v>
      </c>
      <c r="K1333" s="9">
        <v>1996</v>
      </c>
      <c r="L1333" s="9" t="s">
        <v>34</v>
      </c>
      <c r="Y1333" s="9" t="s">
        <v>5407</v>
      </c>
      <c r="Z1333" s="9" t="s">
        <v>5408</v>
      </c>
      <c r="AA1333" s="9" t="s">
        <v>5409</v>
      </c>
      <c r="AB1333" s="9" t="s">
        <v>1123</v>
      </c>
    </row>
    <row r="1334" spans="1:28" x14ac:dyDescent="0.2">
      <c r="A1334" s="9">
        <v>426179</v>
      </c>
      <c r="B1334" s="9" t="s">
        <v>3304</v>
      </c>
      <c r="C1334" s="9" t="s">
        <v>345</v>
      </c>
      <c r="D1334" s="9" t="s">
        <v>763</v>
      </c>
      <c r="E1334" s="9" t="s">
        <v>93</v>
      </c>
      <c r="F1334" s="188">
        <v>36281</v>
      </c>
      <c r="G1334" s="9" t="s">
        <v>34</v>
      </c>
      <c r="H1334" s="9" t="s">
        <v>31</v>
      </c>
      <c r="I1334" s="9" t="s">
        <v>172</v>
      </c>
      <c r="J1334" s="9" t="s">
        <v>29</v>
      </c>
      <c r="K1334" s="9">
        <v>2016</v>
      </c>
      <c r="L1334" s="9" t="s">
        <v>46</v>
      </c>
      <c r="Y1334" s="9" t="s">
        <v>5410</v>
      </c>
      <c r="Z1334" s="9" t="s">
        <v>1206</v>
      </c>
      <c r="AA1334" s="9" t="s">
        <v>5411</v>
      </c>
      <c r="AB1334" s="9" t="s">
        <v>1072</v>
      </c>
    </row>
    <row r="1335" spans="1:28" x14ac:dyDescent="0.2">
      <c r="A1335" s="9">
        <v>426188</v>
      </c>
      <c r="B1335" s="9" t="s">
        <v>3305</v>
      </c>
      <c r="C1335" s="9" t="s">
        <v>528</v>
      </c>
      <c r="D1335" s="9" t="s">
        <v>322</v>
      </c>
      <c r="E1335" s="9" t="s">
        <v>93</v>
      </c>
      <c r="F1335" s="188">
        <v>32771</v>
      </c>
      <c r="G1335" s="9" t="s">
        <v>34</v>
      </c>
      <c r="H1335" s="9" t="s">
        <v>31</v>
      </c>
      <c r="I1335" s="9" t="s">
        <v>172</v>
      </c>
      <c r="J1335" s="9" t="s">
        <v>29</v>
      </c>
      <c r="K1335" s="9" t="s">
        <v>3287</v>
      </c>
      <c r="L1335" s="9" t="s">
        <v>34</v>
      </c>
      <c r="Y1335" s="9" t="s">
        <v>5412</v>
      </c>
      <c r="Z1335" s="9" t="s">
        <v>5413</v>
      </c>
      <c r="AA1335" s="9" t="s">
        <v>5414</v>
      </c>
      <c r="AB1335" s="9" t="s">
        <v>1054</v>
      </c>
    </row>
    <row r="1336" spans="1:28" x14ac:dyDescent="0.2">
      <c r="A1336" s="9">
        <v>426198</v>
      </c>
      <c r="B1336" s="9" t="s">
        <v>3306</v>
      </c>
      <c r="C1336" s="9" t="s">
        <v>3307</v>
      </c>
      <c r="D1336" s="9" t="s">
        <v>290</v>
      </c>
      <c r="E1336" s="9" t="s">
        <v>93</v>
      </c>
      <c r="F1336" s="188">
        <v>35947</v>
      </c>
      <c r="G1336" s="9" t="s">
        <v>34</v>
      </c>
      <c r="H1336" s="9" t="s">
        <v>31</v>
      </c>
      <c r="I1336" s="9" t="s">
        <v>172</v>
      </c>
      <c r="J1336" s="9" t="s">
        <v>32</v>
      </c>
      <c r="K1336" s="9" t="s">
        <v>973</v>
      </c>
      <c r="L1336" s="9" t="s">
        <v>34</v>
      </c>
      <c r="Y1336" s="9" t="s">
        <v>5415</v>
      </c>
      <c r="Z1336" s="9" t="s">
        <v>5416</v>
      </c>
      <c r="AA1336" s="9" t="s">
        <v>1141</v>
      </c>
      <c r="AB1336" s="9" t="s">
        <v>1054</v>
      </c>
    </row>
    <row r="1337" spans="1:28" x14ac:dyDescent="0.2">
      <c r="A1337" s="9">
        <v>426203</v>
      </c>
      <c r="B1337" s="9" t="s">
        <v>3308</v>
      </c>
      <c r="C1337" s="9" t="s">
        <v>1001</v>
      </c>
      <c r="D1337" s="9" t="s">
        <v>3309</v>
      </c>
      <c r="E1337" s="9" t="s">
        <v>93</v>
      </c>
      <c r="F1337" s="188">
        <v>35434</v>
      </c>
      <c r="G1337" s="9" t="s">
        <v>283</v>
      </c>
      <c r="H1337" s="9" t="s">
        <v>31</v>
      </c>
      <c r="I1337" s="9" t="s">
        <v>172</v>
      </c>
      <c r="J1337" s="9" t="s">
        <v>29</v>
      </c>
      <c r="K1337" s="9">
        <v>2015</v>
      </c>
      <c r="L1337" s="9" t="s">
        <v>46</v>
      </c>
      <c r="Y1337" s="9" t="s">
        <v>5417</v>
      </c>
      <c r="Z1337" s="9" t="s">
        <v>3967</v>
      </c>
      <c r="AA1337" s="9" t="s">
        <v>5418</v>
      </c>
      <c r="AB1337" s="9" t="s">
        <v>1160</v>
      </c>
    </row>
    <row r="1338" spans="1:28" x14ac:dyDescent="0.2">
      <c r="A1338" s="9">
        <v>426205</v>
      </c>
      <c r="B1338" s="9" t="s">
        <v>3310</v>
      </c>
      <c r="C1338" s="9" t="s">
        <v>3311</v>
      </c>
      <c r="D1338" s="9" t="s">
        <v>296</v>
      </c>
      <c r="E1338" s="9" t="s">
        <v>93</v>
      </c>
      <c r="F1338" s="188">
        <v>32509</v>
      </c>
      <c r="G1338" s="9" t="s">
        <v>86</v>
      </c>
      <c r="H1338" s="9" t="s">
        <v>31</v>
      </c>
      <c r="I1338" s="9" t="s">
        <v>172</v>
      </c>
      <c r="J1338" s="9" t="s">
        <v>29</v>
      </c>
      <c r="K1338" s="9">
        <v>2007</v>
      </c>
      <c r="L1338" s="9" t="s">
        <v>86</v>
      </c>
      <c r="Y1338" s="9" t="s">
        <v>5419</v>
      </c>
      <c r="Z1338" s="9" t="s">
        <v>5420</v>
      </c>
      <c r="AA1338" s="9" t="s">
        <v>5421</v>
      </c>
      <c r="AB1338" s="9" t="s">
        <v>1115</v>
      </c>
    </row>
    <row r="1339" spans="1:28" x14ac:dyDescent="0.2">
      <c r="A1339" s="9">
        <v>426213</v>
      </c>
      <c r="B1339" s="9" t="s">
        <v>3312</v>
      </c>
      <c r="C1339" s="9" t="s">
        <v>284</v>
      </c>
      <c r="D1339" s="9" t="s">
        <v>433</v>
      </c>
      <c r="E1339" s="9" t="s">
        <v>93</v>
      </c>
      <c r="F1339" s="188">
        <v>32651</v>
      </c>
      <c r="G1339" s="9" t="s">
        <v>34</v>
      </c>
      <c r="H1339" s="9" t="s">
        <v>31</v>
      </c>
      <c r="I1339" s="9" t="s">
        <v>172</v>
      </c>
      <c r="J1339" s="9" t="s">
        <v>32</v>
      </c>
      <c r="K1339" s="9">
        <v>2019</v>
      </c>
      <c r="L1339" s="9" t="s">
        <v>34</v>
      </c>
      <c r="Y1339" s="9" t="s">
        <v>5422</v>
      </c>
      <c r="Z1339" s="9" t="s">
        <v>1096</v>
      </c>
      <c r="AA1339" s="9" t="s">
        <v>1074</v>
      </c>
      <c r="AB1339" s="9" t="s">
        <v>1038</v>
      </c>
    </row>
    <row r="1340" spans="1:28" x14ac:dyDescent="0.2">
      <c r="A1340" s="9">
        <v>426218</v>
      </c>
      <c r="B1340" s="9" t="s">
        <v>3313</v>
      </c>
      <c r="C1340" s="9" t="s">
        <v>284</v>
      </c>
      <c r="D1340" s="9" t="s">
        <v>519</v>
      </c>
      <c r="E1340" s="9" t="s">
        <v>93</v>
      </c>
      <c r="F1340" s="188" t="s">
        <v>3314</v>
      </c>
      <c r="G1340" s="9" t="s">
        <v>34</v>
      </c>
      <c r="H1340" s="9" t="s">
        <v>47</v>
      </c>
      <c r="I1340" s="9" t="s">
        <v>172</v>
      </c>
      <c r="J1340" s="9" t="s">
        <v>29</v>
      </c>
      <c r="K1340" s="9">
        <v>2012</v>
      </c>
      <c r="L1340" s="9" t="s">
        <v>46</v>
      </c>
      <c r="Q1340" s="9">
        <v>2000</v>
      </c>
      <c r="W1340" s="9" t="s">
        <v>269</v>
      </c>
    </row>
    <row r="1341" spans="1:28" x14ac:dyDescent="0.2">
      <c r="A1341" s="9">
        <v>426219</v>
      </c>
      <c r="B1341" s="9" t="s">
        <v>3315</v>
      </c>
      <c r="C1341" s="9" t="s">
        <v>325</v>
      </c>
      <c r="D1341" s="9" t="s">
        <v>326</v>
      </c>
      <c r="E1341" s="9" t="s">
        <v>93</v>
      </c>
      <c r="H1341" s="9" t="s">
        <v>31</v>
      </c>
      <c r="I1341" s="9" t="s">
        <v>172</v>
      </c>
      <c r="J1341" s="9" t="s">
        <v>29</v>
      </c>
      <c r="K1341" s="9">
        <v>2017</v>
      </c>
      <c r="L1341" s="9" t="s">
        <v>46</v>
      </c>
      <c r="N1341" s="9">
        <v>1524</v>
      </c>
      <c r="O1341" s="188">
        <v>44658.519224537034</v>
      </c>
      <c r="P1341" s="9">
        <v>39000</v>
      </c>
      <c r="Y1341" s="9" t="s">
        <v>5423</v>
      </c>
      <c r="Z1341" s="9" t="s">
        <v>1165</v>
      </c>
      <c r="AA1341" s="9" t="s">
        <v>4763</v>
      </c>
      <c r="AB1341" s="9" t="s">
        <v>1123</v>
      </c>
    </row>
    <row r="1342" spans="1:28" x14ac:dyDescent="0.2">
      <c r="A1342" s="9">
        <v>426223</v>
      </c>
      <c r="B1342" s="9" t="s">
        <v>3316</v>
      </c>
      <c r="C1342" s="9" t="s">
        <v>270</v>
      </c>
      <c r="D1342" s="9" t="s">
        <v>420</v>
      </c>
      <c r="E1342" s="9" t="s">
        <v>93</v>
      </c>
      <c r="F1342" s="188" t="s">
        <v>3317</v>
      </c>
      <c r="G1342" s="9" t="s">
        <v>268</v>
      </c>
      <c r="H1342" s="9" t="s">
        <v>31</v>
      </c>
      <c r="I1342" s="9" t="s">
        <v>172</v>
      </c>
      <c r="J1342" s="9" t="s">
        <v>32</v>
      </c>
      <c r="K1342" s="9">
        <v>2016</v>
      </c>
      <c r="L1342" s="9" t="s">
        <v>34</v>
      </c>
    </row>
    <row r="1343" spans="1:28" x14ac:dyDescent="0.2">
      <c r="A1343" s="9">
        <v>426228</v>
      </c>
      <c r="B1343" s="9" t="s">
        <v>3318</v>
      </c>
      <c r="C1343" s="9" t="s">
        <v>3319</v>
      </c>
      <c r="D1343" s="9" t="s">
        <v>559</v>
      </c>
      <c r="E1343" s="9" t="s">
        <v>93</v>
      </c>
      <c r="F1343" s="188">
        <v>30632</v>
      </c>
      <c r="G1343" s="9" t="s">
        <v>34</v>
      </c>
      <c r="H1343" s="9" t="s">
        <v>31</v>
      </c>
      <c r="I1343" s="9" t="s">
        <v>172</v>
      </c>
      <c r="J1343" s="9" t="s">
        <v>32</v>
      </c>
      <c r="K1343" s="9">
        <v>2003</v>
      </c>
      <c r="L1343" s="9" t="s">
        <v>34</v>
      </c>
      <c r="Y1343" s="9" t="s">
        <v>5424</v>
      </c>
      <c r="Z1343" s="9" t="s">
        <v>5425</v>
      </c>
      <c r="AA1343" s="9" t="s">
        <v>5426</v>
      </c>
      <c r="AB1343" s="9" t="s">
        <v>1038</v>
      </c>
    </row>
    <row r="1344" spans="1:28" x14ac:dyDescent="0.2">
      <c r="A1344" s="9">
        <v>426233</v>
      </c>
      <c r="B1344" s="9" t="s">
        <v>3320</v>
      </c>
      <c r="C1344" s="9" t="s">
        <v>609</v>
      </c>
      <c r="D1344" s="9" t="s">
        <v>3321</v>
      </c>
      <c r="E1344" s="9" t="s">
        <v>93</v>
      </c>
      <c r="F1344" s="188">
        <v>36526</v>
      </c>
      <c r="G1344" s="9" t="s">
        <v>738</v>
      </c>
      <c r="H1344" s="9" t="s">
        <v>31</v>
      </c>
      <c r="I1344" s="9" t="s">
        <v>172</v>
      </c>
      <c r="J1344" s="9" t="s">
        <v>32</v>
      </c>
      <c r="K1344" s="9">
        <v>2017</v>
      </c>
      <c r="L1344" s="9" t="s">
        <v>46</v>
      </c>
      <c r="Y1344" s="9" t="s">
        <v>5427</v>
      </c>
      <c r="Z1344" s="9" t="s">
        <v>3967</v>
      </c>
      <c r="AA1344" s="9" t="s">
        <v>5428</v>
      </c>
      <c r="AB1344" s="9" t="s">
        <v>1215</v>
      </c>
    </row>
    <row r="1345" spans="1:28" x14ac:dyDescent="0.2">
      <c r="A1345" s="9">
        <v>426234</v>
      </c>
      <c r="B1345" s="9" t="s">
        <v>3322</v>
      </c>
      <c r="C1345" s="9" t="s">
        <v>309</v>
      </c>
      <c r="D1345" s="9" t="s">
        <v>477</v>
      </c>
      <c r="E1345" s="9" t="s">
        <v>93</v>
      </c>
      <c r="F1345" s="188">
        <v>36348</v>
      </c>
      <c r="G1345" s="9" t="s">
        <v>806</v>
      </c>
      <c r="H1345" s="9" t="s">
        <v>31</v>
      </c>
      <c r="I1345" s="9" t="s">
        <v>172</v>
      </c>
      <c r="J1345" s="9" t="s">
        <v>29</v>
      </c>
      <c r="K1345" s="9">
        <v>2017</v>
      </c>
      <c r="Y1345" s="9" t="s">
        <v>5429</v>
      </c>
      <c r="Z1345" s="9" t="s">
        <v>5430</v>
      </c>
      <c r="AA1345" s="9" t="s">
        <v>4169</v>
      </c>
      <c r="AB1345" s="9" t="s">
        <v>1314</v>
      </c>
    </row>
    <row r="1346" spans="1:28" x14ac:dyDescent="0.2">
      <c r="A1346" s="9">
        <v>426236</v>
      </c>
      <c r="B1346" s="9" t="s">
        <v>3323</v>
      </c>
      <c r="C1346" s="9" t="s">
        <v>284</v>
      </c>
      <c r="D1346" s="9" t="s">
        <v>287</v>
      </c>
      <c r="E1346" s="9" t="s">
        <v>93</v>
      </c>
      <c r="F1346" s="188">
        <v>35431</v>
      </c>
      <c r="G1346" s="9" t="s">
        <v>3324</v>
      </c>
      <c r="H1346" s="9" t="s">
        <v>31</v>
      </c>
      <c r="I1346" s="9" t="s">
        <v>172</v>
      </c>
      <c r="J1346" s="9" t="s">
        <v>29</v>
      </c>
      <c r="K1346" s="9">
        <v>2014</v>
      </c>
      <c r="L1346" s="9" t="s">
        <v>74</v>
      </c>
      <c r="Y1346" s="9" t="s">
        <v>5431</v>
      </c>
      <c r="Z1346" s="9" t="s">
        <v>1084</v>
      </c>
      <c r="AA1346" s="9" t="s">
        <v>1088</v>
      </c>
      <c r="AB1346" s="9" t="s">
        <v>5432</v>
      </c>
    </row>
    <row r="1347" spans="1:28" x14ac:dyDescent="0.2">
      <c r="A1347" s="9">
        <v>426240</v>
      </c>
      <c r="B1347" s="9" t="s">
        <v>3325</v>
      </c>
      <c r="C1347" s="9" t="s">
        <v>377</v>
      </c>
      <c r="D1347" s="9" t="s">
        <v>363</v>
      </c>
      <c r="E1347" s="9" t="s">
        <v>93</v>
      </c>
      <c r="F1347" s="188">
        <v>36175</v>
      </c>
      <c r="G1347" s="9" t="s">
        <v>34</v>
      </c>
      <c r="H1347" s="9" t="s">
        <v>31</v>
      </c>
      <c r="I1347" s="9" t="s">
        <v>172</v>
      </c>
      <c r="J1347" s="9" t="s">
        <v>29</v>
      </c>
      <c r="K1347" s="9">
        <v>2017</v>
      </c>
      <c r="L1347" s="9" t="s">
        <v>34</v>
      </c>
      <c r="Y1347" s="9" t="s">
        <v>5433</v>
      </c>
      <c r="Z1347" s="9" t="s">
        <v>5434</v>
      </c>
      <c r="AA1347" s="9" t="s">
        <v>4564</v>
      </c>
      <c r="AB1347" s="9" t="s">
        <v>1070</v>
      </c>
    </row>
    <row r="1348" spans="1:28" x14ac:dyDescent="0.2">
      <c r="A1348" s="9">
        <v>426253</v>
      </c>
      <c r="B1348" s="9" t="s">
        <v>3326</v>
      </c>
      <c r="C1348" s="9" t="s">
        <v>284</v>
      </c>
      <c r="D1348" s="9" t="s">
        <v>293</v>
      </c>
      <c r="E1348" s="9" t="s">
        <v>92</v>
      </c>
      <c r="F1348" s="188">
        <v>36360</v>
      </c>
      <c r="G1348" s="9" t="s">
        <v>34</v>
      </c>
      <c r="H1348" s="9" t="s">
        <v>31</v>
      </c>
      <c r="I1348" s="9" t="s">
        <v>172</v>
      </c>
      <c r="J1348" s="9" t="s">
        <v>29</v>
      </c>
      <c r="K1348" s="9">
        <v>2017</v>
      </c>
      <c r="L1348" s="9" t="s">
        <v>34</v>
      </c>
      <c r="Y1348" s="9" t="s">
        <v>5435</v>
      </c>
      <c r="Z1348" s="9" t="s">
        <v>1053</v>
      </c>
      <c r="AA1348" s="9" t="s">
        <v>1093</v>
      </c>
      <c r="AB1348" s="9" t="s">
        <v>1054</v>
      </c>
    </row>
    <row r="1349" spans="1:28" x14ac:dyDescent="0.2">
      <c r="A1349" s="9">
        <v>426254</v>
      </c>
      <c r="B1349" s="9" t="s">
        <v>3327</v>
      </c>
      <c r="C1349" s="9" t="s">
        <v>666</v>
      </c>
      <c r="D1349" s="9" t="s">
        <v>490</v>
      </c>
      <c r="E1349" s="9" t="s">
        <v>92</v>
      </c>
      <c r="F1349" s="188">
        <v>36368</v>
      </c>
      <c r="G1349" s="9" t="s">
        <v>719</v>
      </c>
      <c r="H1349" s="9" t="s">
        <v>31</v>
      </c>
      <c r="I1349" s="9" t="s">
        <v>172</v>
      </c>
      <c r="J1349" s="9" t="s">
        <v>32</v>
      </c>
      <c r="K1349" s="9" t="s">
        <v>450</v>
      </c>
      <c r="L1349" s="9" t="s">
        <v>34</v>
      </c>
      <c r="Y1349" s="9" t="s">
        <v>5436</v>
      </c>
      <c r="Z1349" s="9" t="s">
        <v>1287</v>
      </c>
      <c r="AA1349" s="9" t="s">
        <v>5437</v>
      </c>
      <c r="AB1349" s="9" t="s">
        <v>5438</v>
      </c>
    </row>
    <row r="1350" spans="1:28" x14ac:dyDescent="0.2">
      <c r="A1350" s="9">
        <v>426268</v>
      </c>
      <c r="B1350" s="9" t="s">
        <v>3328</v>
      </c>
      <c r="C1350" s="9" t="s">
        <v>284</v>
      </c>
      <c r="D1350" s="9" t="s">
        <v>349</v>
      </c>
      <c r="E1350" s="9" t="s">
        <v>93</v>
      </c>
      <c r="F1350" s="188">
        <v>34913</v>
      </c>
      <c r="G1350" s="9" t="s">
        <v>34</v>
      </c>
      <c r="H1350" s="9" t="s">
        <v>31</v>
      </c>
      <c r="I1350" s="9" t="s">
        <v>172</v>
      </c>
      <c r="J1350" s="9" t="s">
        <v>32</v>
      </c>
      <c r="K1350" s="9" t="s">
        <v>864</v>
      </c>
      <c r="L1350" s="9" t="s">
        <v>34</v>
      </c>
      <c r="Y1350" s="9" t="s">
        <v>5439</v>
      </c>
      <c r="Z1350" s="9" t="s">
        <v>1184</v>
      </c>
      <c r="AA1350" s="9" t="s">
        <v>1154</v>
      </c>
      <c r="AB1350" s="9" t="s">
        <v>1072</v>
      </c>
    </row>
    <row r="1351" spans="1:28" x14ac:dyDescent="0.2">
      <c r="A1351" s="9">
        <v>426273</v>
      </c>
      <c r="B1351" s="9" t="s">
        <v>3329</v>
      </c>
      <c r="C1351" s="9" t="s">
        <v>893</v>
      </c>
      <c r="D1351" s="9" t="s">
        <v>370</v>
      </c>
      <c r="E1351" s="9" t="s">
        <v>93</v>
      </c>
      <c r="F1351" s="188">
        <v>33575</v>
      </c>
      <c r="G1351" s="9" t="s">
        <v>34</v>
      </c>
      <c r="H1351" s="9" t="s">
        <v>47</v>
      </c>
      <c r="I1351" s="9" t="s">
        <v>172</v>
      </c>
      <c r="J1351" s="9" t="s">
        <v>32</v>
      </c>
      <c r="K1351" s="9">
        <v>2017</v>
      </c>
      <c r="L1351" s="9" t="s">
        <v>34</v>
      </c>
      <c r="Y1351" s="9" t="s">
        <v>5440</v>
      </c>
      <c r="Z1351" s="9" t="s">
        <v>5441</v>
      </c>
      <c r="AA1351" s="9" t="s">
        <v>5442</v>
      </c>
      <c r="AB1351" s="9" t="s">
        <v>1038</v>
      </c>
    </row>
    <row r="1352" spans="1:28" x14ac:dyDescent="0.2">
      <c r="A1352" s="9">
        <v>426280</v>
      </c>
      <c r="B1352" s="9" t="s">
        <v>3330</v>
      </c>
      <c r="C1352" s="9" t="s">
        <v>597</v>
      </c>
      <c r="D1352" s="9" t="s">
        <v>1005</v>
      </c>
      <c r="E1352" s="9" t="s">
        <v>93</v>
      </c>
      <c r="F1352" s="188">
        <v>30317</v>
      </c>
      <c r="G1352" s="9" t="s">
        <v>3331</v>
      </c>
      <c r="H1352" s="9" t="s">
        <v>31</v>
      </c>
      <c r="I1352" s="9" t="s">
        <v>172</v>
      </c>
      <c r="J1352" s="9" t="s">
        <v>32</v>
      </c>
      <c r="K1352" s="9">
        <v>2002</v>
      </c>
      <c r="L1352" s="9" t="s">
        <v>53</v>
      </c>
      <c r="Y1352" s="9" t="s">
        <v>5443</v>
      </c>
      <c r="Z1352" s="9" t="s">
        <v>5444</v>
      </c>
      <c r="AA1352" s="9" t="s">
        <v>5095</v>
      </c>
      <c r="AB1352" s="9" t="s">
        <v>1192</v>
      </c>
    </row>
    <row r="1353" spans="1:28" x14ac:dyDescent="0.2">
      <c r="A1353" s="9">
        <v>426283</v>
      </c>
      <c r="B1353" s="9" t="s">
        <v>3332</v>
      </c>
      <c r="C1353" s="9" t="s">
        <v>3333</v>
      </c>
      <c r="D1353" s="9" t="s">
        <v>763</v>
      </c>
      <c r="E1353" s="9" t="s">
        <v>92</v>
      </c>
      <c r="F1353" s="188" t="s">
        <v>3334</v>
      </c>
      <c r="G1353" s="9" t="s">
        <v>3335</v>
      </c>
      <c r="H1353" s="9" t="s">
        <v>31</v>
      </c>
      <c r="I1353" s="9" t="s">
        <v>172</v>
      </c>
      <c r="J1353" s="9" t="s">
        <v>29</v>
      </c>
      <c r="K1353" s="9">
        <v>2015</v>
      </c>
    </row>
    <row r="1354" spans="1:28" x14ac:dyDescent="0.2">
      <c r="A1354" s="9">
        <v>426285</v>
      </c>
      <c r="B1354" s="9" t="s">
        <v>3336</v>
      </c>
      <c r="C1354" s="9" t="s">
        <v>325</v>
      </c>
      <c r="D1354" s="9" t="s">
        <v>3337</v>
      </c>
      <c r="E1354" s="9" t="s">
        <v>92</v>
      </c>
      <c r="F1354" s="188">
        <v>36115</v>
      </c>
      <c r="G1354" s="9" t="s">
        <v>1013</v>
      </c>
      <c r="H1354" s="9" t="s">
        <v>31</v>
      </c>
      <c r="I1354" s="9" t="s">
        <v>172</v>
      </c>
      <c r="J1354" s="9" t="s">
        <v>29</v>
      </c>
      <c r="K1354" s="9">
        <v>2016</v>
      </c>
      <c r="L1354" s="9" t="s">
        <v>86</v>
      </c>
      <c r="Y1354" s="9" t="s">
        <v>5445</v>
      </c>
      <c r="Z1354" s="9" t="s">
        <v>1236</v>
      </c>
      <c r="AA1354" s="9" t="s">
        <v>1105</v>
      </c>
      <c r="AB1354" s="9" t="s">
        <v>1115</v>
      </c>
    </row>
    <row r="1355" spans="1:28" x14ac:dyDescent="0.2">
      <c r="A1355" s="9">
        <v>426288</v>
      </c>
      <c r="B1355" s="9" t="s">
        <v>3338</v>
      </c>
      <c r="C1355" s="9" t="s">
        <v>395</v>
      </c>
      <c r="D1355" s="9" t="s">
        <v>287</v>
      </c>
      <c r="E1355" s="9" t="s">
        <v>93</v>
      </c>
      <c r="F1355" s="188" t="s">
        <v>3339</v>
      </c>
      <c r="G1355" s="9" t="s">
        <v>268</v>
      </c>
      <c r="H1355" s="9" t="s">
        <v>31</v>
      </c>
      <c r="I1355" s="9" t="s">
        <v>172</v>
      </c>
      <c r="J1355" s="9" t="s">
        <v>29</v>
      </c>
      <c r="K1355" s="9">
        <v>2004</v>
      </c>
      <c r="L1355" s="9" t="s">
        <v>34</v>
      </c>
      <c r="Y1355" s="9" t="s">
        <v>5446</v>
      </c>
      <c r="Z1355" s="9" t="s">
        <v>5447</v>
      </c>
      <c r="AA1355" s="9" t="s">
        <v>1112</v>
      </c>
      <c r="AB1355" s="9" t="s">
        <v>1054</v>
      </c>
    </row>
    <row r="1356" spans="1:28" x14ac:dyDescent="0.2">
      <c r="A1356" s="9">
        <v>426296</v>
      </c>
      <c r="B1356" s="9" t="s">
        <v>3340</v>
      </c>
      <c r="C1356" s="9" t="s">
        <v>575</v>
      </c>
      <c r="D1356" s="9" t="s">
        <v>845</v>
      </c>
      <c r="E1356" s="9" t="s">
        <v>93</v>
      </c>
      <c r="F1356" s="188" t="s">
        <v>3341</v>
      </c>
      <c r="G1356" s="9" t="s">
        <v>34</v>
      </c>
      <c r="H1356" s="9" t="s">
        <v>31</v>
      </c>
      <c r="I1356" s="9" t="s">
        <v>172</v>
      </c>
      <c r="J1356" s="9" t="s">
        <v>32</v>
      </c>
      <c r="K1356" s="9">
        <v>2018</v>
      </c>
      <c r="L1356" s="9" t="s">
        <v>34</v>
      </c>
      <c r="Y1356" s="9" t="s">
        <v>5448</v>
      </c>
      <c r="Z1356" s="9" t="s">
        <v>5048</v>
      </c>
      <c r="AA1356" s="9" t="s">
        <v>1212</v>
      </c>
      <c r="AB1356" s="9" t="s">
        <v>1072</v>
      </c>
    </row>
    <row r="1357" spans="1:28" x14ac:dyDescent="0.2">
      <c r="A1357" s="9">
        <v>426320</v>
      </c>
      <c r="B1357" s="9" t="s">
        <v>3342</v>
      </c>
      <c r="C1357" s="9" t="s">
        <v>284</v>
      </c>
      <c r="D1357" s="9" t="s">
        <v>548</v>
      </c>
      <c r="E1357" s="9" t="s">
        <v>93</v>
      </c>
      <c r="F1357" s="188">
        <v>30637</v>
      </c>
      <c r="G1357" s="9" t="s">
        <v>3343</v>
      </c>
      <c r="H1357" s="9" t="s">
        <v>31</v>
      </c>
      <c r="I1357" s="9" t="s">
        <v>172</v>
      </c>
      <c r="J1357" s="9" t="s">
        <v>29</v>
      </c>
      <c r="K1357" s="9">
        <v>2002</v>
      </c>
      <c r="L1357" s="9" t="s">
        <v>46</v>
      </c>
    </row>
    <row r="1358" spans="1:28" x14ac:dyDescent="0.2">
      <c r="A1358" s="9">
        <v>426322</v>
      </c>
      <c r="B1358" s="9" t="s">
        <v>3344</v>
      </c>
      <c r="C1358" s="9" t="s">
        <v>393</v>
      </c>
      <c r="D1358" s="9" t="s">
        <v>362</v>
      </c>
      <c r="E1358" s="9" t="s">
        <v>92</v>
      </c>
      <c r="F1358" s="188" t="s">
        <v>3345</v>
      </c>
      <c r="G1358" s="9" t="s">
        <v>1022</v>
      </c>
      <c r="H1358" s="9" t="s">
        <v>31</v>
      </c>
      <c r="I1358" s="9" t="s">
        <v>172</v>
      </c>
      <c r="J1358" s="9" t="s">
        <v>29</v>
      </c>
      <c r="K1358" s="9">
        <v>2006</v>
      </c>
      <c r="L1358" s="9" t="s">
        <v>77</v>
      </c>
      <c r="Y1358" s="9" t="s">
        <v>5449</v>
      </c>
      <c r="Z1358" s="9" t="s">
        <v>5450</v>
      </c>
      <c r="AA1358" s="9" t="s">
        <v>5451</v>
      </c>
      <c r="AB1358" s="9" t="s">
        <v>5452</v>
      </c>
    </row>
    <row r="1359" spans="1:28" x14ac:dyDescent="0.2">
      <c r="A1359" s="9">
        <v>426331</v>
      </c>
      <c r="B1359" s="9" t="s">
        <v>3346</v>
      </c>
      <c r="C1359" s="9" t="s">
        <v>266</v>
      </c>
      <c r="D1359" s="9" t="s">
        <v>418</v>
      </c>
      <c r="E1359" s="9" t="s">
        <v>93</v>
      </c>
      <c r="F1359" s="188" t="s">
        <v>3347</v>
      </c>
      <c r="G1359" s="9" t="s">
        <v>501</v>
      </c>
      <c r="H1359" s="9" t="s">
        <v>35</v>
      </c>
      <c r="I1359" s="9" t="s">
        <v>172</v>
      </c>
      <c r="J1359" s="9" t="s">
        <v>29</v>
      </c>
      <c r="K1359" s="9">
        <v>2017</v>
      </c>
      <c r="L1359" s="9" t="s">
        <v>46</v>
      </c>
      <c r="Y1359" s="9" t="s">
        <v>5453</v>
      </c>
      <c r="Z1359" s="9" t="s">
        <v>1065</v>
      </c>
      <c r="AA1359" s="9" t="s">
        <v>5454</v>
      </c>
      <c r="AB1359" s="9" t="s">
        <v>1054</v>
      </c>
    </row>
    <row r="1360" spans="1:28" x14ac:dyDescent="0.2">
      <c r="A1360" s="9">
        <v>426342</v>
      </c>
      <c r="B1360" s="9" t="s">
        <v>3348</v>
      </c>
      <c r="C1360" s="9" t="s">
        <v>893</v>
      </c>
      <c r="D1360" s="9" t="s">
        <v>3349</v>
      </c>
      <c r="E1360" s="9" t="s">
        <v>93</v>
      </c>
      <c r="H1360" s="9" t="s">
        <v>31</v>
      </c>
      <c r="I1360" s="9" t="s">
        <v>172</v>
      </c>
      <c r="J1360" s="9" t="s">
        <v>29</v>
      </c>
      <c r="K1360" s="9">
        <v>2011</v>
      </c>
      <c r="L1360" s="9" t="s">
        <v>56</v>
      </c>
      <c r="Y1360" s="9" t="s">
        <v>5455</v>
      </c>
      <c r="Z1360" s="9" t="s">
        <v>5456</v>
      </c>
      <c r="AA1360" s="9" t="s">
        <v>5457</v>
      </c>
      <c r="AB1360" s="9" t="s">
        <v>1072</v>
      </c>
    </row>
    <row r="1361" spans="1:28" x14ac:dyDescent="0.2">
      <c r="A1361" s="9">
        <v>426345</v>
      </c>
      <c r="B1361" s="9" t="s">
        <v>3350</v>
      </c>
      <c r="C1361" s="9" t="s">
        <v>903</v>
      </c>
      <c r="D1361" s="9" t="s">
        <v>290</v>
      </c>
      <c r="E1361" s="9" t="s">
        <v>93</v>
      </c>
      <c r="F1361" s="188">
        <v>35643</v>
      </c>
      <c r="G1361" s="9" t="s">
        <v>583</v>
      </c>
      <c r="H1361" s="9" t="s">
        <v>31</v>
      </c>
      <c r="I1361" s="9" t="s">
        <v>172</v>
      </c>
      <c r="J1361" s="9" t="s">
        <v>29</v>
      </c>
      <c r="K1361" s="9">
        <v>2015</v>
      </c>
      <c r="L1361" s="9" t="s">
        <v>46</v>
      </c>
      <c r="Y1361" s="9" t="s">
        <v>5458</v>
      </c>
      <c r="Z1361" s="9" t="s">
        <v>5459</v>
      </c>
      <c r="AA1361" s="9" t="s">
        <v>1141</v>
      </c>
      <c r="AB1361" s="9" t="s">
        <v>5460</v>
      </c>
    </row>
    <row r="1362" spans="1:28" x14ac:dyDescent="0.2">
      <c r="A1362" s="9">
        <v>426361</v>
      </c>
      <c r="B1362" s="9" t="s">
        <v>3351</v>
      </c>
      <c r="C1362" s="9" t="s">
        <v>393</v>
      </c>
      <c r="D1362" s="9" t="s">
        <v>783</v>
      </c>
      <c r="E1362" s="9" t="s">
        <v>92</v>
      </c>
      <c r="H1362" s="9" t="s">
        <v>31</v>
      </c>
      <c r="I1362" s="9" t="s">
        <v>172</v>
      </c>
      <c r="J1362" s="9" t="s">
        <v>29</v>
      </c>
      <c r="K1362" s="9">
        <v>2010</v>
      </c>
      <c r="L1362" s="9" t="s">
        <v>34</v>
      </c>
      <c r="Y1362" s="9" t="s">
        <v>5461</v>
      </c>
      <c r="Z1362" s="9" t="s">
        <v>4111</v>
      </c>
      <c r="AA1362" s="9" t="s">
        <v>5462</v>
      </c>
      <c r="AB1362" s="9" t="s">
        <v>1054</v>
      </c>
    </row>
    <row r="1363" spans="1:28" x14ac:dyDescent="0.2">
      <c r="A1363" s="9">
        <v>426378</v>
      </c>
      <c r="B1363" s="9" t="s">
        <v>3352</v>
      </c>
      <c r="C1363" s="9" t="s">
        <v>308</v>
      </c>
      <c r="D1363" s="9" t="s">
        <v>3353</v>
      </c>
      <c r="E1363" s="9" t="s">
        <v>92</v>
      </c>
      <c r="F1363" s="188">
        <v>35808</v>
      </c>
      <c r="G1363" s="9" t="s">
        <v>268</v>
      </c>
      <c r="H1363" s="9" t="s">
        <v>31</v>
      </c>
      <c r="I1363" s="9" t="s">
        <v>172</v>
      </c>
      <c r="Y1363" s="9" t="s">
        <v>5463</v>
      </c>
      <c r="Z1363" s="9" t="s">
        <v>1079</v>
      </c>
      <c r="AA1363" s="9" t="s">
        <v>1080</v>
      </c>
      <c r="AB1363" s="9" t="s">
        <v>1049</v>
      </c>
    </row>
    <row r="1364" spans="1:28" x14ac:dyDescent="0.2">
      <c r="A1364" s="9">
        <v>426380</v>
      </c>
      <c r="B1364" s="9" t="s">
        <v>3354</v>
      </c>
      <c r="C1364" s="9" t="s">
        <v>395</v>
      </c>
      <c r="D1364" s="9" t="s">
        <v>479</v>
      </c>
      <c r="E1364" s="9" t="s">
        <v>92</v>
      </c>
      <c r="F1364" s="188">
        <v>35526</v>
      </c>
      <c r="G1364" s="9" t="s">
        <v>338</v>
      </c>
      <c r="H1364" s="9" t="s">
        <v>31</v>
      </c>
      <c r="I1364" s="9" t="s">
        <v>172</v>
      </c>
      <c r="J1364" s="9" t="s">
        <v>32</v>
      </c>
      <c r="K1364" s="9" t="s">
        <v>973</v>
      </c>
      <c r="L1364" s="9" t="s">
        <v>46</v>
      </c>
      <c r="Y1364" s="9" t="s">
        <v>5464</v>
      </c>
      <c r="Z1364" s="9" t="s">
        <v>5465</v>
      </c>
      <c r="AA1364" s="9" t="s">
        <v>5466</v>
      </c>
      <c r="AB1364" s="9" t="s">
        <v>1038</v>
      </c>
    </row>
    <row r="1365" spans="1:28" x14ac:dyDescent="0.2">
      <c r="A1365" s="9">
        <v>426382</v>
      </c>
      <c r="B1365" s="9" t="s">
        <v>790</v>
      </c>
      <c r="C1365" s="9" t="s">
        <v>317</v>
      </c>
      <c r="D1365" s="9" t="s">
        <v>425</v>
      </c>
      <c r="E1365" s="9" t="s">
        <v>92</v>
      </c>
      <c r="F1365" s="188">
        <v>35511</v>
      </c>
      <c r="G1365" s="9" t="s">
        <v>34</v>
      </c>
      <c r="H1365" s="9" t="s">
        <v>31</v>
      </c>
      <c r="I1365" s="9" t="s">
        <v>172</v>
      </c>
      <c r="J1365" s="9" t="s">
        <v>32</v>
      </c>
      <c r="K1365" s="9" t="s">
        <v>859</v>
      </c>
      <c r="L1365" s="9" t="s">
        <v>34</v>
      </c>
      <c r="Y1365" s="9" t="s">
        <v>5467</v>
      </c>
      <c r="Z1365" s="9" t="s">
        <v>1091</v>
      </c>
      <c r="AA1365" s="9" t="s">
        <v>4547</v>
      </c>
      <c r="AB1365" s="9" t="s">
        <v>1054</v>
      </c>
    </row>
    <row r="1366" spans="1:28" x14ac:dyDescent="0.2">
      <c r="A1366" s="9">
        <v>426411</v>
      </c>
      <c r="B1366" s="9" t="s">
        <v>3355</v>
      </c>
      <c r="C1366" s="9" t="s">
        <v>766</v>
      </c>
      <c r="D1366" s="9" t="s">
        <v>3356</v>
      </c>
      <c r="E1366" s="9" t="s">
        <v>92</v>
      </c>
      <c r="F1366" s="188">
        <v>34910</v>
      </c>
      <c r="G1366" s="9" t="s">
        <v>315</v>
      </c>
      <c r="H1366" s="9" t="s">
        <v>31</v>
      </c>
      <c r="I1366" s="9" t="s">
        <v>172</v>
      </c>
      <c r="J1366" s="9" t="s">
        <v>29</v>
      </c>
      <c r="K1366" s="9">
        <v>2013</v>
      </c>
      <c r="L1366" s="9" t="s">
        <v>46</v>
      </c>
      <c r="Y1366" s="9" t="s">
        <v>5468</v>
      </c>
      <c r="Z1366" s="9" t="s">
        <v>5469</v>
      </c>
      <c r="AA1366" s="9" t="s">
        <v>4824</v>
      </c>
      <c r="AB1366" s="9" t="s">
        <v>5470</v>
      </c>
    </row>
    <row r="1367" spans="1:28" x14ac:dyDescent="0.2">
      <c r="A1367" s="9">
        <v>426413</v>
      </c>
      <c r="B1367" s="9" t="s">
        <v>3357</v>
      </c>
      <c r="C1367" s="9" t="s">
        <v>521</v>
      </c>
      <c r="D1367" s="9" t="s">
        <v>287</v>
      </c>
      <c r="E1367" s="9" t="s">
        <v>92</v>
      </c>
      <c r="F1367" s="188">
        <v>35644</v>
      </c>
      <c r="G1367" s="9" t="s">
        <v>34</v>
      </c>
      <c r="H1367" s="9" t="s">
        <v>31</v>
      </c>
      <c r="I1367" s="9" t="s">
        <v>172</v>
      </c>
      <c r="J1367" s="9" t="s">
        <v>32</v>
      </c>
      <c r="K1367" s="9" t="s">
        <v>450</v>
      </c>
      <c r="L1367" s="9" t="s">
        <v>34</v>
      </c>
      <c r="Y1367" s="9" t="s">
        <v>5471</v>
      </c>
      <c r="Z1367" s="9" t="s">
        <v>5472</v>
      </c>
      <c r="AA1367" s="9" t="s">
        <v>1112</v>
      </c>
      <c r="AB1367" s="9" t="s">
        <v>1054</v>
      </c>
    </row>
    <row r="1368" spans="1:28" x14ac:dyDescent="0.2">
      <c r="A1368" s="9">
        <v>426419</v>
      </c>
      <c r="B1368" s="9" t="s">
        <v>3358</v>
      </c>
      <c r="C1368" s="9" t="s">
        <v>930</v>
      </c>
      <c r="D1368" s="9" t="s">
        <v>3359</v>
      </c>
      <c r="E1368" s="9" t="s">
        <v>93</v>
      </c>
      <c r="F1368" s="188">
        <v>36526</v>
      </c>
      <c r="G1368" s="9" t="s">
        <v>3360</v>
      </c>
      <c r="H1368" s="9" t="s">
        <v>35</v>
      </c>
      <c r="I1368" s="9" t="s">
        <v>172</v>
      </c>
      <c r="J1368" s="9" t="s">
        <v>29</v>
      </c>
      <c r="K1368" s="9">
        <v>2017</v>
      </c>
      <c r="L1368" s="9" t="s">
        <v>34</v>
      </c>
      <c r="Y1368" s="9" t="s">
        <v>5473</v>
      </c>
      <c r="Z1368" s="9" t="s">
        <v>5474</v>
      </c>
      <c r="AA1368" s="9" t="s">
        <v>5475</v>
      </c>
      <c r="AB1368" s="9" t="s">
        <v>1072</v>
      </c>
    </row>
    <row r="1369" spans="1:28" x14ac:dyDescent="0.2">
      <c r="A1369" s="9">
        <v>426438</v>
      </c>
      <c r="B1369" s="9" t="s">
        <v>3361</v>
      </c>
      <c r="C1369" s="9" t="s">
        <v>339</v>
      </c>
      <c r="D1369" s="9" t="s">
        <v>929</v>
      </c>
      <c r="E1369" s="9" t="s">
        <v>92</v>
      </c>
      <c r="F1369" s="188">
        <v>36526</v>
      </c>
      <c r="G1369" s="9" t="s">
        <v>3362</v>
      </c>
      <c r="H1369" s="9" t="s">
        <v>35</v>
      </c>
      <c r="I1369" s="9" t="s">
        <v>172</v>
      </c>
      <c r="J1369" s="9" t="s">
        <v>32</v>
      </c>
      <c r="K1369" s="9" t="s">
        <v>450</v>
      </c>
      <c r="L1369" s="9" t="s">
        <v>46</v>
      </c>
    </row>
    <row r="1370" spans="1:28" x14ac:dyDescent="0.2">
      <c r="A1370" s="9">
        <v>426446</v>
      </c>
      <c r="B1370" s="9" t="s">
        <v>3363</v>
      </c>
      <c r="C1370" s="9" t="s">
        <v>284</v>
      </c>
      <c r="D1370" s="9" t="s">
        <v>352</v>
      </c>
      <c r="E1370" s="9" t="s">
        <v>92</v>
      </c>
      <c r="H1370" s="9" t="s">
        <v>31</v>
      </c>
      <c r="I1370" s="9" t="s">
        <v>172</v>
      </c>
      <c r="J1370" s="9" t="s">
        <v>29</v>
      </c>
      <c r="K1370" s="9">
        <v>2014</v>
      </c>
      <c r="L1370" s="9" t="s">
        <v>46</v>
      </c>
      <c r="Y1370" s="9" t="s">
        <v>5476</v>
      </c>
      <c r="Z1370" s="9" t="s">
        <v>1062</v>
      </c>
      <c r="AA1370" s="9" t="s">
        <v>5477</v>
      </c>
      <c r="AB1370" s="9" t="s">
        <v>1038</v>
      </c>
    </row>
    <row r="1371" spans="1:28" x14ac:dyDescent="0.2">
      <c r="A1371" s="9">
        <v>426461</v>
      </c>
      <c r="B1371" s="9" t="s">
        <v>3364</v>
      </c>
      <c r="C1371" s="9" t="s">
        <v>971</v>
      </c>
      <c r="D1371" s="9" t="s">
        <v>358</v>
      </c>
      <c r="E1371" s="9" t="s">
        <v>92</v>
      </c>
      <c r="H1371" s="9" t="s">
        <v>31</v>
      </c>
      <c r="I1371" s="9" t="s">
        <v>172</v>
      </c>
      <c r="J1371" s="9" t="s">
        <v>29</v>
      </c>
      <c r="K1371" s="9">
        <v>2014</v>
      </c>
      <c r="L1371" s="9" t="s">
        <v>34</v>
      </c>
      <c r="Y1371" s="9" t="s">
        <v>5478</v>
      </c>
      <c r="Z1371" s="9" t="s">
        <v>5479</v>
      </c>
      <c r="AA1371" s="9" t="s">
        <v>1199</v>
      </c>
      <c r="AB1371" s="9" t="s">
        <v>1200</v>
      </c>
    </row>
    <row r="1372" spans="1:28" x14ac:dyDescent="0.2">
      <c r="A1372" s="9">
        <v>426462</v>
      </c>
      <c r="B1372" s="9" t="s">
        <v>1036</v>
      </c>
      <c r="C1372" s="9" t="s">
        <v>3365</v>
      </c>
      <c r="D1372" s="9" t="s">
        <v>278</v>
      </c>
      <c r="E1372" s="9" t="s">
        <v>92</v>
      </c>
      <c r="H1372" s="9" t="s">
        <v>31</v>
      </c>
      <c r="I1372" s="9" t="s">
        <v>172</v>
      </c>
      <c r="J1372" s="9" t="s">
        <v>29</v>
      </c>
      <c r="K1372" s="9">
        <v>2017</v>
      </c>
      <c r="L1372" s="9" t="s">
        <v>46</v>
      </c>
      <c r="Y1372" s="9" t="s">
        <v>5480</v>
      </c>
      <c r="Z1372" s="9" t="s">
        <v>5481</v>
      </c>
      <c r="AA1372" s="9" t="s">
        <v>1181</v>
      </c>
      <c r="AB1372" s="9" t="s">
        <v>1123</v>
      </c>
    </row>
    <row r="1373" spans="1:28" x14ac:dyDescent="0.2">
      <c r="A1373" s="9">
        <v>426488</v>
      </c>
      <c r="B1373" s="9" t="s">
        <v>3366</v>
      </c>
      <c r="C1373" s="9" t="s">
        <v>1025</v>
      </c>
      <c r="D1373" s="9" t="s">
        <v>488</v>
      </c>
      <c r="E1373" s="9" t="s">
        <v>93</v>
      </c>
      <c r="F1373" s="188" t="s">
        <v>3367</v>
      </c>
      <c r="G1373" s="9" t="s">
        <v>3368</v>
      </c>
      <c r="H1373" s="9" t="s">
        <v>31</v>
      </c>
      <c r="I1373" s="9" t="s">
        <v>172</v>
      </c>
      <c r="J1373" s="9" t="s">
        <v>32</v>
      </c>
      <c r="K1373" s="9">
        <v>2003</v>
      </c>
      <c r="L1373" s="9" t="s">
        <v>46</v>
      </c>
      <c r="Y1373" s="9" t="s">
        <v>5482</v>
      </c>
      <c r="Z1373" s="9" t="s">
        <v>5483</v>
      </c>
      <c r="AA1373" s="9" t="s">
        <v>4605</v>
      </c>
      <c r="AB1373" s="9" t="s">
        <v>1038</v>
      </c>
    </row>
    <row r="1374" spans="1:28" x14ac:dyDescent="0.2">
      <c r="A1374" s="9">
        <v>426489</v>
      </c>
      <c r="B1374" s="9" t="s">
        <v>3369</v>
      </c>
      <c r="C1374" s="9" t="s">
        <v>742</v>
      </c>
      <c r="D1374" s="9" t="s">
        <v>940</v>
      </c>
      <c r="E1374" s="9" t="s">
        <v>93</v>
      </c>
      <c r="F1374" s="188">
        <v>36362</v>
      </c>
      <c r="G1374" s="9" t="s">
        <v>34</v>
      </c>
      <c r="H1374" s="9" t="s">
        <v>31</v>
      </c>
      <c r="I1374" s="9" t="s">
        <v>172</v>
      </c>
      <c r="J1374" s="9" t="s">
        <v>29</v>
      </c>
      <c r="K1374" s="9" t="s">
        <v>450</v>
      </c>
      <c r="L1374" s="9" t="s">
        <v>34</v>
      </c>
      <c r="Y1374" s="9" t="s">
        <v>5484</v>
      </c>
      <c r="Z1374" s="9" t="s">
        <v>5485</v>
      </c>
      <c r="AA1374" s="9" t="s">
        <v>1257</v>
      </c>
      <c r="AB1374" s="9" t="s">
        <v>1038</v>
      </c>
    </row>
    <row r="1375" spans="1:28" x14ac:dyDescent="0.2">
      <c r="A1375" s="9">
        <v>426493</v>
      </c>
      <c r="B1375" s="9" t="s">
        <v>3370</v>
      </c>
      <c r="C1375" s="9" t="s">
        <v>491</v>
      </c>
      <c r="D1375" s="9" t="s">
        <v>710</v>
      </c>
      <c r="E1375" s="9" t="s">
        <v>93</v>
      </c>
      <c r="F1375" s="188">
        <v>34700</v>
      </c>
      <c r="G1375" s="9" t="s">
        <v>34</v>
      </c>
      <c r="H1375" s="9" t="s">
        <v>31</v>
      </c>
      <c r="I1375" s="9" t="s">
        <v>172</v>
      </c>
      <c r="J1375" s="9" t="s">
        <v>29</v>
      </c>
      <c r="K1375" s="9">
        <v>2012</v>
      </c>
      <c r="L1375" s="9" t="s">
        <v>46</v>
      </c>
      <c r="Y1375" s="9" t="s">
        <v>5486</v>
      </c>
      <c r="Z1375" s="9" t="s">
        <v>5487</v>
      </c>
      <c r="AA1375" s="9" t="s">
        <v>5002</v>
      </c>
      <c r="AB1375" s="9" t="s">
        <v>1061</v>
      </c>
    </row>
    <row r="1376" spans="1:28" x14ac:dyDescent="0.2">
      <c r="A1376" s="9">
        <v>426494</v>
      </c>
      <c r="B1376" s="9" t="s">
        <v>3371</v>
      </c>
      <c r="C1376" s="9" t="s">
        <v>280</v>
      </c>
      <c r="D1376" s="9" t="s">
        <v>383</v>
      </c>
      <c r="E1376" s="9" t="s">
        <v>93</v>
      </c>
      <c r="F1376" s="188">
        <v>35437</v>
      </c>
      <c r="G1376" s="9" t="s">
        <v>3372</v>
      </c>
      <c r="H1376" s="9" t="s">
        <v>31</v>
      </c>
      <c r="I1376" s="9" t="s">
        <v>172</v>
      </c>
      <c r="J1376" s="9" t="s">
        <v>29</v>
      </c>
      <c r="K1376" s="9">
        <v>2014</v>
      </c>
      <c r="L1376" s="9" t="s">
        <v>86</v>
      </c>
      <c r="Y1376" s="9" t="s">
        <v>5488</v>
      </c>
      <c r="Z1376" s="9" t="s">
        <v>5489</v>
      </c>
      <c r="AA1376" s="9" t="s">
        <v>1276</v>
      </c>
      <c r="AB1376" s="9" t="s">
        <v>1115</v>
      </c>
    </row>
    <row r="1377" spans="1:28" x14ac:dyDescent="0.2">
      <c r="A1377" s="9">
        <v>426498</v>
      </c>
      <c r="B1377" s="9" t="s">
        <v>3373</v>
      </c>
      <c r="C1377" s="9" t="s">
        <v>3374</v>
      </c>
      <c r="D1377" s="9" t="s">
        <v>776</v>
      </c>
      <c r="E1377" s="9" t="s">
        <v>92</v>
      </c>
      <c r="F1377" s="188">
        <v>30682</v>
      </c>
      <c r="G1377" s="9" t="s">
        <v>34</v>
      </c>
      <c r="H1377" s="9" t="s">
        <v>31</v>
      </c>
      <c r="I1377" s="9" t="s">
        <v>172</v>
      </c>
      <c r="J1377" s="9" t="s">
        <v>29</v>
      </c>
      <c r="K1377" s="9">
        <v>2003</v>
      </c>
      <c r="L1377" s="9" t="s">
        <v>34</v>
      </c>
      <c r="Y1377" s="9" t="s">
        <v>5490</v>
      </c>
      <c r="Z1377" s="9" t="s">
        <v>5491</v>
      </c>
      <c r="AA1377" s="9" t="s">
        <v>1280</v>
      </c>
      <c r="AB1377" s="9" t="s">
        <v>1049</v>
      </c>
    </row>
    <row r="1378" spans="1:28" x14ac:dyDescent="0.2">
      <c r="A1378" s="9">
        <v>426504</v>
      </c>
      <c r="B1378" s="9" t="s">
        <v>3375</v>
      </c>
      <c r="C1378" s="9" t="s">
        <v>266</v>
      </c>
      <c r="D1378" s="9" t="s">
        <v>318</v>
      </c>
      <c r="E1378" s="9" t="s">
        <v>93</v>
      </c>
      <c r="F1378" s="188">
        <v>33970</v>
      </c>
      <c r="G1378" s="9" t="s">
        <v>34</v>
      </c>
      <c r="H1378" s="9" t="s">
        <v>31</v>
      </c>
      <c r="I1378" s="9" t="s">
        <v>172</v>
      </c>
      <c r="J1378" s="9" t="s">
        <v>32</v>
      </c>
      <c r="K1378" s="9">
        <v>2019</v>
      </c>
      <c r="L1378" s="9" t="s">
        <v>34</v>
      </c>
      <c r="Y1378" s="9" t="s">
        <v>5492</v>
      </c>
      <c r="Z1378" s="9" t="s">
        <v>1087</v>
      </c>
      <c r="AA1378" s="9" t="s">
        <v>5493</v>
      </c>
      <c r="AB1378" s="9" t="s">
        <v>1038</v>
      </c>
    </row>
    <row r="1379" spans="1:28" x14ac:dyDescent="0.2">
      <c r="A1379" s="9">
        <v>426506</v>
      </c>
      <c r="B1379" s="9" t="s">
        <v>3376</v>
      </c>
      <c r="C1379" s="9" t="s">
        <v>634</v>
      </c>
      <c r="D1379" s="9" t="s">
        <v>451</v>
      </c>
      <c r="E1379" s="9" t="s">
        <v>93</v>
      </c>
      <c r="G1379" s="9" t="s">
        <v>34</v>
      </c>
      <c r="H1379" s="9" t="s">
        <v>31</v>
      </c>
      <c r="I1379" s="9" t="s">
        <v>172</v>
      </c>
      <c r="J1379" s="9" t="s">
        <v>29</v>
      </c>
      <c r="K1379" s="9">
        <v>2011</v>
      </c>
      <c r="L1379" s="9" t="s">
        <v>34</v>
      </c>
      <c r="Y1379" s="9" t="s">
        <v>5494</v>
      </c>
      <c r="Z1379" s="9" t="s">
        <v>5495</v>
      </c>
      <c r="AA1379" s="9" t="s">
        <v>1233</v>
      </c>
      <c r="AB1379" s="9" t="s">
        <v>5496</v>
      </c>
    </row>
    <row r="1380" spans="1:28" x14ac:dyDescent="0.2">
      <c r="A1380" s="9">
        <v>426507</v>
      </c>
      <c r="B1380" s="9" t="s">
        <v>3377</v>
      </c>
      <c r="C1380" s="9" t="s">
        <v>1033</v>
      </c>
      <c r="D1380" s="9" t="s">
        <v>845</v>
      </c>
      <c r="E1380" s="9" t="s">
        <v>93</v>
      </c>
      <c r="F1380" s="188">
        <v>35437</v>
      </c>
      <c r="G1380" s="9" t="s">
        <v>268</v>
      </c>
      <c r="H1380" s="9" t="s">
        <v>31</v>
      </c>
      <c r="I1380" s="9" t="s">
        <v>172</v>
      </c>
      <c r="J1380" s="9" t="s">
        <v>29</v>
      </c>
      <c r="K1380" s="9">
        <v>2015</v>
      </c>
      <c r="L1380" s="9" t="s">
        <v>34</v>
      </c>
      <c r="Y1380" s="9" t="s">
        <v>5497</v>
      </c>
      <c r="Z1380" s="9" t="s">
        <v>5498</v>
      </c>
      <c r="AA1380" s="9" t="s">
        <v>5274</v>
      </c>
      <c r="AB1380" s="9" t="s">
        <v>1038</v>
      </c>
    </row>
    <row r="1381" spans="1:28" x14ac:dyDescent="0.2">
      <c r="A1381" s="9">
        <v>426517</v>
      </c>
      <c r="B1381" s="9" t="s">
        <v>3378</v>
      </c>
      <c r="C1381" s="9" t="s">
        <v>839</v>
      </c>
      <c r="D1381" s="9" t="s">
        <v>425</v>
      </c>
      <c r="E1381" s="9" t="s">
        <v>93</v>
      </c>
      <c r="F1381" s="188" t="s">
        <v>3379</v>
      </c>
      <c r="G1381" s="9" t="s">
        <v>34</v>
      </c>
      <c r="H1381" s="9" t="s">
        <v>31</v>
      </c>
      <c r="I1381" s="9" t="s">
        <v>172</v>
      </c>
      <c r="J1381" s="9" t="s">
        <v>29</v>
      </c>
      <c r="K1381" s="9">
        <v>2005</v>
      </c>
      <c r="L1381" s="9" t="s">
        <v>34</v>
      </c>
    </row>
    <row r="1382" spans="1:28" x14ac:dyDescent="0.2">
      <c r="A1382" s="9">
        <v>426530</v>
      </c>
      <c r="B1382" s="9" t="s">
        <v>3380</v>
      </c>
      <c r="C1382" s="9" t="s">
        <v>644</v>
      </c>
      <c r="D1382" s="9" t="s">
        <v>3381</v>
      </c>
      <c r="E1382" s="9" t="s">
        <v>93</v>
      </c>
      <c r="F1382" s="188">
        <v>34837</v>
      </c>
      <c r="G1382" s="9" t="s">
        <v>883</v>
      </c>
      <c r="H1382" s="9" t="s">
        <v>31</v>
      </c>
      <c r="I1382" s="9" t="s">
        <v>172</v>
      </c>
      <c r="J1382" s="9" t="s">
        <v>29</v>
      </c>
      <c r="K1382" s="9">
        <v>2013</v>
      </c>
      <c r="L1382" s="9" t="s">
        <v>46</v>
      </c>
      <c r="Y1382" s="9" t="s">
        <v>5499</v>
      </c>
      <c r="Z1382" s="9" t="s">
        <v>1184</v>
      </c>
      <c r="AA1382" s="9" t="s">
        <v>3876</v>
      </c>
      <c r="AB1382" s="9" t="s">
        <v>5500</v>
      </c>
    </row>
    <row r="1383" spans="1:28" x14ac:dyDescent="0.2">
      <c r="A1383" s="9">
        <v>426536</v>
      </c>
      <c r="B1383" s="9" t="s">
        <v>3382</v>
      </c>
      <c r="C1383" s="9" t="s">
        <v>270</v>
      </c>
      <c r="D1383" s="9" t="s">
        <v>279</v>
      </c>
      <c r="E1383" s="9" t="s">
        <v>93</v>
      </c>
      <c r="F1383" s="188">
        <v>36069</v>
      </c>
      <c r="G1383" s="9" t="s">
        <v>416</v>
      </c>
      <c r="H1383" s="9" t="s">
        <v>31</v>
      </c>
      <c r="I1383" s="9" t="s">
        <v>172</v>
      </c>
      <c r="J1383" s="9" t="s">
        <v>32</v>
      </c>
      <c r="K1383" s="9">
        <v>2016</v>
      </c>
      <c r="L1383" s="9" t="s">
        <v>46</v>
      </c>
      <c r="Y1383" s="9" t="s">
        <v>5501</v>
      </c>
      <c r="Z1383" s="9" t="s">
        <v>1056</v>
      </c>
      <c r="AA1383" s="9" t="s">
        <v>1114</v>
      </c>
      <c r="AB1383" s="9" t="s">
        <v>5502</v>
      </c>
    </row>
    <row r="1384" spans="1:28" x14ac:dyDescent="0.2">
      <c r="A1384" s="9">
        <v>426554</v>
      </c>
      <c r="B1384" s="9" t="s">
        <v>3383</v>
      </c>
      <c r="C1384" s="9" t="s">
        <v>284</v>
      </c>
      <c r="D1384" s="9" t="s">
        <v>3384</v>
      </c>
      <c r="E1384" s="9" t="s">
        <v>93</v>
      </c>
      <c r="F1384" s="188">
        <v>35691</v>
      </c>
      <c r="G1384" s="9" t="s">
        <v>268</v>
      </c>
      <c r="H1384" s="9" t="s">
        <v>47</v>
      </c>
      <c r="I1384" s="9" t="s">
        <v>172</v>
      </c>
      <c r="J1384" s="9" t="s">
        <v>29</v>
      </c>
      <c r="K1384" s="9" t="s">
        <v>859</v>
      </c>
      <c r="L1384" s="9" t="s">
        <v>34</v>
      </c>
      <c r="Y1384" s="9" t="s">
        <v>5503</v>
      </c>
      <c r="Z1384" s="9" t="s">
        <v>1184</v>
      </c>
      <c r="AA1384" s="9" t="s">
        <v>5504</v>
      </c>
      <c r="AB1384" s="9" t="s">
        <v>1072</v>
      </c>
    </row>
    <row r="1385" spans="1:28" x14ac:dyDescent="0.2">
      <c r="A1385" s="9">
        <v>426581</v>
      </c>
      <c r="B1385" s="9" t="s">
        <v>3385</v>
      </c>
      <c r="C1385" s="9" t="s">
        <v>766</v>
      </c>
      <c r="D1385" s="9" t="s">
        <v>783</v>
      </c>
      <c r="E1385" s="9" t="s">
        <v>92</v>
      </c>
      <c r="H1385" s="9" t="s">
        <v>31</v>
      </c>
      <c r="I1385" s="9" t="s">
        <v>172</v>
      </c>
      <c r="J1385" s="9" t="s">
        <v>29</v>
      </c>
      <c r="K1385" s="9">
        <v>2002</v>
      </c>
      <c r="L1385" s="9" t="s">
        <v>34</v>
      </c>
      <c r="Y1385" s="9" t="s">
        <v>5505</v>
      </c>
      <c r="Z1385" s="9" t="s">
        <v>5469</v>
      </c>
      <c r="AA1385" s="9" t="s">
        <v>5506</v>
      </c>
      <c r="AB1385" s="9" t="s">
        <v>1049</v>
      </c>
    </row>
    <row r="1386" spans="1:28" x14ac:dyDescent="0.2">
      <c r="A1386" s="9">
        <v>426583</v>
      </c>
      <c r="B1386" s="9" t="s">
        <v>3386</v>
      </c>
      <c r="C1386" s="9" t="s">
        <v>277</v>
      </c>
      <c r="D1386" s="9" t="s">
        <v>328</v>
      </c>
      <c r="E1386" s="9" t="s">
        <v>93</v>
      </c>
      <c r="G1386" s="9" t="s">
        <v>34</v>
      </c>
      <c r="H1386" s="9" t="s">
        <v>31</v>
      </c>
      <c r="I1386" s="9" t="s">
        <v>172</v>
      </c>
      <c r="J1386" s="9" t="s">
        <v>32</v>
      </c>
      <c r="K1386" s="9">
        <v>2002</v>
      </c>
      <c r="L1386" s="9" t="s">
        <v>86</v>
      </c>
      <c r="Y1386" s="9" t="s">
        <v>5507</v>
      </c>
      <c r="Z1386" s="9" t="s">
        <v>1162</v>
      </c>
      <c r="AA1386" s="9" t="s">
        <v>1132</v>
      </c>
      <c r="AB1386" s="9" t="s">
        <v>1115</v>
      </c>
    </row>
    <row r="1387" spans="1:28" x14ac:dyDescent="0.2">
      <c r="A1387" s="9">
        <v>426587</v>
      </c>
      <c r="B1387" s="9" t="s">
        <v>3387</v>
      </c>
      <c r="C1387" s="9" t="s">
        <v>3388</v>
      </c>
      <c r="D1387" s="9" t="s">
        <v>989</v>
      </c>
      <c r="E1387" s="9" t="s">
        <v>93</v>
      </c>
      <c r="F1387" s="188">
        <v>36526</v>
      </c>
      <c r="G1387" s="9" t="s">
        <v>34</v>
      </c>
      <c r="H1387" s="9" t="s">
        <v>31</v>
      </c>
      <c r="I1387" s="9" t="s">
        <v>172</v>
      </c>
      <c r="J1387" s="9" t="s">
        <v>32</v>
      </c>
      <c r="K1387" s="9">
        <v>2017</v>
      </c>
      <c r="L1387" s="9" t="s">
        <v>34</v>
      </c>
      <c r="Y1387" s="9" t="s">
        <v>5508</v>
      </c>
      <c r="Z1387" s="9" t="s">
        <v>5509</v>
      </c>
      <c r="AA1387" s="9" t="s">
        <v>1133</v>
      </c>
      <c r="AB1387" s="9" t="s">
        <v>1072</v>
      </c>
    </row>
    <row r="1388" spans="1:28" x14ac:dyDescent="0.2">
      <c r="A1388" s="9">
        <v>426588</v>
      </c>
      <c r="B1388" s="9" t="s">
        <v>3389</v>
      </c>
      <c r="C1388" s="9" t="s">
        <v>353</v>
      </c>
      <c r="D1388" s="9" t="s">
        <v>363</v>
      </c>
      <c r="E1388" s="9" t="s">
        <v>282</v>
      </c>
      <c r="F1388" s="188">
        <v>30218</v>
      </c>
      <c r="G1388" s="9" t="s">
        <v>34</v>
      </c>
      <c r="H1388" s="9" t="s">
        <v>31</v>
      </c>
      <c r="I1388" s="9" t="s">
        <v>172</v>
      </c>
      <c r="J1388" s="9" t="s">
        <v>29</v>
      </c>
      <c r="K1388" s="9">
        <v>2003</v>
      </c>
      <c r="L1388" s="9" t="s">
        <v>34</v>
      </c>
    </row>
    <row r="1389" spans="1:28" x14ac:dyDescent="0.2">
      <c r="A1389" s="9">
        <v>426594</v>
      </c>
      <c r="B1389" s="9" t="s">
        <v>3390</v>
      </c>
      <c r="C1389" s="9" t="s">
        <v>284</v>
      </c>
      <c r="D1389" s="9" t="s">
        <v>363</v>
      </c>
      <c r="E1389" s="9" t="s">
        <v>93</v>
      </c>
      <c r="F1389" s="188">
        <v>31415</v>
      </c>
      <c r="G1389" s="9" t="s">
        <v>34</v>
      </c>
      <c r="H1389" s="9" t="s">
        <v>31</v>
      </c>
      <c r="I1389" s="9" t="s">
        <v>172</v>
      </c>
      <c r="J1389" s="9" t="s">
        <v>29</v>
      </c>
      <c r="K1389" s="9">
        <v>2004</v>
      </c>
      <c r="L1389" s="9" t="s">
        <v>34</v>
      </c>
      <c r="Y1389" s="9" t="s">
        <v>5510</v>
      </c>
      <c r="Z1389" s="9" t="s">
        <v>1084</v>
      </c>
      <c r="AA1389" s="9" t="s">
        <v>1126</v>
      </c>
      <c r="AB1389" s="9" t="s">
        <v>1072</v>
      </c>
    </row>
    <row r="1390" spans="1:28" x14ac:dyDescent="0.2">
      <c r="A1390" s="9">
        <v>426595</v>
      </c>
      <c r="B1390" s="9" t="s">
        <v>3391</v>
      </c>
      <c r="C1390" s="9" t="s">
        <v>380</v>
      </c>
      <c r="D1390" s="9" t="s">
        <v>1032</v>
      </c>
      <c r="E1390" s="9" t="s">
        <v>93</v>
      </c>
      <c r="F1390" s="188">
        <v>31807</v>
      </c>
      <c r="G1390" s="9" t="s">
        <v>3392</v>
      </c>
      <c r="H1390" s="9" t="s">
        <v>31</v>
      </c>
      <c r="I1390" s="9" t="s">
        <v>172</v>
      </c>
      <c r="J1390" s="9" t="s">
        <v>29</v>
      </c>
      <c r="K1390" s="9">
        <v>2004</v>
      </c>
      <c r="L1390" s="9" t="s">
        <v>46</v>
      </c>
      <c r="Y1390" s="9" t="s">
        <v>5511</v>
      </c>
      <c r="Z1390" s="9" t="s">
        <v>1158</v>
      </c>
      <c r="AA1390" s="9" t="s">
        <v>4511</v>
      </c>
      <c r="AB1390" s="9" t="s">
        <v>5512</v>
      </c>
    </row>
    <row r="1391" spans="1:28" x14ac:dyDescent="0.2">
      <c r="A1391" s="9">
        <v>426604</v>
      </c>
      <c r="B1391" s="9" t="s">
        <v>3393</v>
      </c>
      <c r="C1391" s="9" t="s">
        <v>1014</v>
      </c>
      <c r="D1391" s="9" t="s">
        <v>376</v>
      </c>
      <c r="E1391" s="9" t="s">
        <v>92</v>
      </c>
      <c r="F1391" s="188">
        <v>33613</v>
      </c>
      <c r="G1391" s="9" t="s">
        <v>46</v>
      </c>
      <c r="H1391" s="9" t="s">
        <v>31</v>
      </c>
      <c r="I1391" s="9" t="s">
        <v>172</v>
      </c>
      <c r="J1391" s="9" t="s">
        <v>32</v>
      </c>
      <c r="K1391" s="9">
        <v>2010</v>
      </c>
      <c r="L1391" s="9" t="s">
        <v>46</v>
      </c>
      <c r="Y1391" s="9" t="s">
        <v>5513</v>
      </c>
      <c r="Z1391" s="9" t="s">
        <v>5514</v>
      </c>
      <c r="AA1391" s="9" t="s">
        <v>5319</v>
      </c>
      <c r="AB1391" s="9" t="s">
        <v>5515</v>
      </c>
    </row>
    <row r="1392" spans="1:28" x14ac:dyDescent="0.2">
      <c r="A1392" s="9">
        <v>426613</v>
      </c>
      <c r="B1392" s="9" t="s">
        <v>3394</v>
      </c>
      <c r="C1392" s="9" t="s">
        <v>332</v>
      </c>
      <c r="D1392" s="9" t="s">
        <v>619</v>
      </c>
      <c r="E1392" s="9" t="s">
        <v>93</v>
      </c>
      <c r="F1392" s="188">
        <v>36421</v>
      </c>
      <c r="G1392" s="9" t="s">
        <v>34</v>
      </c>
      <c r="H1392" s="9" t="s">
        <v>31</v>
      </c>
      <c r="I1392" s="9" t="s">
        <v>172</v>
      </c>
      <c r="J1392" s="9" t="s">
        <v>29</v>
      </c>
      <c r="K1392" s="9">
        <v>2017</v>
      </c>
      <c r="L1392" s="9" t="s">
        <v>46</v>
      </c>
    </row>
    <row r="1393" spans="1:28" x14ac:dyDescent="0.2">
      <c r="A1393" s="9">
        <v>426619</v>
      </c>
      <c r="B1393" s="9" t="s">
        <v>3395</v>
      </c>
      <c r="C1393" s="9" t="s">
        <v>928</v>
      </c>
      <c r="D1393" s="9" t="s">
        <v>337</v>
      </c>
      <c r="E1393" s="9" t="s">
        <v>93</v>
      </c>
      <c r="H1393" s="9" t="s">
        <v>31</v>
      </c>
      <c r="I1393" s="9" t="s">
        <v>172</v>
      </c>
      <c r="J1393" s="9" t="s">
        <v>29</v>
      </c>
      <c r="K1393" s="9">
        <v>2015</v>
      </c>
      <c r="L1393" s="9" t="s">
        <v>46</v>
      </c>
      <c r="Y1393" s="9" t="s">
        <v>5516</v>
      </c>
      <c r="Z1393" s="9" t="s">
        <v>5517</v>
      </c>
      <c r="AA1393" s="9" t="s">
        <v>1125</v>
      </c>
      <c r="AB1393" s="9" t="s">
        <v>5518</v>
      </c>
    </row>
    <row r="1394" spans="1:28" x14ac:dyDescent="0.2">
      <c r="A1394" s="9">
        <v>426620</v>
      </c>
      <c r="B1394" s="9" t="s">
        <v>3396</v>
      </c>
      <c r="C1394" s="9" t="s">
        <v>1322</v>
      </c>
      <c r="D1394" s="9" t="s">
        <v>279</v>
      </c>
      <c r="E1394" s="9" t="s">
        <v>93</v>
      </c>
      <c r="H1394" s="9" t="s">
        <v>31</v>
      </c>
      <c r="I1394" s="9" t="s">
        <v>172</v>
      </c>
      <c r="J1394" s="9" t="s">
        <v>29</v>
      </c>
      <c r="K1394" s="9">
        <v>2009</v>
      </c>
      <c r="L1394" s="9" t="s">
        <v>34</v>
      </c>
      <c r="Y1394" s="9" t="s">
        <v>5519</v>
      </c>
      <c r="Z1394" s="9" t="s">
        <v>5520</v>
      </c>
      <c r="AA1394" s="9" t="s">
        <v>1212</v>
      </c>
      <c r="AB1394" s="9" t="s">
        <v>1192</v>
      </c>
    </row>
    <row r="1395" spans="1:28" x14ac:dyDescent="0.2">
      <c r="A1395" s="9">
        <v>426621</v>
      </c>
      <c r="B1395" s="9" t="s">
        <v>3397</v>
      </c>
      <c r="C1395" s="9" t="s">
        <v>931</v>
      </c>
      <c r="D1395" s="9" t="s">
        <v>3398</v>
      </c>
      <c r="E1395" s="9" t="s">
        <v>93</v>
      </c>
      <c r="F1395" s="188">
        <v>35596</v>
      </c>
      <c r="G1395" s="9" t="s">
        <v>34</v>
      </c>
      <c r="H1395" s="9" t="s">
        <v>31</v>
      </c>
      <c r="I1395" s="9" t="s">
        <v>172</v>
      </c>
      <c r="J1395" s="9" t="s">
        <v>29</v>
      </c>
      <c r="K1395" s="9">
        <v>2015</v>
      </c>
      <c r="L1395" s="9" t="s">
        <v>34</v>
      </c>
      <c r="Y1395" s="9" t="s">
        <v>5521</v>
      </c>
      <c r="Z1395" s="9" t="s">
        <v>5522</v>
      </c>
      <c r="AA1395" s="9" t="s">
        <v>5523</v>
      </c>
      <c r="AB1395" s="9" t="s">
        <v>1072</v>
      </c>
    </row>
    <row r="1396" spans="1:28" x14ac:dyDescent="0.2">
      <c r="A1396" s="9">
        <v>426641</v>
      </c>
      <c r="B1396" s="9" t="s">
        <v>3399</v>
      </c>
      <c r="C1396" s="9" t="s">
        <v>302</v>
      </c>
      <c r="D1396" s="9" t="s">
        <v>346</v>
      </c>
      <c r="E1396" s="9" t="s">
        <v>92</v>
      </c>
      <c r="F1396" s="188">
        <v>35472</v>
      </c>
      <c r="G1396" s="9" t="s">
        <v>53</v>
      </c>
      <c r="H1396" s="9" t="s">
        <v>31</v>
      </c>
      <c r="I1396" s="9" t="s">
        <v>172</v>
      </c>
      <c r="J1396" s="9" t="s">
        <v>29</v>
      </c>
      <c r="K1396" s="9">
        <v>2015</v>
      </c>
      <c r="L1396" s="9" t="s">
        <v>77</v>
      </c>
      <c r="Y1396" s="9" t="s">
        <v>5524</v>
      </c>
      <c r="Z1396" s="9" t="s">
        <v>1045</v>
      </c>
      <c r="AA1396" s="9" t="s">
        <v>5321</v>
      </c>
      <c r="AB1396" s="9" t="s">
        <v>1054</v>
      </c>
    </row>
    <row r="1397" spans="1:28" x14ac:dyDescent="0.2">
      <c r="A1397" s="9">
        <v>426650</v>
      </c>
      <c r="B1397" s="9" t="s">
        <v>3400</v>
      </c>
      <c r="C1397" s="9" t="s">
        <v>454</v>
      </c>
      <c r="D1397" s="9" t="s">
        <v>3401</v>
      </c>
      <c r="E1397" s="9" t="s">
        <v>92</v>
      </c>
      <c r="F1397" s="188">
        <v>36526</v>
      </c>
      <c r="G1397" s="9" t="s">
        <v>3402</v>
      </c>
      <c r="H1397" s="9" t="s">
        <v>31</v>
      </c>
      <c r="I1397" s="9" t="s">
        <v>172</v>
      </c>
      <c r="J1397" s="9" t="s">
        <v>32</v>
      </c>
      <c r="K1397" s="9">
        <v>2017</v>
      </c>
      <c r="L1397" s="9" t="s">
        <v>46</v>
      </c>
      <c r="Y1397" s="9" t="s">
        <v>5525</v>
      </c>
      <c r="Z1397" s="9" t="s">
        <v>5526</v>
      </c>
      <c r="AA1397" s="9" t="s">
        <v>5527</v>
      </c>
      <c r="AB1397" s="9" t="s">
        <v>5528</v>
      </c>
    </row>
    <row r="1398" spans="1:28" x14ac:dyDescent="0.2">
      <c r="A1398" s="9">
        <v>426683</v>
      </c>
      <c r="B1398" s="9" t="s">
        <v>3403</v>
      </c>
      <c r="C1398" s="9" t="s">
        <v>805</v>
      </c>
      <c r="D1398" s="9" t="s">
        <v>403</v>
      </c>
      <c r="E1398" s="9" t="s">
        <v>92</v>
      </c>
      <c r="F1398" s="188">
        <v>34551</v>
      </c>
      <c r="G1398" s="9" t="s">
        <v>34</v>
      </c>
      <c r="H1398" s="9" t="s">
        <v>31</v>
      </c>
      <c r="I1398" s="9" t="s">
        <v>172</v>
      </c>
      <c r="J1398" s="9" t="s">
        <v>32</v>
      </c>
      <c r="K1398" s="9">
        <v>2012</v>
      </c>
      <c r="L1398" s="9" t="s">
        <v>34</v>
      </c>
      <c r="Y1398" s="9" t="s">
        <v>5529</v>
      </c>
      <c r="Z1398" s="9" t="s">
        <v>5530</v>
      </c>
      <c r="AA1398" s="9" t="s">
        <v>5531</v>
      </c>
      <c r="AB1398" s="9" t="s">
        <v>1038</v>
      </c>
    </row>
    <row r="1399" spans="1:28" x14ac:dyDescent="0.2">
      <c r="A1399" s="9">
        <v>426720</v>
      </c>
      <c r="B1399" s="9" t="s">
        <v>3404</v>
      </c>
      <c r="C1399" s="9" t="s">
        <v>270</v>
      </c>
      <c r="D1399" s="9" t="s">
        <v>975</v>
      </c>
      <c r="E1399" s="9" t="s">
        <v>92</v>
      </c>
      <c r="F1399" s="188">
        <v>26642</v>
      </c>
      <c r="G1399" s="9" t="s">
        <v>660</v>
      </c>
      <c r="H1399" s="9" t="s">
        <v>31</v>
      </c>
      <c r="I1399" s="9" t="s">
        <v>172</v>
      </c>
      <c r="J1399" s="9" t="s">
        <v>29</v>
      </c>
      <c r="K1399" s="9">
        <v>1990</v>
      </c>
      <c r="Y1399" s="9" t="s">
        <v>5532</v>
      </c>
      <c r="Z1399" s="9" t="s">
        <v>1196</v>
      </c>
      <c r="AA1399" s="9" t="s">
        <v>5533</v>
      </c>
      <c r="AB1399" s="9" t="s">
        <v>5534</v>
      </c>
    </row>
    <row r="1400" spans="1:28" x14ac:dyDescent="0.2">
      <c r="A1400" s="9">
        <v>426726</v>
      </c>
      <c r="B1400" s="9" t="s">
        <v>3405</v>
      </c>
      <c r="C1400" s="9" t="s">
        <v>270</v>
      </c>
      <c r="D1400" s="9" t="s">
        <v>451</v>
      </c>
      <c r="E1400" s="9" t="s">
        <v>92</v>
      </c>
      <c r="H1400" s="9" t="s">
        <v>31</v>
      </c>
      <c r="I1400" s="9" t="s">
        <v>172</v>
      </c>
      <c r="J1400" s="9" t="s">
        <v>29</v>
      </c>
      <c r="K1400" s="9">
        <v>2017</v>
      </c>
      <c r="L1400" s="9" t="s">
        <v>34</v>
      </c>
      <c r="Y1400" s="9" t="s">
        <v>5535</v>
      </c>
      <c r="Z1400" s="9" t="s">
        <v>1068</v>
      </c>
      <c r="AA1400" s="9" t="s">
        <v>5193</v>
      </c>
      <c r="AB1400" s="9" t="s">
        <v>1038</v>
      </c>
    </row>
    <row r="1401" spans="1:28" x14ac:dyDescent="0.2">
      <c r="A1401" s="9">
        <v>426743</v>
      </c>
      <c r="B1401" s="9" t="s">
        <v>3406</v>
      </c>
      <c r="C1401" s="9" t="s">
        <v>1020</v>
      </c>
      <c r="D1401" s="9" t="s">
        <v>553</v>
      </c>
      <c r="E1401" s="9" t="s">
        <v>92</v>
      </c>
      <c r="F1401" s="188">
        <v>35796</v>
      </c>
      <c r="G1401" s="9" t="s">
        <v>268</v>
      </c>
      <c r="H1401" s="9" t="s">
        <v>31</v>
      </c>
      <c r="I1401" s="9" t="s">
        <v>172</v>
      </c>
      <c r="J1401" s="9" t="s">
        <v>29</v>
      </c>
      <c r="K1401" s="9">
        <v>2016</v>
      </c>
      <c r="L1401" s="9" t="s">
        <v>34</v>
      </c>
      <c r="Y1401" s="9" t="s">
        <v>5536</v>
      </c>
      <c r="Z1401" s="9" t="s">
        <v>5537</v>
      </c>
      <c r="AA1401" s="9" t="s">
        <v>5189</v>
      </c>
      <c r="AB1401" s="9" t="s">
        <v>1054</v>
      </c>
    </row>
    <row r="1402" spans="1:28" x14ac:dyDescent="0.2">
      <c r="A1402" s="9">
        <v>426748</v>
      </c>
      <c r="B1402" s="9" t="s">
        <v>3407</v>
      </c>
      <c r="C1402" s="9" t="s">
        <v>3408</v>
      </c>
      <c r="D1402" s="9" t="s">
        <v>732</v>
      </c>
      <c r="E1402" s="9" t="s">
        <v>92</v>
      </c>
      <c r="F1402" s="188">
        <v>36892</v>
      </c>
      <c r="G1402" s="9" t="s">
        <v>34</v>
      </c>
      <c r="H1402" s="9" t="s">
        <v>31</v>
      </c>
      <c r="I1402" s="9" t="s">
        <v>172</v>
      </c>
      <c r="J1402" s="9" t="s">
        <v>32</v>
      </c>
      <c r="K1402" s="9">
        <v>2018</v>
      </c>
      <c r="L1402" s="9" t="s">
        <v>34</v>
      </c>
      <c r="Y1402" s="9" t="s">
        <v>5538</v>
      </c>
      <c r="Z1402" s="9" t="s">
        <v>5539</v>
      </c>
      <c r="AA1402" s="9" t="s">
        <v>1108</v>
      </c>
      <c r="AB1402" s="9" t="s">
        <v>1054</v>
      </c>
    </row>
    <row r="1403" spans="1:28" x14ac:dyDescent="0.2">
      <c r="A1403" s="9">
        <v>426761</v>
      </c>
      <c r="B1403" s="9" t="s">
        <v>3409</v>
      </c>
      <c r="C1403" s="9" t="s">
        <v>3410</v>
      </c>
      <c r="D1403" s="9" t="s">
        <v>3047</v>
      </c>
      <c r="E1403" s="9" t="s">
        <v>92</v>
      </c>
      <c r="F1403" s="188" t="s">
        <v>3411</v>
      </c>
      <c r="G1403" s="9" t="s">
        <v>268</v>
      </c>
      <c r="H1403" s="9" t="s">
        <v>31</v>
      </c>
      <c r="I1403" s="9" t="s">
        <v>172</v>
      </c>
      <c r="J1403" s="9" t="s">
        <v>32</v>
      </c>
      <c r="K1403" s="9">
        <v>2000</v>
      </c>
      <c r="L1403" s="9" t="s">
        <v>34</v>
      </c>
      <c r="Y1403" s="9" t="s">
        <v>5540</v>
      </c>
      <c r="Z1403" s="9" t="s">
        <v>5541</v>
      </c>
      <c r="AA1403" s="9" t="s">
        <v>5542</v>
      </c>
      <c r="AB1403" s="9" t="s">
        <v>1038</v>
      </c>
    </row>
    <row r="1404" spans="1:28" x14ac:dyDescent="0.2">
      <c r="A1404" s="9">
        <v>426777</v>
      </c>
      <c r="B1404" s="9" t="s">
        <v>840</v>
      </c>
      <c r="C1404" s="9" t="s">
        <v>345</v>
      </c>
      <c r="D1404" s="9" t="s">
        <v>296</v>
      </c>
      <c r="E1404" s="9" t="s">
        <v>92</v>
      </c>
      <c r="H1404" s="9" t="s">
        <v>35</v>
      </c>
      <c r="I1404" s="9" t="s">
        <v>172</v>
      </c>
      <c r="J1404" s="9" t="s">
        <v>29</v>
      </c>
      <c r="K1404" s="9">
        <v>2014</v>
      </c>
      <c r="L1404" s="9" t="s">
        <v>46</v>
      </c>
      <c r="Y1404" s="9" t="s">
        <v>5543</v>
      </c>
      <c r="Z1404" s="9" t="s">
        <v>1206</v>
      </c>
      <c r="AA1404" s="9" t="s">
        <v>5421</v>
      </c>
      <c r="AB1404" s="9" t="s">
        <v>1072</v>
      </c>
    </row>
    <row r="1405" spans="1:28" x14ac:dyDescent="0.2">
      <c r="A1405" s="9">
        <v>426778</v>
      </c>
      <c r="B1405" s="9" t="s">
        <v>3412</v>
      </c>
      <c r="C1405" s="9" t="s">
        <v>981</v>
      </c>
      <c r="D1405" s="9" t="s">
        <v>376</v>
      </c>
      <c r="E1405" s="9" t="s">
        <v>92</v>
      </c>
      <c r="F1405" s="188">
        <v>34766</v>
      </c>
      <c r="G1405" s="9" t="s">
        <v>499</v>
      </c>
      <c r="H1405" s="9" t="s">
        <v>31</v>
      </c>
      <c r="I1405" s="9" t="s">
        <v>172</v>
      </c>
      <c r="J1405" s="9" t="s">
        <v>29</v>
      </c>
      <c r="K1405" s="9">
        <v>2013</v>
      </c>
      <c r="L1405" s="9" t="s">
        <v>46</v>
      </c>
    </row>
    <row r="1406" spans="1:28" x14ac:dyDescent="0.2">
      <c r="A1406" s="9">
        <v>426785</v>
      </c>
      <c r="B1406" s="9" t="s">
        <v>3413</v>
      </c>
      <c r="C1406" s="9" t="s">
        <v>595</v>
      </c>
      <c r="D1406" s="9" t="s">
        <v>682</v>
      </c>
      <c r="E1406" s="9" t="s">
        <v>92</v>
      </c>
      <c r="F1406" s="188">
        <v>35440</v>
      </c>
      <c r="G1406" s="9" t="s">
        <v>402</v>
      </c>
      <c r="H1406" s="9" t="s">
        <v>31</v>
      </c>
      <c r="I1406" s="9" t="s">
        <v>172</v>
      </c>
      <c r="J1406" s="9" t="s">
        <v>29</v>
      </c>
      <c r="K1406" s="9">
        <v>2014</v>
      </c>
      <c r="L1406" s="9" t="s">
        <v>46</v>
      </c>
      <c r="Y1406" s="9" t="s">
        <v>5544</v>
      </c>
      <c r="Z1406" s="9" t="s">
        <v>4382</v>
      </c>
      <c r="AA1406" s="9" t="s">
        <v>5545</v>
      </c>
      <c r="AB1406" s="9" t="s">
        <v>5546</v>
      </c>
    </row>
    <row r="1407" spans="1:28" x14ac:dyDescent="0.2">
      <c r="A1407" s="9">
        <v>426824</v>
      </c>
      <c r="B1407" s="9" t="s">
        <v>3414</v>
      </c>
      <c r="C1407" s="9" t="s">
        <v>454</v>
      </c>
      <c r="D1407" s="9" t="s">
        <v>517</v>
      </c>
      <c r="E1407" s="9" t="s">
        <v>93</v>
      </c>
      <c r="F1407" s="188">
        <v>36220</v>
      </c>
      <c r="G1407" s="9" t="s">
        <v>922</v>
      </c>
      <c r="H1407" s="9" t="s">
        <v>31</v>
      </c>
      <c r="I1407" s="9" t="s">
        <v>172</v>
      </c>
      <c r="J1407" s="9" t="s">
        <v>32</v>
      </c>
      <c r="K1407" s="9" t="s">
        <v>973</v>
      </c>
      <c r="L1407" s="9" t="s">
        <v>46</v>
      </c>
      <c r="Y1407" s="9" t="s">
        <v>5547</v>
      </c>
      <c r="Z1407" s="9" t="s">
        <v>5548</v>
      </c>
      <c r="AA1407" s="9" t="s">
        <v>5549</v>
      </c>
      <c r="AB1407" s="9" t="s">
        <v>4181</v>
      </c>
    </row>
    <row r="1408" spans="1:28" x14ac:dyDescent="0.2">
      <c r="A1408" s="9">
        <v>426825</v>
      </c>
      <c r="B1408" s="9" t="s">
        <v>3415</v>
      </c>
      <c r="C1408" s="9" t="s">
        <v>585</v>
      </c>
      <c r="D1408" s="9" t="s">
        <v>337</v>
      </c>
      <c r="E1408" s="9" t="s">
        <v>93</v>
      </c>
      <c r="G1408" s="9" t="s">
        <v>268</v>
      </c>
      <c r="H1408" s="9" t="s">
        <v>31</v>
      </c>
      <c r="I1408" s="9" t="s">
        <v>172</v>
      </c>
      <c r="J1408" s="9" t="s">
        <v>29</v>
      </c>
      <c r="K1408" s="9">
        <v>2004</v>
      </c>
      <c r="L1408" s="9" t="s">
        <v>34</v>
      </c>
      <c r="Y1408" s="9" t="s">
        <v>5550</v>
      </c>
      <c r="Z1408" s="9" t="s">
        <v>5551</v>
      </c>
      <c r="AA1408" s="9" t="s">
        <v>5552</v>
      </c>
      <c r="AB1408" s="9" t="s">
        <v>5553</v>
      </c>
    </row>
    <row r="1409" spans="1:28" x14ac:dyDescent="0.2">
      <c r="A1409" s="9">
        <v>426827</v>
      </c>
      <c r="B1409" s="9" t="s">
        <v>3416</v>
      </c>
      <c r="C1409" s="9" t="s">
        <v>270</v>
      </c>
      <c r="D1409" s="9" t="s">
        <v>3417</v>
      </c>
      <c r="E1409" s="9" t="s">
        <v>93</v>
      </c>
      <c r="F1409" s="188">
        <v>35856</v>
      </c>
      <c r="G1409" s="9" t="s">
        <v>3360</v>
      </c>
      <c r="H1409" s="9" t="s">
        <v>35</v>
      </c>
      <c r="I1409" s="9" t="s">
        <v>172</v>
      </c>
      <c r="J1409" s="9" t="s">
        <v>29</v>
      </c>
      <c r="K1409" s="9">
        <v>2016</v>
      </c>
      <c r="L1409" s="9" t="s">
        <v>34</v>
      </c>
      <c r="Y1409" s="9" t="s">
        <v>5554</v>
      </c>
      <c r="Z1409" s="9" t="s">
        <v>1056</v>
      </c>
      <c r="AA1409" s="9" t="s">
        <v>5555</v>
      </c>
      <c r="AB1409" s="9" t="s">
        <v>1297</v>
      </c>
    </row>
    <row r="1410" spans="1:28" x14ac:dyDescent="0.2">
      <c r="A1410" s="9">
        <v>426829</v>
      </c>
      <c r="B1410" s="9" t="s">
        <v>3418</v>
      </c>
      <c r="C1410" s="9" t="s">
        <v>325</v>
      </c>
      <c r="D1410" s="9" t="s">
        <v>2679</v>
      </c>
      <c r="E1410" s="9" t="s">
        <v>93</v>
      </c>
      <c r="F1410" s="188">
        <v>35002</v>
      </c>
      <c r="G1410" s="9" t="s">
        <v>34</v>
      </c>
      <c r="H1410" s="9" t="s">
        <v>31</v>
      </c>
      <c r="I1410" s="9" t="s">
        <v>172</v>
      </c>
      <c r="J1410" s="9" t="s">
        <v>29</v>
      </c>
      <c r="K1410" s="9">
        <v>2014</v>
      </c>
      <c r="L1410" s="9" t="s">
        <v>46</v>
      </c>
      <c r="Y1410" s="9" t="s">
        <v>5556</v>
      </c>
      <c r="Z1410" s="9" t="s">
        <v>4102</v>
      </c>
      <c r="AA1410" s="9" t="s">
        <v>4656</v>
      </c>
      <c r="AB1410" s="9" t="s">
        <v>3923</v>
      </c>
    </row>
    <row r="1411" spans="1:28" x14ac:dyDescent="0.2">
      <c r="A1411" s="9">
        <v>426833</v>
      </c>
      <c r="B1411" s="9" t="s">
        <v>3419</v>
      </c>
      <c r="C1411" s="9" t="s">
        <v>302</v>
      </c>
      <c r="D1411" s="9" t="s">
        <v>635</v>
      </c>
      <c r="E1411" s="9" t="s">
        <v>93</v>
      </c>
      <c r="F1411" s="188">
        <v>36526</v>
      </c>
      <c r="G1411" s="9" t="s">
        <v>34</v>
      </c>
      <c r="H1411" s="9" t="s">
        <v>31</v>
      </c>
      <c r="I1411" s="9" t="s">
        <v>172</v>
      </c>
      <c r="J1411" s="9" t="s">
        <v>32</v>
      </c>
      <c r="K1411" s="9">
        <v>2017</v>
      </c>
      <c r="L1411" s="9" t="s">
        <v>46</v>
      </c>
      <c r="Y1411" s="9" t="s">
        <v>5557</v>
      </c>
      <c r="Z1411" s="9" t="s">
        <v>1045</v>
      </c>
      <c r="AA1411" s="9" t="s">
        <v>5558</v>
      </c>
      <c r="AB1411" s="9" t="s">
        <v>1072</v>
      </c>
    </row>
    <row r="1412" spans="1:28" x14ac:dyDescent="0.2">
      <c r="A1412" s="9">
        <v>426835</v>
      </c>
      <c r="B1412" s="9" t="s">
        <v>3420</v>
      </c>
      <c r="C1412" s="9" t="s">
        <v>380</v>
      </c>
      <c r="D1412" s="9" t="s">
        <v>388</v>
      </c>
      <c r="E1412" s="9" t="s">
        <v>93</v>
      </c>
      <c r="F1412" s="188" t="s">
        <v>3421</v>
      </c>
      <c r="G1412" s="9" t="s">
        <v>34</v>
      </c>
      <c r="H1412" s="9" t="s">
        <v>31</v>
      </c>
      <c r="I1412" s="9" t="s">
        <v>172</v>
      </c>
      <c r="J1412" s="9" t="s">
        <v>29</v>
      </c>
      <c r="K1412" s="9">
        <v>2017</v>
      </c>
      <c r="L1412" s="9" t="s">
        <v>46</v>
      </c>
      <c r="Y1412" s="9" t="s">
        <v>5559</v>
      </c>
      <c r="Z1412" s="9" t="s">
        <v>1158</v>
      </c>
      <c r="AA1412" s="9" t="s">
        <v>1109</v>
      </c>
      <c r="AB1412" s="9" t="s">
        <v>1049</v>
      </c>
    </row>
    <row r="1413" spans="1:28" x14ac:dyDescent="0.2">
      <c r="A1413" s="9">
        <v>426841</v>
      </c>
      <c r="B1413" s="9" t="s">
        <v>3422</v>
      </c>
      <c r="C1413" s="9" t="s">
        <v>3423</v>
      </c>
      <c r="D1413" s="9" t="s">
        <v>296</v>
      </c>
      <c r="E1413" s="9" t="s">
        <v>93</v>
      </c>
      <c r="F1413" s="188">
        <v>33999</v>
      </c>
      <c r="G1413" s="9" t="s">
        <v>53</v>
      </c>
      <c r="H1413" s="9" t="s">
        <v>31</v>
      </c>
      <c r="I1413" s="9" t="s">
        <v>172</v>
      </c>
      <c r="J1413" s="9" t="s">
        <v>29</v>
      </c>
      <c r="K1413" s="9">
        <v>2012</v>
      </c>
      <c r="L1413" s="9" t="s">
        <v>34</v>
      </c>
      <c r="Y1413" s="9" t="s">
        <v>1143</v>
      </c>
      <c r="Z1413" s="9" t="s">
        <v>1144</v>
      </c>
      <c r="AA1413" s="9" t="s">
        <v>1145</v>
      </c>
      <c r="AB1413" s="9" t="s">
        <v>1146</v>
      </c>
    </row>
    <row r="1414" spans="1:28" x14ac:dyDescent="0.2">
      <c r="A1414" s="9">
        <v>426842</v>
      </c>
      <c r="B1414" s="9" t="s">
        <v>3424</v>
      </c>
      <c r="C1414" s="9" t="s">
        <v>405</v>
      </c>
      <c r="D1414" s="9" t="s">
        <v>3425</v>
      </c>
      <c r="E1414" s="9" t="s">
        <v>92</v>
      </c>
      <c r="F1414" s="188">
        <v>25969</v>
      </c>
      <c r="G1414" s="9" t="s">
        <v>34</v>
      </c>
      <c r="H1414" s="9" t="s">
        <v>31</v>
      </c>
      <c r="I1414" s="9" t="s">
        <v>172</v>
      </c>
      <c r="J1414" s="9" t="s">
        <v>29</v>
      </c>
      <c r="K1414" s="9">
        <v>1990</v>
      </c>
      <c r="L1414" s="9" t="s">
        <v>34</v>
      </c>
      <c r="Y1414" s="9" t="s">
        <v>5560</v>
      </c>
      <c r="Z1414" s="9" t="s">
        <v>5561</v>
      </c>
      <c r="AA1414" s="9" t="s">
        <v>5562</v>
      </c>
      <c r="AB1414" s="9" t="s">
        <v>1038</v>
      </c>
    </row>
    <row r="1415" spans="1:28" x14ac:dyDescent="0.2">
      <c r="A1415" s="9">
        <v>426853</v>
      </c>
      <c r="B1415" s="9" t="s">
        <v>3426</v>
      </c>
      <c r="C1415" s="9" t="s">
        <v>677</v>
      </c>
      <c r="D1415" s="9" t="s">
        <v>296</v>
      </c>
      <c r="E1415" s="9" t="s">
        <v>93</v>
      </c>
      <c r="F1415" s="188">
        <v>32509</v>
      </c>
      <c r="G1415" s="9" t="s">
        <v>273</v>
      </c>
      <c r="H1415" s="9" t="s">
        <v>31</v>
      </c>
      <c r="I1415" s="9" t="s">
        <v>172</v>
      </c>
      <c r="J1415" s="9" t="s">
        <v>29</v>
      </c>
      <c r="K1415" s="9">
        <v>2006</v>
      </c>
      <c r="L1415" s="9" t="s">
        <v>34</v>
      </c>
      <c r="Y1415" s="9" t="s">
        <v>5563</v>
      </c>
      <c r="Z1415" s="9" t="s">
        <v>1217</v>
      </c>
      <c r="AA1415" s="9" t="s">
        <v>5564</v>
      </c>
      <c r="AB1415" s="9" t="s">
        <v>1049</v>
      </c>
    </row>
    <row r="1416" spans="1:28" x14ac:dyDescent="0.2">
      <c r="A1416" s="9">
        <v>426854</v>
      </c>
      <c r="B1416" s="9" t="s">
        <v>3427</v>
      </c>
      <c r="C1416" s="9" t="s">
        <v>355</v>
      </c>
      <c r="D1416" s="9" t="s">
        <v>271</v>
      </c>
      <c r="E1416" s="9" t="s">
        <v>93</v>
      </c>
      <c r="F1416" s="188">
        <v>36190</v>
      </c>
      <c r="G1416" s="9" t="s">
        <v>34</v>
      </c>
      <c r="H1416" s="9" t="s">
        <v>31</v>
      </c>
      <c r="I1416" s="9" t="s">
        <v>172</v>
      </c>
      <c r="J1416" s="9" t="s">
        <v>32</v>
      </c>
      <c r="K1416" s="9" t="s">
        <v>450</v>
      </c>
      <c r="L1416" s="9" t="s">
        <v>34</v>
      </c>
      <c r="Y1416" s="9" t="s">
        <v>5565</v>
      </c>
      <c r="Z1416" s="9" t="s">
        <v>1144</v>
      </c>
      <c r="AA1416" s="9" t="s">
        <v>5130</v>
      </c>
      <c r="AB1416" s="9" t="s">
        <v>1070</v>
      </c>
    </row>
    <row r="1417" spans="1:28" x14ac:dyDescent="0.2">
      <c r="A1417" s="9">
        <v>426862</v>
      </c>
      <c r="B1417" s="9" t="s">
        <v>3428</v>
      </c>
      <c r="C1417" s="9" t="s">
        <v>270</v>
      </c>
      <c r="D1417" s="9" t="s">
        <v>3429</v>
      </c>
      <c r="E1417" s="9" t="s">
        <v>93</v>
      </c>
      <c r="F1417" s="188">
        <v>36526</v>
      </c>
      <c r="G1417" s="9" t="s">
        <v>987</v>
      </c>
      <c r="H1417" s="9" t="s">
        <v>31</v>
      </c>
      <c r="I1417" s="9" t="s">
        <v>172</v>
      </c>
      <c r="J1417" s="9" t="s">
        <v>29</v>
      </c>
      <c r="K1417" s="9">
        <v>2017</v>
      </c>
      <c r="L1417" s="9" t="s">
        <v>46</v>
      </c>
      <c r="Y1417" s="9" t="s">
        <v>5566</v>
      </c>
      <c r="Z1417" s="9" t="s">
        <v>1056</v>
      </c>
      <c r="AA1417" s="9" t="s">
        <v>5567</v>
      </c>
      <c r="AB1417" s="9" t="s">
        <v>1072</v>
      </c>
    </row>
    <row r="1418" spans="1:28" x14ac:dyDescent="0.2">
      <c r="A1418" s="9">
        <v>426864</v>
      </c>
      <c r="B1418" s="9" t="s">
        <v>3430</v>
      </c>
      <c r="C1418" s="9" t="s">
        <v>302</v>
      </c>
      <c r="D1418" s="9" t="s">
        <v>287</v>
      </c>
      <c r="E1418" s="9" t="s">
        <v>93</v>
      </c>
      <c r="F1418" s="188">
        <v>34764</v>
      </c>
      <c r="G1418" s="9" t="s">
        <v>34</v>
      </c>
      <c r="H1418" s="9" t="s">
        <v>31</v>
      </c>
      <c r="I1418" s="9" t="s">
        <v>172</v>
      </c>
      <c r="J1418" s="9" t="s">
        <v>32</v>
      </c>
      <c r="K1418" s="9">
        <v>2013</v>
      </c>
      <c r="L1418" s="9" t="s">
        <v>34</v>
      </c>
      <c r="Y1418" s="9" t="s">
        <v>5568</v>
      </c>
      <c r="Z1418" s="9" t="s">
        <v>1045</v>
      </c>
      <c r="AA1418" s="9" t="s">
        <v>1112</v>
      </c>
      <c r="AB1418" s="9" t="s">
        <v>1054</v>
      </c>
    </row>
    <row r="1419" spans="1:28" x14ac:dyDescent="0.2">
      <c r="A1419" s="9">
        <v>426873</v>
      </c>
      <c r="B1419" s="9" t="s">
        <v>3431</v>
      </c>
      <c r="C1419" s="9" t="s">
        <v>308</v>
      </c>
      <c r="D1419" s="9" t="s">
        <v>673</v>
      </c>
      <c r="E1419" s="9" t="s">
        <v>92</v>
      </c>
      <c r="F1419" s="188">
        <v>34796</v>
      </c>
      <c r="G1419" s="9" t="s">
        <v>3432</v>
      </c>
      <c r="H1419" s="9" t="s">
        <v>31</v>
      </c>
      <c r="I1419" s="9" t="s">
        <v>172</v>
      </c>
      <c r="J1419" s="9" t="s">
        <v>29</v>
      </c>
      <c r="K1419" s="9">
        <v>2013</v>
      </c>
      <c r="L1419" s="9" t="s">
        <v>83</v>
      </c>
      <c r="Y1419" s="9" t="s">
        <v>5569</v>
      </c>
      <c r="Z1419" s="9" t="s">
        <v>1079</v>
      </c>
      <c r="AA1419" s="9" t="s">
        <v>5570</v>
      </c>
      <c r="AB1419" s="9" t="s">
        <v>1255</v>
      </c>
    </row>
    <row r="1420" spans="1:28" x14ac:dyDescent="0.2">
      <c r="A1420" s="9">
        <v>426878</v>
      </c>
      <c r="B1420" s="9" t="s">
        <v>3433</v>
      </c>
      <c r="C1420" s="9" t="s">
        <v>3434</v>
      </c>
      <c r="D1420" s="9" t="s">
        <v>3435</v>
      </c>
      <c r="E1420" s="9" t="s">
        <v>93</v>
      </c>
      <c r="F1420" s="188">
        <v>29509</v>
      </c>
      <c r="G1420" s="9" t="s">
        <v>34</v>
      </c>
      <c r="H1420" s="9" t="s">
        <v>31</v>
      </c>
      <c r="I1420" s="9" t="s">
        <v>172</v>
      </c>
      <c r="J1420" s="9" t="s">
        <v>32</v>
      </c>
      <c r="K1420" s="9">
        <v>2000</v>
      </c>
      <c r="L1420" s="9" t="s">
        <v>34</v>
      </c>
      <c r="Y1420" s="9" t="s">
        <v>1143</v>
      </c>
      <c r="Z1420" s="9" t="s">
        <v>1144</v>
      </c>
      <c r="AA1420" s="9" t="s">
        <v>1145</v>
      </c>
      <c r="AB1420" s="9" t="s">
        <v>1146</v>
      </c>
    </row>
    <row r="1421" spans="1:28" x14ac:dyDescent="0.2">
      <c r="A1421" s="9">
        <v>426885</v>
      </c>
      <c r="B1421" s="9" t="s">
        <v>3436</v>
      </c>
      <c r="C1421" s="9" t="s">
        <v>454</v>
      </c>
      <c r="D1421" s="9" t="s">
        <v>329</v>
      </c>
      <c r="E1421" s="9" t="s">
        <v>93</v>
      </c>
      <c r="F1421" s="188" t="s">
        <v>3437</v>
      </c>
      <c r="G1421" s="9" t="s">
        <v>34</v>
      </c>
      <c r="H1421" s="9" t="s">
        <v>31</v>
      </c>
      <c r="I1421" s="9" t="s">
        <v>172</v>
      </c>
      <c r="J1421" s="9" t="s">
        <v>32</v>
      </c>
      <c r="K1421" s="9">
        <v>2012</v>
      </c>
      <c r="L1421" s="9" t="s">
        <v>46</v>
      </c>
      <c r="Y1421" s="9" t="s">
        <v>5571</v>
      </c>
      <c r="Z1421" s="9" t="s">
        <v>1226</v>
      </c>
      <c r="AA1421" s="9" t="s">
        <v>1154</v>
      </c>
      <c r="AB1421" s="9" t="s">
        <v>1072</v>
      </c>
    </row>
    <row r="1422" spans="1:28" x14ac:dyDescent="0.2">
      <c r="A1422" s="9">
        <v>426889</v>
      </c>
      <c r="B1422" s="9" t="s">
        <v>3438</v>
      </c>
      <c r="C1422" s="9" t="s">
        <v>3439</v>
      </c>
      <c r="D1422" s="9" t="s">
        <v>486</v>
      </c>
      <c r="E1422" s="9" t="s">
        <v>93</v>
      </c>
      <c r="F1422" s="188">
        <v>33519</v>
      </c>
      <c r="G1422" s="9" t="s">
        <v>922</v>
      </c>
      <c r="H1422" s="9" t="s">
        <v>31</v>
      </c>
      <c r="I1422" s="9" t="s">
        <v>172</v>
      </c>
      <c r="J1422" s="9" t="s">
        <v>29</v>
      </c>
      <c r="K1422" s="9">
        <v>2009</v>
      </c>
      <c r="L1422" s="9" t="s">
        <v>46</v>
      </c>
      <c r="Y1422" s="9" t="s">
        <v>5572</v>
      </c>
      <c r="Z1422" s="9" t="s">
        <v>1075</v>
      </c>
      <c r="AA1422" s="9" t="s">
        <v>1112</v>
      </c>
      <c r="AB1422" s="9" t="s">
        <v>4181</v>
      </c>
    </row>
    <row r="1423" spans="1:28" x14ac:dyDescent="0.2">
      <c r="A1423" s="9">
        <v>426890</v>
      </c>
      <c r="B1423" s="9" t="s">
        <v>3440</v>
      </c>
      <c r="C1423" s="9" t="s">
        <v>308</v>
      </c>
      <c r="D1423" s="9" t="s">
        <v>322</v>
      </c>
      <c r="E1423" s="9" t="s">
        <v>93</v>
      </c>
      <c r="F1423" s="188">
        <v>36291</v>
      </c>
      <c r="G1423" s="9" t="s">
        <v>3360</v>
      </c>
      <c r="H1423" s="9" t="s">
        <v>35</v>
      </c>
      <c r="I1423" s="9" t="s">
        <v>172</v>
      </c>
      <c r="J1423" s="9" t="s">
        <v>29</v>
      </c>
      <c r="K1423" s="9">
        <v>2017</v>
      </c>
      <c r="L1423" s="9" t="s">
        <v>46</v>
      </c>
      <c r="Y1423" s="9" t="s">
        <v>5573</v>
      </c>
      <c r="Z1423" s="9" t="s">
        <v>1079</v>
      </c>
      <c r="AA1423" s="9" t="s">
        <v>1137</v>
      </c>
      <c r="AB1423" s="9" t="s">
        <v>1072</v>
      </c>
    </row>
    <row r="1424" spans="1:28" x14ac:dyDescent="0.2">
      <c r="A1424" s="9">
        <v>426891</v>
      </c>
      <c r="B1424" s="9" t="s">
        <v>3441</v>
      </c>
      <c r="C1424" s="9" t="s">
        <v>389</v>
      </c>
      <c r="D1424" s="9" t="s">
        <v>829</v>
      </c>
      <c r="E1424" s="9" t="s">
        <v>93</v>
      </c>
      <c r="F1424" s="188">
        <v>33758</v>
      </c>
      <c r="G1424" s="9" t="s">
        <v>34</v>
      </c>
      <c r="H1424" s="9" t="s">
        <v>35</v>
      </c>
      <c r="I1424" s="9" t="s">
        <v>172</v>
      </c>
      <c r="J1424" s="9" t="s">
        <v>32</v>
      </c>
      <c r="K1424" s="9" t="s">
        <v>991</v>
      </c>
      <c r="L1424" s="9" t="s">
        <v>46</v>
      </c>
      <c r="Y1424" s="9" t="s">
        <v>5574</v>
      </c>
      <c r="Z1424" s="9" t="s">
        <v>5575</v>
      </c>
      <c r="AA1424" s="9" t="s">
        <v>5576</v>
      </c>
      <c r="AB1424" s="9" t="s">
        <v>1061</v>
      </c>
    </row>
    <row r="1425" spans="1:28" x14ac:dyDescent="0.2">
      <c r="A1425" s="9">
        <v>426910</v>
      </c>
      <c r="B1425" s="9" t="s">
        <v>3442</v>
      </c>
      <c r="C1425" s="9" t="s">
        <v>284</v>
      </c>
      <c r="D1425" s="9" t="s">
        <v>290</v>
      </c>
      <c r="E1425" s="9" t="s">
        <v>93</v>
      </c>
      <c r="F1425" s="188">
        <v>36538</v>
      </c>
      <c r="G1425" s="9" t="s">
        <v>3443</v>
      </c>
      <c r="H1425" s="9" t="s">
        <v>31</v>
      </c>
      <c r="I1425" s="9" t="s">
        <v>172</v>
      </c>
      <c r="J1425" s="9" t="s">
        <v>32</v>
      </c>
      <c r="K1425" s="9" t="s">
        <v>450</v>
      </c>
      <c r="L1425" s="9" t="s">
        <v>34</v>
      </c>
      <c r="Y1425" s="9" t="s">
        <v>5577</v>
      </c>
      <c r="Z1425" s="9" t="s">
        <v>1135</v>
      </c>
      <c r="AA1425" s="9" t="s">
        <v>4575</v>
      </c>
      <c r="AB1425" s="9" t="s">
        <v>1038</v>
      </c>
    </row>
    <row r="1426" spans="1:28" x14ac:dyDescent="0.2">
      <c r="A1426" s="9">
        <v>426915</v>
      </c>
      <c r="B1426" s="9" t="s">
        <v>3444</v>
      </c>
      <c r="C1426" s="9" t="s">
        <v>959</v>
      </c>
      <c r="D1426" s="9" t="s">
        <v>531</v>
      </c>
      <c r="E1426" s="9" t="s">
        <v>93</v>
      </c>
      <c r="F1426" s="188">
        <v>30324</v>
      </c>
      <c r="G1426" s="9" t="s">
        <v>301</v>
      </c>
      <c r="H1426" s="9" t="s">
        <v>31</v>
      </c>
      <c r="I1426" s="9" t="s">
        <v>172</v>
      </c>
      <c r="J1426" s="9" t="s">
        <v>32</v>
      </c>
      <c r="K1426" s="9">
        <v>2019</v>
      </c>
      <c r="L1426" s="9" t="s">
        <v>34</v>
      </c>
    </row>
    <row r="1427" spans="1:28" x14ac:dyDescent="0.2">
      <c r="A1427" s="9">
        <v>426931</v>
      </c>
      <c r="B1427" s="9" t="s">
        <v>3445</v>
      </c>
      <c r="C1427" s="9" t="s">
        <v>3446</v>
      </c>
      <c r="D1427" s="9" t="s">
        <v>638</v>
      </c>
      <c r="E1427" s="9" t="s">
        <v>93</v>
      </c>
      <c r="F1427" s="188">
        <v>31340</v>
      </c>
      <c r="G1427" s="9" t="s">
        <v>268</v>
      </c>
      <c r="H1427" s="9" t="s">
        <v>54</v>
      </c>
      <c r="I1427" s="9" t="s">
        <v>172</v>
      </c>
      <c r="J1427" s="9" t="s">
        <v>32</v>
      </c>
      <c r="K1427" s="9">
        <v>2009</v>
      </c>
      <c r="L1427" s="9" t="s">
        <v>34</v>
      </c>
      <c r="Y1427" s="9" t="s">
        <v>5578</v>
      </c>
      <c r="Z1427" s="9" t="s">
        <v>5579</v>
      </c>
      <c r="AA1427" s="9" t="s">
        <v>1069</v>
      </c>
      <c r="AB1427" s="9" t="s">
        <v>1072</v>
      </c>
    </row>
    <row r="1428" spans="1:28" x14ac:dyDescent="0.2">
      <c r="A1428" s="9">
        <v>426932</v>
      </c>
      <c r="B1428" s="9" t="s">
        <v>3447</v>
      </c>
      <c r="C1428" s="9" t="s">
        <v>424</v>
      </c>
      <c r="D1428" s="9" t="s">
        <v>349</v>
      </c>
      <c r="E1428" s="9" t="s">
        <v>93</v>
      </c>
      <c r="F1428" s="188">
        <v>32509</v>
      </c>
      <c r="G1428" s="9" t="s">
        <v>798</v>
      </c>
      <c r="H1428" s="9" t="s">
        <v>31</v>
      </c>
      <c r="I1428" s="9" t="s">
        <v>172</v>
      </c>
      <c r="J1428" s="9" t="s">
        <v>29</v>
      </c>
      <c r="K1428" s="9">
        <v>2006</v>
      </c>
      <c r="L1428" s="9" t="s">
        <v>46</v>
      </c>
      <c r="Y1428" s="9" t="s">
        <v>5580</v>
      </c>
      <c r="Z1428" s="9" t="s">
        <v>5581</v>
      </c>
      <c r="AA1428" s="9" t="s">
        <v>5582</v>
      </c>
      <c r="AB1428" s="9" t="s">
        <v>5583</v>
      </c>
    </row>
    <row r="1429" spans="1:28" x14ac:dyDescent="0.2">
      <c r="A1429" s="9">
        <v>426933</v>
      </c>
      <c r="B1429" s="9" t="s">
        <v>3448</v>
      </c>
      <c r="C1429" s="9" t="s">
        <v>571</v>
      </c>
      <c r="D1429" s="9" t="s">
        <v>3449</v>
      </c>
      <c r="E1429" s="9" t="s">
        <v>93</v>
      </c>
      <c r="F1429" s="188">
        <v>29593</v>
      </c>
      <c r="G1429" s="9" t="s">
        <v>273</v>
      </c>
      <c r="H1429" s="9" t="s">
        <v>31</v>
      </c>
      <c r="I1429" s="9" t="s">
        <v>172</v>
      </c>
      <c r="J1429" s="9" t="s">
        <v>29</v>
      </c>
      <c r="K1429" s="9">
        <v>1999</v>
      </c>
      <c r="L1429" s="9" t="s">
        <v>89</v>
      </c>
      <c r="Y1429" s="9" t="s">
        <v>5584</v>
      </c>
      <c r="Z1429" s="9" t="s">
        <v>5585</v>
      </c>
      <c r="AA1429" s="9" t="s">
        <v>5586</v>
      </c>
      <c r="AB1429" s="9" t="s">
        <v>1072</v>
      </c>
    </row>
    <row r="1430" spans="1:28" x14ac:dyDescent="0.2">
      <c r="A1430" s="9">
        <v>426944</v>
      </c>
      <c r="B1430" s="9" t="s">
        <v>3450</v>
      </c>
      <c r="C1430" s="9" t="s">
        <v>1744</v>
      </c>
      <c r="D1430" s="9" t="s">
        <v>357</v>
      </c>
      <c r="E1430" s="9" t="s">
        <v>92</v>
      </c>
      <c r="F1430" s="188">
        <v>36540</v>
      </c>
      <c r="G1430" s="9" t="s">
        <v>416</v>
      </c>
      <c r="H1430" s="9" t="s">
        <v>31</v>
      </c>
      <c r="I1430" s="9" t="s">
        <v>172</v>
      </c>
      <c r="J1430" s="9" t="s">
        <v>32</v>
      </c>
      <c r="K1430" s="9" t="s">
        <v>450</v>
      </c>
      <c r="L1430" s="9" t="s">
        <v>46</v>
      </c>
      <c r="Y1430" s="9" t="s">
        <v>5587</v>
      </c>
      <c r="Z1430" s="9" t="s">
        <v>5588</v>
      </c>
      <c r="AA1430" s="9" t="s">
        <v>5589</v>
      </c>
      <c r="AB1430" s="9" t="s">
        <v>1200</v>
      </c>
    </row>
    <row r="1431" spans="1:28" x14ac:dyDescent="0.2">
      <c r="A1431" s="9">
        <v>426958</v>
      </c>
      <c r="B1431" s="9" t="s">
        <v>3451</v>
      </c>
      <c r="C1431" s="9" t="s">
        <v>365</v>
      </c>
      <c r="D1431" s="9" t="s">
        <v>386</v>
      </c>
      <c r="E1431" s="9" t="s">
        <v>93</v>
      </c>
      <c r="H1431" s="9" t="s">
        <v>31</v>
      </c>
      <c r="I1431" s="9" t="s">
        <v>172</v>
      </c>
      <c r="J1431" s="9" t="s">
        <v>32</v>
      </c>
      <c r="K1431" s="9">
        <v>2019</v>
      </c>
      <c r="L1431" s="9" t="s">
        <v>34</v>
      </c>
      <c r="Y1431" s="9" t="s">
        <v>5590</v>
      </c>
      <c r="Z1431" s="9" t="s">
        <v>5591</v>
      </c>
      <c r="AA1431" s="9" t="s">
        <v>5592</v>
      </c>
      <c r="AB1431" s="9" t="s">
        <v>1038</v>
      </c>
    </row>
    <row r="1432" spans="1:28" x14ac:dyDescent="0.2">
      <c r="A1432" s="9">
        <v>426964</v>
      </c>
      <c r="B1432" s="9" t="s">
        <v>664</v>
      </c>
      <c r="C1432" s="9" t="s">
        <v>270</v>
      </c>
      <c r="D1432" s="9" t="s">
        <v>328</v>
      </c>
      <c r="E1432" s="9" t="s">
        <v>93</v>
      </c>
      <c r="F1432" s="188">
        <v>36532</v>
      </c>
      <c r="G1432" s="9" t="s">
        <v>34</v>
      </c>
      <c r="H1432" s="9" t="s">
        <v>31</v>
      </c>
      <c r="I1432" s="9" t="s">
        <v>172</v>
      </c>
      <c r="J1432" s="9" t="s">
        <v>32</v>
      </c>
      <c r="K1432" s="9" t="s">
        <v>450</v>
      </c>
      <c r="L1432" s="9" t="s">
        <v>34</v>
      </c>
      <c r="Y1432" s="9" t="s">
        <v>5593</v>
      </c>
      <c r="Z1432" s="9" t="s">
        <v>1068</v>
      </c>
      <c r="AA1432" s="9" t="s">
        <v>1204</v>
      </c>
      <c r="AB1432" s="9" t="s">
        <v>1038</v>
      </c>
    </row>
    <row r="1433" spans="1:28" x14ac:dyDescent="0.2">
      <c r="A1433" s="9">
        <v>426967</v>
      </c>
      <c r="B1433" s="9" t="s">
        <v>3452</v>
      </c>
      <c r="C1433" s="9" t="s">
        <v>277</v>
      </c>
      <c r="D1433" s="9" t="s">
        <v>3038</v>
      </c>
      <c r="E1433" s="9" t="s">
        <v>93</v>
      </c>
      <c r="F1433" s="188">
        <v>32879</v>
      </c>
      <c r="G1433" s="9" t="s">
        <v>34</v>
      </c>
      <c r="H1433" s="9" t="s">
        <v>31</v>
      </c>
      <c r="I1433" s="9" t="s">
        <v>172</v>
      </c>
      <c r="J1433" s="9" t="s">
        <v>29</v>
      </c>
      <c r="K1433" s="9">
        <v>2008</v>
      </c>
      <c r="L1433" s="9" t="s">
        <v>34</v>
      </c>
      <c r="Y1433" s="9" t="s">
        <v>5594</v>
      </c>
      <c r="Z1433" s="9" t="s">
        <v>5283</v>
      </c>
      <c r="AA1433" s="9" t="s">
        <v>5595</v>
      </c>
      <c r="AB1433" s="9" t="s">
        <v>5596</v>
      </c>
    </row>
    <row r="1434" spans="1:28" x14ac:dyDescent="0.2">
      <c r="A1434" s="9">
        <v>426972</v>
      </c>
      <c r="B1434" s="9" t="s">
        <v>3453</v>
      </c>
      <c r="C1434" s="9" t="s">
        <v>304</v>
      </c>
      <c r="D1434" s="9" t="s">
        <v>3454</v>
      </c>
      <c r="E1434" s="9" t="s">
        <v>93</v>
      </c>
      <c r="F1434" s="188">
        <v>36892</v>
      </c>
      <c r="G1434" s="9" t="s">
        <v>56</v>
      </c>
      <c r="H1434" s="9" t="s">
        <v>31</v>
      </c>
      <c r="I1434" s="9" t="s">
        <v>172</v>
      </c>
      <c r="J1434" s="9" t="s">
        <v>29</v>
      </c>
      <c r="K1434" s="9">
        <v>2018</v>
      </c>
      <c r="L1434" s="9" t="s">
        <v>34</v>
      </c>
      <c r="Y1434" s="9" t="s">
        <v>5597</v>
      </c>
      <c r="Z1434" s="9" t="s">
        <v>5598</v>
      </c>
      <c r="AA1434" s="9" t="s">
        <v>5599</v>
      </c>
      <c r="AB1434" s="9" t="s">
        <v>5337</v>
      </c>
    </row>
    <row r="1435" spans="1:28" x14ac:dyDescent="0.2">
      <c r="A1435" s="9">
        <v>426973</v>
      </c>
      <c r="B1435" s="9" t="s">
        <v>3455</v>
      </c>
      <c r="C1435" s="9" t="s">
        <v>277</v>
      </c>
      <c r="D1435" s="9" t="s">
        <v>310</v>
      </c>
      <c r="E1435" s="9" t="s">
        <v>93</v>
      </c>
      <c r="F1435" s="188">
        <v>36221</v>
      </c>
      <c r="G1435" s="9" t="s">
        <v>34</v>
      </c>
      <c r="H1435" s="9" t="s">
        <v>31</v>
      </c>
      <c r="I1435" s="9" t="s">
        <v>172</v>
      </c>
      <c r="J1435" s="9" t="s">
        <v>29</v>
      </c>
      <c r="K1435" s="9">
        <v>2017</v>
      </c>
      <c r="L1435" s="9" t="s">
        <v>34</v>
      </c>
      <c r="Y1435" s="9" t="s">
        <v>5600</v>
      </c>
      <c r="Z1435" s="9" t="s">
        <v>5601</v>
      </c>
      <c r="AA1435" s="9" t="s">
        <v>5602</v>
      </c>
      <c r="AB1435" s="9" t="s">
        <v>1070</v>
      </c>
    </row>
    <row r="1436" spans="1:28" x14ac:dyDescent="0.2">
      <c r="A1436" s="9">
        <v>426989</v>
      </c>
      <c r="B1436" s="9" t="s">
        <v>3456</v>
      </c>
      <c r="C1436" s="9" t="s">
        <v>766</v>
      </c>
      <c r="D1436" s="9" t="s">
        <v>3457</v>
      </c>
      <c r="E1436" s="9" t="s">
        <v>93</v>
      </c>
      <c r="H1436" s="9" t="s">
        <v>31</v>
      </c>
      <c r="I1436" s="9" t="s">
        <v>172</v>
      </c>
      <c r="J1436" s="9" t="s">
        <v>29</v>
      </c>
      <c r="K1436" s="9">
        <v>2014</v>
      </c>
      <c r="L1436" s="9" t="s">
        <v>53</v>
      </c>
      <c r="Y1436" s="9" t="s">
        <v>1143</v>
      </c>
      <c r="Z1436" s="9" t="s">
        <v>1144</v>
      </c>
      <c r="AA1436" s="9" t="s">
        <v>1145</v>
      </c>
      <c r="AB1436" s="9" t="s">
        <v>1146</v>
      </c>
    </row>
    <row r="1437" spans="1:28" x14ac:dyDescent="0.2">
      <c r="A1437" s="9">
        <v>426992</v>
      </c>
      <c r="B1437" s="9" t="s">
        <v>3458</v>
      </c>
      <c r="C1437" s="9" t="s">
        <v>284</v>
      </c>
      <c r="D1437" s="9" t="s">
        <v>362</v>
      </c>
      <c r="E1437" s="9" t="s">
        <v>93</v>
      </c>
      <c r="F1437" s="188">
        <v>31084</v>
      </c>
      <c r="G1437" s="9" t="s">
        <v>34</v>
      </c>
      <c r="H1437" s="9" t="s">
        <v>31</v>
      </c>
      <c r="I1437" s="9" t="s">
        <v>172</v>
      </c>
      <c r="J1437" s="9" t="s">
        <v>32</v>
      </c>
      <c r="K1437" s="9">
        <v>2003</v>
      </c>
      <c r="L1437" s="9" t="s">
        <v>66</v>
      </c>
    </row>
    <row r="1438" spans="1:28" x14ac:dyDescent="0.2">
      <c r="A1438" s="9">
        <v>426995</v>
      </c>
      <c r="B1438" s="9" t="s">
        <v>3459</v>
      </c>
      <c r="C1438" s="9" t="s">
        <v>2131</v>
      </c>
      <c r="D1438" s="9" t="s">
        <v>950</v>
      </c>
      <c r="E1438" s="9" t="s">
        <v>93</v>
      </c>
      <c r="F1438" s="188">
        <v>36165</v>
      </c>
      <c r="G1438" s="9" t="s">
        <v>3460</v>
      </c>
      <c r="H1438" s="9" t="s">
        <v>31</v>
      </c>
      <c r="I1438" s="9" t="s">
        <v>172</v>
      </c>
      <c r="J1438" s="9" t="s">
        <v>29</v>
      </c>
      <c r="K1438" s="9">
        <v>2017</v>
      </c>
      <c r="L1438" s="9" t="s">
        <v>46</v>
      </c>
      <c r="Y1438" s="9" t="s">
        <v>5603</v>
      </c>
      <c r="Z1438" s="9" t="s">
        <v>5604</v>
      </c>
      <c r="AA1438" s="9" t="s">
        <v>5605</v>
      </c>
      <c r="AB1438" s="9" t="s">
        <v>5606</v>
      </c>
    </row>
    <row r="1439" spans="1:28" x14ac:dyDescent="0.2">
      <c r="A1439" s="9">
        <v>426998</v>
      </c>
      <c r="B1439" s="9" t="s">
        <v>3461</v>
      </c>
      <c r="C1439" s="9" t="s">
        <v>284</v>
      </c>
      <c r="D1439" s="9" t="s">
        <v>587</v>
      </c>
      <c r="E1439" s="9" t="s">
        <v>93</v>
      </c>
      <c r="F1439" s="188">
        <v>33831</v>
      </c>
      <c r="G1439" s="9" t="s">
        <v>56</v>
      </c>
      <c r="H1439" s="9" t="s">
        <v>31</v>
      </c>
      <c r="I1439" s="9" t="s">
        <v>172</v>
      </c>
      <c r="J1439" s="9" t="s">
        <v>29</v>
      </c>
      <c r="K1439" s="9">
        <v>2010</v>
      </c>
      <c r="L1439" s="9" t="s">
        <v>46</v>
      </c>
      <c r="Y1439" s="9" t="s">
        <v>5607</v>
      </c>
      <c r="Z1439" s="9" t="s">
        <v>1184</v>
      </c>
      <c r="AA1439" s="9" t="s">
        <v>5608</v>
      </c>
      <c r="AB1439" s="9" t="s">
        <v>1072</v>
      </c>
    </row>
    <row r="1440" spans="1:28" x14ac:dyDescent="0.2">
      <c r="A1440" s="9">
        <v>426999</v>
      </c>
      <c r="B1440" s="9" t="s">
        <v>3462</v>
      </c>
      <c r="C1440" s="9" t="s">
        <v>599</v>
      </c>
      <c r="D1440" s="9" t="s">
        <v>761</v>
      </c>
      <c r="E1440" s="9" t="s">
        <v>93</v>
      </c>
      <c r="F1440" s="188">
        <v>35916</v>
      </c>
      <c r="G1440" s="9" t="s">
        <v>1043</v>
      </c>
      <c r="H1440" s="9" t="s">
        <v>31</v>
      </c>
      <c r="I1440" s="9" t="s">
        <v>172</v>
      </c>
      <c r="J1440" s="9" t="s">
        <v>29</v>
      </c>
      <c r="K1440" s="9">
        <v>2016</v>
      </c>
      <c r="L1440" s="9" t="s">
        <v>46</v>
      </c>
      <c r="Y1440" s="9" t="s">
        <v>5609</v>
      </c>
      <c r="Z1440" s="9" t="s">
        <v>5610</v>
      </c>
      <c r="AA1440" s="9" t="s">
        <v>5611</v>
      </c>
      <c r="AB1440" s="9" t="s">
        <v>4713</v>
      </c>
    </row>
    <row r="1441" spans="1:28" x14ac:dyDescent="0.2">
      <c r="A1441" s="9">
        <v>427001</v>
      </c>
      <c r="B1441" s="9" t="s">
        <v>3463</v>
      </c>
      <c r="C1441" s="9" t="s">
        <v>627</v>
      </c>
      <c r="D1441" s="9" t="s">
        <v>892</v>
      </c>
      <c r="E1441" s="9" t="s">
        <v>93</v>
      </c>
      <c r="F1441" s="188">
        <v>34421</v>
      </c>
      <c r="G1441" s="9" t="s">
        <v>34</v>
      </c>
      <c r="H1441" s="9" t="s">
        <v>31</v>
      </c>
      <c r="I1441" s="9" t="s">
        <v>172</v>
      </c>
      <c r="J1441" s="9" t="s">
        <v>32</v>
      </c>
      <c r="K1441" s="9">
        <v>2012</v>
      </c>
      <c r="L1441" s="9" t="s">
        <v>34</v>
      </c>
      <c r="Y1441" s="9" t="s">
        <v>5612</v>
      </c>
      <c r="Z1441" s="9" t="s">
        <v>5613</v>
      </c>
      <c r="AA1441" s="9" t="s">
        <v>5614</v>
      </c>
      <c r="AB1441" s="9" t="s">
        <v>1072</v>
      </c>
    </row>
    <row r="1442" spans="1:28" x14ac:dyDescent="0.2">
      <c r="A1442" s="9">
        <v>427006</v>
      </c>
      <c r="B1442" s="9" t="s">
        <v>3464</v>
      </c>
      <c r="C1442" s="9" t="s">
        <v>3465</v>
      </c>
      <c r="D1442" s="9" t="s">
        <v>538</v>
      </c>
      <c r="E1442" s="9" t="s">
        <v>93</v>
      </c>
      <c r="F1442" s="188">
        <v>36169</v>
      </c>
      <c r="G1442" s="9" t="s">
        <v>86</v>
      </c>
      <c r="H1442" s="9" t="s">
        <v>31</v>
      </c>
      <c r="I1442" s="9" t="s">
        <v>172</v>
      </c>
      <c r="J1442" s="9" t="s">
        <v>29</v>
      </c>
      <c r="K1442" s="9">
        <v>2016</v>
      </c>
      <c r="L1442" s="9" t="s">
        <v>86</v>
      </c>
      <c r="Y1442" s="9" t="s">
        <v>5615</v>
      </c>
      <c r="Z1442" s="9" t="s">
        <v>5616</v>
      </c>
      <c r="AA1442" s="9" t="s">
        <v>5617</v>
      </c>
      <c r="AB1442" s="9" t="s">
        <v>1115</v>
      </c>
    </row>
    <row r="1443" spans="1:28" x14ac:dyDescent="0.2">
      <c r="A1443" s="9">
        <v>427007</v>
      </c>
      <c r="B1443" s="9" t="s">
        <v>3466</v>
      </c>
      <c r="C1443" s="9" t="s">
        <v>284</v>
      </c>
      <c r="D1443" s="9" t="s">
        <v>369</v>
      </c>
      <c r="E1443" s="9" t="s">
        <v>93</v>
      </c>
      <c r="F1443" s="188">
        <v>35796</v>
      </c>
      <c r="G1443" s="9" t="s">
        <v>452</v>
      </c>
      <c r="H1443" s="9" t="s">
        <v>31</v>
      </c>
      <c r="I1443" s="9" t="s">
        <v>172</v>
      </c>
      <c r="J1443" s="9" t="s">
        <v>29</v>
      </c>
      <c r="K1443" s="9">
        <v>2015</v>
      </c>
      <c r="Y1443" s="9" t="s">
        <v>5618</v>
      </c>
      <c r="Z1443" s="9" t="s">
        <v>1096</v>
      </c>
      <c r="AA1443" s="9" t="s">
        <v>4020</v>
      </c>
      <c r="AB1443" s="9" t="s">
        <v>1178</v>
      </c>
    </row>
    <row r="1444" spans="1:28" x14ac:dyDescent="0.2">
      <c r="A1444" s="9">
        <v>427010</v>
      </c>
      <c r="B1444" s="9" t="s">
        <v>3467</v>
      </c>
      <c r="C1444" s="9" t="s">
        <v>440</v>
      </c>
      <c r="D1444" s="9" t="s">
        <v>433</v>
      </c>
      <c r="E1444" s="9" t="s">
        <v>93</v>
      </c>
      <c r="F1444" s="188">
        <v>36100</v>
      </c>
      <c r="G1444" s="9" t="s">
        <v>301</v>
      </c>
      <c r="H1444" s="9" t="s">
        <v>31</v>
      </c>
      <c r="I1444" s="9" t="s">
        <v>172</v>
      </c>
      <c r="J1444" s="9" t="s">
        <v>29</v>
      </c>
      <c r="K1444" s="9">
        <v>2016</v>
      </c>
      <c r="L1444" s="9" t="s">
        <v>34</v>
      </c>
      <c r="Y1444" s="9" t="s">
        <v>5619</v>
      </c>
      <c r="Z1444" s="9" t="s">
        <v>1152</v>
      </c>
      <c r="AA1444" s="9" t="s">
        <v>1067</v>
      </c>
      <c r="AB1444" s="9" t="s">
        <v>1186</v>
      </c>
    </row>
    <row r="1445" spans="1:28" x14ac:dyDescent="0.2">
      <c r="A1445" s="9">
        <v>427014</v>
      </c>
      <c r="B1445" s="9" t="s">
        <v>3468</v>
      </c>
      <c r="C1445" s="9" t="s">
        <v>306</v>
      </c>
      <c r="D1445" s="9" t="s">
        <v>486</v>
      </c>
      <c r="E1445" s="9" t="s">
        <v>93</v>
      </c>
      <c r="F1445" s="188" t="s">
        <v>3469</v>
      </c>
      <c r="G1445" s="9" t="s">
        <v>34</v>
      </c>
      <c r="H1445" s="9" t="s">
        <v>31</v>
      </c>
      <c r="I1445" s="9" t="s">
        <v>172</v>
      </c>
      <c r="J1445" s="9" t="s">
        <v>29</v>
      </c>
      <c r="K1445" s="9">
        <v>2002</v>
      </c>
      <c r="L1445" s="9" t="s">
        <v>66</v>
      </c>
      <c r="Y1445" s="9" t="s">
        <v>5620</v>
      </c>
      <c r="Z1445" s="9" t="s">
        <v>1134</v>
      </c>
      <c r="AA1445" s="9" t="s">
        <v>1088</v>
      </c>
      <c r="AB1445" s="9" t="s">
        <v>5621</v>
      </c>
    </row>
    <row r="1446" spans="1:28" x14ac:dyDescent="0.2">
      <c r="A1446" s="9">
        <v>427018</v>
      </c>
      <c r="B1446" s="9" t="s">
        <v>3470</v>
      </c>
      <c r="C1446" s="9" t="s">
        <v>306</v>
      </c>
      <c r="D1446" s="9" t="s">
        <v>329</v>
      </c>
      <c r="E1446" s="9" t="s">
        <v>93</v>
      </c>
      <c r="F1446" s="188">
        <v>35950</v>
      </c>
      <c r="G1446" s="9" t="s">
        <v>408</v>
      </c>
      <c r="H1446" s="9" t="s">
        <v>31</v>
      </c>
      <c r="I1446" s="9" t="s">
        <v>172</v>
      </c>
      <c r="J1446" s="9" t="s">
        <v>32</v>
      </c>
      <c r="K1446" s="9" t="s">
        <v>973</v>
      </c>
      <c r="L1446" s="9" t="s">
        <v>34</v>
      </c>
      <c r="Y1446" s="9" t="s">
        <v>5622</v>
      </c>
      <c r="Z1446" s="9" t="s">
        <v>1058</v>
      </c>
      <c r="AA1446" s="9" t="s">
        <v>1077</v>
      </c>
      <c r="AB1446" s="9" t="s">
        <v>1054</v>
      </c>
    </row>
    <row r="1447" spans="1:28" x14ac:dyDescent="0.2">
      <c r="A1447" s="9">
        <v>427021</v>
      </c>
      <c r="B1447" s="9" t="s">
        <v>3471</v>
      </c>
      <c r="C1447" s="9" t="s">
        <v>284</v>
      </c>
      <c r="D1447" s="9" t="s">
        <v>369</v>
      </c>
      <c r="E1447" s="9" t="s">
        <v>93</v>
      </c>
      <c r="H1447" s="9" t="s">
        <v>31</v>
      </c>
      <c r="I1447" s="9" t="s">
        <v>172</v>
      </c>
      <c r="J1447" s="9" t="s">
        <v>29</v>
      </c>
      <c r="K1447" s="9">
        <v>2013</v>
      </c>
      <c r="L1447" s="9" t="s">
        <v>46</v>
      </c>
      <c r="Y1447" s="9" t="s">
        <v>5623</v>
      </c>
      <c r="Z1447" s="9" t="s">
        <v>1075</v>
      </c>
      <c r="AA1447" s="9" t="s">
        <v>1086</v>
      </c>
      <c r="AB1447" s="9" t="s">
        <v>1072</v>
      </c>
    </row>
    <row r="1448" spans="1:28" x14ac:dyDescent="0.2">
      <c r="A1448" s="9">
        <v>427026</v>
      </c>
      <c r="B1448" s="9" t="s">
        <v>3472</v>
      </c>
      <c r="C1448" s="9" t="s">
        <v>332</v>
      </c>
      <c r="D1448" s="9" t="s">
        <v>453</v>
      </c>
      <c r="E1448" s="9" t="s">
        <v>93</v>
      </c>
      <c r="F1448" s="188">
        <v>36239</v>
      </c>
      <c r="G1448" s="9" t="s">
        <v>268</v>
      </c>
      <c r="H1448" s="9" t="s">
        <v>31</v>
      </c>
      <c r="I1448" s="9" t="s">
        <v>172</v>
      </c>
      <c r="J1448" s="9" t="s">
        <v>32</v>
      </c>
      <c r="K1448" s="9" t="s">
        <v>450</v>
      </c>
      <c r="L1448" s="9" t="s">
        <v>34</v>
      </c>
      <c r="Y1448" s="9" t="s">
        <v>5624</v>
      </c>
      <c r="Z1448" s="9" t="s">
        <v>1225</v>
      </c>
      <c r="AA1448" s="9" t="s">
        <v>1085</v>
      </c>
      <c r="AB1448" s="9" t="s">
        <v>5625</v>
      </c>
    </row>
    <row r="1449" spans="1:28" x14ac:dyDescent="0.2">
      <c r="A1449" s="9">
        <v>427044</v>
      </c>
      <c r="B1449" s="9" t="s">
        <v>3473</v>
      </c>
      <c r="C1449" s="9" t="s">
        <v>400</v>
      </c>
      <c r="D1449" s="9" t="s">
        <v>297</v>
      </c>
      <c r="E1449" s="9" t="s">
        <v>93</v>
      </c>
      <c r="F1449" s="188">
        <v>36431</v>
      </c>
      <c r="G1449" s="9" t="s">
        <v>660</v>
      </c>
      <c r="H1449" s="9" t="s">
        <v>31</v>
      </c>
      <c r="I1449" s="9" t="s">
        <v>172</v>
      </c>
      <c r="J1449" s="9" t="s">
        <v>32</v>
      </c>
      <c r="K1449" s="9" t="s">
        <v>450</v>
      </c>
      <c r="L1449" s="9" t="s">
        <v>34</v>
      </c>
      <c r="Q1449" s="9">
        <v>2000</v>
      </c>
      <c r="V1449" s="9" t="s">
        <v>269</v>
      </c>
      <c r="W1449" s="9" t="s">
        <v>269</v>
      </c>
    </row>
    <row r="1450" spans="1:28" x14ac:dyDescent="0.2">
      <c r="A1450" s="9">
        <v>427052</v>
      </c>
      <c r="B1450" s="9" t="s">
        <v>3474</v>
      </c>
      <c r="C1450" s="9" t="s">
        <v>308</v>
      </c>
      <c r="D1450" s="9" t="s">
        <v>868</v>
      </c>
      <c r="E1450" s="9" t="s">
        <v>93</v>
      </c>
      <c r="G1450" s="9" t="s">
        <v>268</v>
      </c>
      <c r="H1450" s="9" t="s">
        <v>31</v>
      </c>
      <c r="I1450" s="9" t="s">
        <v>172</v>
      </c>
      <c r="J1450" s="9" t="s">
        <v>29</v>
      </c>
      <c r="K1450" s="9">
        <v>2017</v>
      </c>
      <c r="L1450" s="9" t="s">
        <v>86</v>
      </c>
      <c r="Y1450" s="9" t="s">
        <v>5626</v>
      </c>
      <c r="Z1450" s="9" t="s">
        <v>5027</v>
      </c>
      <c r="AA1450" s="9" t="s">
        <v>5627</v>
      </c>
      <c r="AB1450" s="9" t="s">
        <v>5628</v>
      </c>
    </row>
    <row r="1451" spans="1:28" x14ac:dyDescent="0.2">
      <c r="A1451" s="9">
        <v>427057</v>
      </c>
      <c r="B1451" s="9" t="s">
        <v>3475</v>
      </c>
      <c r="C1451" s="9" t="s">
        <v>389</v>
      </c>
      <c r="D1451" s="9" t="s">
        <v>3476</v>
      </c>
      <c r="E1451" s="9" t="s">
        <v>93</v>
      </c>
      <c r="F1451" s="188">
        <v>34957</v>
      </c>
      <c r="G1451" s="9" t="s">
        <v>3477</v>
      </c>
      <c r="H1451" s="9" t="s">
        <v>31</v>
      </c>
      <c r="I1451" s="9" t="s">
        <v>172</v>
      </c>
      <c r="J1451" s="9" t="s">
        <v>29</v>
      </c>
      <c r="K1451" s="9">
        <v>2015</v>
      </c>
      <c r="L1451" s="9" t="s">
        <v>34</v>
      </c>
      <c r="Y1451" s="9" t="s">
        <v>5629</v>
      </c>
      <c r="Z1451" s="9" t="s">
        <v>1260</v>
      </c>
      <c r="AA1451" s="9" t="s">
        <v>5630</v>
      </c>
      <c r="AB1451" s="9" t="s">
        <v>5631</v>
      </c>
    </row>
    <row r="1452" spans="1:28" x14ac:dyDescent="0.2">
      <c r="A1452" s="9">
        <v>427058</v>
      </c>
      <c r="B1452" s="9" t="s">
        <v>3478</v>
      </c>
      <c r="C1452" s="9" t="s">
        <v>312</v>
      </c>
      <c r="D1452" s="9" t="s">
        <v>433</v>
      </c>
      <c r="E1452" s="9" t="s">
        <v>93</v>
      </c>
      <c r="F1452" s="188">
        <v>35159</v>
      </c>
      <c r="G1452" s="9" t="s">
        <v>86</v>
      </c>
      <c r="H1452" s="9" t="s">
        <v>31</v>
      </c>
      <c r="I1452" s="9" t="s">
        <v>172</v>
      </c>
      <c r="J1452" s="9" t="s">
        <v>29</v>
      </c>
      <c r="K1452" s="9">
        <v>2015</v>
      </c>
      <c r="L1452" s="9" t="s">
        <v>86</v>
      </c>
      <c r="Y1452" s="9" t="s">
        <v>5632</v>
      </c>
      <c r="Z1452" s="9" t="s">
        <v>5633</v>
      </c>
      <c r="AA1452" s="9" t="s">
        <v>1067</v>
      </c>
      <c r="AB1452" s="9" t="s">
        <v>1115</v>
      </c>
    </row>
    <row r="1453" spans="1:28" x14ac:dyDescent="0.2">
      <c r="A1453" s="9">
        <v>427067</v>
      </c>
      <c r="B1453" s="9" t="s">
        <v>3479</v>
      </c>
      <c r="C1453" s="9" t="s">
        <v>491</v>
      </c>
      <c r="D1453" s="9" t="s">
        <v>492</v>
      </c>
      <c r="E1453" s="9" t="s">
        <v>92</v>
      </c>
      <c r="F1453" s="188">
        <v>36161</v>
      </c>
      <c r="G1453" s="9" t="s">
        <v>3480</v>
      </c>
      <c r="H1453" s="9" t="s">
        <v>31</v>
      </c>
      <c r="I1453" s="9" t="s">
        <v>172</v>
      </c>
      <c r="J1453" s="9" t="s">
        <v>29</v>
      </c>
      <c r="K1453" s="9">
        <v>2017</v>
      </c>
      <c r="L1453" s="9" t="s">
        <v>34</v>
      </c>
      <c r="N1453" s="9">
        <v>1339</v>
      </c>
      <c r="O1453" s="188">
        <v>44616.465937499997</v>
      </c>
      <c r="P1453" s="9">
        <v>14000</v>
      </c>
      <c r="Y1453" s="9" t="s">
        <v>5634</v>
      </c>
      <c r="Z1453" s="9" t="s">
        <v>4592</v>
      </c>
      <c r="AA1453" s="9" t="s">
        <v>1293</v>
      </c>
      <c r="AB1453" s="9" t="s">
        <v>1054</v>
      </c>
    </row>
    <row r="1454" spans="1:28" x14ac:dyDescent="0.2">
      <c r="A1454" s="9">
        <v>427073</v>
      </c>
      <c r="B1454" s="9" t="s">
        <v>3481</v>
      </c>
      <c r="C1454" s="9" t="s">
        <v>424</v>
      </c>
      <c r="D1454" s="9" t="s">
        <v>638</v>
      </c>
      <c r="E1454" s="9" t="s">
        <v>92</v>
      </c>
      <c r="F1454" s="188">
        <v>34396</v>
      </c>
      <c r="G1454" s="9" t="s">
        <v>706</v>
      </c>
      <c r="H1454" s="9" t="s">
        <v>31</v>
      </c>
      <c r="I1454" s="9" t="s">
        <v>172</v>
      </c>
      <c r="J1454" s="9" t="s">
        <v>29</v>
      </c>
      <c r="K1454" s="9">
        <v>2012</v>
      </c>
      <c r="L1454" s="9" t="s">
        <v>53</v>
      </c>
      <c r="Y1454" s="9" t="s">
        <v>5635</v>
      </c>
      <c r="Z1454" s="9" t="s">
        <v>4988</v>
      </c>
      <c r="AA1454" s="9" t="s">
        <v>1272</v>
      </c>
      <c r="AB1454" s="9" t="s">
        <v>1192</v>
      </c>
    </row>
    <row r="1455" spans="1:28" x14ac:dyDescent="0.2">
      <c r="A1455" s="9">
        <v>427127</v>
      </c>
      <c r="B1455" s="9" t="s">
        <v>605</v>
      </c>
      <c r="C1455" s="9" t="s">
        <v>549</v>
      </c>
      <c r="D1455" s="9" t="s">
        <v>3482</v>
      </c>
      <c r="E1455" s="9" t="s">
        <v>92</v>
      </c>
      <c r="F1455" s="188">
        <v>27864</v>
      </c>
      <c r="G1455" s="9" t="s">
        <v>34</v>
      </c>
      <c r="H1455" s="9" t="s">
        <v>31</v>
      </c>
      <c r="I1455" s="9" t="s">
        <v>172</v>
      </c>
      <c r="J1455" s="9" t="s">
        <v>29</v>
      </c>
      <c r="K1455" s="9">
        <v>1994</v>
      </c>
      <c r="L1455" s="9" t="s">
        <v>56</v>
      </c>
    </row>
    <row r="1456" spans="1:28" x14ac:dyDescent="0.2">
      <c r="A1456" s="9">
        <v>427128</v>
      </c>
      <c r="B1456" s="9" t="s">
        <v>3483</v>
      </c>
      <c r="C1456" s="9" t="s">
        <v>266</v>
      </c>
      <c r="D1456" s="9" t="s">
        <v>363</v>
      </c>
      <c r="E1456" s="9" t="s">
        <v>92</v>
      </c>
      <c r="F1456" s="188">
        <v>36583</v>
      </c>
      <c r="G1456" s="9" t="s">
        <v>34</v>
      </c>
      <c r="H1456" s="9" t="s">
        <v>31</v>
      </c>
      <c r="I1456" s="9" t="s">
        <v>172</v>
      </c>
      <c r="J1456" s="9" t="s">
        <v>32</v>
      </c>
      <c r="K1456" s="9">
        <v>2018</v>
      </c>
      <c r="L1456" s="9" t="s">
        <v>34</v>
      </c>
      <c r="Y1456" s="9" t="s">
        <v>5636</v>
      </c>
      <c r="Z1456" s="9" t="s">
        <v>1065</v>
      </c>
      <c r="AA1456" s="9" t="s">
        <v>1126</v>
      </c>
      <c r="AB1456" s="9" t="s">
        <v>1070</v>
      </c>
    </row>
    <row r="1457" spans="1:28" x14ac:dyDescent="0.2">
      <c r="A1457" s="9">
        <v>427129</v>
      </c>
      <c r="B1457" s="9" t="s">
        <v>3484</v>
      </c>
      <c r="C1457" s="9" t="s">
        <v>393</v>
      </c>
      <c r="D1457" s="9" t="s">
        <v>856</v>
      </c>
      <c r="E1457" s="9" t="s">
        <v>92</v>
      </c>
      <c r="F1457" s="188">
        <v>33268</v>
      </c>
      <c r="G1457" s="9" t="s">
        <v>34</v>
      </c>
      <c r="H1457" s="9" t="s">
        <v>31</v>
      </c>
      <c r="I1457" s="9" t="s">
        <v>172</v>
      </c>
      <c r="Y1457" s="9" t="s">
        <v>5637</v>
      </c>
      <c r="Z1457" s="9" t="s">
        <v>4335</v>
      </c>
      <c r="AA1457" s="9" t="s">
        <v>5638</v>
      </c>
      <c r="AB1457" s="9" t="s">
        <v>1061</v>
      </c>
    </row>
    <row r="1458" spans="1:28" x14ac:dyDescent="0.2">
      <c r="A1458" s="9">
        <v>427160</v>
      </c>
      <c r="B1458" s="9" t="s">
        <v>3485</v>
      </c>
      <c r="C1458" s="9" t="s">
        <v>620</v>
      </c>
      <c r="D1458" s="9" t="s">
        <v>401</v>
      </c>
      <c r="E1458" s="9" t="s">
        <v>92</v>
      </c>
      <c r="F1458" s="188">
        <v>36309</v>
      </c>
      <c r="G1458" s="9" t="s">
        <v>86</v>
      </c>
      <c r="H1458" s="9" t="s">
        <v>31</v>
      </c>
      <c r="I1458" s="9" t="s">
        <v>172</v>
      </c>
      <c r="Y1458" s="9" t="s">
        <v>5639</v>
      </c>
      <c r="Z1458" s="9" t="s">
        <v>5640</v>
      </c>
      <c r="AA1458" s="9" t="s">
        <v>1167</v>
      </c>
      <c r="AB1458" s="9" t="s">
        <v>5641</v>
      </c>
    </row>
    <row r="1459" spans="1:28" x14ac:dyDescent="0.2">
      <c r="A1459" s="9">
        <v>427227</v>
      </c>
      <c r="B1459" s="9" t="s">
        <v>3486</v>
      </c>
      <c r="C1459" s="9" t="s">
        <v>713</v>
      </c>
      <c r="D1459" s="9" t="s">
        <v>478</v>
      </c>
      <c r="E1459" s="9" t="s">
        <v>93</v>
      </c>
      <c r="F1459" s="188">
        <v>34036</v>
      </c>
      <c r="G1459" s="9" t="s">
        <v>34</v>
      </c>
      <c r="H1459" s="9" t="s">
        <v>31</v>
      </c>
      <c r="I1459" s="9" t="s">
        <v>172</v>
      </c>
      <c r="J1459" s="9" t="s">
        <v>29</v>
      </c>
      <c r="K1459" s="9">
        <v>2012</v>
      </c>
      <c r="L1459" s="9" t="s">
        <v>34</v>
      </c>
      <c r="Y1459" s="9" t="s">
        <v>5642</v>
      </c>
      <c r="Z1459" s="9" t="s">
        <v>1082</v>
      </c>
      <c r="AA1459" s="9" t="s">
        <v>1130</v>
      </c>
      <c r="AB1459" s="9" t="s">
        <v>1054</v>
      </c>
    </row>
    <row r="1460" spans="1:28" x14ac:dyDescent="0.2">
      <c r="A1460" s="9">
        <v>427328</v>
      </c>
      <c r="B1460" s="9" t="s">
        <v>3487</v>
      </c>
      <c r="C1460" s="9" t="s">
        <v>495</v>
      </c>
      <c r="D1460" s="9" t="s">
        <v>414</v>
      </c>
      <c r="E1460" s="9" t="s">
        <v>92</v>
      </c>
      <c r="F1460" s="188">
        <v>36164</v>
      </c>
      <c r="G1460" s="9" t="s">
        <v>298</v>
      </c>
      <c r="H1460" s="9" t="s">
        <v>31</v>
      </c>
      <c r="I1460" s="9" t="s">
        <v>172</v>
      </c>
      <c r="N1460" s="9">
        <v>861</v>
      </c>
      <c r="O1460" s="188">
        <v>44598.392025462963</v>
      </c>
      <c r="P1460" s="9">
        <v>11200</v>
      </c>
      <c r="Y1460" s="9" t="s">
        <v>5643</v>
      </c>
      <c r="Z1460" s="9" t="s">
        <v>5644</v>
      </c>
      <c r="AA1460" s="9" t="s">
        <v>1074</v>
      </c>
      <c r="AB1460" s="9" t="s">
        <v>1099</v>
      </c>
    </row>
    <row r="1461" spans="1:28" x14ac:dyDescent="0.2">
      <c r="A1461" s="9">
        <v>427487</v>
      </c>
      <c r="B1461" s="9" t="s">
        <v>3488</v>
      </c>
      <c r="C1461" s="9" t="s">
        <v>448</v>
      </c>
      <c r="D1461" s="9" t="s">
        <v>3489</v>
      </c>
      <c r="E1461" s="9" t="s">
        <v>93</v>
      </c>
      <c r="F1461" s="188" t="s">
        <v>3490</v>
      </c>
      <c r="G1461" s="9" t="s">
        <v>34</v>
      </c>
      <c r="H1461" s="9" t="s">
        <v>31</v>
      </c>
      <c r="I1461" s="9" t="s">
        <v>172</v>
      </c>
      <c r="J1461" s="9" t="s">
        <v>32</v>
      </c>
      <c r="K1461" s="9">
        <v>2018</v>
      </c>
      <c r="L1461" s="9" t="s">
        <v>34</v>
      </c>
      <c r="Y1461" s="9" t="s">
        <v>5645</v>
      </c>
      <c r="Z1461" s="9" t="s">
        <v>5646</v>
      </c>
      <c r="AA1461" s="9" t="s">
        <v>5647</v>
      </c>
      <c r="AB1461" s="9" t="s">
        <v>1072</v>
      </c>
    </row>
    <row r="1462" spans="1:28" x14ac:dyDescent="0.2">
      <c r="A1462" s="9">
        <v>427535</v>
      </c>
      <c r="B1462" s="9" t="s">
        <v>3491</v>
      </c>
      <c r="C1462" s="9" t="s">
        <v>3492</v>
      </c>
      <c r="D1462" s="9" t="s">
        <v>318</v>
      </c>
      <c r="E1462" s="9" t="s">
        <v>93</v>
      </c>
      <c r="F1462" s="188">
        <v>36753</v>
      </c>
      <c r="G1462" s="9" t="s">
        <v>268</v>
      </c>
      <c r="H1462" s="9" t="s">
        <v>31</v>
      </c>
      <c r="I1462" s="9" t="s">
        <v>172</v>
      </c>
      <c r="J1462" s="9" t="s">
        <v>29</v>
      </c>
      <c r="K1462" s="9">
        <v>2018</v>
      </c>
      <c r="L1462" s="9" t="s">
        <v>34</v>
      </c>
      <c r="Y1462" s="9" t="s">
        <v>1143</v>
      </c>
      <c r="Z1462" s="9" t="s">
        <v>1144</v>
      </c>
      <c r="AA1462" s="9" t="s">
        <v>1145</v>
      </c>
      <c r="AB1462" s="9" t="s">
        <v>1146</v>
      </c>
    </row>
    <row r="1463" spans="1:28" x14ac:dyDescent="0.2">
      <c r="A1463" s="9">
        <v>427540</v>
      </c>
      <c r="B1463" s="9" t="s">
        <v>3493</v>
      </c>
      <c r="C1463" s="9" t="s">
        <v>641</v>
      </c>
      <c r="D1463" s="9" t="s">
        <v>428</v>
      </c>
      <c r="E1463" s="9" t="e">
        <v>#REF!</v>
      </c>
      <c r="F1463" s="188">
        <v>35065</v>
      </c>
      <c r="G1463" s="9" t="s">
        <v>268</v>
      </c>
      <c r="H1463" s="9" t="s">
        <v>31</v>
      </c>
      <c r="I1463" s="9" t="s">
        <v>172</v>
      </c>
      <c r="J1463" s="9" t="s">
        <v>32</v>
      </c>
      <c r="K1463" s="9">
        <v>2018</v>
      </c>
      <c r="L1463" s="9" t="s">
        <v>34</v>
      </c>
      <c r="Y1463" s="9" t="s">
        <v>5648</v>
      </c>
      <c r="Z1463" s="9" t="s">
        <v>5649</v>
      </c>
      <c r="AA1463" s="9" t="s">
        <v>5650</v>
      </c>
      <c r="AB1463" s="9" t="s">
        <v>1072</v>
      </c>
    </row>
    <row r="1464" spans="1:28" x14ac:dyDescent="0.2">
      <c r="A1464" s="9">
        <v>427626</v>
      </c>
      <c r="B1464" s="9" t="s">
        <v>3494</v>
      </c>
      <c r="C1464" s="9" t="s">
        <v>284</v>
      </c>
      <c r="D1464" s="9" t="s">
        <v>295</v>
      </c>
      <c r="E1464" s="9" t="s">
        <v>93</v>
      </c>
      <c r="F1464" s="188">
        <v>36073</v>
      </c>
      <c r="G1464" s="9" t="s">
        <v>34</v>
      </c>
      <c r="H1464" s="9" t="s">
        <v>31</v>
      </c>
      <c r="I1464" s="9" t="s">
        <v>172</v>
      </c>
      <c r="J1464" s="9" t="s">
        <v>32</v>
      </c>
      <c r="K1464" s="9">
        <v>2018</v>
      </c>
      <c r="L1464" s="9" t="s">
        <v>46</v>
      </c>
      <c r="Y1464" s="9" t="s">
        <v>1143</v>
      </c>
      <c r="Z1464" s="9" t="s">
        <v>1144</v>
      </c>
      <c r="AA1464" s="9" t="s">
        <v>1145</v>
      </c>
      <c r="AB1464" s="9" t="s">
        <v>1146</v>
      </c>
    </row>
    <row r="1465" spans="1:28" x14ac:dyDescent="0.2">
      <c r="A1465" s="9">
        <v>427654</v>
      </c>
      <c r="B1465" s="9" t="s">
        <v>3495</v>
      </c>
      <c r="C1465" s="9" t="s">
        <v>266</v>
      </c>
      <c r="D1465" s="9" t="s">
        <v>279</v>
      </c>
      <c r="E1465" s="9" t="s">
        <v>93</v>
      </c>
      <c r="F1465" s="188">
        <v>35645</v>
      </c>
      <c r="G1465" s="9" t="s">
        <v>3496</v>
      </c>
      <c r="H1465" s="9" t="s">
        <v>44</v>
      </c>
      <c r="I1465" s="9" t="s">
        <v>172</v>
      </c>
      <c r="J1465" s="9" t="s">
        <v>29</v>
      </c>
      <c r="K1465" s="9">
        <v>2015</v>
      </c>
      <c r="L1465" s="9" t="s">
        <v>34</v>
      </c>
      <c r="Y1465" s="9" t="s">
        <v>5651</v>
      </c>
      <c r="Z1465" s="9" t="s">
        <v>1065</v>
      </c>
      <c r="AA1465" s="9" t="s">
        <v>1114</v>
      </c>
      <c r="AB1465" s="9" t="s">
        <v>1052</v>
      </c>
    </row>
    <row r="1466" spans="1:28" x14ac:dyDescent="0.2">
      <c r="A1466" s="9">
        <v>427679</v>
      </c>
      <c r="B1466" s="9" t="s">
        <v>3497</v>
      </c>
      <c r="C1466" s="9" t="s">
        <v>373</v>
      </c>
      <c r="D1466" s="9" t="s">
        <v>329</v>
      </c>
      <c r="E1466" s="9" t="s">
        <v>282</v>
      </c>
      <c r="F1466" s="188">
        <v>27711</v>
      </c>
      <c r="G1466" s="9" t="s">
        <v>63</v>
      </c>
      <c r="H1466" s="9" t="s">
        <v>31</v>
      </c>
      <c r="I1466" s="9" t="s">
        <v>172</v>
      </c>
      <c r="N1466" s="9">
        <v>255</v>
      </c>
      <c r="O1466" s="188">
        <v>44574.450671296298</v>
      </c>
      <c r="P1466" s="9">
        <v>18000</v>
      </c>
    </row>
    <row r="1467" spans="1:28" x14ac:dyDescent="0.2">
      <c r="A1467" s="9">
        <v>427712</v>
      </c>
      <c r="B1467" s="9" t="s">
        <v>3498</v>
      </c>
      <c r="C1467" s="9" t="s">
        <v>621</v>
      </c>
      <c r="D1467" s="9" t="s">
        <v>428</v>
      </c>
      <c r="E1467" s="9" t="s">
        <v>93</v>
      </c>
      <c r="F1467" s="188">
        <v>36179</v>
      </c>
      <c r="G1467" s="9" t="s">
        <v>34</v>
      </c>
      <c r="H1467" s="9" t="s">
        <v>31</v>
      </c>
      <c r="I1467" s="9" t="s">
        <v>172</v>
      </c>
      <c r="J1467" s="9" t="s">
        <v>32</v>
      </c>
      <c r="K1467" s="9">
        <v>2016</v>
      </c>
      <c r="L1467" s="9" t="s">
        <v>34</v>
      </c>
      <c r="Y1467" s="9" t="s">
        <v>5652</v>
      </c>
      <c r="Z1467" s="9" t="s">
        <v>5653</v>
      </c>
      <c r="AA1467" s="9" t="s">
        <v>4250</v>
      </c>
      <c r="AB1467" s="9" t="s">
        <v>1070</v>
      </c>
    </row>
    <row r="1468" spans="1:28" x14ac:dyDescent="0.2">
      <c r="A1468" s="9">
        <v>427726</v>
      </c>
      <c r="B1468" s="9" t="s">
        <v>3499</v>
      </c>
      <c r="C1468" s="9" t="s">
        <v>552</v>
      </c>
      <c r="D1468" s="9" t="s">
        <v>359</v>
      </c>
      <c r="E1468" s="9" t="s">
        <v>93</v>
      </c>
      <c r="F1468" s="188">
        <v>33803</v>
      </c>
      <c r="G1468" s="9" t="s">
        <v>34</v>
      </c>
      <c r="H1468" s="9" t="s">
        <v>31</v>
      </c>
      <c r="I1468" s="9" t="s">
        <v>172</v>
      </c>
      <c r="J1468" s="9" t="s">
        <v>29</v>
      </c>
      <c r="K1468" s="9">
        <v>2011</v>
      </c>
      <c r="L1468" s="9" t="s">
        <v>34</v>
      </c>
      <c r="Y1468" s="9" t="s">
        <v>5654</v>
      </c>
      <c r="Z1468" s="9" t="s">
        <v>4235</v>
      </c>
      <c r="AA1468" s="9" t="s">
        <v>1208</v>
      </c>
      <c r="AB1468" s="9" t="s">
        <v>1038</v>
      </c>
    </row>
    <row r="1469" spans="1:28" x14ac:dyDescent="0.2">
      <c r="A1469" s="9">
        <v>402023</v>
      </c>
      <c r="B1469" s="9" t="s">
        <v>3500</v>
      </c>
      <c r="C1469" s="9" t="s">
        <v>3446</v>
      </c>
      <c r="D1469" s="9" t="s">
        <v>414</v>
      </c>
      <c r="E1469" s="9" t="s">
        <v>93</v>
      </c>
      <c r="F1469" s="188">
        <v>32088</v>
      </c>
      <c r="G1469" s="9" t="s">
        <v>34</v>
      </c>
      <c r="H1469" s="9" t="s">
        <v>31</v>
      </c>
      <c r="I1469" s="9" t="s">
        <v>3501</v>
      </c>
      <c r="Y1469" s="9" t="s">
        <v>5655</v>
      </c>
      <c r="Z1469" s="9" t="s">
        <v>5656</v>
      </c>
      <c r="AA1469" s="9" t="s">
        <v>1067</v>
      </c>
      <c r="AB1469" s="9" t="s">
        <v>1054</v>
      </c>
    </row>
    <row r="1470" spans="1:28" x14ac:dyDescent="0.2">
      <c r="A1470" s="9">
        <v>402116</v>
      </c>
      <c r="B1470" s="9" t="s">
        <v>3502</v>
      </c>
      <c r="C1470" s="9" t="s">
        <v>683</v>
      </c>
      <c r="D1470" s="9" t="s">
        <v>321</v>
      </c>
      <c r="E1470" s="9" t="s">
        <v>93</v>
      </c>
      <c r="F1470" s="188">
        <v>31230</v>
      </c>
      <c r="G1470" s="9" t="s">
        <v>34</v>
      </c>
      <c r="H1470" s="9" t="s">
        <v>31</v>
      </c>
      <c r="I1470" s="9" t="s">
        <v>3501</v>
      </c>
    </row>
    <row r="1471" spans="1:28" x14ac:dyDescent="0.2">
      <c r="A1471" s="9">
        <v>408185</v>
      </c>
      <c r="B1471" s="9" t="s">
        <v>3503</v>
      </c>
      <c r="C1471" s="9" t="s">
        <v>588</v>
      </c>
      <c r="D1471" s="9" t="s">
        <v>322</v>
      </c>
      <c r="E1471" s="9" t="s">
        <v>92</v>
      </c>
      <c r="F1471" s="188">
        <v>30420</v>
      </c>
      <c r="G1471" s="9" t="s">
        <v>660</v>
      </c>
      <c r="H1471" s="9" t="s">
        <v>31</v>
      </c>
      <c r="I1471" s="9" t="s">
        <v>3501</v>
      </c>
    </row>
    <row r="1472" spans="1:28" x14ac:dyDescent="0.2">
      <c r="A1472" s="9">
        <v>416904</v>
      </c>
      <c r="B1472" s="9" t="s">
        <v>3504</v>
      </c>
      <c r="C1472" s="9" t="s">
        <v>395</v>
      </c>
      <c r="D1472" s="9" t="s">
        <v>290</v>
      </c>
      <c r="E1472" s="9" t="s">
        <v>93</v>
      </c>
      <c r="F1472" s="188">
        <v>34759</v>
      </c>
      <c r="G1472" s="9" t="s">
        <v>34</v>
      </c>
      <c r="H1472" s="9" t="s">
        <v>31</v>
      </c>
      <c r="I1472" s="9" t="s">
        <v>3501</v>
      </c>
      <c r="J1472" s="9" t="s">
        <v>32</v>
      </c>
      <c r="K1472" s="9">
        <v>2013</v>
      </c>
      <c r="L1472" s="9" t="s">
        <v>34</v>
      </c>
      <c r="Y1472" s="9" t="s">
        <v>5657</v>
      </c>
      <c r="Z1472" s="9" t="s">
        <v>5447</v>
      </c>
      <c r="AA1472" s="9" t="s">
        <v>1141</v>
      </c>
      <c r="AB1472" s="9" t="s">
        <v>1072</v>
      </c>
    </row>
    <row r="1473" spans="1:28" x14ac:dyDescent="0.2">
      <c r="A1473" s="9">
        <v>417265</v>
      </c>
      <c r="B1473" s="9" t="s">
        <v>3505</v>
      </c>
      <c r="C1473" s="9" t="s">
        <v>582</v>
      </c>
      <c r="D1473" s="9" t="s">
        <v>403</v>
      </c>
      <c r="E1473" s="9" t="s">
        <v>93</v>
      </c>
      <c r="F1473" s="188">
        <v>33347</v>
      </c>
      <c r="G1473" s="9" t="s">
        <v>34</v>
      </c>
      <c r="H1473" s="9" t="s">
        <v>31</v>
      </c>
      <c r="I1473" s="9" t="s">
        <v>3501</v>
      </c>
      <c r="J1473" s="9" t="s">
        <v>32</v>
      </c>
      <c r="K1473" s="9">
        <v>2011</v>
      </c>
      <c r="L1473" s="9" t="s">
        <v>46</v>
      </c>
    </row>
    <row r="1474" spans="1:28" x14ac:dyDescent="0.2">
      <c r="A1474" s="9">
        <v>417306</v>
      </c>
      <c r="B1474" s="9" t="s">
        <v>3506</v>
      </c>
      <c r="C1474" s="9" t="s">
        <v>409</v>
      </c>
      <c r="D1474" s="9" t="s">
        <v>3507</v>
      </c>
      <c r="E1474" s="9" t="s">
        <v>93</v>
      </c>
      <c r="F1474" s="188">
        <v>34709</v>
      </c>
      <c r="G1474" s="9" t="s">
        <v>34</v>
      </c>
      <c r="H1474" s="9" t="s">
        <v>31</v>
      </c>
      <c r="I1474" s="9" t="s">
        <v>3501</v>
      </c>
      <c r="J1474" s="9" t="s">
        <v>29</v>
      </c>
      <c r="K1474" s="9">
        <v>2014</v>
      </c>
      <c r="L1474" s="9" t="s">
        <v>34</v>
      </c>
    </row>
    <row r="1475" spans="1:28" x14ac:dyDescent="0.2">
      <c r="A1475" s="9">
        <v>418125</v>
      </c>
      <c r="B1475" s="9" t="s">
        <v>3508</v>
      </c>
      <c r="C1475" s="9" t="s">
        <v>317</v>
      </c>
      <c r="D1475" s="9" t="s">
        <v>328</v>
      </c>
      <c r="E1475" s="9" t="s">
        <v>93</v>
      </c>
      <c r="F1475" s="188">
        <v>35094</v>
      </c>
      <c r="G1475" s="9" t="s">
        <v>34</v>
      </c>
      <c r="H1475" s="9" t="s">
        <v>31</v>
      </c>
      <c r="I1475" s="9" t="s">
        <v>3501</v>
      </c>
      <c r="J1475" s="9" t="s">
        <v>29</v>
      </c>
      <c r="K1475" s="9">
        <v>2014</v>
      </c>
      <c r="L1475" s="9" t="s">
        <v>34</v>
      </c>
      <c r="Y1475" s="9" t="s">
        <v>5658</v>
      </c>
      <c r="Z1475" s="9" t="s">
        <v>5218</v>
      </c>
      <c r="AA1475" s="9" t="s">
        <v>1204</v>
      </c>
      <c r="AB1475" s="9" t="s">
        <v>1038</v>
      </c>
    </row>
    <row r="1476" spans="1:28" x14ac:dyDescent="0.2">
      <c r="A1476" s="9">
        <v>419419</v>
      </c>
      <c r="B1476" s="9" t="s">
        <v>3509</v>
      </c>
      <c r="C1476" s="9" t="s">
        <v>3510</v>
      </c>
      <c r="D1476" s="9" t="s">
        <v>376</v>
      </c>
      <c r="E1476" s="9" t="s">
        <v>92</v>
      </c>
      <c r="F1476" s="188">
        <v>31992</v>
      </c>
      <c r="G1476" s="9" t="s">
        <v>34</v>
      </c>
      <c r="H1476" s="9" t="s">
        <v>31</v>
      </c>
      <c r="I1476" s="9" t="s">
        <v>3501</v>
      </c>
      <c r="J1476" s="9" t="s">
        <v>29</v>
      </c>
      <c r="K1476" s="9">
        <v>2005</v>
      </c>
      <c r="L1476" s="9" t="s">
        <v>34</v>
      </c>
      <c r="Y1476" s="9" t="s">
        <v>5659</v>
      </c>
      <c r="Z1476" s="9" t="s">
        <v>5660</v>
      </c>
      <c r="AA1476" s="9" t="s">
        <v>5319</v>
      </c>
      <c r="AB1476" s="9" t="s">
        <v>1072</v>
      </c>
    </row>
    <row r="1477" spans="1:28" x14ac:dyDescent="0.2">
      <c r="A1477" s="9">
        <v>419519</v>
      </c>
      <c r="B1477" s="9" t="s">
        <v>3511</v>
      </c>
      <c r="C1477" s="9" t="s">
        <v>284</v>
      </c>
      <c r="D1477" s="9" t="s">
        <v>287</v>
      </c>
      <c r="E1477" s="9" t="s">
        <v>93</v>
      </c>
      <c r="F1477" s="188">
        <v>35082</v>
      </c>
      <c r="G1477" s="9" t="s">
        <v>34</v>
      </c>
      <c r="H1477" s="9" t="s">
        <v>31</v>
      </c>
      <c r="I1477" s="9" t="s">
        <v>3501</v>
      </c>
      <c r="J1477" s="9" t="s">
        <v>32</v>
      </c>
      <c r="K1477" s="9">
        <v>2013</v>
      </c>
      <c r="L1477" s="9" t="s">
        <v>34</v>
      </c>
      <c r="Y1477" s="9" t="s">
        <v>5661</v>
      </c>
      <c r="Z1477" s="9" t="s">
        <v>5662</v>
      </c>
      <c r="AA1477" s="9" t="s">
        <v>1112</v>
      </c>
      <c r="AB1477" s="9" t="s">
        <v>1072</v>
      </c>
    </row>
    <row r="1478" spans="1:28" x14ac:dyDescent="0.2">
      <c r="A1478" s="9">
        <v>419691</v>
      </c>
      <c r="B1478" s="9" t="s">
        <v>3512</v>
      </c>
      <c r="C1478" s="9" t="s">
        <v>782</v>
      </c>
      <c r="D1478" s="9" t="s">
        <v>346</v>
      </c>
      <c r="E1478" s="9" t="s">
        <v>93</v>
      </c>
      <c r="F1478" s="188">
        <v>33970</v>
      </c>
      <c r="G1478" s="9" t="s">
        <v>46</v>
      </c>
      <c r="H1478" s="9" t="s">
        <v>31</v>
      </c>
      <c r="I1478" s="9" t="s">
        <v>3501</v>
      </c>
      <c r="J1478" s="9" t="s">
        <v>29</v>
      </c>
      <c r="K1478" s="9">
        <v>2012</v>
      </c>
      <c r="L1478" s="9" t="s">
        <v>46</v>
      </c>
      <c r="Y1478" s="9" t="s">
        <v>5663</v>
      </c>
      <c r="Z1478" s="9" t="s">
        <v>5664</v>
      </c>
      <c r="AA1478" s="9" t="s">
        <v>5321</v>
      </c>
      <c r="AB1478" s="9" t="s">
        <v>1072</v>
      </c>
    </row>
    <row r="1479" spans="1:28" x14ac:dyDescent="0.2">
      <c r="A1479" s="9">
        <v>420442</v>
      </c>
      <c r="B1479" s="9" t="s">
        <v>3513</v>
      </c>
      <c r="C1479" s="9" t="s">
        <v>373</v>
      </c>
      <c r="D1479" s="9" t="s">
        <v>267</v>
      </c>
      <c r="E1479" s="9" t="s">
        <v>93</v>
      </c>
      <c r="F1479" s="188">
        <v>35267</v>
      </c>
      <c r="G1479" s="9" t="s">
        <v>86</v>
      </c>
      <c r="H1479" s="9" t="s">
        <v>31</v>
      </c>
      <c r="I1479" s="9" t="s">
        <v>3501</v>
      </c>
      <c r="J1479" s="9" t="s">
        <v>32</v>
      </c>
      <c r="K1479" s="9">
        <v>2015</v>
      </c>
      <c r="L1479" s="9" t="s">
        <v>86</v>
      </c>
      <c r="Y1479" s="9" t="s">
        <v>5665</v>
      </c>
      <c r="Z1479" s="9" t="s">
        <v>5666</v>
      </c>
      <c r="AA1479" s="9" t="s">
        <v>1069</v>
      </c>
      <c r="AB1479" s="9" t="s">
        <v>1049</v>
      </c>
    </row>
    <row r="1480" spans="1:28" x14ac:dyDescent="0.2">
      <c r="A1480" s="9">
        <v>421027</v>
      </c>
      <c r="B1480" s="9" t="s">
        <v>3514</v>
      </c>
      <c r="C1480" s="9" t="s">
        <v>514</v>
      </c>
      <c r="D1480" s="9" t="s">
        <v>406</v>
      </c>
      <c r="E1480" s="9" t="s">
        <v>92</v>
      </c>
      <c r="F1480" s="188">
        <v>35431</v>
      </c>
      <c r="G1480" s="9" t="s">
        <v>34</v>
      </c>
      <c r="H1480" s="9" t="s">
        <v>31</v>
      </c>
      <c r="I1480" s="9" t="s">
        <v>3501</v>
      </c>
      <c r="J1480" s="9" t="s">
        <v>32</v>
      </c>
      <c r="K1480" s="9">
        <v>2015</v>
      </c>
      <c r="L1480" s="9" t="s">
        <v>34</v>
      </c>
      <c r="Y1480" s="9" t="s">
        <v>5667</v>
      </c>
      <c r="Z1480" s="9" t="s">
        <v>5668</v>
      </c>
      <c r="AA1480" s="9" t="s">
        <v>5669</v>
      </c>
      <c r="AB1480" s="9" t="s">
        <v>1038</v>
      </c>
    </row>
    <row r="1481" spans="1:28" x14ac:dyDescent="0.2">
      <c r="A1481" s="9">
        <v>421064</v>
      </c>
      <c r="B1481" s="9" t="s">
        <v>3515</v>
      </c>
      <c r="C1481" s="9" t="s">
        <v>332</v>
      </c>
      <c r="D1481" s="9" t="s">
        <v>296</v>
      </c>
      <c r="E1481" s="9" t="s">
        <v>93</v>
      </c>
      <c r="F1481" s="188">
        <v>35293</v>
      </c>
      <c r="G1481" s="9" t="s">
        <v>34</v>
      </c>
      <c r="H1481" s="9" t="s">
        <v>31</v>
      </c>
      <c r="I1481" s="9" t="s">
        <v>3501</v>
      </c>
      <c r="J1481" s="9" t="s">
        <v>29</v>
      </c>
      <c r="K1481" s="9">
        <v>2016</v>
      </c>
      <c r="L1481" s="9" t="s">
        <v>34</v>
      </c>
      <c r="Y1481" s="9" t="s">
        <v>5670</v>
      </c>
      <c r="Z1481" s="9" t="s">
        <v>1161</v>
      </c>
      <c r="AA1481" s="9" t="s">
        <v>5421</v>
      </c>
      <c r="AB1481" s="9" t="s">
        <v>1072</v>
      </c>
    </row>
    <row r="1482" spans="1:28" x14ac:dyDescent="0.2">
      <c r="A1482" s="9">
        <v>421266</v>
      </c>
      <c r="B1482" s="9" t="s">
        <v>3516</v>
      </c>
      <c r="C1482" s="9" t="s">
        <v>521</v>
      </c>
      <c r="D1482" s="9" t="s">
        <v>488</v>
      </c>
      <c r="E1482" s="9" t="s">
        <v>93</v>
      </c>
      <c r="F1482" s="188">
        <v>34890</v>
      </c>
      <c r="G1482" s="9" t="s">
        <v>34</v>
      </c>
      <c r="H1482" s="9" t="s">
        <v>31</v>
      </c>
      <c r="I1482" s="9" t="s">
        <v>3501</v>
      </c>
      <c r="J1482" s="9" t="s">
        <v>32</v>
      </c>
      <c r="K1482" s="9">
        <v>2013</v>
      </c>
      <c r="L1482" s="9" t="s">
        <v>89</v>
      </c>
      <c r="Y1482" s="9" t="s">
        <v>5671</v>
      </c>
      <c r="Z1482" s="9" t="s">
        <v>1096</v>
      </c>
      <c r="AA1482" s="9" t="s">
        <v>4605</v>
      </c>
      <c r="AB1482" s="9" t="s">
        <v>1038</v>
      </c>
    </row>
    <row r="1483" spans="1:28" x14ac:dyDescent="0.2">
      <c r="A1483" s="9">
        <v>421534</v>
      </c>
      <c r="B1483" s="9" t="s">
        <v>3517</v>
      </c>
      <c r="C1483" s="9" t="s">
        <v>1040</v>
      </c>
      <c r="D1483" s="9" t="s">
        <v>564</v>
      </c>
      <c r="E1483" s="9" t="s">
        <v>92</v>
      </c>
      <c r="F1483" s="188">
        <v>36161</v>
      </c>
      <c r="G1483" s="9" t="s">
        <v>34</v>
      </c>
      <c r="H1483" s="9" t="s">
        <v>31</v>
      </c>
      <c r="I1483" s="9" t="s">
        <v>3501</v>
      </c>
      <c r="J1483" s="9" t="s">
        <v>32</v>
      </c>
      <c r="K1483" s="9">
        <v>2016</v>
      </c>
      <c r="L1483" s="9" t="s">
        <v>34</v>
      </c>
    </row>
    <row r="1484" spans="1:28" x14ac:dyDescent="0.2">
      <c r="A1484" s="9">
        <v>421594</v>
      </c>
      <c r="B1484" s="9" t="s">
        <v>3518</v>
      </c>
      <c r="C1484" s="9" t="s">
        <v>347</v>
      </c>
      <c r="D1484" s="9" t="s">
        <v>465</v>
      </c>
      <c r="E1484" s="9" t="s">
        <v>92</v>
      </c>
      <c r="F1484" s="188">
        <v>35521</v>
      </c>
      <c r="G1484" s="9" t="s">
        <v>422</v>
      </c>
      <c r="H1484" s="9" t="s">
        <v>31</v>
      </c>
      <c r="I1484" s="9" t="s">
        <v>3501</v>
      </c>
      <c r="J1484" s="9" t="s">
        <v>29</v>
      </c>
      <c r="K1484" s="9">
        <v>2016</v>
      </c>
      <c r="L1484" s="9" t="s">
        <v>34</v>
      </c>
      <c r="Y1484" s="9" t="s">
        <v>5672</v>
      </c>
      <c r="Z1484" s="9" t="s">
        <v>1202</v>
      </c>
      <c r="AA1484" s="9" t="s">
        <v>3980</v>
      </c>
      <c r="AB1484" s="9" t="s">
        <v>1054</v>
      </c>
    </row>
    <row r="1485" spans="1:28" x14ac:dyDescent="0.2">
      <c r="A1485" s="9">
        <v>421716</v>
      </c>
      <c r="B1485" s="9" t="s">
        <v>3519</v>
      </c>
      <c r="C1485" s="9" t="s">
        <v>1004</v>
      </c>
      <c r="D1485" s="9" t="s">
        <v>657</v>
      </c>
      <c r="E1485" s="9" t="s">
        <v>93</v>
      </c>
      <c r="F1485" s="188">
        <v>34943</v>
      </c>
      <c r="G1485" s="9" t="s">
        <v>3520</v>
      </c>
      <c r="H1485" s="9" t="s">
        <v>31</v>
      </c>
      <c r="I1485" s="9" t="s">
        <v>3501</v>
      </c>
      <c r="J1485" s="9" t="s">
        <v>29</v>
      </c>
      <c r="K1485" s="9">
        <v>2016</v>
      </c>
      <c r="L1485" s="9" t="s">
        <v>46</v>
      </c>
      <c r="Y1485" s="9" t="s">
        <v>5673</v>
      </c>
      <c r="Z1485" s="9" t="s">
        <v>5674</v>
      </c>
      <c r="AA1485" s="9" t="s">
        <v>5675</v>
      </c>
      <c r="AB1485" s="9" t="s">
        <v>1038</v>
      </c>
    </row>
    <row r="1486" spans="1:28" x14ac:dyDescent="0.2">
      <c r="A1486" s="9">
        <v>421966</v>
      </c>
      <c r="B1486" s="9" t="s">
        <v>3521</v>
      </c>
      <c r="C1486" s="9" t="s">
        <v>692</v>
      </c>
      <c r="D1486" s="9" t="s">
        <v>300</v>
      </c>
      <c r="E1486" s="9" t="s">
        <v>92</v>
      </c>
      <c r="F1486" s="188">
        <v>35810</v>
      </c>
      <c r="G1486" s="9" t="s">
        <v>34</v>
      </c>
      <c r="H1486" s="9" t="s">
        <v>31</v>
      </c>
      <c r="I1486" s="9" t="s">
        <v>3501</v>
      </c>
      <c r="J1486" s="9" t="s">
        <v>32</v>
      </c>
      <c r="K1486" s="9">
        <v>2016</v>
      </c>
      <c r="L1486" s="9" t="s">
        <v>46</v>
      </c>
    </row>
    <row r="1487" spans="1:28" x14ac:dyDescent="0.2">
      <c r="A1487" s="9">
        <v>422429</v>
      </c>
      <c r="B1487" s="9" t="s">
        <v>3522</v>
      </c>
      <c r="C1487" s="9" t="s">
        <v>690</v>
      </c>
      <c r="D1487" s="9" t="s">
        <v>1000</v>
      </c>
      <c r="E1487" s="9" t="s">
        <v>92</v>
      </c>
      <c r="F1487" s="188">
        <v>36161</v>
      </c>
      <c r="G1487" s="9" t="s">
        <v>583</v>
      </c>
      <c r="H1487" s="9" t="s">
        <v>31</v>
      </c>
      <c r="I1487" s="9" t="s">
        <v>3501</v>
      </c>
      <c r="J1487" s="9" t="s">
        <v>29</v>
      </c>
      <c r="K1487" s="9">
        <v>2016</v>
      </c>
      <c r="L1487" s="9" t="s">
        <v>46</v>
      </c>
      <c r="Y1487" s="9" t="s">
        <v>5676</v>
      </c>
      <c r="Z1487" s="9" t="s">
        <v>5677</v>
      </c>
      <c r="AA1487" s="9" t="s">
        <v>5678</v>
      </c>
      <c r="AB1487" s="9" t="s">
        <v>1054</v>
      </c>
    </row>
    <row r="1488" spans="1:28" x14ac:dyDescent="0.2">
      <c r="A1488" s="9">
        <v>422448</v>
      </c>
      <c r="B1488" s="9" t="s">
        <v>3523</v>
      </c>
      <c r="C1488" s="9" t="s">
        <v>317</v>
      </c>
      <c r="D1488" s="9" t="s">
        <v>403</v>
      </c>
      <c r="E1488" s="9" t="s">
        <v>92</v>
      </c>
      <c r="F1488" s="188">
        <v>36161</v>
      </c>
      <c r="G1488" s="9" t="s">
        <v>470</v>
      </c>
      <c r="H1488" s="9" t="s">
        <v>31</v>
      </c>
      <c r="I1488" s="9" t="s">
        <v>3501</v>
      </c>
      <c r="J1488" s="9" t="s">
        <v>32</v>
      </c>
      <c r="K1488" s="9">
        <v>2016</v>
      </c>
      <c r="L1488" s="9" t="s">
        <v>46</v>
      </c>
    </row>
    <row r="1489" spans="1:28" x14ac:dyDescent="0.2">
      <c r="A1489" s="9">
        <v>422493</v>
      </c>
      <c r="B1489" s="9" t="s">
        <v>3524</v>
      </c>
      <c r="C1489" s="9" t="s">
        <v>302</v>
      </c>
      <c r="D1489" s="9" t="s">
        <v>3525</v>
      </c>
      <c r="E1489" s="9" t="s">
        <v>92</v>
      </c>
      <c r="F1489" s="188">
        <v>21916</v>
      </c>
      <c r="G1489" s="9" t="s">
        <v>3526</v>
      </c>
      <c r="H1489" s="9" t="s">
        <v>31</v>
      </c>
      <c r="I1489" s="9" t="s">
        <v>3501</v>
      </c>
      <c r="J1489" s="9" t="s">
        <v>32</v>
      </c>
      <c r="K1489" s="9">
        <v>1999</v>
      </c>
      <c r="L1489" s="9" t="s">
        <v>77</v>
      </c>
      <c r="Y1489" s="9" t="s">
        <v>5679</v>
      </c>
      <c r="Z1489" s="9" t="s">
        <v>1290</v>
      </c>
      <c r="AA1489" s="9" t="s">
        <v>5680</v>
      </c>
      <c r="AB1489" s="9" t="s">
        <v>5681</v>
      </c>
    </row>
    <row r="1490" spans="1:28" x14ac:dyDescent="0.2">
      <c r="A1490" s="9">
        <v>422561</v>
      </c>
      <c r="B1490" s="9" t="s">
        <v>3527</v>
      </c>
      <c r="C1490" s="9" t="s">
        <v>435</v>
      </c>
      <c r="D1490" s="9" t="s">
        <v>951</v>
      </c>
      <c r="E1490" s="9" t="s">
        <v>92</v>
      </c>
      <c r="F1490" s="188">
        <v>36066</v>
      </c>
      <c r="G1490" s="9" t="s">
        <v>34</v>
      </c>
      <c r="H1490" s="9" t="s">
        <v>31</v>
      </c>
      <c r="I1490" s="9" t="s">
        <v>3501</v>
      </c>
      <c r="J1490" s="9" t="s">
        <v>29</v>
      </c>
      <c r="K1490" s="9">
        <v>2016</v>
      </c>
      <c r="L1490" s="9" t="s">
        <v>34</v>
      </c>
      <c r="Y1490" s="9" t="s">
        <v>5682</v>
      </c>
      <c r="Z1490" s="9" t="s">
        <v>5683</v>
      </c>
      <c r="AA1490" s="9" t="s">
        <v>1151</v>
      </c>
      <c r="AB1490" s="9" t="s">
        <v>1072</v>
      </c>
    </row>
    <row r="1491" spans="1:28" x14ac:dyDescent="0.2">
      <c r="A1491" s="9">
        <v>422605</v>
      </c>
      <c r="B1491" s="9" t="s">
        <v>3528</v>
      </c>
      <c r="C1491" s="9" t="s">
        <v>582</v>
      </c>
      <c r="D1491" s="9" t="s">
        <v>465</v>
      </c>
      <c r="E1491" s="9" t="s">
        <v>92</v>
      </c>
      <c r="F1491" s="188">
        <v>36287</v>
      </c>
      <c r="G1491" s="9" t="s">
        <v>301</v>
      </c>
      <c r="H1491" s="9" t="s">
        <v>31</v>
      </c>
      <c r="I1491" s="9" t="s">
        <v>3501</v>
      </c>
      <c r="J1491" s="9" t="s">
        <v>32</v>
      </c>
      <c r="K1491" s="9">
        <v>2017</v>
      </c>
      <c r="L1491" s="9" t="s">
        <v>46</v>
      </c>
      <c r="Y1491" s="9" t="s">
        <v>5684</v>
      </c>
      <c r="Z1491" s="9" t="s">
        <v>1205</v>
      </c>
      <c r="AA1491" s="9" t="s">
        <v>5685</v>
      </c>
      <c r="AB1491" s="9" t="s">
        <v>1155</v>
      </c>
    </row>
    <row r="1492" spans="1:28" x14ac:dyDescent="0.2">
      <c r="A1492" s="9">
        <v>422666</v>
      </c>
      <c r="B1492" s="9" t="s">
        <v>3529</v>
      </c>
      <c r="C1492" s="9" t="s">
        <v>384</v>
      </c>
      <c r="D1492" s="9" t="s">
        <v>488</v>
      </c>
      <c r="E1492" s="9" t="s">
        <v>92</v>
      </c>
      <c r="F1492" s="188">
        <v>36466</v>
      </c>
      <c r="G1492" s="9" t="s">
        <v>583</v>
      </c>
      <c r="H1492" s="9" t="s">
        <v>31</v>
      </c>
      <c r="I1492" s="9" t="s">
        <v>3501</v>
      </c>
      <c r="J1492" s="9" t="s">
        <v>29</v>
      </c>
      <c r="K1492" s="9">
        <v>2017</v>
      </c>
      <c r="L1492" s="9" t="s">
        <v>46</v>
      </c>
      <c r="Y1492" s="9" t="s">
        <v>5686</v>
      </c>
      <c r="Z1492" s="9" t="s">
        <v>1176</v>
      </c>
      <c r="AA1492" s="9" t="s">
        <v>3941</v>
      </c>
      <c r="AB1492" s="9" t="s">
        <v>1200</v>
      </c>
    </row>
    <row r="1493" spans="1:28" x14ac:dyDescent="0.2">
      <c r="A1493" s="9">
        <v>422725</v>
      </c>
      <c r="B1493" s="9" t="s">
        <v>3530</v>
      </c>
      <c r="C1493" s="9" t="s">
        <v>302</v>
      </c>
      <c r="D1493" s="9" t="s">
        <v>321</v>
      </c>
      <c r="E1493" s="9" t="s">
        <v>93</v>
      </c>
      <c r="F1493" s="188">
        <v>32403</v>
      </c>
      <c r="G1493" s="9" t="s">
        <v>46</v>
      </c>
      <c r="H1493" s="9" t="s">
        <v>31</v>
      </c>
      <c r="I1493" s="9" t="s">
        <v>3501</v>
      </c>
      <c r="J1493" s="9" t="s">
        <v>29</v>
      </c>
      <c r="K1493" s="9">
        <v>2007</v>
      </c>
      <c r="L1493" s="9" t="s">
        <v>46</v>
      </c>
      <c r="Y1493" s="9" t="s">
        <v>5687</v>
      </c>
      <c r="Z1493" s="9" t="s">
        <v>1045</v>
      </c>
      <c r="AA1493" s="9" t="s">
        <v>1148</v>
      </c>
      <c r="AB1493" s="9" t="s">
        <v>1072</v>
      </c>
    </row>
    <row r="1494" spans="1:28" x14ac:dyDescent="0.2">
      <c r="A1494" s="9">
        <v>422751</v>
      </c>
      <c r="B1494" s="9" t="s">
        <v>3531</v>
      </c>
      <c r="C1494" s="9" t="s">
        <v>713</v>
      </c>
      <c r="D1494" s="9" t="s">
        <v>829</v>
      </c>
      <c r="E1494" s="9" t="s">
        <v>93</v>
      </c>
      <c r="F1494" s="188">
        <v>35796</v>
      </c>
      <c r="G1494" s="9" t="s">
        <v>34</v>
      </c>
      <c r="H1494" s="9" t="s">
        <v>31</v>
      </c>
      <c r="I1494" s="9" t="s">
        <v>3501</v>
      </c>
      <c r="J1494" s="9" t="s">
        <v>32</v>
      </c>
      <c r="K1494" s="9">
        <v>2015</v>
      </c>
      <c r="L1494" s="9" t="s">
        <v>34</v>
      </c>
      <c r="Y1494" s="9" t="s">
        <v>5688</v>
      </c>
      <c r="Z1494" s="9" t="s">
        <v>1082</v>
      </c>
      <c r="AA1494" s="9" t="s">
        <v>5689</v>
      </c>
      <c r="AB1494" s="9" t="s">
        <v>1072</v>
      </c>
    </row>
    <row r="1495" spans="1:28" x14ac:dyDescent="0.2">
      <c r="A1495" s="9">
        <v>422795</v>
      </c>
      <c r="B1495" s="9" t="s">
        <v>3532</v>
      </c>
      <c r="C1495" s="9" t="s">
        <v>302</v>
      </c>
      <c r="D1495" s="9" t="s">
        <v>729</v>
      </c>
      <c r="E1495" s="9" t="s">
        <v>93</v>
      </c>
      <c r="F1495" s="188">
        <v>34604</v>
      </c>
      <c r="G1495" s="9" t="s">
        <v>34</v>
      </c>
      <c r="H1495" s="9" t="s">
        <v>31</v>
      </c>
      <c r="I1495" s="9" t="s">
        <v>3501</v>
      </c>
      <c r="J1495" s="9" t="s">
        <v>32</v>
      </c>
      <c r="K1495" s="9">
        <v>2012</v>
      </c>
      <c r="L1495" s="9" t="s">
        <v>34</v>
      </c>
      <c r="Y1495" s="9" t="s">
        <v>5690</v>
      </c>
      <c r="Z1495" s="9" t="s">
        <v>1124</v>
      </c>
      <c r="AA1495" s="9" t="s">
        <v>5691</v>
      </c>
      <c r="AB1495" s="9" t="s">
        <v>5692</v>
      </c>
    </row>
    <row r="1496" spans="1:28" x14ac:dyDescent="0.2">
      <c r="A1496" s="9">
        <v>422858</v>
      </c>
      <c r="B1496" s="9" t="s">
        <v>3533</v>
      </c>
      <c r="C1496" s="9" t="s">
        <v>841</v>
      </c>
      <c r="D1496" s="9" t="s">
        <v>872</v>
      </c>
      <c r="E1496" s="9" t="s">
        <v>93</v>
      </c>
      <c r="F1496" s="188">
        <v>36206</v>
      </c>
      <c r="G1496" s="9" t="s">
        <v>601</v>
      </c>
      <c r="H1496" s="9" t="s">
        <v>31</v>
      </c>
      <c r="I1496" s="9" t="s">
        <v>3501</v>
      </c>
      <c r="J1496" s="9" t="s">
        <v>29</v>
      </c>
      <c r="K1496" s="9">
        <v>2017</v>
      </c>
      <c r="L1496" s="9" t="s">
        <v>46</v>
      </c>
      <c r="Y1496" s="9" t="s">
        <v>5693</v>
      </c>
      <c r="Z1496" s="9" t="s">
        <v>5694</v>
      </c>
      <c r="AA1496" s="9" t="s">
        <v>5695</v>
      </c>
      <c r="AB1496" s="9" t="s">
        <v>1054</v>
      </c>
    </row>
    <row r="1497" spans="1:28" x14ac:dyDescent="0.2">
      <c r="A1497" s="9">
        <v>422892</v>
      </c>
      <c r="B1497" s="9" t="s">
        <v>3534</v>
      </c>
      <c r="C1497" s="9" t="s">
        <v>514</v>
      </c>
      <c r="D1497" s="9" t="s">
        <v>428</v>
      </c>
      <c r="E1497" s="9" t="s">
        <v>93</v>
      </c>
      <c r="F1497" s="188">
        <v>35796</v>
      </c>
      <c r="G1497" s="9" t="s">
        <v>34</v>
      </c>
      <c r="H1497" s="9" t="s">
        <v>31</v>
      </c>
      <c r="I1497" s="9" t="s">
        <v>3501</v>
      </c>
      <c r="J1497" s="9" t="s">
        <v>29</v>
      </c>
      <c r="K1497" s="9">
        <v>2017</v>
      </c>
      <c r="L1497" s="9" t="s">
        <v>46</v>
      </c>
      <c r="Y1497" s="9" t="s">
        <v>5696</v>
      </c>
      <c r="Z1497" s="9" t="s">
        <v>5697</v>
      </c>
      <c r="AA1497" s="9" t="s">
        <v>1111</v>
      </c>
      <c r="AB1497" s="9" t="s">
        <v>1070</v>
      </c>
    </row>
    <row r="1498" spans="1:28" x14ac:dyDescent="0.2">
      <c r="A1498" s="9">
        <v>423000</v>
      </c>
      <c r="B1498" s="9" t="s">
        <v>3535</v>
      </c>
      <c r="C1498" s="9" t="s">
        <v>1788</v>
      </c>
      <c r="D1498" s="9" t="s">
        <v>829</v>
      </c>
      <c r="E1498" s="9" t="s">
        <v>92</v>
      </c>
      <c r="F1498" s="188">
        <v>36526</v>
      </c>
      <c r="G1498" s="9" t="s">
        <v>681</v>
      </c>
      <c r="H1498" s="9" t="s">
        <v>31</v>
      </c>
      <c r="I1498" s="9" t="s">
        <v>3501</v>
      </c>
      <c r="J1498" s="9" t="s">
        <v>32</v>
      </c>
      <c r="K1498" s="9">
        <v>2017</v>
      </c>
      <c r="L1498" s="9" t="s">
        <v>46</v>
      </c>
      <c r="Y1498" s="9" t="s">
        <v>5698</v>
      </c>
      <c r="Z1498" s="9" t="s">
        <v>5699</v>
      </c>
      <c r="AA1498" s="9" t="s">
        <v>5700</v>
      </c>
      <c r="AB1498" s="9" t="s">
        <v>1054</v>
      </c>
    </row>
    <row r="1499" spans="1:28" x14ac:dyDescent="0.2">
      <c r="A1499" s="9">
        <v>423020</v>
      </c>
      <c r="B1499" s="9" t="s">
        <v>3536</v>
      </c>
      <c r="C1499" s="9" t="s">
        <v>712</v>
      </c>
      <c r="D1499" s="9" t="s">
        <v>674</v>
      </c>
      <c r="E1499" s="9" t="s">
        <v>93</v>
      </c>
      <c r="F1499" s="188">
        <v>31347</v>
      </c>
      <c r="G1499" s="9" t="s">
        <v>301</v>
      </c>
      <c r="H1499" s="9" t="s">
        <v>31</v>
      </c>
      <c r="I1499" s="9" t="s">
        <v>3501</v>
      </c>
      <c r="J1499" s="9" t="s">
        <v>32</v>
      </c>
      <c r="K1499" s="9">
        <v>2003</v>
      </c>
      <c r="L1499" s="9" t="s">
        <v>34</v>
      </c>
      <c r="Y1499" s="9" t="s">
        <v>5701</v>
      </c>
      <c r="Z1499" s="9" t="s">
        <v>1288</v>
      </c>
      <c r="AA1499" s="9" t="s">
        <v>5702</v>
      </c>
      <c r="AB1499" s="9" t="s">
        <v>1186</v>
      </c>
    </row>
    <row r="1500" spans="1:28" x14ac:dyDescent="0.2">
      <c r="A1500" s="9">
        <v>423099</v>
      </c>
      <c r="B1500" s="9" t="s">
        <v>3537</v>
      </c>
      <c r="C1500" s="9" t="s">
        <v>310</v>
      </c>
      <c r="D1500" s="9" t="s">
        <v>508</v>
      </c>
      <c r="E1500" s="9" t="s">
        <v>93</v>
      </c>
      <c r="F1500" s="188">
        <v>36800</v>
      </c>
      <c r="G1500" s="9" t="s">
        <v>46</v>
      </c>
      <c r="H1500" s="9" t="s">
        <v>31</v>
      </c>
      <c r="I1500" s="9" t="s">
        <v>3501</v>
      </c>
      <c r="J1500" s="9" t="s">
        <v>32</v>
      </c>
      <c r="K1500" s="9">
        <v>2017</v>
      </c>
      <c r="L1500" s="9" t="s">
        <v>34</v>
      </c>
    </row>
    <row r="1501" spans="1:28" x14ac:dyDescent="0.2">
      <c r="A1501" s="9">
        <v>423159</v>
      </c>
      <c r="B1501" s="9" t="s">
        <v>3538</v>
      </c>
      <c r="C1501" s="9" t="s">
        <v>588</v>
      </c>
      <c r="D1501" s="9" t="s">
        <v>386</v>
      </c>
      <c r="E1501" s="9" t="s">
        <v>93</v>
      </c>
      <c r="F1501" s="188">
        <v>36312</v>
      </c>
      <c r="G1501" s="9" t="s">
        <v>854</v>
      </c>
      <c r="H1501" s="9" t="s">
        <v>31</v>
      </c>
      <c r="I1501" s="9" t="s">
        <v>3501</v>
      </c>
      <c r="J1501" s="9" t="s">
        <v>32</v>
      </c>
      <c r="K1501" s="9">
        <v>2017</v>
      </c>
      <c r="L1501" s="9" t="s">
        <v>46</v>
      </c>
    </row>
    <row r="1502" spans="1:28" x14ac:dyDescent="0.2">
      <c r="A1502" s="9">
        <v>423163</v>
      </c>
      <c r="B1502" s="9" t="s">
        <v>3539</v>
      </c>
      <c r="C1502" s="9" t="s">
        <v>304</v>
      </c>
      <c r="D1502" s="9" t="s">
        <v>369</v>
      </c>
      <c r="E1502" s="9" t="s">
        <v>93</v>
      </c>
      <c r="F1502" s="188">
        <v>36462</v>
      </c>
      <c r="G1502" s="9" t="s">
        <v>34</v>
      </c>
      <c r="H1502" s="9" t="s">
        <v>31</v>
      </c>
      <c r="I1502" s="9" t="s">
        <v>3501</v>
      </c>
      <c r="J1502" s="9" t="s">
        <v>32</v>
      </c>
      <c r="K1502" s="9">
        <v>2017</v>
      </c>
      <c r="L1502" s="9" t="s">
        <v>34</v>
      </c>
      <c r="Y1502" s="9" t="s">
        <v>5703</v>
      </c>
      <c r="Z1502" s="9" t="s">
        <v>1317</v>
      </c>
      <c r="AA1502" s="9" t="s">
        <v>5354</v>
      </c>
      <c r="AB1502" s="9" t="s">
        <v>1052</v>
      </c>
    </row>
    <row r="1503" spans="1:28" x14ac:dyDescent="0.2">
      <c r="A1503" s="9">
        <v>423221</v>
      </c>
      <c r="B1503" s="9" t="s">
        <v>3540</v>
      </c>
      <c r="C1503" s="9" t="s">
        <v>677</v>
      </c>
      <c r="D1503" s="9" t="s">
        <v>718</v>
      </c>
      <c r="E1503" s="9" t="s">
        <v>92</v>
      </c>
      <c r="F1503" s="188">
        <v>36800</v>
      </c>
      <c r="G1503" s="9" t="s">
        <v>3541</v>
      </c>
      <c r="H1503" s="9" t="s">
        <v>31</v>
      </c>
      <c r="I1503" s="9" t="s">
        <v>3501</v>
      </c>
      <c r="J1503" s="9" t="s">
        <v>29</v>
      </c>
      <c r="K1503" s="9">
        <v>2017</v>
      </c>
      <c r="L1503" s="9" t="s">
        <v>34</v>
      </c>
      <c r="Y1503" s="9" t="s">
        <v>5704</v>
      </c>
      <c r="Z1503" s="9" t="s">
        <v>5705</v>
      </c>
      <c r="AA1503" s="9" t="s">
        <v>5706</v>
      </c>
      <c r="AB1503" s="9" t="s">
        <v>1038</v>
      </c>
    </row>
    <row r="1504" spans="1:28" x14ac:dyDescent="0.2">
      <c r="A1504" s="9">
        <v>423229</v>
      </c>
      <c r="B1504" s="9" t="s">
        <v>3542</v>
      </c>
      <c r="C1504" s="9" t="s">
        <v>2510</v>
      </c>
      <c r="D1504" s="9" t="s">
        <v>478</v>
      </c>
      <c r="E1504" s="9" t="s">
        <v>93</v>
      </c>
      <c r="F1504" s="188">
        <v>36164</v>
      </c>
      <c r="G1504" s="9" t="s">
        <v>34</v>
      </c>
      <c r="H1504" s="9" t="s">
        <v>31</v>
      </c>
      <c r="I1504" s="9" t="s">
        <v>3501</v>
      </c>
      <c r="J1504" s="9" t="s">
        <v>29</v>
      </c>
      <c r="K1504" s="9">
        <v>2017</v>
      </c>
      <c r="L1504" s="9" t="s">
        <v>34</v>
      </c>
      <c r="Y1504" s="9" t="s">
        <v>5707</v>
      </c>
      <c r="Z1504" s="9" t="s">
        <v>5708</v>
      </c>
      <c r="AA1504" s="9" t="s">
        <v>1120</v>
      </c>
      <c r="AB1504" s="9" t="s">
        <v>1038</v>
      </c>
    </row>
    <row r="1505" spans="1:28" x14ac:dyDescent="0.2">
      <c r="A1505" s="9">
        <v>423272</v>
      </c>
      <c r="B1505" s="9" t="s">
        <v>3543</v>
      </c>
      <c r="C1505" s="9" t="s">
        <v>384</v>
      </c>
      <c r="D1505" s="9" t="s">
        <v>3544</v>
      </c>
      <c r="E1505" s="9" t="s">
        <v>93</v>
      </c>
      <c r="F1505" s="188">
        <v>35544</v>
      </c>
      <c r="G1505" s="9" t="s">
        <v>3545</v>
      </c>
      <c r="H1505" s="9" t="s">
        <v>31</v>
      </c>
      <c r="I1505" s="9" t="s">
        <v>3501</v>
      </c>
      <c r="J1505" s="9" t="s">
        <v>32</v>
      </c>
      <c r="K1505" s="9">
        <v>2015</v>
      </c>
      <c r="L1505" s="9" t="s">
        <v>86</v>
      </c>
      <c r="Y1505" s="9" t="s">
        <v>5709</v>
      </c>
      <c r="Z1505" s="9" t="s">
        <v>1060</v>
      </c>
      <c r="AA1505" s="9" t="s">
        <v>5710</v>
      </c>
      <c r="AB1505" s="9" t="s">
        <v>1115</v>
      </c>
    </row>
    <row r="1506" spans="1:28" x14ac:dyDescent="0.2">
      <c r="A1506" s="9">
        <v>423280</v>
      </c>
      <c r="B1506" s="9" t="s">
        <v>3546</v>
      </c>
      <c r="C1506" s="9" t="s">
        <v>898</v>
      </c>
      <c r="D1506" s="9" t="s">
        <v>386</v>
      </c>
      <c r="E1506" s="9" t="s">
        <v>92</v>
      </c>
      <c r="F1506" s="188">
        <v>36336</v>
      </c>
      <c r="G1506" s="9" t="s">
        <v>34</v>
      </c>
      <c r="H1506" s="9" t="s">
        <v>31</v>
      </c>
      <c r="I1506" s="9" t="s">
        <v>3501</v>
      </c>
      <c r="J1506" s="9" t="s">
        <v>32</v>
      </c>
      <c r="K1506" s="9">
        <v>2017</v>
      </c>
      <c r="L1506" s="9" t="s">
        <v>46</v>
      </c>
      <c r="Y1506" s="9" t="s">
        <v>5711</v>
      </c>
      <c r="Z1506" s="9" t="s">
        <v>5712</v>
      </c>
      <c r="AA1506" s="9" t="s">
        <v>5713</v>
      </c>
      <c r="AB1506" s="9" t="s">
        <v>1038</v>
      </c>
    </row>
    <row r="1507" spans="1:28" x14ac:dyDescent="0.2">
      <c r="A1507" s="9">
        <v>423377</v>
      </c>
      <c r="B1507" s="9" t="s">
        <v>3547</v>
      </c>
      <c r="C1507" s="9" t="s">
        <v>569</v>
      </c>
      <c r="D1507" s="9" t="s">
        <v>760</v>
      </c>
      <c r="E1507" s="9" t="s">
        <v>93</v>
      </c>
      <c r="F1507" s="188">
        <v>30983</v>
      </c>
      <c r="G1507" s="9" t="s">
        <v>34</v>
      </c>
      <c r="H1507" s="9" t="s">
        <v>31</v>
      </c>
      <c r="I1507" s="9" t="s">
        <v>3501</v>
      </c>
      <c r="J1507" s="9" t="s">
        <v>32</v>
      </c>
      <c r="K1507" s="9">
        <v>2002</v>
      </c>
      <c r="L1507" s="9" t="s">
        <v>34</v>
      </c>
      <c r="Y1507" s="9" t="s">
        <v>5714</v>
      </c>
      <c r="Z1507" s="9" t="s">
        <v>5715</v>
      </c>
      <c r="AA1507" s="9" t="s">
        <v>5716</v>
      </c>
      <c r="AB1507" s="9" t="s">
        <v>1072</v>
      </c>
    </row>
    <row r="1508" spans="1:28" x14ac:dyDescent="0.2">
      <c r="A1508" s="9">
        <v>423394</v>
      </c>
      <c r="B1508" s="9" t="s">
        <v>3548</v>
      </c>
      <c r="C1508" s="9" t="s">
        <v>284</v>
      </c>
      <c r="D1508" s="9" t="s">
        <v>1007</v>
      </c>
      <c r="E1508" s="9" t="s">
        <v>92</v>
      </c>
      <c r="F1508" s="188">
        <v>35874</v>
      </c>
      <c r="G1508" s="9" t="s">
        <v>3549</v>
      </c>
      <c r="H1508" s="9" t="s">
        <v>31</v>
      </c>
      <c r="I1508" s="9" t="s">
        <v>3501</v>
      </c>
      <c r="J1508" s="9" t="s">
        <v>29</v>
      </c>
      <c r="K1508" s="9">
        <v>2017</v>
      </c>
      <c r="L1508" s="9" t="s">
        <v>34</v>
      </c>
      <c r="Y1508" s="9" t="s">
        <v>5717</v>
      </c>
      <c r="Z1508" s="9" t="s">
        <v>1096</v>
      </c>
      <c r="AA1508" s="9" t="s">
        <v>5718</v>
      </c>
      <c r="AB1508" s="9" t="s">
        <v>5719</v>
      </c>
    </row>
    <row r="1509" spans="1:28" x14ac:dyDescent="0.2">
      <c r="A1509" s="9">
        <v>423422</v>
      </c>
      <c r="B1509" s="9" t="s">
        <v>3550</v>
      </c>
      <c r="C1509" s="9" t="s">
        <v>903</v>
      </c>
      <c r="D1509" s="9" t="s">
        <v>3551</v>
      </c>
      <c r="E1509" s="9" t="s">
        <v>92</v>
      </c>
      <c r="F1509" s="188">
        <v>35816</v>
      </c>
      <c r="G1509" s="9" t="s">
        <v>821</v>
      </c>
      <c r="H1509" s="9" t="s">
        <v>31</v>
      </c>
      <c r="I1509" s="9" t="s">
        <v>3501</v>
      </c>
      <c r="J1509" s="9" t="s">
        <v>32</v>
      </c>
      <c r="K1509" s="9">
        <v>2017</v>
      </c>
      <c r="L1509" s="9" t="s">
        <v>34</v>
      </c>
      <c r="Y1509" s="9" t="s">
        <v>5720</v>
      </c>
      <c r="Z1509" s="9" t="s">
        <v>5721</v>
      </c>
      <c r="AA1509" s="9" t="s">
        <v>3876</v>
      </c>
      <c r="AB1509" s="9" t="s">
        <v>1070</v>
      </c>
    </row>
    <row r="1510" spans="1:28" x14ac:dyDescent="0.2">
      <c r="A1510" s="9">
        <v>423523</v>
      </c>
      <c r="B1510" s="9" t="s">
        <v>3552</v>
      </c>
      <c r="C1510" s="9" t="s">
        <v>971</v>
      </c>
      <c r="D1510" s="9" t="s">
        <v>329</v>
      </c>
      <c r="E1510" s="9" t="s">
        <v>93</v>
      </c>
      <c r="F1510" s="188">
        <v>36446</v>
      </c>
      <c r="G1510" s="9" t="s">
        <v>3553</v>
      </c>
      <c r="H1510" s="9" t="s">
        <v>31</v>
      </c>
      <c r="I1510" s="9" t="s">
        <v>3501</v>
      </c>
      <c r="J1510" s="9" t="s">
        <v>29</v>
      </c>
      <c r="K1510" s="9">
        <v>2017</v>
      </c>
      <c r="L1510" s="9" t="s">
        <v>34</v>
      </c>
      <c r="Y1510" s="9" t="s">
        <v>5722</v>
      </c>
      <c r="Z1510" s="9" t="s">
        <v>5723</v>
      </c>
      <c r="AA1510" s="9" t="s">
        <v>5724</v>
      </c>
      <c r="AB1510" s="9" t="s">
        <v>5337</v>
      </c>
    </row>
    <row r="1511" spans="1:28" x14ac:dyDescent="0.2">
      <c r="A1511" s="9">
        <v>423527</v>
      </c>
      <c r="B1511" s="9" t="s">
        <v>3554</v>
      </c>
      <c r="C1511" s="9" t="s">
        <v>270</v>
      </c>
      <c r="D1511" s="9" t="s">
        <v>784</v>
      </c>
      <c r="E1511" s="9" t="s">
        <v>93</v>
      </c>
      <c r="F1511" s="188">
        <v>36254</v>
      </c>
      <c r="G1511" s="9" t="s">
        <v>34</v>
      </c>
      <c r="H1511" s="9" t="s">
        <v>31</v>
      </c>
      <c r="I1511" s="9" t="s">
        <v>3501</v>
      </c>
      <c r="J1511" s="9" t="s">
        <v>29</v>
      </c>
      <c r="K1511" s="9">
        <v>2017</v>
      </c>
      <c r="L1511" s="9" t="s">
        <v>46</v>
      </c>
    </row>
    <row r="1512" spans="1:28" x14ac:dyDescent="0.2">
      <c r="A1512" s="9">
        <v>423676</v>
      </c>
      <c r="B1512" s="9" t="s">
        <v>3555</v>
      </c>
      <c r="C1512" s="9" t="s">
        <v>518</v>
      </c>
      <c r="D1512" s="9" t="s">
        <v>3556</v>
      </c>
      <c r="E1512" s="9" t="s">
        <v>93</v>
      </c>
      <c r="F1512" s="188">
        <v>36291</v>
      </c>
      <c r="G1512" s="9" t="s">
        <v>470</v>
      </c>
      <c r="H1512" s="9" t="s">
        <v>31</v>
      </c>
      <c r="I1512" s="9" t="s">
        <v>3501</v>
      </c>
      <c r="J1512" s="9" t="s">
        <v>29</v>
      </c>
      <c r="K1512" s="9">
        <v>2017</v>
      </c>
      <c r="L1512" s="9" t="s">
        <v>46</v>
      </c>
      <c r="Y1512" s="9" t="s">
        <v>5725</v>
      </c>
      <c r="Z1512" s="9" t="s">
        <v>5726</v>
      </c>
      <c r="AA1512" s="9" t="s">
        <v>3847</v>
      </c>
      <c r="AB1512" s="9" t="s">
        <v>5727</v>
      </c>
    </row>
    <row r="1513" spans="1:28" x14ac:dyDescent="0.2">
      <c r="A1513" s="9">
        <v>423697</v>
      </c>
      <c r="B1513" s="9" t="s">
        <v>3557</v>
      </c>
      <c r="C1513" s="9" t="s">
        <v>299</v>
      </c>
      <c r="D1513" s="9" t="s">
        <v>363</v>
      </c>
      <c r="E1513" s="9" t="s">
        <v>92</v>
      </c>
      <c r="F1513" s="188">
        <v>36526</v>
      </c>
      <c r="H1513" s="9" t="s">
        <v>31</v>
      </c>
      <c r="I1513" s="9" t="s">
        <v>3501</v>
      </c>
      <c r="J1513" s="9" t="s">
        <v>29</v>
      </c>
      <c r="K1513" s="9">
        <v>2017</v>
      </c>
      <c r="L1513" s="9" t="s">
        <v>34</v>
      </c>
      <c r="Y1513" s="9" t="s">
        <v>5728</v>
      </c>
      <c r="Z1513" s="9" t="s">
        <v>5229</v>
      </c>
      <c r="AA1513" s="9" t="s">
        <v>1126</v>
      </c>
      <c r="AB1513" s="9" t="s">
        <v>1072</v>
      </c>
    </row>
    <row r="1514" spans="1:28" x14ac:dyDescent="0.2">
      <c r="A1514" s="9">
        <v>423773</v>
      </c>
      <c r="B1514" s="9" t="s">
        <v>803</v>
      </c>
      <c r="C1514" s="9" t="s">
        <v>607</v>
      </c>
      <c r="D1514" s="9" t="s">
        <v>2261</v>
      </c>
      <c r="E1514" s="9" t="s">
        <v>92</v>
      </c>
      <c r="F1514" s="188">
        <v>36210</v>
      </c>
      <c r="G1514" s="9" t="s">
        <v>34</v>
      </c>
      <c r="H1514" s="9" t="s">
        <v>31</v>
      </c>
      <c r="I1514" s="9" t="s">
        <v>3501</v>
      </c>
      <c r="J1514" s="9" t="s">
        <v>29</v>
      </c>
      <c r="K1514" s="9">
        <v>2017</v>
      </c>
      <c r="L1514" s="9" t="s">
        <v>34</v>
      </c>
    </row>
    <row r="1515" spans="1:28" x14ac:dyDescent="0.2">
      <c r="A1515" s="9">
        <v>424007</v>
      </c>
      <c r="B1515" s="9" t="s">
        <v>3558</v>
      </c>
      <c r="C1515" s="9" t="s">
        <v>306</v>
      </c>
      <c r="D1515" s="9" t="s">
        <v>3559</v>
      </c>
      <c r="E1515" s="9" t="s">
        <v>92</v>
      </c>
      <c r="F1515" s="188">
        <v>36535</v>
      </c>
      <c r="G1515" s="9" t="s">
        <v>34</v>
      </c>
      <c r="H1515" s="9" t="s">
        <v>31</v>
      </c>
      <c r="I1515" s="9" t="s">
        <v>3501</v>
      </c>
      <c r="J1515" s="9" t="s">
        <v>32</v>
      </c>
      <c r="K1515" s="9">
        <v>2017</v>
      </c>
      <c r="L1515" s="9" t="s">
        <v>34</v>
      </c>
      <c r="Y1515" s="9" t="s">
        <v>5729</v>
      </c>
      <c r="Z1515" s="9" t="s">
        <v>5730</v>
      </c>
      <c r="AA1515" s="9" t="s">
        <v>5731</v>
      </c>
      <c r="AB1515" s="9" t="s">
        <v>1038</v>
      </c>
    </row>
    <row r="1516" spans="1:28" x14ac:dyDescent="0.2">
      <c r="A1516" s="9">
        <v>424009</v>
      </c>
      <c r="B1516" s="9" t="s">
        <v>3560</v>
      </c>
      <c r="C1516" s="9" t="s">
        <v>725</v>
      </c>
      <c r="D1516" s="9" t="s">
        <v>328</v>
      </c>
      <c r="E1516" s="9" t="s">
        <v>93</v>
      </c>
      <c r="F1516" s="188">
        <v>33970</v>
      </c>
      <c r="G1516" s="9" t="s">
        <v>34</v>
      </c>
      <c r="H1516" s="9" t="s">
        <v>31</v>
      </c>
      <c r="I1516" s="9" t="s">
        <v>3501</v>
      </c>
      <c r="J1516" s="9" t="s">
        <v>29</v>
      </c>
      <c r="K1516" s="9">
        <v>2012</v>
      </c>
      <c r="L1516" s="9" t="s">
        <v>34</v>
      </c>
    </row>
    <row r="1517" spans="1:28" x14ac:dyDescent="0.2">
      <c r="A1517" s="9">
        <v>424029</v>
      </c>
      <c r="B1517" s="9" t="s">
        <v>3561</v>
      </c>
      <c r="C1517" s="9" t="s">
        <v>3562</v>
      </c>
      <c r="D1517" s="9" t="s">
        <v>323</v>
      </c>
      <c r="E1517" s="9" t="s">
        <v>92</v>
      </c>
      <c r="F1517" s="188">
        <v>36257</v>
      </c>
      <c r="G1517" s="9" t="s">
        <v>1030</v>
      </c>
      <c r="H1517" s="9" t="s">
        <v>31</v>
      </c>
      <c r="I1517" s="9" t="s">
        <v>3501</v>
      </c>
      <c r="J1517" s="9" t="s">
        <v>32</v>
      </c>
      <c r="K1517" s="9">
        <v>2017</v>
      </c>
      <c r="L1517" s="9" t="s">
        <v>46</v>
      </c>
      <c r="Y1517" s="9" t="s">
        <v>5732</v>
      </c>
      <c r="Z1517" s="9" t="s">
        <v>5733</v>
      </c>
      <c r="AA1517" s="9" t="s">
        <v>1059</v>
      </c>
      <c r="AB1517" s="9" t="s">
        <v>1054</v>
      </c>
    </row>
    <row r="1518" spans="1:28" x14ac:dyDescent="0.2">
      <c r="A1518" s="9">
        <v>424042</v>
      </c>
      <c r="B1518" s="9" t="s">
        <v>3563</v>
      </c>
      <c r="C1518" s="9" t="s">
        <v>1009</v>
      </c>
      <c r="D1518" s="9" t="s">
        <v>703</v>
      </c>
      <c r="E1518" s="9" t="s">
        <v>93</v>
      </c>
      <c r="F1518" s="188">
        <v>30079</v>
      </c>
      <c r="G1518" s="9" t="s">
        <v>998</v>
      </c>
      <c r="H1518" s="9" t="s">
        <v>31</v>
      </c>
      <c r="I1518" s="9" t="s">
        <v>3501</v>
      </c>
      <c r="J1518" s="9" t="s">
        <v>32</v>
      </c>
      <c r="K1518" s="9">
        <v>2000</v>
      </c>
      <c r="Y1518" s="9" t="s">
        <v>5734</v>
      </c>
      <c r="Z1518" s="9" t="s">
        <v>1306</v>
      </c>
      <c r="AA1518" s="9" t="s">
        <v>5735</v>
      </c>
      <c r="AB1518" s="9" t="s">
        <v>1115</v>
      </c>
    </row>
    <row r="1519" spans="1:28" x14ac:dyDescent="0.2">
      <c r="A1519" s="9">
        <v>424084</v>
      </c>
      <c r="B1519" s="9" t="s">
        <v>3564</v>
      </c>
      <c r="C1519" s="9" t="s">
        <v>3177</v>
      </c>
      <c r="D1519" s="9" t="s">
        <v>3565</v>
      </c>
      <c r="E1519" s="9" t="s">
        <v>93</v>
      </c>
      <c r="F1519" s="188">
        <v>36069</v>
      </c>
      <c r="G1519" s="9" t="s">
        <v>34</v>
      </c>
      <c r="H1519" s="9" t="s">
        <v>31</v>
      </c>
      <c r="I1519" s="9" t="s">
        <v>3501</v>
      </c>
      <c r="J1519" s="9" t="s">
        <v>29</v>
      </c>
      <c r="K1519" s="9">
        <v>2017</v>
      </c>
      <c r="L1519" s="9" t="s">
        <v>34</v>
      </c>
      <c r="Y1519" s="9" t="s">
        <v>5736</v>
      </c>
      <c r="Z1519" s="9" t="s">
        <v>5737</v>
      </c>
      <c r="AA1519" s="9" t="s">
        <v>5738</v>
      </c>
      <c r="AB1519" s="9" t="s">
        <v>5739</v>
      </c>
    </row>
    <row r="1520" spans="1:28" x14ac:dyDescent="0.2">
      <c r="A1520" s="9">
        <v>424147</v>
      </c>
      <c r="B1520" s="9" t="s">
        <v>3566</v>
      </c>
      <c r="C1520" s="9" t="s">
        <v>280</v>
      </c>
      <c r="D1520" s="9" t="s">
        <v>3567</v>
      </c>
      <c r="E1520" s="9" t="s">
        <v>93</v>
      </c>
      <c r="F1520" s="188">
        <v>35431</v>
      </c>
      <c r="G1520" s="9" t="s">
        <v>34</v>
      </c>
      <c r="H1520" s="9" t="s">
        <v>31</v>
      </c>
      <c r="I1520" s="9" t="s">
        <v>3501</v>
      </c>
      <c r="J1520" s="9" t="s">
        <v>32</v>
      </c>
      <c r="K1520" s="9">
        <v>2017</v>
      </c>
      <c r="L1520" s="9" t="s">
        <v>34</v>
      </c>
      <c r="Y1520" s="9" t="s">
        <v>5740</v>
      </c>
      <c r="Z1520" s="9" t="s">
        <v>1278</v>
      </c>
      <c r="AA1520" s="9" t="s">
        <v>5741</v>
      </c>
      <c r="AB1520" s="9" t="s">
        <v>5739</v>
      </c>
    </row>
    <row r="1521" spans="1:28" x14ac:dyDescent="0.2">
      <c r="A1521" s="9">
        <v>424185</v>
      </c>
      <c r="B1521" s="9" t="s">
        <v>3568</v>
      </c>
      <c r="C1521" s="9" t="s">
        <v>284</v>
      </c>
      <c r="D1521" s="9" t="s">
        <v>3569</v>
      </c>
      <c r="E1521" s="9" t="s">
        <v>93</v>
      </c>
      <c r="F1521" s="188">
        <v>36195</v>
      </c>
      <c r="G1521" s="9" t="s">
        <v>34</v>
      </c>
      <c r="H1521" s="9" t="s">
        <v>31</v>
      </c>
      <c r="I1521" s="9" t="s">
        <v>3501</v>
      </c>
      <c r="J1521" s="9" t="s">
        <v>32</v>
      </c>
      <c r="K1521" s="9">
        <v>2017</v>
      </c>
      <c r="L1521" s="9" t="s">
        <v>34</v>
      </c>
      <c r="Y1521" s="9" t="s">
        <v>5742</v>
      </c>
      <c r="Z1521" s="9" t="s">
        <v>1053</v>
      </c>
      <c r="AA1521" s="9" t="s">
        <v>5743</v>
      </c>
      <c r="AB1521" s="9" t="s">
        <v>1049</v>
      </c>
    </row>
    <row r="1522" spans="1:28" x14ac:dyDescent="0.2">
      <c r="A1522" s="9">
        <v>424212</v>
      </c>
      <c r="B1522" s="9" t="s">
        <v>3570</v>
      </c>
      <c r="C1522" s="9" t="s">
        <v>842</v>
      </c>
      <c r="D1522" s="9" t="s">
        <v>614</v>
      </c>
      <c r="E1522" s="9" t="s">
        <v>92</v>
      </c>
      <c r="F1522" s="188">
        <v>36272</v>
      </c>
      <c r="G1522" s="9" t="s">
        <v>34</v>
      </c>
      <c r="H1522" s="9" t="s">
        <v>31</v>
      </c>
      <c r="I1522" s="9" t="s">
        <v>3501</v>
      </c>
      <c r="J1522" s="9" t="s">
        <v>29</v>
      </c>
      <c r="K1522" s="9">
        <v>2017</v>
      </c>
      <c r="L1522" s="9" t="s">
        <v>46</v>
      </c>
      <c r="Y1522" s="9" t="s">
        <v>5744</v>
      </c>
      <c r="Z1522" s="9" t="s">
        <v>5745</v>
      </c>
      <c r="AA1522" s="9" t="s">
        <v>5746</v>
      </c>
      <c r="AB1522" s="9" t="s">
        <v>1052</v>
      </c>
    </row>
    <row r="1523" spans="1:28" x14ac:dyDescent="0.2">
      <c r="A1523" s="9">
        <v>424231</v>
      </c>
      <c r="B1523" s="9" t="s">
        <v>3571</v>
      </c>
      <c r="C1523" s="9" t="s">
        <v>527</v>
      </c>
      <c r="D1523" s="9" t="s">
        <v>281</v>
      </c>
      <c r="E1523" s="9" t="s">
        <v>93</v>
      </c>
      <c r="F1523" s="188">
        <v>35216</v>
      </c>
      <c r="G1523" s="9" t="s">
        <v>1913</v>
      </c>
      <c r="H1523" s="9" t="s">
        <v>31</v>
      </c>
      <c r="I1523" s="9" t="s">
        <v>3501</v>
      </c>
      <c r="J1523" s="9" t="s">
        <v>32</v>
      </c>
      <c r="K1523" s="9">
        <v>2015</v>
      </c>
      <c r="L1523" s="9" t="s">
        <v>86</v>
      </c>
      <c r="Y1523" s="9" t="s">
        <v>5747</v>
      </c>
      <c r="Z1523" s="9" t="s">
        <v>1296</v>
      </c>
      <c r="AA1523" s="9" t="s">
        <v>5748</v>
      </c>
      <c r="AB1523" s="9" t="s">
        <v>5749</v>
      </c>
    </row>
    <row r="1524" spans="1:28" x14ac:dyDescent="0.2">
      <c r="A1524" s="9">
        <v>424300</v>
      </c>
      <c r="B1524" s="9" t="s">
        <v>3572</v>
      </c>
      <c r="C1524" s="9" t="s">
        <v>302</v>
      </c>
      <c r="D1524" s="9" t="s">
        <v>406</v>
      </c>
      <c r="E1524" s="9" t="s">
        <v>93</v>
      </c>
      <c r="F1524" s="188">
        <v>35431</v>
      </c>
      <c r="G1524" s="9" t="s">
        <v>3573</v>
      </c>
      <c r="H1524" s="9" t="s">
        <v>31</v>
      </c>
      <c r="I1524" s="9" t="s">
        <v>3501</v>
      </c>
      <c r="J1524" s="9" t="s">
        <v>32</v>
      </c>
      <c r="K1524" s="9">
        <v>2014</v>
      </c>
      <c r="L1524" s="9" t="s">
        <v>56</v>
      </c>
      <c r="Y1524" s="9" t="s">
        <v>5750</v>
      </c>
      <c r="Z1524" s="9" t="s">
        <v>1045</v>
      </c>
      <c r="AA1524" s="9" t="s">
        <v>5751</v>
      </c>
      <c r="AB1524" s="9" t="s">
        <v>1054</v>
      </c>
    </row>
    <row r="1525" spans="1:28" x14ac:dyDescent="0.2">
      <c r="A1525" s="9">
        <v>424442</v>
      </c>
      <c r="B1525" s="9" t="s">
        <v>3574</v>
      </c>
      <c r="C1525" s="9" t="s">
        <v>3575</v>
      </c>
      <c r="D1525" s="9" t="s">
        <v>752</v>
      </c>
      <c r="E1525" s="9" t="s">
        <v>93</v>
      </c>
      <c r="F1525" s="188">
        <v>33970</v>
      </c>
      <c r="H1525" s="9" t="s">
        <v>31</v>
      </c>
      <c r="I1525" s="9" t="s">
        <v>3501</v>
      </c>
      <c r="J1525" s="9" t="s">
        <v>29</v>
      </c>
      <c r="K1525" s="9">
        <v>2011</v>
      </c>
      <c r="L1525" s="9" t="s">
        <v>46</v>
      </c>
      <c r="Y1525" s="9" t="s">
        <v>5752</v>
      </c>
      <c r="Z1525" s="9" t="s">
        <v>5753</v>
      </c>
      <c r="AA1525" s="9" t="s">
        <v>1229</v>
      </c>
      <c r="AB1525" s="9" t="s">
        <v>1054</v>
      </c>
    </row>
    <row r="1526" spans="1:28" x14ac:dyDescent="0.2">
      <c r="A1526" s="9">
        <v>424445</v>
      </c>
      <c r="B1526" s="9" t="s">
        <v>3576</v>
      </c>
      <c r="C1526" s="9" t="s">
        <v>347</v>
      </c>
      <c r="D1526" s="9" t="s">
        <v>358</v>
      </c>
      <c r="E1526" s="9" t="s">
        <v>93</v>
      </c>
      <c r="F1526" s="188">
        <v>35796</v>
      </c>
      <c r="G1526" s="9" t="s">
        <v>34</v>
      </c>
      <c r="H1526" s="9" t="s">
        <v>31</v>
      </c>
      <c r="I1526" s="9" t="s">
        <v>3501</v>
      </c>
      <c r="J1526" s="9" t="s">
        <v>29</v>
      </c>
      <c r="K1526" s="9">
        <v>2015</v>
      </c>
      <c r="L1526" s="9" t="s">
        <v>34</v>
      </c>
      <c r="Y1526" s="9" t="s">
        <v>5754</v>
      </c>
      <c r="Z1526" s="9" t="s">
        <v>1202</v>
      </c>
      <c r="AA1526" s="9" t="s">
        <v>5755</v>
      </c>
      <c r="AB1526" s="9" t="s">
        <v>1072</v>
      </c>
    </row>
    <row r="1527" spans="1:28" x14ac:dyDescent="0.2">
      <c r="A1527" s="9">
        <v>424450</v>
      </c>
      <c r="B1527" s="9" t="s">
        <v>3577</v>
      </c>
      <c r="C1527" s="9" t="s">
        <v>439</v>
      </c>
      <c r="D1527" s="9" t="s">
        <v>485</v>
      </c>
      <c r="E1527" s="9" t="s">
        <v>93</v>
      </c>
      <c r="F1527" s="188">
        <v>33414</v>
      </c>
      <c r="G1527" s="9" t="s">
        <v>34</v>
      </c>
      <c r="H1527" s="9" t="s">
        <v>31</v>
      </c>
      <c r="I1527" s="9" t="s">
        <v>3501</v>
      </c>
      <c r="J1527" s="9" t="s">
        <v>29</v>
      </c>
      <c r="K1527" s="9">
        <v>2009</v>
      </c>
      <c r="L1527" s="9" t="s">
        <v>34</v>
      </c>
      <c r="Y1527" s="9" t="s">
        <v>5756</v>
      </c>
      <c r="Z1527" s="9" t="s">
        <v>1119</v>
      </c>
      <c r="AA1527" s="9" t="s">
        <v>5757</v>
      </c>
      <c r="AB1527" s="9" t="s">
        <v>5758</v>
      </c>
    </row>
    <row r="1528" spans="1:28" x14ac:dyDescent="0.2">
      <c r="A1528" s="9">
        <v>424455</v>
      </c>
      <c r="B1528" s="9" t="s">
        <v>3578</v>
      </c>
      <c r="C1528" s="9" t="s">
        <v>430</v>
      </c>
      <c r="D1528" s="9" t="s">
        <v>532</v>
      </c>
      <c r="E1528" s="9" t="s">
        <v>93</v>
      </c>
      <c r="F1528" s="188">
        <v>35431</v>
      </c>
      <c r="G1528" s="9" t="s">
        <v>80</v>
      </c>
      <c r="H1528" s="9" t="s">
        <v>31</v>
      </c>
      <c r="I1528" s="9" t="s">
        <v>3501</v>
      </c>
      <c r="J1528" s="9" t="s">
        <v>29</v>
      </c>
      <c r="K1528" s="9">
        <v>2014</v>
      </c>
      <c r="L1528" s="9" t="s">
        <v>34</v>
      </c>
      <c r="Y1528" s="9" t="s">
        <v>5759</v>
      </c>
      <c r="Z1528" s="9" t="s">
        <v>5760</v>
      </c>
      <c r="AA1528" s="9" t="s">
        <v>5761</v>
      </c>
      <c r="AB1528" s="9" t="s">
        <v>1049</v>
      </c>
    </row>
    <row r="1529" spans="1:28" x14ac:dyDescent="0.2">
      <c r="A1529" s="9">
        <v>424468</v>
      </c>
      <c r="B1529" s="9" t="s">
        <v>3579</v>
      </c>
      <c r="C1529" s="9" t="s">
        <v>837</v>
      </c>
      <c r="D1529" s="9" t="s">
        <v>490</v>
      </c>
      <c r="E1529" s="9" t="s">
        <v>93</v>
      </c>
      <c r="F1529" s="188">
        <v>35271</v>
      </c>
      <c r="G1529" s="9" t="s">
        <v>34</v>
      </c>
      <c r="H1529" s="9" t="s">
        <v>31</v>
      </c>
      <c r="I1529" s="9" t="s">
        <v>3501</v>
      </c>
      <c r="J1529" s="9" t="s">
        <v>32</v>
      </c>
      <c r="K1529" s="9">
        <v>2014</v>
      </c>
      <c r="L1529" s="9" t="s">
        <v>268</v>
      </c>
      <c r="Y1529" s="9" t="s">
        <v>5762</v>
      </c>
      <c r="Z1529" s="9" t="s">
        <v>5763</v>
      </c>
      <c r="AA1529" s="9" t="s">
        <v>1138</v>
      </c>
      <c r="AB1529" s="9" t="s">
        <v>1054</v>
      </c>
    </row>
    <row r="1530" spans="1:28" x14ac:dyDescent="0.2">
      <c r="A1530" s="9">
        <v>424474</v>
      </c>
      <c r="B1530" s="9" t="s">
        <v>3580</v>
      </c>
      <c r="C1530" s="9" t="s">
        <v>754</v>
      </c>
      <c r="D1530" s="9" t="s">
        <v>843</v>
      </c>
      <c r="E1530" s="9" t="s">
        <v>92</v>
      </c>
      <c r="F1530" s="188">
        <v>31795</v>
      </c>
      <c r="G1530" s="9" t="s">
        <v>668</v>
      </c>
      <c r="H1530" s="9" t="s">
        <v>31</v>
      </c>
      <c r="I1530" s="9" t="s">
        <v>3501</v>
      </c>
      <c r="K1530" s="9">
        <v>2004</v>
      </c>
      <c r="L1530" s="9" t="s">
        <v>668</v>
      </c>
      <c r="Y1530" s="9" t="s">
        <v>5764</v>
      </c>
      <c r="Z1530" s="9" t="s">
        <v>5765</v>
      </c>
      <c r="AA1530" s="9" t="s">
        <v>1170</v>
      </c>
      <c r="AB1530" s="9" t="s">
        <v>1054</v>
      </c>
    </row>
    <row r="1531" spans="1:28" x14ac:dyDescent="0.2">
      <c r="A1531" s="9">
        <v>424486</v>
      </c>
      <c r="B1531" s="9" t="s">
        <v>3581</v>
      </c>
      <c r="C1531" s="9" t="s">
        <v>325</v>
      </c>
      <c r="D1531" s="9" t="s">
        <v>287</v>
      </c>
      <c r="E1531" s="9" t="s">
        <v>93</v>
      </c>
      <c r="F1531" s="188">
        <v>35587</v>
      </c>
      <c r="G1531" s="9" t="s">
        <v>1891</v>
      </c>
      <c r="H1531" s="9" t="s">
        <v>31</v>
      </c>
      <c r="I1531" s="9" t="s">
        <v>3501</v>
      </c>
      <c r="J1531" s="9" t="s">
        <v>29</v>
      </c>
      <c r="K1531" s="9">
        <v>2016</v>
      </c>
      <c r="L1531" s="9" t="s">
        <v>46</v>
      </c>
      <c r="Y1531" s="9" t="s">
        <v>5766</v>
      </c>
      <c r="Z1531" s="9" t="s">
        <v>1203</v>
      </c>
      <c r="AA1531" s="9" t="s">
        <v>1088</v>
      </c>
      <c r="AB1531" s="9" t="s">
        <v>5767</v>
      </c>
    </row>
    <row r="1532" spans="1:28" x14ac:dyDescent="0.2">
      <c r="A1532" s="9">
        <v>424506</v>
      </c>
      <c r="B1532" s="9" t="s">
        <v>3582</v>
      </c>
      <c r="C1532" s="9" t="s">
        <v>539</v>
      </c>
      <c r="D1532" s="9" t="s">
        <v>444</v>
      </c>
      <c r="E1532" s="9" t="s">
        <v>93</v>
      </c>
      <c r="F1532" s="188">
        <v>35823</v>
      </c>
      <c r="G1532" s="9" t="s">
        <v>34</v>
      </c>
      <c r="H1532" s="9" t="s">
        <v>31</v>
      </c>
      <c r="I1532" s="9" t="s">
        <v>3501</v>
      </c>
      <c r="J1532" s="9" t="s">
        <v>32</v>
      </c>
      <c r="K1532" s="9">
        <v>2016</v>
      </c>
      <c r="L1532" s="9" t="s">
        <v>268</v>
      </c>
      <c r="Y1532" s="9" t="s">
        <v>5768</v>
      </c>
      <c r="Z1532" s="9" t="s">
        <v>1101</v>
      </c>
      <c r="AA1532" s="9" t="s">
        <v>4577</v>
      </c>
      <c r="AB1532" s="9" t="s">
        <v>1072</v>
      </c>
    </row>
    <row r="1533" spans="1:28" x14ac:dyDescent="0.2">
      <c r="A1533" s="9">
        <v>424520</v>
      </c>
      <c r="B1533" s="9" t="s">
        <v>3583</v>
      </c>
      <c r="C1533" s="9" t="s">
        <v>530</v>
      </c>
      <c r="D1533" s="9" t="s">
        <v>657</v>
      </c>
      <c r="E1533" s="9" t="s">
        <v>93</v>
      </c>
      <c r="F1533" s="188">
        <v>34335</v>
      </c>
      <c r="G1533" s="9" t="s">
        <v>34</v>
      </c>
      <c r="H1533" s="9" t="s">
        <v>31</v>
      </c>
      <c r="I1533" s="9" t="s">
        <v>3501</v>
      </c>
      <c r="J1533" s="9" t="s">
        <v>32</v>
      </c>
      <c r="K1533" s="9">
        <v>2012</v>
      </c>
      <c r="L1533" s="9" t="s">
        <v>34</v>
      </c>
      <c r="Y1533" s="9" t="s">
        <v>5769</v>
      </c>
      <c r="Z1533" s="9" t="s">
        <v>5770</v>
      </c>
      <c r="AA1533" s="9" t="s">
        <v>5771</v>
      </c>
      <c r="AB1533" s="9" t="s">
        <v>1070</v>
      </c>
    </row>
    <row r="1534" spans="1:28" x14ac:dyDescent="0.2">
      <c r="A1534" s="9">
        <v>424530</v>
      </c>
      <c r="B1534" s="9" t="s">
        <v>3584</v>
      </c>
      <c r="C1534" s="9" t="s">
        <v>270</v>
      </c>
      <c r="D1534" s="9" t="s">
        <v>293</v>
      </c>
      <c r="E1534" s="9" t="s">
        <v>92</v>
      </c>
      <c r="F1534" s="188">
        <v>34566</v>
      </c>
      <c r="G1534" s="9" t="s">
        <v>34</v>
      </c>
      <c r="H1534" s="9" t="s">
        <v>31</v>
      </c>
      <c r="I1534" s="9" t="s">
        <v>3501</v>
      </c>
      <c r="J1534" s="9" t="s">
        <v>29</v>
      </c>
      <c r="K1534" s="9">
        <v>2012</v>
      </c>
      <c r="L1534" s="9" t="s">
        <v>34</v>
      </c>
      <c r="Y1534" s="9" t="s">
        <v>5772</v>
      </c>
      <c r="Z1534" s="9" t="s">
        <v>1056</v>
      </c>
      <c r="AA1534" s="9" t="s">
        <v>1093</v>
      </c>
      <c r="AB1534" s="9" t="s">
        <v>1072</v>
      </c>
    </row>
    <row r="1535" spans="1:28" x14ac:dyDescent="0.2">
      <c r="A1535" s="9">
        <v>424625</v>
      </c>
      <c r="B1535" s="9" t="s">
        <v>3585</v>
      </c>
      <c r="C1535" s="9" t="s">
        <v>409</v>
      </c>
      <c r="D1535" s="9" t="s">
        <v>705</v>
      </c>
      <c r="E1535" s="9" t="s">
        <v>93</v>
      </c>
      <c r="F1535" s="188">
        <v>35894</v>
      </c>
      <c r="G1535" s="9" t="s">
        <v>923</v>
      </c>
      <c r="H1535" s="9" t="s">
        <v>31</v>
      </c>
      <c r="I1535" s="9" t="s">
        <v>3501</v>
      </c>
      <c r="J1535" s="9" t="s">
        <v>29</v>
      </c>
      <c r="K1535" s="9">
        <v>2016</v>
      </c>
      <c r="L1535" s="9" t="s">
        <v>46</v>
      </c>
      <c r="Y1535" s="9" t="s">
        <v>5773</v>
      </c>
      <c r="Z1535" s="9" t="s">
        <v>1142</v>
      </c>
      <c r="AA1535" s="9" t="s">
        <v>5774</v>
      </c>
      <c r="AB1535" s="9" t="s">
        <v>1072</v>
      </c>
    </row>
    <row r="1536" spans="1:28" x14ac:dyDescent="0.2">
      <c r="A1536" s="9">
        <v>424628</v>
      </c>
      <c r="B1536" s="9" t="s">
        <v>3586</v>
      </c>
      <c r="C1536" s="9" t="s">
        <v>3587</v>
      </c>
      <c r="D1536" s="9" t="s">
        <v>3588</v>
      </c>
      <c r="E1536" s="9" t="s">
        <v>92</v>
      </c>
      <c r="F1536" s="188">
        <v>33976</v>
      </c>
      <c r="G1536" s="9" t="s">
        <v>452</v>
      </c>
      <c r="H1536" s="9" t="s">
        <v>31</v>
      </c>
      <c r="I1536" s="9" t="s">
        <v>3501</v>
      </c>
      <c r="J1536" s="9" t="s">
        <v>29</v>
      </c>
      <c r="K1536" s="9">
        <v>2011</v>
      </c>
      <c r="L1536" s="9" t="s">
        <v>34</v>
      </c>
    </row>
    <row r="1537" spans="1:28" x14ac:dyDescent="0.2">
      <c r="A1537" s="9">
        <v>424666</v>
      </c>
      <c r="B1537" s="9" t="s">
        <v>3589</v>
      </c>
      <c r="C1537" s="9" t="s">
        <v>270</v>
      </c>
      <c r="D1537" s="9" t="s">
        <v>323</v>
      </c>
      <c r="E1537" s="9" t="s">
        <v>93</v>
      </c>
      <c r="F1537" s="188">
        <v>35468</v>
      </c>
      <c r="G1537" s="9" t="s">
        <v>34</v>
      </c>
      <c r="H1537" s="9" t="s">
        <v>31</v>
      </c>
      <c r="I1537" s="9" t="s">
        <v>3501</v>
      </c>
      <c r="J1537" s="9" t="s">
        <v>32</v>
      </c>
      <c r="K1537" s="9">
        <v>2015</v>
      </c>
      <c r="L1537" s="9" t="s">
        <v>34</v>
      </c>
      <c r="Y1537" s="9" t="s">
        <v>5775</v>
      </c>
      <c r="Z1537" s="9" t="s">
        <v>1056</v>
      </c>
      <c r="AA1537" s="9" t="s">
        <v>1059</v>
      </c>
      <c r="AB1537" s="9" t="s">
        <v>1072</v>
      </c>
    </row>
    <row r="1538" spans="1:28" x14ac:dyDescent="0.2">
      <c r="A1538" s="9">
        <v>424672</v>
      </c>
      <c r="B1538" s="9" t="s">
        <v>3590</v>
      </c>
      <c r="C1538" s="9" t="s">
        <v>534</v>
      </c>
      <c r="D1538" s="9" t="s">
        <v>337</v>
      </c>
      <c r="E1538" s="9" t="s">
        <v>92</v>
      </c>
      <c r="F1538" s="188">
        <v>35478</v>
      </c>
      <c r="G1538" s="9" t="s">
        <v>301</v>
      </c>
      <c r="H1538" s="9" t="s">
        <v>31</v>
      </c>
      <c r="I1538" s="9" t="s">
        <v>3501</v>
      </c>
      <c r="J1538" s="9" t="s">
        <v>32</v>
      </c>
      <c r="K1538" s="9">
        <v>2015</v>
      </c>
      <c r="L1538" s="9" t="s">
        <v>698</v>
      </c>
      <c r="Y1538" s="9" t="s">
        <v>5776</v>
      </c>
      <c r="Z1538" s="9" t="s">
        <v>5777</v>
      </c>
      <c r="AA1538" s="9" t="s">
        <v>1095</v>
      </c>
      <c r="AB1538" s="9" t="s">
        <v>5778</v>
      </c>
    </row>
    <row r="1539" spans="1:28" x14ac:dyDescent="0.2">
      <c r="A1539" s="9">
        <v>424740</v>
      </c>
      <c r="B1539" s="9" t="s">
        <v>3591</v>
      </c>
      <c r="C1539" s="9" t="s">
        <v>306</v>
      </c>
      <c r="D1539" s="9" t="s">
        <v>337</v>
      </c>
      <c r="E1539" s="9" t="s">
        <v>92</v>
      </c>
      <c r="F1539" s="188">
        <v>34700</v>
      </c>
      <c r="G1539" s="9" t="s">
        <v>34</v>
      </c>
      <c r="H1539" s="9" t="s">
        <v>31</v>
      </c>
      <c r="I1539" s="9" t="s">
        <v>3501</v>
      </c>
      <c r="J1539" s="9" t="s">
        <v>32</v>
      </c>
      <c r="K1539" s="9">
        <v>2013</v>
      </c>
      <c r="L1539" s="9" t="s">
        <v>34</v>
      </c>
      <c r="Y1539" s="9" t="s">
        <v>5779</v>
      </c>
      <c r="Z1539" s="9" t="s">
        <v>1058</v>
      </c>
      <c r="AA1539" s="9" t="s">
        <v>1095</v>
      </c>
      <c r="AB1539" s="9" t="s">
        <v>1054</v>
      </c>
    </row>
    <row r="1540" spans="1:28" x14ac:dyDescent="0.2">
      <c r="A1540" s="9">
        <v>424768</v>
      </c>
      <c r="B1540" s="9" t="s">
        <v>3592</v>
      </c>
      <c r="C1540" s="9" t="s">
        <v>869</v>
      </c>
      <c r="D1540" s="9" t="s">
        <v>420</v>
      </c>
      <c r="E1540" s="9" t="s">
        <v>92</v>
      </c>
      <c r="F1540" s="188">
        <v>29952</v>
      </c>
      <c r="G1540" s="9" t="s">
        <v>34</v>
      </c>
      <c r="H1540" s="9" t="s">
        <v>31</v>
      </c>
      <c r="I1540" s="9" t="s">
        <v>3501</v>
      </c>
      <c r="J1540" s="9" t="s">
        <v>32</v>
      </c>
      <c r="K1540" s="9">
        <v>2000</v>
      </c>
      <c r="L1540" s="9" t="s">
        <v>34</v>
      </c>
      <c r="Y1540" s="9" t="s">
        <v>5780</v>
      </c>
      <c r="Z1540" s="9" t="s">
        <v>5781</v>
      </c>
      <c r="AA1540" s="9" t="s">
        <v>5782</v>
      </c>
      <c r="AB1540" s="9" t="s">
        <v>1054</v>
      </c>
    </row>
    <row r="1541" spans="1:28" x14ac:dyDescent="0.2">
      <c r="A1541" s="9">
        <v>424800</v>
      </c>
      <c r="B1541" s="9" t="s">
        <v>3593</v>
      </c>
      <c r="C1541" s="9" t="s">
        <v>509</v>
      </c>
      <c r="D1541" s="9" t="s">
        <v>850</v>
      </c>
      <c r="E1541" s="9" t="s">
        <v>282</v>
      </c>
      <c r="F1541" s="188">
        <v>36167</v>
      </c>
      <c r="G1541" s="9" t="s">
        <v>3274</v>
      </c>
      <c r="H1541" s="9" t="s">
        <v>31</v>
      </c>
      <c r="I1541" s="9" t="s">
        <v>3501</v>
      </c>
      <c r="J1541" s="9" t="s">
        <v>29</v>
      </c>
      <c r="K1541" s="9">
        <v>2016</v>
      </c>
      <c r="L1541" s="9" t="s">
        <v>46</v>
      </c>
    </row>
    <row r="1542" spans="1:28" x14ac:dyDescent="0.2">
      <c r="A1542" s="9">
        <v>424809</v>
      </c>
      <c r="B1542" s="9" t="s">
        <v>3594</v>
      </c>
      <c r="C1542" s="9" t="s">
        <v>270</v>
      </c>
      <c r="D1542" s="9" t="s">
        <v>323</v>
      </c>
      <c r="E1542" s="9" t="s">
        <v>93</v>
      </c>
      <c r="F1542" s="188">
        <v>36078</v>
      </c>
      <c r="G1542" s="9" t="s">
        <v>34</v>
      </c>
      <c r="H1542" s="9" t="s">
        <v>31</v>
      </c>
      <c r="I1542" s="9" t="s">
        <v>3501</v>
      </c>
      <c r="J1542" s="9" t="s">
        <v>29</v>
      </c>
      <c r="K1542" s="9">
        <v>2016</v>
      </c>
      <c r="L1542" s="9" t="s">
        <v>46</v>
      </c>
      <c r="Y1542" s="9" t="s">
        <v>5783</v>
      </c>
      <c r="Z1542" s="9" t="s">
        <v>1056</v>
      </c>
      <c r="AA1542" s="9" t="s">
        <v>1059</v>
      </c>
      <c r="AB1542" s="9" t="s">
        <v>5784</v>
      </c>
    </row>
    <row r="1543" spans="1:28" x14ac:dyDescent="0.2">
      <c r="A1543" s="9">
        <v>424839</v>
      </c>
      <c r="B1543" s="9" t="s">
        <v>3595</v>
      </c>
      <c r="C1543" s="9" t="s">
        <v>284</v>
      </c>
      <c r="D1543" s="9" t="s">
        <v>936</v>
      </c>
      <c r="E1543" s="9" t="s">
        <v>92</v>
      </c>
      <c r="F1543" s="188">
        <v>35191</v>
      </c>
      <c r="G1543" s="9" t="s">
        <v>34</v>
      </c>
      <c r="H1543" s="9" t="s">
        <v>31</v>
      </c>
      <c r="I1543" s="9" t="s">
        <v>3501</v>
      </c>
      <c r="J1543" s="9" t="s">
        <v>32</v>
      </c>
      <c r="K1543" s="9">
        <v>2015</v>
      </c>
      <c r="L1543" s="9" t="s">
        <v>34</v>
      </c>
      <c r="Y1543" s="9" t="s">
        <v>5785</v>
      </c>
      <c r="Z1543" s="9" t="s">
        <v>1096</v>
      </c>
      <c r="AA1543" s="9" t="s">
        <v>5786</v>
      </c>
      <c r="AB1543" s="9" t="s">
        <v>1038</v>
      </c>
    </row>
    <row r="1544" spans="1:28" x14ac:dyDescent="0.2">
      <c r="A1544" s="9">
        <v>424855</v>
      </c>
      <c r="B1544" s="9" t="s">
        <v>3596</v>
      </c>
      <c r="C1544" s="9" t="s">
        <v>294</v>
      </c>
      <c r="D1544" s="9" t="s">
        <v>396</v>
      </c>
      <c r="E1544" s="9" t="s">
        <v>92</v>
      </c>
      <c r="F1544" s="188">
        <v>26899</v>
      </c>
      <c r="G1544" s="9" t="s">
        <v>34</v>
      </c>
      <c r="H1544" s="9" t="s">
        <v>31</v>
      </c>
      <c r="I1544" s="9" t="s">
        <v>3501</v>
      </c>
      <c r="J1544" s="9" t="s">
        <v>32</v>
      </c>
      <c r="K1544" s="9">
        <v>1992</v>
      </c>
      <c r="L1544" s="9" t="s">
        <v>34</v>
      </c>
      <c r="Y1544" s="9" t="s">
        <v>5787</v>
      </c>
      <c r="Z1544" s="9" t="s">
        <v>5788</v>
      </c>
      <c r="AA1544" s="9" t="s">
        <v>5789</v>
      </c>
      <c r="AB1544" s="9" t="s">
        <v>1054</v>
      </c>
    </row>
    <row r="1545" spans="1:28" x14ac:dyDescent="0.2">
      <c r="A1545" s="9">
        <v>425044</v>
      </c>
      <c r="B1545" s="9" t="s">
        <v>3597</v>
      </c>
      <c r="C1545" s="9" t="s">
        <v>3598</v>
      </c>
      <c r="D1545" s="9" t="s">
        <v>3599</v>
      </c>
      <c r="E1545" s="9" t="s">
        <v>92</v>
      </c>
      <c r="F1545" s="188">
        <v>35823</v>
      </c>
      <c r="G1545" s="9" t="s">
        <v>34</v>
      </c>
      <c r="H1545" s="9" t="s">
        <v>31</v>
      </c>
      <c r="I1545" s="9" t="s">
        <v>3501</v>
      </c>
      <c r="J1545" s="9" t="s">
        <v>32</v>
      </c>
      <c r="K1545" s="9">
        <v>2015</v>
      </c>
      <c r="L1545" s="9" t="s">
        <v>46</v>
      </c>
    </row>
    <row r="1546" spans="1:28" x14ac:dyDescent="0.2">
      <c r="A1546" s="9">
        <v>425133</v>
      </c>
      <c r="B1546" s="9" t="s">
        <v>3600</v>
      </c>
      <c r="C1546" s="9" t="s">
        <v>748</v>
      </c>
      <c r="D1546" s="9" t="s">
        <v>337</v>
      </c>
      <c r="E1546" s="9" t="s">
        <v>92</v>
      </c>
      <c r="F1546" s="188">
        <v>35802</v>
      </c>
      <c r="G1546" s="9" t="s">
        <v>34</v>
      </c>
      <c r="H1546" s="9" t="s">
        <v>31</v>
      </c>
      <c r="I1546" s="9" t="s">
        <v>3501</v>
      </c>
      <c r="J1546" s="9" t="s">
        <v>29</v>
      </c>
      <c r="K1546" s="9">
        <v>2016</v>
      </c>
      <c r="L1546" s="9" t="s">
        <v>46</v>
      </c>
      <c r="Y1546" s="9" t="s">
        <v>1143</v>
      </c>
      <c r="Z1546" s="9" t="s">
        <v>1144</v>
      </c>
      <c r="AA1546" s="9" t="s">
        <v>1145</v>
      </c>
      <c r="AB1546" s="9" t="s">
        <v>1146</v>
      </c>
    </row>
    <row r="1547" spans="1:28" x14ac:dyDescent="0.2">
      <c r="A1547" s="9">
        <v>425206</v>
      </c>
      <c r="B1547" s="9" t="s">
        <v>3601</v>
      </c>
      <c r="C1547" s="9" t="s">
        <v>341</v>
      </c>
      <c r="D1547" s="9" t="s">
        <v>442</v>
      </c>
      <c r="E1547" s="9" t="s">
        <v>92</v>
      </c>
      <c r="F1547" s="188">
        <v>35603</v>
      </c>
      <c r="G1547" s="9" t="s">
        <v>34</v>
      </c>
      <c r="H1547" s="9" t="s">
        <v>31</v>
      </c>
      <c r="I1547" s="9" t="s">
        <v>3501</v>
      </c>
      <c r="J1547" s="9" t="s">
        <v>32</v>
      </c>
      <c r="K1547" s="9">
        <v>2014</v>
      </c>
      <c r="L1547" s="9" t="s">
        <v>268</v>
      </c>
      <c r="Y1547" s="9" t="s">
        <v>5790</v>
      </c>
      <c r="Z1547" s="9" t="s">
        <v>4300</v>
      </c>
      <c r="AA1547" s="9" t="s">
        <v>5791</v>
      </c>
      <c r="AB1547" s="9" t="s">
        <v>1038</v>
      </c>
    </row>
    <row r="1548" spans="1:28" x14ac:dyDescent="0.2">
      <c r="A1548" s="9">
        <v>425434</v>
      </c>
      <c r="B1548" s="9" t="s">
        <v>3602</v>
      </c>
      <c r="C1548" s="9" t="s">
        <v>314</v>
      </c>
      <c r="D1548" s="9" t="s">
        <v>414</v>
      </c>
      <c r="E1548" s="9" t="s">
        <v>92</v>
      </c>
      <c r="F1548" s="188">
        <v>34958</v>
      </c>
      <c r="G1548" s="9" t="s">
        <v>34</v>
      </c>
      <c r="H1548" s="9" t="s">
        <v>31</v>
      </c>
      <c r="I1548" s="9" t="s">
        <v>3501</v>
      </c>
      <c r="J1548" s="9" t="s">
        <v>32</v>
      </c>
      <c r="K1548" s="9">
        <v>2014</v>
      </c>
      <c r="L1548" s="9" t="s">
        <v>34</v>
      </c>
    </row>
    <row r="1549" spans="1:28" x14ac:dyDescent="0.2">
      <c r="A1549" s="9">
        <v>425469</v>
      </c>
      <c r="B1549" s="9" t="s">
        <v>3603</v>
      </c>
      <c r="C1549" s="9" t="s">
        <v>351</v>
      </c>
      <c r="D1549" s="9" t="s">
        <v>378</v>
      </c>
      <c r="E1549" s="9" t="s">
        <v>92</v>
      </c>
      <c r="F1549" s="188">
        <v>34496</v>
      </c>
      <c r="G1549" s="9" t="s">
        <v>34</v>
      </c>
      <c r="H1549" s="9" t="s">
        <v>31</v>
      </c>
      <c r="I1549" s="9" t="s">
        <v>3501</v>
      </c>
      <c r="J1549" s="9" t="s">
        <v>32</v>
      </c>
      <c r="K1549" s="9">
        <v>2012</v>
      </c>
      <c r="L1549" s="9" t="s">
        <v>34</v>
      </c>
      <c r="Y1549" s="9" t="s">
        <v>5792</v>
      </c>
      <c r="Z1549" s="9" t="s">
        <v>4233</v>
      </c>
      <c r="AA1549" s="9" t="s">
        <v>1166</v>
      </c>
      <c r="AB1549" s="9" t="s">
        <v>1072</v>
      </c>
    </row>
    <row r="1550" spans="1:28" x14ac:dyDescent="0.2">
      <c r="A1550" s="9">
        <v>425520</v>
      </c>
      <c r="B1550" s="9" t="s">
        <v>3604</v>
      </c>
      <c r="C1550" s="9" t="s">
        <v>677</v>
      </c>
      <c r="D1550" s="9" t="s">
        <v>3605</v>
      </c>
      <c r="E1550" s="9" t="s">
        <v>93</v>
      </c>
      <c r="F1550" s="188">
        <v>32976</v>
      </c>
      <c r="G1550" s="9" t="s">
        <v>482</v>
      </c>
      <c r="H1550" s="9" t="s">
        <v>31</v>
      </c>
      <c r="I1550" s="9" t="s">
        <v>3501</v>
      </c>
      <c r="J1550" s="9" t="s">
        <v>32</v>
      </c>
      <c r="K1550" s="9">
        <v>2012</v>
      </c>
      <c r="L1550" s="9" t="s">
        <v>34</v>
      </c>
      <c r="Y1550" s="9" t="s">
        <v>5793</v>
      </c>
      <c r="Z1550" s="9" t="s">
        <v>5794</v>
      </c>
      <c r="AA1550" s="9" t="s">
        <v>5795</v>
      </c>
      <c r="AB1550" s="9" t="s">
        <v>5796</v>
      </c>
    </row>
    <row r="1551" spans="1:28" x14ac:dyDescent="0.2">
      <c r="A1551" s="9">
        <v>425563</v>
      </c>
      <c r="B1551" s="9" t="s">
        <v>3606</v>
      </c>
      <c r="C1551" s="9" t="s">
        <v>1502</v>
      </c>
      <c r="D1551" s="9" t="s">
        <v>531</v>
      </c>
      <c r="E1551" s="9" t="s">
        <v>93</v>
      </c>
      <c r="F1551" s="188">
        <v>29646</v>
      </c>
      <c r="G1551" s="9" t="s">
        <v>34</v>
      </c>
      <c r="H1551" s="9" t="s">
        <v>31</v>
      </c>
      <c r="I1551" s="9" t="s">
        <v>3501</v>
      </c>
      <c r="J1551" s="9" t="s">
        <v>32</v>
      </c>
      <c r="K1551" s="9">
        <v>1998</v>
      </c>
      <c r="L1551" s="9" t="s">
        <v>268</v>
      </c>
      <c r="Y1551" s="9" t="s">
        <v>1143</v>
      </c>
      <c r="Z1551" s="9" t="s">
        <v>1144</v>
      </c>
      <c r="AA1551" s="9" t="s">
        <v>1145</v>
      </c>
      <c r="AB1551" s="9" t="s">
        <v>1146</v>
      </c>
    </row>
    <row r="1552" spans="1:28" x14ac:dyDescent="0.2">
      <c r="A1552" s="9">
        <v>425564</v>
      </c>
      <c r="B1552" s="9" t="s">
        <v>3607</v>
      </c>
      <c r="C1552" s="9" t="s">
        <v>944</v>
      </c>
      <c r="D1552" s="9" t="s">
        <v>356</v>
      </c>
      <c r="E1552" s="9" t="s">
        <v>93</v>
      </c>
      <c r="F1552" s="188">
        <v>34700</v>
      </c>
      <c r="G1552" s="9" t="s">
        <v>34</v>
      </c>
      <c r="H1552" s="9" t="s">
        <v>31</v>
      </c>
      <c r="I1552" s="9" t="s">
        <v>3501</v>
      </c>
      <c r="J1552" s="9" t="s">
        <v>29</v>
      </c>
      <c r="K1552" s="9">
        <v>2015</v>
      </c>
      <c r="L1552" s="9" t="s">
        <v>34</v>
      </c>
      <c r="Y1552" s="9" t="s">
        <v>5797</v>
      </c>
      <c r="Z1552" s="9" t="s">
        <v>1301</v>
      </c>
      <c r="AA1552" s="9" t="s">
        <v>5798</v>
      </c>
      <c r="AB1552" s="9" t="s">
        <v>3923</v>
      </c>
    </row>
    <row r="1553" spans="1:28" x14ac:dyDescent="0.2">
      <c r="A1553" s="9">
        <v>425571</v>
      </c>
      <c r="B1553" s="9" t="s">
        <v>3608</v>
      </c>
      <c r="C1553" s="9" t="s">
        <v>2365</v>
      </c>
      <c r="D1553" s="9" t="s">
        <v>548</v>
      </c>
      <c r="E1553" s="9" t="s">
        <v>93</v>
      </c>
      <c r="F1553" s="188">
        <v>34064</v>
      </c>
      <c r="G1553" s="9" t="s">
        <v>34</v>
      </c>
      <c r="H1553" s="9" t="s">
        <v>31</v>
      </c>
      <c r="I1553" s="9" t="s">
        <v>3501</v>
      </c>
      <c r="J1553" s="9" t="s">
        <v>29</v>
      </c>
      <c r="K1553" s="9">
        <v>2012</v>
      </c>
      <c r="L1553" s="9" t="s">
        <v>268</v>
      </c>
      <c r="Y1553" s="9" t="s">
        <v>5799</v>
      </c>
      <c r="Z1553" s="9" t="s">
        <v>4624</v>
      </c>
      <c r="AA1553" s="9" t="s">
        <v>1220</v>
      </c>
      <c r="AB1553" s="9" t="s">
        <v>1072</v>
      </c>
    </row>
    <row r="1554" spans="1:28" x14ac:dyDescent="0.2">
      <c r="A1554" s="9">
        <v>425582</v>
      </c>
      <c r="B1554" s="9" t="s">
        <v>3609</v>
      </c>
      <c r="C1554" s="9" t="s">
        <v>424</v>
      </c>
      <c r="D1554" s="9" t="s">
        <v>323</v>
      </c>
      <c r="E1554" s="9" t="s">
        <v>93</v>
      </c>
      <c r="F1554" s="188">
        <v>35431</v>
      </c>
      <c r="G1554" s="9" t="s">
        <v>34</v>
      </c>
      <c r="H1554" s="9" t="s">
        <v>31</v>
      </c>
      <c r="I1554" s="9" t="s">
        <v>3501</v>
      </c>
      <c r="J1554" s="9" t="s">
        <v>29</v>
      </c>
      <c r="K1554" s="9">
        <v>2016</v>
      </c>
      <c r="L1554" s="9" t="s">
        <v>34</v>
      </c>
      <c r="Y1554" s="9" t="s">
        <v>5800</v>
      </c>
      <c r="Z1554" s="9" t="s">
        <v>1089</v>
      </c>
      <c r="AA1554" s="9" t="s">
        <v>1059</v>
      </c>
      <c r="AB1554" s="9" t="s">
        <v>1072</v>
      </c>
    </row>
    <row r="1555" spans="1:28" x14ac:dyDescent="0.2">
      <c r="A1555" s="9">
        <v>425628</v>
      </c>
      <c r="B1555" s="9" t="s">
        <v>3610</v>
      </c>
      <c r="C1555" s="9" t="s">
        <v>325</v>
      </c>
      <c r="D1555" s="9" t="s">
        <v>3611</v>
      </c>
      <c r="E1555" s="9" t="s">
        <v>93</v>
      </c>
      <c r="F1555" s="188">
        <v>35913</v>
      </c>
      <c r="G1555" s="9" t="s">
        <v>34</v>
      </c>
      <c r="H1555" s="9" t="s">
        <v>31</v>
      </c>
      <c r="I1555" s="9" t="s">
        <v>3501</v>
      </c>
      <c r="J1555" s="9" t="s">
        <v>29</v>
      </c>
      <c r="K1555" s="9">
        <v>2016</v>
      </c>
      <c r="L1555" s="9" t="s">
        <v>46</v>
      </c>
      <c r="Y1555" s="9" t="s">
        <v>5801</v>
      </c>
      <c r="Z1555" s="9" t="s">
        <v>1236</v>
      </c>
      <c r="AA1555" s="9" t="s">
        <v>5802</v>
      </c>
      <c r="AB1555" s="9" t="s">
        <v>1264</v>
      </c>
    </row>
    <row r="1556" spans="1:28" x14ac:dyDescent="0.2">
      <c r="A1556" s="9">
        <v>425678</v>
      </c>
      <c r="B1556" s="9" t="s">
        <v>3612</v>
      </c>
      <c r="C1556" s="9" t="s">
        <v>377</v>
      </c>
      <c r="D1556" s="9" t="s">
        <v>297</v>
      </c>
      <c r="E1556" s="9" t="s">
        <v>93</v>
      </c>
      <c r="F1556" s="188">
        <v>35871</v>
      </c>
      <c r="G1556" s="9" t="s">
        <v>34</v>
      </c>
      <c r="H1556" s="9" t="s">
        <v>31</v>
      </c>
      <c r="I1556" s="9" t="s">
        <v>3501</v>
      </c>
      <c r="J1556" s="9" t="s">
        <v>29</v>
      </c>
      <c r="K1556" s="9">
        <v>2016</v>
      </c>
      <c r="L1556" s="9" t="s">
        <v>46</v>
      </c>
      <c r="Y1556" s="9" t="s">
        <v>5803</v>
      </c>
      <c r="Z1556" s="9" t="s">
        <v>5804</v>
      </c>
      <c r="AA1556" s="9" t="s">
        <v>1105</v>
      </c>
      <c r="AB1556" s="9" t="s">
        <v>1072</v>
      </c>
    </row>
    <row r="1557" spans="1:28" x14ac:dyDescent="0.2">
      <c r="A1557" s="9">
        <v>425710</v>
      </c>
      <c r="B1557" s="9" t="s">
        <v>3613</v>
      </c>
      <c r="C1557" s="9" t="s">
        <v>546</v>
      </c>
      <c r="D1557" s="9" t="s">
        <v>386</v>
      </c>
      <c r="E1557" s="9" t="s">
        <v>93</v>
      </c>
      <c r="F1557" s="188">
        <v>34335</v>
      </c>
      <c r="G1557" s="9" t="s">
        <v>86</v>
      </c>
      <c r="H1557" s="9" t="s">
        <v>31</v>
      </c>
      <c r="I1557" s="9" t="s">
        <v>3501</v>
      </c>
      <c r="J1557" s="9" t="s">
        <v>32</v>
      </c>
      <c r="K1557" s="9">
        <v>2011</v>
      </c>
      <c r="L1557" s="9" t="s">
        <v>86</v>
      </c>
      <c r="Y1557" s="9" t="s">
        <v>5805</v>
      </c>
      <c r="Z1557" s="9" t="s">
        <v>4437</v>
      </c>
      <c r="AA1557" s="9" t="s">
        <v>5806</v>
      </c>
      <c r="AB1557" s="9" t="s">
        <v>1115</v>
      </c>
    </row>
    <row r="1558" spans="1:28" x14ac:dyDescent="0.2">
      <c r="A1558" s="9">
        <v>425733</v>
      </c>
      <c r="B1558" s="9" t="s">
        <v>3614</v>
      </c>
      <c r="C1558" s="9" t="s">
        <v>3615</v>
      </c>
      <c r="D1558" s="9" t="s">
        <v>3616</v>
      </c>
      <c r="E1558" s="9" t="s">
        <v>93</v>
      </c>
      <c r="F1558" s="188">
        <v>36161</v>
      </c>
      <c r="G1558" s="9" t="s">
        <v>34</v>
      </c>
      <c r="H1558" s="9" t="s">
        <v>31</v>
      </c>
      <c r="I1558" s="9" t="s">
        <v>3501</v>
      </c>
      <c r="J1558" s="9" t="s">
        <v>29</v>
      </c>
      <c r="K1558" s="9">
        <v>2016</v>
      </c>
      <c r="L1558" s="9" t="s">
        <v>668</v>
      </c>
      <c r="Y1558" s="9" t="s">
        <v>5807</v>
      </c>
      <c r="Z1558" s="9" t="s">
        <v>5808</v>
      </c>
      <c r="AA1558" s="9" t="s">
        <v>5809</v>
      </c>
      <c r="AB1558" s="9" t="s">
        <v>5810</v>
      </c>
    </row>
    <row r="1559" spans="1:28" x14ac:dyDescent="0.2">
      <c r="A1559" s="9">
        <v>425739</v>
      </c>
      <c r="B1559" s="9" t="s">
        <v>3617</v>
      </c>
      <c r="C1559" s="9" t="s">
        <v>514</v>
      </c>
      <c r="D1559" s="9" t="s">
        <v>507</v>
      </c>
      <c r="E1559" s="9" t="s">
        <v>92</v>
      </c>
      <c r="F1559" s="188">
        <v>34433</v>
      </c>
      <c r="G1559" s="9" t="s">
        <v>86</v>
      </c>
      <c r="H1559" s="9" t="s">
        <v>31</v>
      </c>
      <c r="I1559" s="9" t="s">
        <v>3501</v>
      </c>
      <c r="J1559" s="9" t="s">
        <v>29</v>
      </c>
      <c r="K1559" s="9">
        <v>2012</v>
      </c>
      <c r="L1559" s="9" t="s">
        <v>86</v>
      </c>
    </row>
    <row r="1560" spans="1:28" x14ac:dyDescent="0.2">
      <c r="A1560" s="9">
        <v>425773</v>
      </c>
      <c r="B1560" s="9" t="s">
        <v>3618</v>
      </c>
      <c r="C1560" s="9" t="s">
        <v>332</v>
      </c>
      <c r="D1560" s="9" t="s">
        <v>3619</v>
      </c>
      <c r="E1560" s="9" t="s">
        <v>92</v>
      </c>
      <c r="F1560" s="188">
        <v>36526</v>
      </c>
      <c r="G1560" s="9" t="s">
        <v>34</v>
      </c>
      <c r="H1560" s="9" t="s">
        <v>35</v>
      </c>
      <c r="I1560" s="9" t="s">
        <v>3501</v>
      </c>
      <c r="J1560" s="9" t="s">
        <v>29</v>
      </c>
      <c r="K1560" s="9">
        <v>2017</v>
      </c>
      <c r="L1560" s="9" t="s">
        <v>34</v>
      </c>
      <c r="Y1560" s="9" t="s">
        <v>5811</v>
      </c>
      <c r="Z1560" s="9" t="s">
        <v>1161</v>
      </c>
      <c r="AA1560" s="9" t="s">
        <v>5812</v>
      </c>
      <c r="AB1560" s="9" t="s">
        <v>1038</v>
      </c>
    </row>
    <row r="1561" spans="1:28" x14ac:dyDescent="0.2">
      <c r="A1561" s="9">
        <v>425780</v>
      </c>
      <c r="B1561" s="9" t="s">
        <v>1002</v>
      </c>
      <c r="C1561" s="9" t="s">
        <v>306</v>
      </c>
      <c r="D1561" s="9" t="s">
        <v>693</v>
      </c>
      <c r="E1561" s="9" t="s">
        <v>92</v>
      </c>
      <c r="F1561" s="188">
        <v>34335</v>
      </c>
      <c r="G1561" s="9" t="s">
        <v>447</v>
      </c>
      <c r="H1561" s="9" t="s">
        <v>31</v>
      </c>
      <c r="I1561" s="9" t="s">
        <v>3501</v>
      </c>
      <c r="J1561" s="9" t="s">
        <v>32</v>
      </c>
      <c r="K1561" s="9">
        <v>2011</v>
      </c>
      <c r="L1561" s="9" t="s">
        <v>46</v>
      </c>
      <c r="Y1561" s="9" t="s">
        <v>5813</v>
      </c>
      <c r="Z1561" s="9" t="s">
        <v>1134</v>
      </c>
      <c r="AA1561" s="9" t="s">
        <v>5814</v>
      </c>
      <c r="AB1561" s="9" t="s">
        <v>5815</v>
      </c>
    </row>
    <row r="1562" spans="1:28" x14ac:dyDescent="0.2">
      <c r="A1562" s="9">
        <v>425791</v>
      </c>
      <c r="B1562" s="9" t="s">
        <v>3620</v>
      </c>
      <c r="C1562" s="9" t="s">
        <v>347</v>
      </c>
      <c r="D1562" s="9" t="s">
        <v>3621</v>
      </c>
      <c r="E1562" s="9" t="s">
        <v>92</v>
      </c>
      <c r="F1562" s="188" t="s">
        <v>3622</v>
      </c>
      <c r="G1562" s="9" t="s">
        <v>268</v>
      </c>
      <c r="H1562" s="9" t="s">
        <v>31</v>
      </c>
      <c r="I1562" s="9" t="s">
        <v>3501</v>
      </c>
      <c r="J1562" s="9" t="s">
        <v>32</v>
      </c>
      <c r="K1562" s="9">
        <v>2017</v>
      </c>
      <c r="L1562" s="9" t="s">
        <v>34</v>
      </c>
      <c r="Y1562" s="9" t="s">
        <v>5816</v>
      </c>
      <c r="Z1562" s="9" t="s">
        <v>4678</v>
      </c>
      <c r="AA1562" s="9" t="s">
        <v>1086</v>
      </c>
      <c r="AB1562" s="9" t="s">
        <v>1054</v>
      </c>
    </row>
    <row r="1563" spans="1:28" x14ac:dyDescent="0.2">
      <c r="A1563" s="9">
        <v>425800</v>
      </c>
      <c r="B1563" s="9" t="s">
        <v>3623</v>
      </c>
      <c r="C1563" s="9" t="s">
        <v>896</v>
      </c>
      <c r="D1563" s="9" t="s">
        <v>372</v>
      </c>
      <c r="E1563" s="9" t="s">
        <v>92</v>
      </c>
      <c r="F1563" s="188">
        <v>36634</v>
      </c>
      <c r="G1563" s="9" t="s">
        <v>3624</v>
      </c>
      <c r="H1563" s="9" t="s">
        <v>31</v>
      </c>
      <c r="I1563" s="9" t="s">
        <v>3501</v>
      </c>
      <c r="J1563" s="9" t="s">
        <v>29</v>
      </c>
      <c r="K1563" s="9">
        <v>2017</v>
      </c>
      <c r="L1563" s="9" t="s">
        <v>46</v>
      </c>
      <c r="Y1563" s="9" t="s">
        <v>5817</v>
      </c>
      <c r="Z1563" s="9" t="s">
        <v>5818</v>
      </c>
      <c r="AA1563" s="9" t="s">
        <v>4141</v>
      </c>
      <c r="AB1563" s="9" t="s">
        <v>1072</v>
      </c>
    </row>
    <row r="1564" spans="1:28" x14ac:dyDescent="0.2">
      <c r="A1564" s="9">
        <v>425807</v>
      </c>
      <c r="B1564" s="9" t="s">
        <v>3625</v>
      </c>
      <c r="C1564" s="9" t="s">
        <v>277</v>
      </c>
      <c r="D1564" s="9" t="s">
        <v>464</v>
      </c>
      <c r="E1564" s="9" t="s">
        <v>92</v>
      </c>
      <c r="H1564" s="9" t="s">
        <v>31</v>
      </c>
      <c r="I1564" s="9" t="s">
        <v>3501</v>
      </c>
      <c r="J1564" s="9" t="s">
        <v>29</v>
      </c>
      <c r="K1564" s="9">
        <v>2008</v>
      </c>
      <c r="L1564" s="9" t="s">
        <v>34</v>
      </c>
      <c r="Y1564" s="9" t="s">
        <v>5819</v>
      </c>
      <c r="Z1564" s="9" t="s">
        <v>1162</v>
      </c>
      <c r="AA1564" s="9" t="s">
        <v>5038</v>
      </c>
      <c r="AB1564" s="9" t="s">
        <v>1072</v>
      </c>
    </row>
    <row r="1565" spans="1:28" x14ac:dyDescent="0.2">
      <c r="A1565" s="9">
        <v>425814</v>
      </c>
      <c r="B1565" s="9" t="s">
        <v>3626</v>
      </c>
      <c r="C1565" s="9" t="s">
        <v>284</v>
      </c>
      <c r="D1565" s="9" t="s">
        <v>1782</v>
      </c>
      <c r="E1565" s="9" t="s">
        <v>92</v>
      </c>
      <c r="F1565" s="188">
        <v>36161</v>
      </c>
      <c r="G1565" s="9" t="s">
        <v>381</v>
      </c>
      <c r="H1565" s="9" t="s">
        <v>31</v>
      </c>
      <c r="I1565" s="9" t="s">
        <v>3501</v>
      </c>
      <c r="J1565" s="9" t="s">
        <v>29</v>
      </c>
      <c r="K1565" s="9">
        <v>2017</v>
      </c>
      <c r="L1565" s="9" t="s">
        <v>46</v>
      </c>
      <c r="Y1565" s="9" t="s">
        <v>5820</v>
      </c>
      <c r="Z1565" s="9" t="s">
        <v>1062</v>
      </c>
      <c r="AA1565" s="9" t="s">
        <v>5821</v>
      </c>
      <c r="AB1565" s="9" t="s">
        <v>5822</v>
      </c>
    </row>
    <row r="1566" spans="1:28" x14ac:dyDescent="0.2">
      <c r="A1566" s="9">
        <v>425822</v>
      </c>
      <c r="B1566" s="9" t="s">
        <v>3627</v>
      </c>
      <c r="C1566" s="9" t="s">
        <v>1016</v>
      </c>
      <c r="D1566" s="9" t="s">
        <v>788</v>
      </c>
      <c r="E1566" s="9" t="s">
        <v>92</v>
      </c>
      <c r="F1566" s="188">
        <v>33928</v>
      </c>
      <c r="G1566" s="9" t="s">
        <v>34</v>
      </c>
      <c r="H1566" s="9" t="s">
        <v>31</v>
      </c>
      <c r="I1566" s="9" t="s">
        <v>3501</v>
      </c>
      <c r="J1566" s="9" t="s">
        <v>32</v>
      </c>
      <c r="K1566" s="9">
        <v>2017</v>
      </c>
      <c r="L1566" s="9" t="s">
        <v>34</v>
      </c>
      <c r="Y1566" s="9" t="s">
        <v>5823</v>
      </c>
      <c r="Z1566" s="9" t="s">
        <v>5824</v>
      </c>
      <c r="AA1566" s="9" t="s">
        <v>5825</v>
      </c>
      <c r="AB1566" s="9" t="s">
        <v>1070</v>
      </c>
    </row>
    <row r="1567" spans="1:28" x14ac:dyDescent="0.2">
      <c r="A1567" s="9">
        <v>425823</v>
      </c>
      <c r="B1567" s="9" t="s">
        <v>3628</v>
      </c>
      <c r="C1567" s="9" t="s">
        <v>426</v>
      </c>
      <c r="D1567" s="9" t="s">
        <v>3629</v>
      </c>
      <c r="E1567" s="9" t="s">
        <v>93</v>
      </c>
      <c r="G1567" s="9" t="s">
        <v>34</v>
      </c>
      <c r="H1567" s="9" t="s">
        <v>31</v>
      </c>
      <c r="I1567" s="9" t="s">
        <v>3501</v>
      </c>
      <c r="J1567" s="9" t="s">
        <v>32</v>
      </c>
      <c r="K1567" s="9">
        <v>2017</v>
      </c>
      <c r="L1567" s="9" t="s">
        <v>34</v>
      </c>
      <c r="Y1567" s="9" t="s">
        <v>5826</v>
      </c>
      <c r="Z1567" s="9" t="s">
        <v>1228</v>
      </c>
      <c r="AA1567" s="9" t="s">
        <v>5827</v>
      </c>
      <c r="AB1567" s="9" t="s">
        <v>1054</v>
      </c>
    </row>
    <row r="1568" spans="1:28" x14ac:dyDescent="0.2">
      <c r="A1568" s="9">
        <v>425837</v>
      </c>
      <c r="B1568" s="9" t="s">
        <v>3630</v>
      </c>
      <c r="C1568" s="9" t="s">
        <v>389</v>
      </c>
      <c r="D1568" s="9" t="s">
        <v>824</v>
      </c>
      <c r="E1568" s="9" t="s">
        <v>93</v>
      </c>
      <c r="F1568" s="188">
        <v>34944</v>
      </c>
      <c r="G1568" s="9" t="s">
        <v>86</v>
      </c>
      <c r="H1568" s="9" t="s">
        <v>31</v>
      </c>
      <c r="I1568" s="9" t="s">
        <v>3501</v>
      </c>
      <c r="J1568" s="9" t="s">
        <v>29</v>
      </c>
      <c r="K1568" s="9">
        <v>2013</v>
      </c>
      <c r="L1568" s="9" t="s">
        <v>86</v>
      </c>
      <c r="Y1568" s="9" t="s">
        <v>5828</v>
      </c>
      <c r="Z1568" s="9" t="s">
        <v>5829</v>
      </c>
      <c r="AA1568" s="9" t="s">
        <v>5830</v>
      </c>
      <c r="AB1568" s="9" t="s">
        <v>1115</v>
      </c>
    </row>
    <row r="1569" spans="1:28" x14ac:dyDescent="0.2">
      <c r="A1569" s="9">
        <v>425842</v>
      </c>
      <c r="B1569" s="9" t="s">
        <v>3631</v>
      </c>
      <c r="C1569" s="9" t="s">
        <v>284</v>
      </c>
      <c r="D1569" s="9" t="s">
        <v>3632</v>
      </c>
      <c r="E1569" s="9" t="s">
        <v>93</v>
      </c>
      <c r="F1569" s="188" t="s">
        <v>1027</v>
      </c>
      <c r="G1569" s="9" t="s">
        <v>819</v>
      </c>
      <c r="H1569" s="9" t="s">
        <v>31</v>
      </c>
      <c r="I1569" s="9" t="s">
        <v>3501</v>
      </c>
      <c r="J1569" s="9" t="s">
        <v>29</v>
      </c>
      <c r="K1569" s="9">
        <v>2016</v>
      </c>
      <c r="L1569" s="9" t="s">
        <v>46</v>
      </c>
      <c r="Y1569" s="9" t="s">
        <v>5831</v>
      </c>
      <c r="Z1569" s="9" t="s">
        <v>1075</v>
      </c>
      <c r="AA1569" s="9" t="s">
        <v>5832</v>
      </c>
      <c r="AB1569" s="9" t="s">
        <v>1072</v>
      </c>
    </row>
    <row r="1570" spans="1:28" x14ac:dyDescent="0.2">
      <c r="A1570" s="9">
        <v>425847</v>
      </c>
      <c r="B1570" s="9" t="s">
        <v>3633</v>
      </c>
      <c r="C1570" s="9" t="s">
        <v>3634</v>
      </c>
      <c r="D1570" s="9" t="s">
        <v>1011</v>
      </c>
      <c r="E1570" s="9" t="s">
        <v>92</v>
      </c>
      <c r="H1570" s="9" t="s">
        <v>31</v>
      </c>
      <c r="I1570" s="9" t="s">
        <v>3501</v>
      </c>
      <c r="J1570" s="9" t="s">
        <v>29</v>
      </c>
      <c r="K1570" s="9">
        <v>2017</v>
      </c>
      <c r="L1570" s="9" t="s">
        <v>46</v>
      </c>
      <c r="Y1570" s="9" t="s">
        <v>5833</v>
      </c>
      <c r="Z1570" s="9" t="s">
        <v>5834</v>
      </c>
      <c r="AA1570" s="9" t="s">
        <v>1265</v>
      </c>
      <c r="AB1570" s="9" t="s">
        <v>1038</v>
      </c>
    </row>
    <row r="1571" spans="1:28" x14ac:dyDescent="0.2">
      <c r="A1571" s="9">
        <v>425856</v>
      </c>
      <c r="B1571" s="9" t="s">
        <v>3635</v>
      </c>
      <c r="C1571" s="9" t="s">
        <v>270</v>
      </c>
      <c r="D1571" s="9" t="s">
        <v>873</v>
      </c>
      <c r="E1571" s="9" t="s">
        <v>93</v>
      </c>
      <c r="F1571" s="188">
        <v>35431</v>
      </c>
      <c r="G1571" s="9" t="s">
        <v>922</v>
      </c>
      <c r="H1571" s="9" t="s">
        <v>31</v>
      </c>
      <c r="I1571" s="9" t="s">
        <v>3501</v>
      </c>
      <c r="J1571" s="9" t="s">
        <v>29</v>
      </c>
      <c r="K1571" s="9">
        <v>2015</v>
      </c>
      <c r="L1571" s="9" t="s">
        <v>46</v>
      </c>
      <c r="Y1571" s="9" t="s">
        <v>5835</v>
      </c>
      <c r="Z1571" s="9" t="s">
        <v>4231</v>
      </c>
      <c r="AA1571" s="9" t="s">
        <v>5836</v>
      </c>
      <c r="AB1571" s="9" t="s">
        <v>1072</v>
      </c>
    </row>
    <row r="1572" spans="1:28" x14ac:dyDescent="0.2">
      <c r="A1572" s="9">
        <v>425858</v>
      </c>
      <c r="B1572" s="9" t="s">
        <v>3636</v>
      </c>
      <c r="C1572" s="9" t="s">
        <v>497</v>
      </c>
      <c r="D1572" s="9" t="s">
        <v>503</v>
      </c>
      <c r="E1572" s="9" t="s">
        <v>92</v>
      </c>
      <c r="F1572" s="188">
        <v>36417</v>
      </c>
      <c r="G1572" s="9" t="s">
        <v>34</v>
      </c>
      <c r="H1572" s="9" t="s">
        <v>31</v>
      </c>
      <c r="I1572" s="9" t="s">
        <v>3501</v>
      </c>
      <c r="J1572" s="9" t="s">
        <v>32</v>
      </c>
      <c r="K1572" s="9" t="s">
        <v>450</v>
      </c>
      <c r="L1572" s="9" t="s">
        <v>34</v>
      </c>
      <c r="Y1572" s="9" t="s">
        <v>5837</v>
      </c>
      <c r="Z1572" s="9" t="s">
        <v>5838</v>
      </c>
      <c r="AA1572" s="9" t="s">
        <v>1073</v>
      </c>
      <c r="AB1572" s="9" t="s">
        <v>1054</v>
      </c>
    </row>
    <row r="1573" spans="1:28" x14ac:dyDescent="0.2">
      <c r="A1573" s="9">
        <v>425863</v>
      </c>
      <c r="B1573" s="9" t="s">
        <v>3637</v>
      </c>
      <c r="C1573" s="9" t="s">
        <v>266</v>
      </c>
      <c r="D1573" s="9" t="s">
        <v>895</v>
      </c>
      <c r="E1573" s="9" t="s">
        <v>93</v>
      </c>
      <c r="F1573" s="188">
        <v>34033</v>
      </c>
      <c r="G1573" s="9" t="s">
        <v>473</v>
      </c>
      <c r="H1573" s="9" t="s">
        <v>31</v>
      </c>
      <c r="I1573" s="9" t="s">
        <v>3501</v>
      </c>
      <c r="J1573" s="9" t="s">
        <v>29</v>
      </c>
      <c r="K1573" s="9">
        <v>2012</v>
      </c>
      <c r="L1573" s="9" t="s">
        <v>89</v>
      </c>
      <c r="Y1573" s="9" t="s">
        <v>5839</v>
      </c>
      <c r="Z1573" s="9" t="s">
        <v>1065</v>
      </c>
      <c r="AA1573" s="9" t="s">
        <v>5840</v>
      </c>
      <c r="AB1573" s="9" t="s">
        <v>1072</v>
      </c>
    </row>
    <row r="1574" spans="1:28" x14ac:dyDescent="0.2">
      <c r="A1574" s="9">
        <v>425868</v>
      </c>
      <c r="B1574" s="9" t="s">
        <v>3638</v>
      </c>
      <c r="C1574" s="9" t="s">
        <v>3639</v>
      </c>
      <c r="D1574" s="9" t="s">
        <v>403</v>
      </c>
      <c r="E1574" s="9" t="s">
        <v>92</v>
      </c>
      <c r="F1574" s="188">
        <v>35961</v>
      </c>
      <c r="G1574" s="9" t="s">
        <v>1024</v>
      </c>
      <c r="H1574" s="9" t="s">
        <v>31</v>
      </c>
      <c r="I1574" s="9" t="s">
        <v>3501</v>
      </c>
      <c r="J1574" s="9" t="s">
        <v>29</v>
      </c>
      <c r="K1574" s="9">
        <v>2016</v>
      </c>
      <c r="L1574" s="9" t="s">
        <v>89</v>
      </c>
      <c r="Y1574" s="9" t="s">
        <v>5841</v>
      </c>
      <c r="Z1574" s="9" t="s">
        <v>5842</v>
      </c>
      <c r="AA1574" s="9" t="s">
        <v>4047</v>
      </c>
      <c r="AB1574" s="9" t="s">
        <v>1049</v>
      </c>
    </row>
    <row r="1575" spans="1:28" x14ac:dyDescent="0.2">
      <c r="A1575" s="9">
        <v>425875</v>
      </c>
      <c r="B1575" s="9" t="s">
        <v>3640</v>
      </c>
      <c r="C1575" s="9" t="s">
        <v>409</v>
      </c>
      <c r="D1575" s="9" t="s">
        <v>3641</v>
      </c>
      <c r="E1575" s="9" t="s">
        <v>93</v>
      </c>
      <c r="F1575" s="188">
        <v>36285</v>
      </c>
      <c r="G1575" s="9" t="s">
        <v>659</v>
      </c>
      <c r="H1575" s="9" t="s">
        <v>31</v>
      </c>
      <c r="I1575" s="9" t="s">
        <v>3501</v>
      </c>
      <c r="J1575" s="9" t="s">
        <v>29</v>
      </c>
      <c r="K1575" s="9">
        <v>2017</v>
      </c>
      <c r="L1575" s="9" t="s">
        <v>89</v>
      </c>
      <c r="Y1575" s="9" t="s">
        <v>5843</v>
      </c>
      <c r="Z1575" s="9" t="s">
        <v>4762</v>
      </c>
      <c r="AA1575" s="9" t="s">
        <v>5844</v>
      </c>
      <c r="AB1575" s="9" t="s">
        <v>1038</v>
      </c>
    </row>
    <row r="1576" spans="1:28" x14ac:dyDescent="0.2">
      <c r="A1576" s="9">
        <v>425891</v>
      </c>
      <c r="B1576" s="9" t="s">
        <v>3642</v>
      </c>
      <c r="C1576" s="9" t="s">
        <v>327</v>
      </c>
      <c r="D1576" s="9" t="s">
        <v>3643</v>
      </c>
      <c r="E1576" s="9" t="s">
        <v>92</v>
      </c>
      <c r="F1576" s="188">
        <v>35796</v>
      </c>
      <c r="G1576" s="9" t="s">
        <v>3644</v>
      </c>
      <c r="H1576" s="9" t="s">
        <v>31</v>
      </c>
      <c r="I1576" s="9" t="s">
        <v>3501</v>
      </c>
      <c r="J1576" s="9" t="s">
        <v>29</v>
      </c>
      <c r="K1576" s="9">
        <v>2015</v>
      </c>
      <c r="L1576" s="9" t="s">
        <v>86</v>
      </c>
      <c r="Y1576" s="9" t="s">
        <v>1143</v>
      </c>
      <c r="Z1576" s="9" t="s">
        <v>1144</v>
      </c>
      <c r="AA1576" s="9" t="s">
        <v>1145</v>
      </c>
      <c r="AB1576" s="9" t="s">
        <v>1146</v>
      </c>
    </row>
    <row r="1577" spans="1:28" x14ac:dyDescent="0.2">
      <c r="A1577" s="9">
        <v>425893</v>
      </c>
      <c r="B1577" s="9" t="s">
        <v>3645</v>
      </c>
      <c r="C1577" s="9" t="s">
        <v>426</v>
      </c>
      <c r="D1577" s="9" t="s">
        <v>406</v>
      </c>
      <c r="E1577" s="9" t="s">
        <v>93</v>
      </c>
      <c r="H1577" s="9" t="s">
        <v>31</v>
      </c>
      <c r="I1577" s="9" t="s">
        <v>3501</v>
      </c>
      <c r="J1577" s="9" t="s">
        <v>32</v>
      </c>
      <c r="K1577" s="9">
        <v>2019</v>
      </c>
      <c r="L1577" s="9" t="s">
        <v>34</v>
      </c>
      <c r="Y1577" s="9" t="s">
        <v>5845</v>
      </c>
      <c r="Z1577" s="9" t="s">
        <v>1228</v>
      </c>
      <c r="AA1577" s="9" t="s">
        <v>1048</v>
      </c>
      <c r="AB1577" s="9" t="s">
        <v>1049</v>
      </c>
    </row>
    <row r="1578" spans="1:28" x14ac:dyDescent="0.2">
      <c r="A1578" s="9">
        <v>425897</v>
      </c>
      <c r="B1578" s="9" t="s">
        <v>3646</v>
      </c>
      <c r="C1578" s="9" t="s">
        <v>284</v>
      </c>
      <c r="D1578" s="9" t="s">
        <v>619</v>
      </c>
      <c r="E1578" s="9" t="s">
        <v>93</v>
      </c>
      <c r="F1578" s="188">
        <v>35631</v>
      </c>
      <c r="G1578" s="9" t="s">
        <v>268</v>
      </c>
      <c r="H1578" s="9" t="s">
        <v>31</v>
      </c>
      <c r="I1578" s="9" t="s">
        <v>3501</v>
      </c>
      <c r="J1578" s="9" t="s">
        <v>29</v>
      </c>
      <c r="K1578" s="9">
        <v>2015</v>
      </c>
      <c r="L1578" s="9" t="s">
        <v>46</v>
      </c>
      <c r="Y1578" s="9" t="s">
        <v>5846</v>
      </c>
      <c r="Z1578" s="9" t="s">
        <v>1075</v>
      </c>
      <c r="AA1578" s="9" t="s">
        <v>4931</v>
      </c>
      <c r="AB1578" s="9" t="s">
        <v>1230</v>
      </c>
    </row>
    <row r="1579" spans="1:28" x14ac:dyDescent="0.2">
      <c r="A1579" s="9">
        <v>425898</v>
      </c>
      <c r="B1579" s="9" t="s">
        <v>3647</v>
      </c>
      <c r="C1579" s="9" t="s">
        <v>928</v>
      </c>
      <c r="D1579" s="9" t="s">
        <v>318</v>
      </c>
      <c r="E1579" s="9" t="s">
        <v>92</v>
      </c>
      <c r="F1579" s="188" t="s">
        <v>3648</v>
      </c>
      <c r="H1579" s="9" t="s">
        <v>31</v>
      </c>
      <c r="I1579" s="9" t="s">
        <v>3501</v>
      </c>
      <c r="J1579" s="9" t="s">
        <v>29</v>
      </c>
      <c r="K1579" s="9">
        <v>2015</v>
      </c>
      <c r="L1579" s="9" t="s">
        <v>46</v>
      </c>
      <c r="Y1579" s="9" t="s">
        <v>5847</v>
      </c>
      <c r="Z1579" s="9" t="s">
        <v>1247</v>
      </c>
      <c r="AA1579" s="9" t="s">
        <v>5493</v>
      </c>
      <c r="AB1579" s="9" t="s">
        <v>1038</v>
      </c>
    </row>
    <row r="1580" spans="1:28" x14ac:dyDescent="0.2">
      <c r="A1580" s="9">
        <v>425907</v>
      </c>
      <c r="B1580" s="9" t="s">
        <v>3649</v>
      </c>
      <c r="C1580" s="9" t="s">
        <v>274</v>
      </c>
      <c r="D1580" s="9" t="s">
        <v>3650</v>
      </c>
      <c r="E1580" s="9" t="s">
        <v>92</v>
      </c>
      <c r="F1580" s="188">
        <v>35295</v>
      </c>
      <c r="G1580" s="9" t="s">
        <v>34</v>
      </c>
      <c r="H1580" s="9" t="s">
        <v>31</v>
      </c>
      <c r="I1580" s="9" t="s">
        <v>3501</v>
      </c>
      <c r="J1580" s="9" t="s">
        <v>29</v>
      </c>
      <c r="K1580" s="9">
        <v>2014</v>
      </c>
      <c r="L1580" s="9" t="s">
        <v>46</v>
      </c>
      <c r="Y1580" s="9" t="s">
        <v>5848</v>
      </c>
      <c r="Z1580" s="9" t="s">
        <v>5849</v>
      </c>
      <c r="AA1580" s="9" t="s">
        <v>5850</v>
      </c>
      <c r="AB1580" s="9" t="s">
        <v>1054</v>
      </c>
    </row>
    <row r="1581" spans="1:28" x14ac:dyDescent="0.2">
      <c r="A1581" s="9">
        <v>425922</v>
      </c>
      <c r="B1581" s="9" t="s">
        <v>3651</v>
      </c>
      <c r="C1581" s="9" t="s">
        <v>284</v>
      </c>
      <c r="D1581" s="9" t="s">
        <v>3652</v>
      </c>
      <c r="E1581" s="9" t="s">
        <v>92</v>
      </c>
      <c r="F1581" s="188">
        <v>36526</v>
      </c>
      <c r="G1581" s="9" t="s">
        <v>34</v>
      </c>
      <c r="H1581" s="9" t="s">
        <v>31</v>
      </c>
      <c r="I1581" s="9" t="s">
        <v>3501</v>
      </c>
      <c r="J1581" s="9" t="s">
        <v>29</v>
      </c>
      <c r="K1581" s="9">
        <v>2017</v>
      </c>
      <c r="L1581" s="9" t="s">
        <v>34</v>
      </c>
      <c r="Y1581" s="9" t="s">
        <v>5851</v>
      </c>
      <c r="Z1581" s="9" t="s">
        <v>1075</v>
      </c>
      <c r="AA1581" s="9" t="s">
        <v>5852</v>
      </c>
      <c r="AB1581" s="9" t="s">
        <v>1072</v>
      </c>
    </row>
    <row r="1582" spans="1:28" x14ac:dyDescent="0.2">
      <c r="A1582" s="9">
        <v>425930</v>
      </c>
      <c r="B1582" s="9" t="s">
        <v>3653</v>
      </c>
      <c r="C1582" s="9" t="s">
        <v>3654</v>
      </c>
      <c r="D1582" s="9" t="s">
        <v>3655</v>
      </c>
      <c r="E1582" s="9" t="s">
        <v>93</v>
      </c>
      <c r="F1582" s="188">
        <v>35893</v>
      </c>
      <c r="G1582" s="9" t="s">
        <v>3656</v>
      </c>
      <c r="H1582" s="9" t="s">
        <v>31</v>
      </c>
      <c r="I1582" s="9" t="s">
        <v>3501</v>
      </c>
      <c r="J1582" s="9" t="s">
        <v>29</v>
      </c>
      <c r="K1582" s="9">
        <v>2016</v>
      </c>
      <c r="L1582" s="9" t="s">
        <v>86</v>
      </c>
      <c r="Y1582" s="9" t="s">
        <v>5853</v>
      </c>
      <c r="Z1582" s="9" t="s">
        <v>5854</v>
      </c>
      <c r="AA1582" s="9" t="s">
        <v>1170</v>
      </c>
      <c r="AB1582" s="9" t="s">
        <v>1115</v>
      </c>
    </row>
    <row r="1583" spans="1:28" x14ac:dyDescent="0.2">
      <c r="A1583" s="9">
        <v>425938</v>
      </c>
      <c r="B1583" s="9" t="s">
        <v>3657</v>
      </c>
      <c r="C1583" s="9" t="s">
        <v>925</v>
      </c>
      <c r="D1583" s="9" t="s">
        <v>486</v>
      </c>
      <c r="E1583" s="9" t="s">
        <v>93</v>
      </c>
      <c r="F1583" s="188">
        <v>36148</v>
      </c>
      <c r="G1583" s="9" t="s">
        <v>46</v>
      </c>
      <c r="H1583" s="9" t="s">
        <v>31</v>
      </c>
      <c r="I1583" s="9" t="s">
        <v>3501</v>
      </c>
      <c r="J1583" s="9" t="s">
        <v>32</v>
      </c>
      <c r="K1583" s="9">
        <v>2017</v>
      </c>
      <c r="L1583" s="9" t="s">
        <v>46</v>
      </c>
      <c r="Y1583" s="9" t="s">
        <v>5855</v>
      </c>
      <c r="Z1583" s="9" t="s">
        <v>5856</v>
      </c>
      <c r="AA1583" s="9" t="s">
        <v>1112</v>
      </c>
      <c r="AB1583" s="9" t="s">
        <v>5857</v>
      </c>
    </row>
    <row r="1584" spans="1:28" x14ac:dyDescent="0.2">
      <c r="A1584" s="9">
        <v>425974</v>
      </c>
      <c r="B1584" s="9" t="s">
        <v>3658</v>
      </c>
      <c r="C1584" s="9" t="s">
        <v>3659</v>
      </c>
      <c r="D1584" s="9" t="s">
        <v>3660</v>
      </c>
      <c r="E1584" s="9" t="s">
        <v>93</v>
      </c>
      <c r="F1584" s="188">
        <v>31091</v>
      </c>
      <c r="G1584" s="9" t="s">
        <v>941</v>
      </c>
      <c r="H1584" s="9" t="s">
        <v>31</v>
      </c>
      <c r="I1584" s="9" t="s">
        <v>3501</v>
      </c>
      <c r="J1584" s="9" t="s">
        <v>29</v>
      </c>
      <c r="K1584" s="9">
        <v>2003</v>
      </c>
      <c r="L1584" s="9" t="s">
        <v>86</v>
      </c>
      <c r="Y1584" s="9" t="s">
        <v>5858</v>
      </c>
      <c r="Z1584" s="9" t="s">
        <v>5859</v>
      </c>
      <c r="AA1584" s="9" t="s">
        <v>5860</v>
      </c>
      <c r="AB1584" s="9" t="s">
        <v>5861</v>
      </c>
    </row>
    <row r="1585" spans="1:28" x14ac:dyDescent="0.2">
      <c r="A1585" s="9">
        <v>426016</v>
      </c>
      <c r="B1585" s="9" t="s">
        <v>3661</v>
      </c>
      <c r="C1585" s="9" t="s">
        <v>355</v>
      </c>
      <c r="D1585" s="9" t="s">
        <v>672</v>
      </c>
      <c r="E1585" s="9" t="s">
        <v>93</v>
      </c>
      <c r="F1585" s="188">
        <v>35956</v>
      </c>
      <c r="H1585" s="9" t="s">
        <v>31</v>
      </c>
      <c r="I1585" s="9" t="s">
        <v>3501</v>
      </c>
      <c r="J1585" s="9" t="s">
        <v>29</v>
      </c>
      <c r="K1585" s="9">
        <v>2017</v>
      </c>
      <c r="L1585" s="9" t="s">
        <v>83</v>
      </c>
      <c r="Y1585" s="9" t="s">
        <v>5862</v>
      </c>
      <c r="Z1585" s="9" t="s">
        <v>5863</v>
      </c>
      <c r="AA1585" s="9" t="s">
        <v>5864</v>
      </c>
      <c r="AB1585" s="9" t="s">
        <v>1099</v>
      </c>
    </row>
    <row r="1586" spans="1:28" x14ac:dyDescent="0.2">
      <c r="A1586" s="9">
        <v>426066</v>
      </c>
      <c r="B1586" s="9" t="s">
        <v>3662</v>
      </c>
      <c r="C1586" s="9" t="s">
        <v>325</v>
      </c>
      <c r="D1586" s="9" t="s">
        <v>425</v>
      </c>
      <c r="E1586" s="9" t="s">
        <v>93</v>
      </c>
      <c r="F1586" s="188">
        <v>36161</v>
      </c>
      <c r="G1586" s="9" t="s">
        <v>460</v>
      </c>
      <c r="H1586" s="9" t="s">
        <v>31</v>
      </c>
      <c r="I1586" s="9" t="s">
        <v>3501</v>
      </c>
      <c r="J1586" s="9" t="s">
        <v>29</v>
      </c>
      <c r="K1586" s="9">
        <v>2017</v>
      </c>
      <c r="L1586" s="9" t="s">
        <v>46</v>
      </c>
      <c r="Y1586" s="9" t="s">
        <v>5865</v>
      </c>
      <c r="Z1586" s="9" t="s">
        <v>5866</v>
      </c>
      <c r="AA1586" s="9" t="s">
        <v>5426</v>
      </c>
      <c r="AB1586" s="9" t="s">
        <v>5867</v>
      </c>
    </row>
    <row r="1587" spans="1:28" x14ac:dyDescent="0.2">
      <c r="A1587" s="9">
        <v>426071</v>
      </c>
      <c r="B1587" s="9" t="s">
        <v>3663</v>
      </c>
      <c r="C1587" s="9" t="s">
        <v>270</v>
      </c>
      <c r="D1587" s="9" t="s">
        <v>401</v>
      </c>
      <c r="E1587" s="9" t="s">
        <v>92</v>
      </c>
      <c r="F1587" s="188">
        <v>36161</v>
      </c>
      <c r="G1587" s="9" t="s">
        <v>3664</v>
      </c>
      <c r="H1587" s="9" t="s">
        <v>31</v>
      </c>
      <c r="I1587" s="9" t="s">
        <v>3501</v>
      </c>
      <c r="J1587" s="9" t="s">
        <v>29</v>
      </c>
      <c r="K1587" s="9">
        <v>2017</v>
      </c>
      <c r="L1587" s="9" t="s">
        <v>46</v>
      </c>
      <c r="Y1587" s="9" t="s">
        <v>5868</v>
      </c>
      <c r="Z1587" s="9" t="s">
        <v>1056</v>
      </c>
      <c r="AA1587" s="9" t="s">
        <v>5869</v>
      </c>
      <c r="AB1587" s="9" t="s">
        <v>1229</v>
      </c>
    </row>
    <row r="1588" spans="1:28" x14ac:dyDescent="0.2">
      <c r="A1588" s="9">
        <v>426089</v>
      </c>
      <c r="B1588" s="9" t="s">
        <v>3665</v>
      </c>
      <c r="C1588" s="9" t="s">
        <v>3666</v>
      </c>
      <c r="D1588" s="9" t="s">
        <v>3667</v>
      </c>
      <c r="E1588" s="9" t="s">
        <v>93</v>
      </c>
      <c r="F1588" s="188">
        <v>36161</v>
      </c>
      <c r="G1588" s="9" t="s">
        <v>470</v>
      </c>
      <c r="H1588" s="9" t="s">
        <v>31</v>
      </c>
      <c r="I1588" s="9" t="s">
        <v>3501</v>
      </c>
      <c r="J1588" s="9" t="s">
        <v>29</v>
      </c>
      <c r="K1588" s="9">
        <v>2017</v>
      </c>
      <c r="L1588" s="9" t="s">
        <v>34</v>
      </c>
    </row>
    <row r="1589" spans="1:28" x14ac:dyDescent="0.2">
      <c r="A1589" s="9">
        <v>426091</v>
      </c>
      <c r="B1589" s="9" t="s">
        <v>3668</v>
      </c>
      <c r="C1589" s="9" t="s">
        <v>974</v>
      </c>
      <c r="D1589" s="9" t="s">
        <v>296</v>
      </c>
      <c r="E1589" s="9" t="s">
        <v>93</v>
      </c>
      <c r="F1589" s="188">
        <v>35817</v>
      </c>
      <c r="G1589" s="9" t="s">
        <v>86</v>
      </c>
      <c r="H1589" s="9" t="s">
        <v>31</v>
      </c>
      <c r="I1589" s="9" t="s">
        <v>3501</v>
      </c>
      <c r="J1589" s="9" t="s">
        <v>32</v>
      </c>
      <c r="K1589" s="9" t="s">
        <v>859</v>
      </c>
      <c r="L1589" s="9" t="s">
        <v>86</v>
      </c>
      <c r="Y1589" s="9" t="s">
        <v>5870</v>
      </c>
      <c r="Z1589" s="9" t="s">
        <v>5871</v>
      </c>
      <c r="AA1589" s="9" t="s">
        <v>5421</v>
      </c>
      <c r="AB1589" s="9" t="s">
        <v>1115</v>
      </c>
    </row>
    <row r="1590" spans="1:28" x14ac:dyDescent="0.2">
      <c r="A1590" s="9">
        <v>426107</v>
      </c>
      <c r="B1590" s="9" t="s">
        <v>3669</v>
      </c>
      <c r="C1590" s="9" t="s">
        <v>302</v>
      </c>
      <c r="D1590" s="9" t="s">
        <v>691</v>
      </c>
      <c r="E1590" s="9" t="s">
        <v>93</v>
      </c>
      <c r="F1590" s="188">
        <v>36441</v>
      </c>
      <c r="G1590" s="9" t="s">
        <v>34</v>
      </c>
      <c r="H1590" s="9" t="s">
        <v>31</v>
      </c>
      <c r="I1590" s="9" t="s">
        <v>3501</v>
      </c>
      <c r="J1590" s="9" t="s">
        <v>32</v>
      </c>
      <c r="K1590" s="9">
        <v>2017</v>
      </c>
      <c r="L1590" s="9" t="s">
        <v>46</v>
      </c>
      <c r="Y1590" s="9" t="s">
        <v>1143</v>
      </c>
      <c r="Z1590" s="9" t="s">
        <v>1144</v>
      </c>
      <c r="AA1590" s="9" t="s">
        <v>1145</v>
      </c>
      <c r="AB1590" s="9" t="s">
        <v>1146</v>
      </c>
    </row>
    <row r="1591" spans="1:28" x14ac:dyDescent="0.2">
      <c r="A1591" s="9">
        <v>426110</v>
      </c>
      <c r="B1591" s="9" t="s">
        <v>3670</v>
      </c>
      <c r="C1591" s="9" t="s">
        <v>708</v>
      </c>
      <c r="D1591" s="9" t="s">
        <v>3671</v>
      </c>
      <c r="E1591" s="9" t="s">
        <v>93</v>
      </c>
      <c r="F1591" s="188">
        <v>35349</v>
      </c>
      <c r="G1591" s="9" t="s">
        <v>34</v>
      </c>
      <c r="H1591" s="9" t="s">
        <v>31</v>
      </c>
      <c r="I1591" s="9" t="s">
        <v>3501</v>
      </c>
      <c r="J1591" s="9" t="s">
        <v>29</v>
      </c>
      <c r="K1591" s="9">
        <v>2017</v>
      </c>
      <c r="L1591" s="9" t="s">
        <v>46</v>
      </c>
      <c r="Y1591" s="9" t="s">
        <v>5872</v>
      </c>
      <c r="Z1591" s="9" t="s">
        <v>5216</v>
      </c>
      <c r="AA1591" s="9" t="s">
        <v>5873</v>
      </c>
      <c r="AB1591" s="9" t="s">
        <v>1061</v>
      </c>
    </row>
    <row r="1592" spans="1:28" x14ac:dyDescent="0.2">
      <c r="A1592" s="9">
        <v>426145</v>
      </c>
      <c r="B1592" s="9" t="s">
        <v>3672</v>
      </c>
      <c r="C1592" s="9" t="s">
        <v>332</v>
      </c>
      <c r="D1592" s="9" t="s">
        <v>362</v>
      </c>
      <c r="E1592" s="9" t="s">
        <v>93</v>
      </c>
      <c r="F1592" s="188">
        <v>30240</v>
      </c>
      <c r="G1592" s="9" t="s">
        <v>34</v>
      </c>
      <c r="H1592" s="9" t="s">
        <v>31</v>
      </c>
      <c r="I1592" s="9" t="s">
        <v>3501</v>
      </c>
      <c r="J1592" s="9" t="s">
        <v>32</v>
      </c>
      <c r="K1592" s="9" t="s">
        <v>957</v>
      </c>
      <c r="L1592" s="9" t="s">
        <v>34</v>
      </c>
      <c r="Y1592" s="9" t="s">
        <v>5874</v>
      </c>
      <c r="Z1592" s="9" t="s">
        <v>1161</v>
      </c>
      <c r="AA1592" s="9" t="s">
        <v>4620</v>
      </c>
      <c r="AB1592" s="9" t="s">
        <v>1038</v>
      </c>
    </row>
    <row r="1593" spans="1:28" x14ac:dyDescent="0.2">
      <c r="A1593" s="9">
        <v>426149</v>
      </c>
      <c r="B1593" s="9" t="s">
        <v>3673</v>
      </c>
      <c r="C1593" s="9" t="s">
        <v>276</v>
      </c>
      <c r="D1593" s="9" t="s">
        <v>296</v>
      </c>
      <c r="E1593" s="9" t="s">
        <v>92</v>
      </c>
      <c r="F1593" s="188" t="s">
        <v>3674</v>
      </c>
      <c r="G1593" s="9" t="s">
        <v>34</v>
      </c>
      <c r="H1593" s="9" t="s">
        <v>31</v>
      </c>
      <c r="I1593" s="9" t="s">
        <v>3501</v>
      </c>
      <c r="J1593" s="9" t="s">
        <v>29</v>
      </c>
      <c r="K1593" s="9">
        <v>2015</v>
      </c>
      <c r="L1593" s="9" t="s">
        <v>46</v>
      </c>
      <c r="Y1593" s="9" t="s">
        <v>5875</v>
      </c>
      <c r="Z1593" s="9" t="s">
        <v>5876</v>
      </c>
      <c r="AA1593" s="9" t="s">
        <v>5877</v>
      </c>
      <c r="AB1593" s="9" t="s">
        <v>1054</v>
      </c>
    </row>
    <row r="1594" spans="1:28" x14ac:dyDescent="0.2">
      <c r="A1594" s="9">
        <v>426161</v>
      </c>
      <c r="B1594" s="9" t="s">
        <v>3675</v>
      </c>
      <c r="C1594" s="9" t="s">
        <v>3676</v>
      </c>
      <c r="D1594" s="9" t="s">
        <v>3677</v>
      </c>
      <c r="E1594" s="9" t="s">
        <v>93</v>
      </c>
      <c r="H1594" s="9" t="s">
        <v>35</v>
      </c>
      <c r="I1594" s="9" t="s">
        <v>3501</v>
      </c>
      <c r="J1594" s="9" t="s">
        <v>29</v>
      </c>
      <c r="K1594" s="9">
        <v>2017</v>
      </c>
      <c r="L1594" s="9" t="s">
        <v>46</v>
      </c>
      <c r="Y1594" s="9" t="s">
        <v>5878</v>
      </c>
      <c r="Z1594" s="9" t="s">
        <v>5879</v>
      </c>
      <c r="AA1594" s="9" t="s">
        <v>4979</v>
      </c>
      <c r="AB1594" s="9" t="s">
        <v>1054</v>
      </c>
    </row>
    <row r="1595" spans="1:28" x14ac:dyDescent="0.2">
      <c r="A1595" s="9">
        <v>426162</v>
      </c>
      <c r="B1595" s="9" t="s">
        <v>3678</v>
      </c>
      <c r="C1595" s="9" t="s">
        <v>368</v>
      </c>
      <c r="D1595" s="9" t="s">
        <v>287</v>
      </c>
      <c r="E1595" s="9" t="s">
        <v>93</v>
      </c>
      <c r="F1595" s="188">
        <v>36184</v>
      </c>
      <c r="G1595" s="9" t="s">
        <v>34</v>
      </c>
      <c r="H1595" s="9" t="s">
        <v>31</v>
      </c>
      <c r="I1595" s="9" t="s">
        <v>3501</v>
      </c>
      <c r="J1595" s="9" t="s">
        <v>29</v>
      </c>
      <c r="K1595" s="9">
        <v>2017</v>
      </c>
      <c r="L1595" s="9" t="s">
        <v>34</v>
      </c>
      <c r="Y1595" s="9" t="s">
        <v>5880</v>
      </c>
      <c r="Z1595" s="9" t="s">
        <v>5881</v>
      </c>
      <c r="AA1595" s="9" t="s">
        <v>1175</v>
      </c>
      <c r="AB1595" s="9" t="s">
        <v>1038</v>
      </c>
    </row>
    <row r="1596" spans="1:28" x14ac:dyDescent="0.2">
      <c r="A1596" s="9">
        <v>426165</v>
      </c>
      <c r="B1596" s="9" t="s">
        <v>3679</v>
      </c>
      <c r="C1596" s="9" t="s">
        <v>266</v>
      </c>
      <c r="D1596" s="9" t="s">
        <v>3680</v>
      </c>
      <c r="E1596" s="9" t="s">
        <v>93</v>
      </c>
      <c r="F1596" s="188" t="s">
        <v>3681</v>
      </c>
      <c r="G1596" s="9" t="s">
        <v>53</v>
      </c>
      <c r="H1596" s="9" t="s">
        <v>31</v>
      </c>
      <c r="I1596" s="9" t="s">
        <v>3501</v>
      </c>
      <c r="J1596" s="9" t="s">
        <v>32</v>
      </c>
      <c r="K1596" s="9">
        <v>2011</v>
      </c>
      <c r="L1596" s="9" t="s">
        <v>53</v>
      </c>
    </row>
    <row r="1597" spans="1:28" x14ac:dyDescent="0.2">
      <c r="A1597" s="9">
        <v>426168</v>
      </c>
      <c r="B1597" s="9" t="s">
        <v>3682</v>
      </c>
      <c r="C1597" s="9" t="s">
        <v>277</v>
      </c>
      <c r="D1597" s="9" t="s">
        <v>318</v>
      </c>
      <c r="E1597" s="9" t="s">
        <v>93</v>
      </c>
      <c r="F1597" s="188">
        <v>30971</v>
      </c>
      <c r="G1597" s="9" t="s">
        <v>77</v>
      </c>
      <c r="H1597" s="9" t="s">
        <v>31</v>
      </c>
      <c r="I1597" s="9" t="s">
        <v>3501</v>
      </c>
      <c r="J1597" s="9" t="s">
        <v>29</v>
      </c>
      <c r="K1597" s="9">
        <v>2003</v>
      </c>
      <c r="L1597" s="9" t="s">
        <v>46</v>
      </c>
      <c r="Y1597" s="9" t="s">
        <v>5882</v>
      </c>
      <c r="Z1597" s="9" t="s">
        <v>5883</v>
      </c>
      <c r="AA1597" s="9" t="s">
        <v>5884</v>
      </c>
      <c r="AB1597" s="9" t="s">
        <v>1070</v>
      </c>
    </row>
    <row r="1598" spans="1:28" x14ac:dyDescent="0.2">
      <c r="A1598" s="9">
        <v>426176</v>
      </c>
      <c r="B1598" s="9" t="s">
        <v>3683</v>
      </c>
      <c r="C1598" s="9" t="s">
        <v>308</v>
      </c>
      <c r="D1598" s="9" t="s">
        <v>615</v>
      </c>
      <c r="E1598" s="9" t="s">
        <v>93</v>
      </c>
      <c r="F1598" s="188">
        <v>34072</v>
      </c>
      <c r="H1598" s="9" t="s">
        <v>31</v>
      </c>
      <c r="I1598" s="9" t="s">
        <v>3501</v>
      </c>
      <c r="J1598" s="9" t="s">
        <v>32</v>
      </c>
      <c r="K1598" s="9">
        <v>2019</v>
      </c>
      <c r="L1598" s="9" t="s">
        <v>34</v>
      </c>
      <c r="Y1598" s="9" t="s">
        <v>5885</v>
      </c>
      <c r="Z1598" s="9" t="s">
        <v>1079</v>
      </c>
      <c r="AA1598" s="9" t="s">
        <v>5886</v>
      </c>
      <c r="AB1598" s="9" t="s">
        <v>1054</v>
      </c>
    </row>
    <row r="1599" spans="1:28" x14ac:dyDescent="0.2">
      <c r="A1599" s="9">
        <v>426178</v>
      </c>
      <c r="B1599" s="9" t="s">
        <v>3684</v>
      </c>
      <c r="C1599" s="9" t="s">
        <v>676</v>
      </c>
      <c r="D1599" s="9" t="s">
        <v>323</v>
      </c>
      <c r="E1599" s="9" t="s">
        <v>93</v>
      </c>
      <c r="F1599" s="188">
        <v>34049</v>
      </c>
      <c r="G1599" s="9" t="s">
        <v>34</v>
      </c>
      <c r="H1599" s="9" t="s">
        <v>31</v>
      </c>
      <c r="I1599" s="9" t="s">
        <v>3501</v>
      </c>
      <c r="J1599" s="9" t="s">
        <v>29</v>
      </c>
      <c r="K1599" s="9" t="s">
        <v>3685</v>
      </c>
      <c r="L1599" s="9" t="s">
        <v>34</v>
      </c>
      <c r="Y1599" s="9" t="s">
        <v>5887</v>
      </c>
      <c r="Z1599" s="9" t="s">
        <v>5888</v>
      </c>
      <c r="AA1599" s="9" t="s">
        <v>1059</v>
      </c>
      <c r="AB1599" s="9" t="s">
        <v>1072</v>
      </c>
    </row>
    <row r="1600" spans="1:28" x14ac:dyDescent="0.2">
      <c r="A1600" s="9">
        <v>426221</v>
      </c>
      <c r="B1600" s="9" t="s">
        <v>3686</v>
      </c>
      <c r="C1600" s="9" t="s">
        <v>565</v>
      </c>
      <c r="D1600" s="9" t="s">
        <v>3687</v>
      </c>
      <c r="E1600" s="9" t="s">
        <v>93</v>
      </c>
      <c r="F1600" s="188">
        <v>35065</v>
      </c>
      <c r="G1600" s="9" t="s">
        <v>86</v>
      </c>
      <c r="H1600" s="9" t="s">
        <v>31</v>
      </c>
      <c r="I1600" s="9" t="s">
        <v>3501</v>
      </c>
      <c r="J1600" s="9" t="s">
        <v>29</v>
      </c>
      <c r="K1600" s="9">
        <v>2014</v>
      </c>
      <c r="L1600" s="9" t="s">
        <v>86</v>
      </c>
      <c r="Y1600" s="9" t="s">
        <v>5889</v>
      </c>
      <c r="Z1600" s="9" t="s">
        <v>1194</v>
      </c>
      <c r="AA1600" s="9" t="s">
        <v>5198</v>
      </c>
      <c r="AB1600" s="9" t="s">
        <v>1115</v>
      </c>
    </row>
    <row r="1601" spans="1:28" x14ac:dyDescent="0.2">
      <c r="A1601" s="9">
        <v>426225</v>
      </c>
      <c r="B1601" s="9" t="s">
        <v>3688</v>
      </c>
      <c r="C1601" s="9" t="s">
        <v>971</v>
      </c>
      <c r="D1601" s="9" t="s">
        <v>490</v>
      </c>
      <c r="E1601" s="9" t="s">
        <v>93</v>
      </c>
      <c r="F1601" s="188">
        <v>36708</v>
      </c>
      <c r="G1601" s="9" t="s">
        <v>3689</v>
      </c>
      <c r="H1601" s="9" t="s">
        <v>31</v>
      </c>
      <c r="I1601" s="9" t="s">
        <v>3501</v>
      </c>
      <c r="J1601" s="9" t="s">
        <v>32</v>
      </c>
      <c r="K1601" s="9" t="s">
        <v>450</v>
      </c>
      <c r="L1601" s="9" t="s">
        <v>34</v>
      </c>
      <c r="Y1601" s="9" t="s">
        <v>5890</v>
      </c>
      <c r="Z1601" s="9" t="s">
        <v>5479</v>
      </c>
      <c r="AA1601" s="9" t="s">
        <v>1138</v>
      </c>
      <c r="AB1601" s="9" t="s">
        <v>1054</v>
      </c>
    </row>
    <row r="1602" spans="1:28" x14ac:dyDescent="0.2">
      <c r="A1602" s="9">
        <v>426229</v>
      </c>
      <c r="B1602" s="9" t="s">
        <v>3690</v>
      </c>
      <c r="C1602" s="9" t="s">
        <v>976</v>
      </c>
      <c r="D1602" s="9" t="s">
        <v>730</v>
      </c>
      <c r="E1602" s="9" t="s">
        <v>93</v>
      </c>
      <c r="F1602" s="188">
        <v>34431</v>
      </c>
      <c r="G1602" s="9" t="s">
        <v>34</v>
      </c>
      <c r="H1602" s="9" t="s">
        <v>31</v>
      </c>
      <c r="I1602" s="9" t="s">
        <v>3501</v>
      </c>
      <c r="J1602" s="9" t="s">
        <v>29</v>
      </c>
      <c r="K1602" s="9">
        <v>2014</v>
      </c>
      <c r="L1602" s="9" t="s">
        <v>34</v>
      </c>
      <c r="Y1602" s="9" t="s">
        <v>5891</v>
      </c>
      <c r="Z1602" s="9" t="s">
        <v>5892</v>
      </c>
      <c r="AA1602" s="9" t="s">
        <v>5893</v>
      </c>
      <c r="AB1602" s="9" t="s">
        <v>1072</v>
      </c>
    </row>
    <row r="1603" spans="1:28" x14ac:dyDescent="0.2">
      <c r="A1603" s="9">
        <v>426232</v>
      </c>
      <c r="B1603" s="9" t="s">
        <v>3691</v>
      </c>
      <c r="C1603" s="9" t="s">
        <v>3692</v>
      </c>
      <c r="D1603" s="9" t="s">
        <v>346</v>
      </c>
      <c r="E1603" s="9" t="s">
        <v>93</v>
      </c>
      <c r="F1603" s="188">
        <v>31577</v>
      </c>
      <c r="G1603" s="9" t="s">
        <v>34</v>
      </c>
      <c r="H1603" s="9" t="s">
        <v>31</v>
      </c>
      <c r="I1603" s="9" t="s">
        <v>3501</v>
      </c>
      <c r="J1603" s="9" t="s">
        <v>29</v>
      </c>
      <c r="K1603" s="9">
        <v>2005</v>
      </c>
      <c r="L1603" s="9" t="s">
        <v>34</v>
      </c>
      <c r="Y1603" s="9" t="s">
        <v>5894</v>
      </c>
      <c r="Z1603" s="9" t="s">
        <v>5895</v>
      </c>
      <c r="AA1603" s="9" t="s">
        <v>5321</v>
      </c>
      <c r="AB1603" s="9" t="s">
        <v>1072</v>
      </c>
    </row>
    <row r="1604" spans="1:28" x14ac:dyDescent="0.2">
      <c r="A1604" s="9">
        <v>426312</v>
      </c>
      <c r="B1604" s="9" t="s">
        <v>3693</v>
      </c>
      <c r="C1604" s="9" t="s">
        <v>3694</v>
      </c>
      <c r="D1604" s="9" t="s">
        <v>267</v>
      </c>
      <c r="E1604" s="9" t="s">
        <v>93</v>
      </c>
      <c r="F1604" s="188">
        <v>30058</v>
      </c>
      <c r="G1604" s="9" t="s">
        <v>268</v>
      </c>
      <c r="H1604" s="9" t="s">
        <v>31</v>
      </c>
      <c r="I1604" s="9" t="s">
        <v>3501</v>
      </c>
      <c r="J1604" s="9" t="s">
        <v>32</v>
      </c>
      <c r="K1604" s="9">
        <v>2000</v>
      </c>
      <c r="L1604" s="9" t="s">
        <v>34</v>
      </c>
      <c r="Y1604" s="9" t="s">
        <v>5896</v>
      </c>
      <c r="Z1604" s="9" t="s">
        <v>5897</v>
      </c>
      <c r="AA1604" s="9" t="s">
        <v>1272</v>
      </c>
      <c r="AB1604" s="9" t="s">
        <v>1072</v>
      </c>
    </row>
    <row r="1605" spans="1:28" x14ac:dyDescent="0.2">
      <c r="A1605" s="9">
        <v>426327</v>
      </c>
      <c r="B1605" s="9" t="s">
        <v>3695</v>
      </c>
      <c r="C1605" s="9" t="s">
        <v>332</v>
      </c>
      <c r="D1605" s="9" t="s">
        <v>391</v>
      </c>
      <c r="E1605" s="9" t="s">
        <v>93</v>
      </c>
      <c r="F1605" s="188">
        <v>35949</v>
      </c>
      <c r="G1605" s="9" t="s">
        <v>86</v>
      </c>
      <c r="H1605" s="9" t="s">
        <v>31</v>
      </c>
      <c r="I1605" s="9" t="s">
        <v>3501</v>
      </c>
      <c r="J1605" s="9" t="s">
        <v>29</v>
      </c>
      <c r="K1605" s="9">
        <v>2016</v>
      </c>
      <c r="L1605" s="9" t="s">
        <v>86</v>
      </c>
      <c r="Y1605" s="9" t="s">
        <v>5898</v>
      </c>
      <c r="Z1605" s="9" t="s">
        <v>1225</v>
      </c>
      <c r="AA1605" s="9" t="s">
        <v>5899</v>
      </c>
      <c r="AB1605" s="9" t="s">
        <v>1115</v>
      </c>
    </row>
    <row r="1606" spans="1:28" x14ac:dyDescent="0.2">
      <c r="A1606" s="9">
        <v>426353</v>
      </c>
      <c r="B1606" s="9" t="s">
        <v>3696</v>
      </c>
      <c r="C1606" s="9" t="s">
        <v>3697</v>
      </c>
      <c r="D1606" s="9" t="s">
        <v>3698</v>
      </c>
      <c r="E1606" s="9" t="s">
        <v>93</v>
      </c>
      <c r="F1606" s="188">
        <v>34851</v>
      </c>
      <c r="H1606" s="9" t="s">
        <v>31</v>
      </c>
      <c r="I1606" s="9" t="s">
        <v>3501</v>
      </c>
      <c r="J1606" s="9" t="s">
        <v>32</v>
      </c>
      <c r="K1606" s="9">
        <v>2019</v>
      </c>
      <c r="L1606" s="9" t="s">
        <v>74</v>
      </c>
      <c r="Y1606" s="9" t="s">
        <v>5900</v>
      </c>
      <c r="Z1606" s="9" t="s">
        <v>5901</v>
      </c>
      <c r="AA1606" s="9" t="s">
        <v>5902</v>
      </c>
      <c r="AB1606" s="9" t="s">
        <v>5903</v>
      </c>
    </row>
    <row r="1607" spans="1:28" x14ac:dyDescent="0.2">
      <c r="A1607" s="9">
        <v>426359</v>
      </c>
      <c r="B1607" s="9" t="s">
        <v>3699</v>
      </c>
      <c r="C1607" s="9" t="s">
        <v>2658</v>
      </c>
      <c r="D1607" s="9" t="s">
        <v>459</v>
      </c>
      <c r="E1607" s="9" t="s">
        <v>92</v>
      </c>
      <c r="F1607" s="188">
        <v>35377</v>
      </c>
      <c r="G1607" s="9" t="s">
        <v>374</v>
      </c>
      <c r="H1607" s="9" t="s">
        <v>31</v>
      </c>
      <c r="I1607" s="9" t="s">
        <v>3501</v>
      </c>
      <c r="J1607" s="9" t="s">
        <v>29</v>
      </c>
      <c r="K1607" s="9">
        <v>2014</v>
      </c>
      <c r="L1607" s="9" t="s">
        <v>46</v>
      </c>
      <c r="Y1607" s="9" t="s">
        <v>5904</v>
      </c>
      <c r="Z1607" s="9" t="s">
        <v>5905</v>
      </c>
      <c r="AA1607" s="9" t="s">
        <v>1094</v>
      </c>
      <c r="AB1607" s="9" t="s">
        <v>1054</v>
      </c>
    </row>
    <row r="1608" spans="1:28" x14ac:dyDescent="0.2">
      <c r="A1608" s="9">
        <v>426370</v>
      </c>
      <c r="B1608" s="9" t="s">
        <v>3700</v>
      </c>
      <c r="C1608" s="9" t="s">
        <v>745</v>
      </c>
      <c r="D1608" s="9" t="s">
        <v>490</v>
      </c>
      <c r="E1608" s="9" t="s">
        <v>92</v>
      </c>
      <c r="F1608" s="188">
        <v>36227</v>
      </c>
      <c r="G1608" s="9" t="s">
        <v>34</v>
      </c>
      <c r="H1608" s="9" t="s">
        <v>31</v>
      </c>
      <c r="I1608" s="9" t="s">
        <v>3501</v>
      </c>
      <c r="J1608" s="9" t="s">
        <v>32</v>
      </c>
      <c r="K1608" s="9">
        <v>2017</v>
      </c>
      <c r="L1608" s="9" t="s">
        <v>34</v>
      </c>
      <c r="Y1608" s="9" t="s">
        <v>5906</v>
      </c>
      <c r="Z1608" s="9" t="s">
        <v>4725</v>
      </c>
      <c r="AA1608" s="9" t="s">
        <v>1138</v>
      </c>
      <c r="AB1608" s="9" t="s">
        <v>1054</v>
      </c>
    </row>
    <row r="1609" spans="1:28" x14ac:dyDescent="0.2">
      <c r="A1609" s="9">
        <v>426383</v>
      </c>
      <c r="B1609" s="9" t="s">
        <v>3701</v>
      </c>
      <c r="C1609" s="9" t="s">
        <v>375</v>
      </c>
      <c r="D1609" s="9" t="s">
        <v>386</v>
      </c>
      <c r="E1609" s="9" t="s">
        <v>92</v>
      </c>
      <c r="F1609" s="188" t="s">
        <v>3702</v>
      </c>
      <c r="G1609" s="9" t="s">
        <v>34</v>
      </c>
      <c r="H1609" s="9" t="s">
        <v>31</v>
      </c>
      <c r="I1609" s="9" t="s">
        <v>3501</v>
      </c>
      <c r="J1609" s="9" t="s">
        <v>29</v>
      </c>
      <c r="K1609" s="9">
        <v>2018</v>
      </c>
      <c r="L1609" s="9" t="s">
        <v>34</v>
      </c>
      <c r="Y1609" s="9" t="s">
        <v>5907</v>
      </c>
      <c r="Z1609" s="9" t="s">
        <v>4097</v>
      </c>
      <c r="AA1609" s="9" t="s">
        <v>5908</v>
      </c>
      <c r="AB1609" s="9" t="s">
        <v>1072</v>
      </c>
    </row>
    <row r="1610" spans="1:28" x14ac:dyDescent="0.2">
      <c r="A1610" s="9">
        <v>426386</v>
      </c>
      <c r="B1610" s="9" t="s">
        <v>3703</v>
      </c>
      <c r="C1610" s="9" t="s">
        <v>606</v>
      </c>
      <c r="D1610" s="9" t="s">
        <v>386</v>
      </c>
      <c r="E1610" s="9" t="s">
        <v>92</v>
      </c>
      <c r="F1610" s="188">
        <v>31180</v>
      </c>
      <c r="G1610" s="9" t="s">
        <v>268</v>
      </c>
      <c r="H1610" s="9" t="s">
        <v>31</v>
      </c>
      <c r="I1610" s="9" t="s">
        <v>3501</v>
      </c>
      <c r="J1610" s="9" t="s">
        <v>29</v>
      </c>
      <c r="K1610" s="9">
        <v>2004</v>
      </c>
      <c r="L1610" s="9" t="s">
        <v>34</v>
      </c>
      <c r="Y1610" s="9" t="s">
        <v>5909</v>
      </c>
      <c r="Z1610" s="9" t="s">
        <v>4386</v>
      </c>
      <c r="AA1610" s="9" t="s">
        <v>5910</v>
      </c>
      <c r="AB1610" s="9" t="s">
        <v>1072</v>
      </c>
    </row>
    <row r="1611" spans="1:28" x14ac:dyDescent="0.2">
      <c r="A1611" s="9">
        <v>426416</v>
      </c>
      <c r="B1611" s="9" t="s">
        <v>3704</v>
      </c>
      <c r="C1611" s="9" t="s">
        <v>375</v>
      </c>
      <c r="D1611" s="9" t="s">
        <v>3705</v>
      </c>
      <c r="E1611" s="9" t="s">
        <v>92</v>
      </c>
      <c r="F1611" s="188">
        <v>36265</v>
      </c>
      <c r="G1611" s="9" t="s">
        <v>3706</v>
      </c>
      <c r="H1611" s="9" t="s">
        <v>31</v>
      </c>
      <c r="I1611" s="9" t="s">
        <v>3501</v>
      </c>
      <c r="Y1611" s="9" t="s">
        <v>5911</v>
      </c>
      <c r="Z1611" s="9" t="s">
        <v>4097</v>
      </c>
      <c r="AA1611" s="9" t="s">
        <v>1315</v>
      </c>
      <c r="AB1611" s="9" t="s">
        <v>5912</v>
      </c>
    </row>
    <row r="1612" spans="1:28" x14ac:dyDescent="0.2">
      <c r="A1612" s="9">
        <v>426422</v>
      </c>
      <c r="B1612" s="9" t="s">
        <v>3707</v>
      </c>
      <c r="C1612" s="9" t="s">
        <v>766</v>
      </c>
      <c r="D1612" s="9" t="s">
        <v>915</v>
      </c>
      <c r="E1612" s="9" t="s">
        <v>93</v>
      </c>
      <c r="H1612" s="9" t="s">
        <v>31</v>
      </c>
      <c r="I1612" s="9" t="s">
        <v>3501</v>
      </c>
      <c r="J1612" s="9" t="s">
        <v>29</v>
      </c>
      <c r="K1612" s="9">
        <v>2003</v>
      </c>
      <c r="L1612" s="9" t="s">
        <v>86</v>
      </c>
    </row>
    <row r="1613" spans="1:28" x14ac:dyDescent="0.2">
      <c r="A1613" s="9">
        <v>426424</v>
      </c>
      <c r="B1613" s="9" t="s">
        <v>3708</v>
      </c>
      <c r="C1613" s="9" t="s">
        <v>274</v>
      </c>
      <c r="D1613" s="9" t="s">
        <v>349</v>
      </c>
      <c r="E1613" s="9" t="s">
        <v>93</v>
      </c>
      <c r="F1613" s="188" t="s">
        <v>3709</v>
      </c>
      <c r="G1613" s="9" t="s">
        <v>268</v>
      </c>
      <c r="H1613" s="9" t="s">
        <v>31</v>
      </c>
      <c r="I1613" s="9" t="s">
        <v>3501</v>
      </c>
      <c r="J1613" s="9" t="s">
        <v>32</v>
      </c>
      <c r="K1613" s="9">
        <v>2019</v>
      </c>
      <c r="L1613" s="9" t="s">
        <v>34</v>
      </c>
      <c r="Y1613" s="9" t="s">
        <v>5913</v>
      </c>
      <c r="Z1613" s="9" t="s">
        <v>4270</v>
      </c>
      <c r="AA1613" s="9" t="s">
        <v>1154</v>
      </c>
      <c r="AB1613" s="9" t="s">
        <v>1054</v>
      </c>
    </row>
    <row r="1614" spans="1:28" x14ac:dyDescent="0.2">
      <c r="A1614" s="9">
        <v>426425</v>
      </c>
      <c r="B1614" s="9" t="s">
        <v>3710</v>
      </c>
      <c r="C1614" s="9" t="s">
        <v>266</v>
      </c>
      <c r="D1614" s="9" t="s">
        <v>420</v>
      </c>
      <c r="E1614" s="9" t="s">
        <v>93</v>
      </c>
      <c r="F1614" s="188">
        <v>35242</v>
      </c>
      <c r="G1614" s="9" t="s">
        <v>34</v>
      </c>
      <c r="H1614" s="9" t="s">
        <v>31</v>
      </c>
      <c r="I1614" s="9" t="s">
        <v>3501</v>
      </c>
      <c r="J1614" s="9" t="s">
        <v>29</v>
      </c>
      <c r="K1614" s="9">
        <v>2014</v>
      </c>
      <c r="L1614" s="9" t="s">
        <v>53</v>
      </c>
      <c r="Y1614" s="9" t="s">
        <v>5914</v>
      </c>
      <c r="Z1614" s="9" t="s">
        <v>1065</v>
      </c>
      <c r="AA1614" s="9" t="s">
        <v>1131</v>
      </c>
      <c r="AB1614" s="9" t="s">
        <v>1072</v>
      </c>
    </row>
    <row r="1615" spans="1:28" x14ac:dyDescent="0.2">
      <c r="A1615" s="9">
        <v>426451</v>
      </c>
      <c r="B1615" s="9" t="s">
        <v>1012</v>
      </c>
      <c r="C1615" s="9" t="s">
        <v>284</v>
      </c>
      <c r="D1615" s="9" t="s">
        <v>829</v>
      </c>
      <c r="E1615" s="9" t="s">
        <v>92</v>
      </c>
      <c r="F1615" s="188">
        <v>36137</v>
      </c>
      <c r="G1615" s="9" t="s">
        <v>668</v>
      </c>
      <c r="H1615" s="9" t="s">
        <v>31</v>
      </c>
      <c r="I1615" s="9" t="s">
        <v>3501</v>
      </c>
      <c r="J1615" s="9" t="s">
        <v>29</v>
      </c>
      <c r="K1615" s="9">
        <v>2016</v>
      </c>
      <c r="L1615" s="9" t="s">
        <v>46</v>
      </c>
      <c r="Y1615" s="9" t="s">
        <v>5915</v>
      </c>
      <c r="Z1615" s="9" t="s">
        <v>1053</v>
      </c>
      <c r="AA1615" s="9" t="s">
        <v>5689</v>
      </c>
      <c r="AB1615" s="9" t="s">
        <v>1054</v>
      </c>
    </row>
    <row r="1616" spans="1:28" x14ac:dyDescent="0.2">
      <c r="A1616" s="9">
        <v>426456</v>
      </c>
      <c r="B1616" s="9" t="s">
        <v>3711</v>
      </c>
      <c r="C1616" s="9" t="s">
        <v>399</v>
      </c>
      <c r="D1616" s="9" t="s">
        <v>297</v>
      </c>
      <c r="E1616" s="9" t="s">
        <v>92</v>
      </c>
      <c r="F1616" s="188">
        <v>36526</v>
      </c>
      <c r="H1616" s="9" t="s">
        <v>31</v>
      </c>
      <c r="I1616" s="9" t="s">
        <v>3501</v>
      </c>
      <c r="J1616" s="9" t="s">
        <v>29</v>
      </c>
      <c r="K1616" s="9">
        <v>2017</v>
      </c>
      <c r="L1616" s="9" t="s">
        <v>34</v>
      </c>
      <c r="Y1616" s="9" t="s">
        <v>5916</v>
      </c>
      <c r="Z1616" s="9" t="s">
        <v>1193</v>
      </c>
      <c r="AA1616" s="9" t="s">
        <v>5917</v>
      </c>
      <c r="AB1616" s="9" t="s">
        <v>1187</v>
      </c>
    </row>
    <row r="1617" spans="1:28" x14ac:dyDescent="0.2">
      <c r="A1617" s="9">
        <v>426460</v>
      </c>
      <c r="B1617" s="9" t="s">
        <v>3712</v>
      </c>
      <c r="C1617" s="9" t="s">
        <v>417</v>
      </c>
      <c r="D1617" s="9" t="s">
        <v>829</v>
      </c>
      <c r="E1617" s="9" t="s">
        <v>92</v>
      </c>
      <c r="F1617" s="188">
        <v>36293</v>
      </c>
      <c r="G1617" s="9" t="s">
        <v>34</v>
      </c>
      <c r="H1617" s="9" t="s">
        <v>31</v>
      </c>
      <c r="I1617" s="9" t="s">
        <v>3501</v>
      </c>
      <c r="J1617" s="9" t="s">
        <v>29</v>
      </c>
      <c r="K1617" s="9">
        <v>2017</v>
      </c>
      <c r="L1617" s="9" t="s">
        <v>63</v>
      </c>
      <c r="Y1617" s="9" t="s">
        <v>5918</v>
      </c>
      <c r="Z1617" s="9" t="s">
        <v>5919</v>
      </c>
      <c r="AA1617" s="9" t="s">
        <v>5920</v>
      </c>
      <c r="AB1617" s="9" t="s">
        <v>1038</v>
      </c>
    </row>
    <row r="1618" spans="1:28" x14ac:dyDescent="0.2">
      <c r="A1618" s="9">
        <v>426487</v>
      </c>
      <c r="B1618" s="9" t="s">
        <v>3713</v>
      </c>
      <c r="C1618" s="9" t="s">
        <v>398</v>
      </c>
      <c r="D1618" s="9" t="s">
        <v>3714</v>
      </c>
      <c r="E1618" s="9" t="s">
        <v>93</v>
      </c>
      <c r="F1618" s="188">
        <v>35853</v>
      </c>
      <c r="G1618" s="9" t="s">
        <v>34</v>
      </c>
      <c r="H1618" s="9" t="s">
        <v>31</v>
      </c>
      <c r="I1618" s="9" t="s">
        <v>3501</v>
      </c>
      <c r="J1618" s="9" t="s">
        <v>29</v>
      </c>
      <c r="K1618" s="9">
        <v>2016</v>
      </c>
      <c r="L1618" s="9" t="s">
        <v>34</v>
      </c>
      <c r="Y1618" s="9" t="s">
        <v>5921</v>
      </c>
      <c r="Z1618" s="9" t="s">
        <v>1056</v>
      </c>
      <c r="AA1618" s="9" t="s">
        <v>5922</v>
      </c>
      <c r="AB1618" s="9" t="s">
        <v>1049</v>
      </c>
    </row>
    <row r="1619" spans="1:28" x14ac:dyDescent="0.2">
      <c r="A1619" s="9">
        <v>426515</v>
      </c>
      <c r="B1619" s="9" t="s">
        <v>3715</v>
      </c>
      <c r="C1619" s="9" t="s">
        <v>1006</v>
      </c>
      <c r="D1619" s="9" t="s">
        <v>574</v>
      </c>
      <c r="E1619" s="9" t="s">
        <v>93</v>
      </c>
      <c r="H1619" s="9" t="s">
        <v>31</v>
      </c>
      <c r="I1619" s="9" t="s">
        <v>3501</v>
      </c>
      <c r="J1619" s="9" t="s">
        <v>29</v>
      </c>
      <c r="K1619" s="9">
        <v>2007</v>
      </c>
      <c r="L1619" s="9" t="s">
        <v>46</v>
      </c>
      <c r="Y1619" s="9" t="s">
        <v>5923</v>
      </c>
      <c r="Z1619" s="9" t="s">
        <v>4995</v>
      </c>
      <c r="AA1619" s="9" t="s">
        <v>4112</v>
      </c>
      <c r="AB1619" s="9" t="s">
        <v>1049</v>
      </c>
    </row>
    <row r="1620" spans="1:28" x14ac:dyDescent="0.2">
      <c r="A1620" s="9">
        <v>426533</v>
      </c>
      <c r="B1620" s="9" t="s">
        <v>3716</v>
      </c>
      <c r="C1620" s="9" t="s">
        <v>317</v>
      </c>
      <c r="D1620" s="9" t="s">
        <v>2464</v>
      </c>
      <c r="E1620" s="9" t="s">
        <v>93</v>
      </c>
      <c r="H1620" s="9" t="s">
        <v>31</v>
      </c>
      <c r="I1620" s="9" t="s">
        <v>3501</v>
      </c>
      <c r="J1620" s="9" t="s">
        <v>29</v>
      </c>
      <c r="K1620" s="9">
        <v>2016</v>
      </c>
      <c r="L1620" s="9" t="s">
        <v>83</v>
      </c>
      <c r="Y1620" s="9" t="s">
        <v>5924</v>
      </c>
      <c r="Z1620" s="9" t="s">
        <v>1091</v>
      </c>
      <c r="AA1620" s="9" t="s">
        <v>5925</v>
      </c>
      <c r="AB1620" s="9" t="s">
        <v>5926</v>
      </c>
    </row>
    <row r="1621" spans="1:28" x14ac:dyDescent="0.2">
      <c r="A1621" s="9">
        <v>426539</v>
      </c>
      <c r="B1621" s="9" t="s">
        <v>3717</v>
      </c>
      <c r="C1621" s="9" t="s">
        <v>758</v>
      </c>
      <c r="D1621" s="9" t="s">
        <v>752</v>
      </c>
      <c r="E1621" s="9" t="s">
        <v>93</v>
      </c>
      <c r="F1621" s="188">
        <v>35431</v>
      </c>
      <c r="H1621" s="9" t="s">
        <v>31</v>
      </c>
      <c r="I1621" s="9" t="s">
        <v>3501</v>
      </c>
      <c r="J1621" s="9" t="s">
        <v>29</v>
      </c>
      <c r="K1621" s="9">
        <v>2014</v>
      </c>
      <c r="L1621" s="9" t="s">
        <v>46</v>
      </c>
      <c r="Y1621" s="9" t="s">
        <v>5927</v>
      </c>
      <c r="Z1621" s="9" t="s">
        <v>5928</v>
      </c>
      <c r="AA1621" s="9" t="s">
        <v>1229</v>
      </c>
      <c r="AB1621" s="9" t="s">
        <v>1072</v>
      </c>
    </row>
    <row r="1622" spans="1:28" x14ac:dyDescent="0.2">
      <c r="A1622" s="9">
        <v>426544</v>
      </c>
      <c r="B1622" s="9" t="s">
        <v>3718</v>
      </c>
      <c r="C1622" s="9" t="s">
        <v>714</v>
      </c>
      <c r="D1622" s="9" t="s">
        <v>699</v>
      </c>
      <c r="E1622" s="9" t="s">
        <v>93</v>
      </c>
      <c r="F1622" s="188">
        <v>33970</v>
      </c>
      <c r="G1622" s="9" t="s">
        <v>34</v>
      </c>
      <c r="H1622" s="9" t="s">
        <v>31</v>
      </c>
      <c r="I1622" s="9" t="s">
        <v>3501</v>
      </c>
      <c r="J1622" s="9" t="s">
        <v>32</v>
      </c>
      <c r="K1622" s="9">
        <v>2011</v>
      </c>
      <c r="L1622" s="9" t="s">
        <v>34</v>
      </c>
      <c r="Y1622" s="9" t="s">
        <v>5929</v>
      </c>
      <c r="Z1622" s="9" t="s">
        <v>5930</v>
      </c>
      <c r="AA1622" s="9" t="s">
        <v>4931</v>
      </c>
      <c r="AB1622" s="9" t="s">
        <v>1061</v>
      </c>
    </row>
    <row r="1623" spans="1:28" x14ac:dyDescent="0.2">
      <c r="A1623" s="9">
        <v>426547</v>
      </c>
      <c r="B1623" s="9" t="s">
        <v>3719</v>
      </c>
      <c r="C1623" s="9" t="s">
        <v>3720</v>
      </c>
      <c r="D1623" s="9" t="s">
        <v>548</v>
      </c>
      <c r="E1623" s="9" t="s">
        <v>93</v>
      </c>
      <c r="F1623" s="188">
        <v>29352</v>
      </c>
      <c r="G1623" s="9" t="s">
        <v>2100</v>
      </c>
      <c r="H1623" s="9" t="s">
        <v>31</v>
      </c>
      <c r="I1623" s="9" t="s">
        <v>3501</v>
      </c>
      <c r="J1623" s="9" t="s">
        <v>29</v>
      </c>
      <c r="K1623" s="9" t="s">
        <v>3721</v>
      </c>
      <c r="L1623" s="9" t="s">
        <v>34</v>
      </c>
      <c r="Y1623" s="9" t="s">
        <v>1143</v>
      </c>
      <c r="Z1623" s="9" t="s">
        <v>1144</v>
      </c>
      <c r="AA1623" s="9" t="s">
        <v>1145</v>
      </c>
      <c r="AB1623" s="9" t="s">
        <v>1146</v>
      </c>
    </row>
    <row r="1624" spans="1:28" x14ac:dyDescent="0.2">
      <c r="A1624" s="9">
        <v>426570</v>
      </c>
      <c r="B1624" s="9" t="s">
        <v>3722</v>
      </c>
      <c r="C1624" s="9" t="s">
        <v>1016</v>
      </c>
      <c r="D1624" s="9" t="s">
        <v>623</v>
      </c>
      <c r="E1624" s="9" t="s">
        <v>93</v>
      </c>
      <c r="F1624" s="188">
        <v>35623</v>
      </c>
      <c r="G1624" s="9" t="s">
        <v>3723</v>
      </c>
      <c r="H1624" s="9" t="s">
        <v>31</v>
      </c>
      <c r="I1624" s="9" t="s">
        <v>3501</v>
      </c>
      <c r="J1624" s="9" t="s">
        <v>29</v>
      </c>
      <c r="K1624" s="9">
        <v>2015</v>
      </c>
      <c r="L1624" s="9" t="s">
        <v>53</v>
      </c>
      <c r="Y1624" s="9" t="s">
        <v>5931</v>
      </c>
      <c r="Z1624" s="9" t="s">
        <v>5932</v>
      </c>
      <c r="AA1624" s="9" t="s">
        <v>4333</v>
      </c>
      <c r="AB1624" s="9" t="s">
        <v>5933</v>
      </c>
    </row>
    <row r="1625" spans="1:28" x14ac:dyDescent="0.2">
      <c r="A1625" s="9">
        <v>426575</v>
      </c>
      <c r="B1625" s="9" t="s">
        <v>3724</v>
      </c>
      <c r="C1625" s="9" t="s">
        <v>332</v>
      </c>
      <c r="D1625" s="9" t="s">
        <v>3725</v>
      </c>
      <c r="E1625" s="9" t="s">
        <v>92</v>
      </c>
      <c r="F1625" s="188" t="s">
        <v>3726</v>
      </c>
      <c r="G1625" s="9" t="s">
        <v>268</v>
      </c>
      <c r="H1625" s="9" t="s">
        <v>31</v>
      </c>
      <c r="I1625" s="9" t="s">
        <v>3501</v>
      </c>
      <c r="J1625" s="9" t="s">
        <v>29</v>
      </c>
      <c r="K1625" s="9">
        <v>2017</v>
      </c>
      <c r="L1625" s="9" t="s">
        <v>34</v>
      </c>
      <c r="Y1625" s="9" t="s">
        <v>5934</v>
      </c>
      <c r="Z1625" s="9" t="s">
        <v>1225</v>
      </c>
      <c r="AA1625" s="9" t="s">
        <v>5935</v>
      </c>
      <c r="AB1625" s="9" t="s">
        <v>1054</v>
      </c>
    </row>
    <row r="1626" spans="1:28" x14ac:dyDescent="0.2">
      <c r="A1626" s="9">
        <v>426609</v>
      </c>
      <c r="B1626" s="9" t="s">
        <v>3727</v>
      </c>
      <c r="C1626" s="9" t="s">
        <v>345</v>
      </c>
      <c r="D1626" s="9" t="s">
        <v>503</v>
      </c>
      <c r="E1626" s="9" t="s">
        <v>93</v>
      </c>
      <c r="F1626" s="188" t="s">
        <v>3728</v>
      </c>
      <c r="G1626" s="9" t="s">
        <v>34</v>
      </c>
      <c r="H1626" s="9" t="s">
        <v>31</v>
      </c>
      <c r="I1626" s="9" t="s">
        <v>3501</v>
      </c>
      <c r="J1626" s="9" t="s">
        <v>29</v>
      </c>
      <c r="K1626" s="9">
        <v>2016</v>
      </c>
      <c r="L1626" s="9" t="s">
        <v>46</v>
      </c>
      <c r="Y1626" s="9" t="s">
        <v>5936</v>
      </c>
      <c r="Z1626" s="9" t="s">
        <v>1210</v>
      </c>
      <c r="AA1626" s="9" t="s">
        <v>4758</v>
      </c>
      <c r="AB1626" s="9" t="s">
        <v>1038</v>
      </c>
    </row>
    <row r="1627" spans="1:28" x14ac:dyDescent="0.2">
      <c r="A1627" s="9">
        <v>426632</v>
      </c>
      <c r="B1627" s="9" t="s">
        <v>3729</v>
      </c>
      <c r="C1627" s="9" t="s">
        <v>767</v>
      </c>
      <c r="D1627" s="9" t="s">
        <v>3730</v>
      </c>
      <c r="E1627" s="9" t="s">
        <v>92</v>
      </c>
      <c r="F1627" s="188">
        <v>36509</v>
      </c>
      <c r="G1627" s="9" t="s">
        <v>3731</v>
      </c>
      <c r="H1627" s="9" t="s">
        <v>31</v>
      </c>
      <c r="I1627" s="9" t="s">
        <v>3501</v>
      </c>
      <c r="L1627" s="9" t="s">
        <v>34</v>
      </c>
      <c r="Y1627" s="9" t="s">
        <v>5937</v>
      </c>
      <c r="Z1627" s="9" t="s">
        <v>5938</v>
      </c>
      <c r="AA1627" s="9" t="s">
        <v>5939</v>
      </c>
      <c r="AB1627" s="9" t="s">
        <v>5940</v>
      </c>
    </row>
    <row r="1628" spans="1:28" x14ac:dyDescent="0.2">
      <c r="A1628" s="9">
        <v>426639</v>
      </c>
      <c r="B1628" s="9" t="s">
        <v>3732</v>
      </c>
      <c r="C1628" s="9" t="s">
        <v>316</v>
      </c>
      <c r="D1628" s="9" t="s">
        <v>852</v>
      </c>
      <c r="E1628" s="9" t="s">
        <v>92</v>
      </c>
      <c r="F1628" s="188">
        <v>35194</v>
      </c>
      <c r="G1628" s="9" t="s">
        <v>34</v>
      </c>
      <c r="H1628" s="9" t="s">
        <v>31</v>
      </c>
      <c r="I1628" s="9" t="s">
        <v>3501</v>
      </c>
      <c r="J1628" s="9" t="s">
        <v>29</v>
      </c>
      <c r="K1628" s="9">
        <v>2015</v>
      </c>
      <c r="L1628" s="9" t="s">
        <v>34</v>
      </c>
      <c r="Y1628" s="9" t="s">
        <v>5941</v>
      </c>
      <c r="Z1628" s="9" t="s">
        <v>5942</v>
      </c>
      <c r="AA1628" s="9" t="s">
        <v>5050</v>
      </c>
      <c r="AB1628" s="9" t="s">
        <v>5943</v>
      </c>
    </row>
    <row r="1629" spans="1:28" x14ac:dyDescent="0.2">
      <c r="A1629" s="9">
        <v>426707</v>
      </c>
      <c r="B1629" s="9" t="s">
        <v>3733</v>
      </c>
      <c r="C1629" s="9" t="s">
        <v>800</v>
      </c>
      <c r="D1629" s="9" t="s">
        <v>3734</v>
      </c>
      <c r="E1629" s="9" t="s">
        <v>92</v>
      </c>
      <c r="H1629" s="9" t="s">
        <v>31</v>
      </c>
      <c r="I1629" s="9" t="s">
        <v>3501</v>
      </c>
      <c r="J1629" s="9" t="s">
        <v>29</v>
      </c>
      <c r="K1629" s="9">
        <v>2017</v>
      </c>
      <c r="L1629" s="9" t="s">
        <v>46</v>
      </c>
      <c r="Y1629" s="9" t="s">
        <v>5944</v>
      </c>
      <c r="Z1629" s="9" t="s">
        <v>5005</v>
      </c>
      <c r="AA1629" s="9" t="s">
        <v>4225</v>
      </c>
      <c r="AB1629" s="9" t="s">
        <v>1123</v>
      </c>
    </row>
    <row r="1630" spans="1:28" x14ac:dyDescent="0.2">
      <c r="A1630" s="9">
        <v>426725</v>
      </c>
      <c r="B1630" s="9" t="s">
        <v>3735</v>
      </c>
      <c r="C1630" s="9" t="s">
        <v>339</v>
      </c>
      <c r="D1630" s="9" t="s">
        <v>979</v>
      </c>
      <c r="E1630" s="9" t="s">
        <v>92</v>
      </c>
      <c r="F1630" s="188">
        <v>34371</v>
      </c>
      <c r="G1630" s="9" t="s">
        <v>1998</v>
      </c>
      <c r="H1630" s="9" t="s">
        <v>31</v>
      </c>
      <c r="I1630" s="9" t="s">
        <v>3501</v>
      </c>
      <c r="J1630" s="9" t="s">
        <v>32</v>
      </c>
      <c r="K1630" s="9">
        <v>2019</v>
      </c>
      <c r="L1630" s="9" t="s">
        <v>34</v>
      </c>
      <c r="Y1630" s="9" t="s">
        <v>5945</v>
      </c>
      <c r="Z1630" s="9" t="s">
        <v>5946</v>
      </c>
      <c r="AA1630" s="9" t="s">
        <v>1066</v>
      </c>
      <c r="AB1630" s="9" t="s">
        <v>1054</v>
      </c>
    </row>
    <row r="1631" spans="1:28" x14ac:dyDescent="0.2">
      <c r="A1631" s="9">
        <v>426741</v>
      </c>
      <c r="B1631" s="9" t="s">
        <v>3736</v>
      </c>
      <c r="C1631" s="9" t="s">
        <v>332</v>
      </c>
      <c r="D1631" s="9" t="s">
        <v>3737</v>
      </c>
      <c r="E1631" s="9" t="s">
        <v>92</v>
      </c>
      <c r="F1631" s="188">
        <v>36238</v>
      </c>
      <c r="G1631" s="9" t="s">
        <v>301</v>
      </c>
      <c r="H1631" s="9" t="s">
        <v>31</v>
      </c>
      <c r="I1631" s="9" t="s">
        <v>3501</v>
      </c>
      <c r="J1631" s="9" t="s">
        <v>29</v>
      </c>
      <c r="K1631" s="9">
        <v>2018</v>
      </c>
      <c r="L1631" s="9" t="s">
        <v>46</v>
      </c>
      <c r="Y1631" s="9" t="s">
        <v>5947</v>
      </c>
      <c r="Z1631" s="9" t="s">
        <v>1225</v>
      </c>
      <c r="AA1631" s="9" t="s">
        <v>1046</v>
      </c>
      <c r="AB1631" s="9" t="s">
        <v>1072</v>
      </c>
    </row>
    <row r="1632" spans="1:28" x14ac:dyDescent="0.2">
      <c r="A1632" s="9">
        <v>426764</v>
      </c>
      <c r="B1632" s="9" t="s">
        <v>3738</v>
      </c>
      <c r="C1632" s="9" t="s">
        <v>838</v>
      </c>
      <c r="D1632" s="9" t="s">
        <v>3237</v>
      </c>
      <c r="E1632" s="9" t="s">
        <v>92</v>
      </c>
      <c r="F1632" s="188">
        <v>34335</v>
      </c>
      <c r="H1632" s="9" t="s">
        <v>31</v>
      </c>
      <c r="I1632" s="9" t="s">
        <v>3501</v>
      </c>
      <c r="J1632" s="9" t="s">
        <v>29</v>
      </c>
      <c r="K1632" s="9">
        <v>2011</v>
      </c>
      <c r="L1632" s="9" t="s">
        <v>46</v>
      </c>
      <c r="Y1632" s="9" t="s">
        <v>5948</v>
      </c>
      <c r="Z1632" s="9" t="s">
        <v>5472</v>
      </c>
      <c r="AA1632" s="9" t="s">
        <v>1308</v>
      </c>
      <c r="AB1632" s="9" t="s">
        <v>1054</v>
      </c>
    </row>
    <row r="1633" spans="1:28" x14ac:dyDescent="0.2">
      <c r="A1633" s="9">
        <v>426794</v>
      </c>
      <c r="B1633" s="9" t="s">
        <v>3739</v>
      </c>
      <c r="C1633" s="9" t="s">
        <v>302</v>
      </c>
      <c r="D1633" s="9" t="s">
        <v>732</v>
      </c>
      <c r="E1633" s="9" t="s">
        <v>92</v>
      </c>
      <c r="F1633" s="188" t="s">
        <v>3740</v>
      </c>
      <c r="G1633" s="9" t="s">
        <v>482</v>
      </c>
      <c r="H1633" s="9" t="s">
        <v>31</v>
      </c>
      <c r="I1633" s="9" t="s">
        <v>3501</v>
      </c>
      <c r="J1633" s="9" t="s">
        <v>32</v>
      </c>
      <c r="K1633" s="9">
        <v>2018</v>
      </c>
      <c r="L1633" s="9" t="s">
        <v>34</v>
      </c>
      <c r="Y1633" s="9" t="s">
        <v>5949</v>
      </c>
      <c r="Z1633" s="9" t="s">
        <v>1045</v>
      </c>
      <c r="AA1633" s="9" t="s">
        <v>5950</v>
      </c>
      <c r="AB1633" s="9" t="s">
        <v>5951</v>
      </c>
    </row>
    <row r="1634" spans="1:28" x14ac:dyDescent="0.2">
      <c r="A1634" s="9">
        <v>426800</v>
      </c>
      <c r="B1634" s="9" t="s">
        <v>3741</v>
      </c>
      <c r="C1634" s="9" t="s">
        <v>409</v>
      </c>
      <c r="D1634" s="9" t="s">
        <v>378</v>
      </c>
      <c r="E1634" s="9" t="s">
        <v>92</v>
      </c>
      <c r="F1634" s="188">
        <v>35646</v>
      </c>
      <c r="G1634" s="9" t="s">
        <v>34</v>
      </c>
      <c r="H1634" s="9" t="s">
        <v>31</v>
      </c>
      <c r="I1634" s="9" t="s">
        <v>3501</v>
      </c>
      <c r="J1634" s="9" t="s">
        <v>32</v>
      </c>
      <c r="K1634" s="9">
        <v>2017</v>
      </c>
      <c r="L1634" s="9" t="s">
        <v>34</v>
      </c>
      <c r="Y1634" s="9" t="s">
        <v>5952</v>
      </c>
      <c r="Z1634" s="9" t="s">
        <v>1101</v>
      </c>
      <c r="AA1634" s="9" t="s">
        <v>5953</v>
      </c>
      <c r="AB1634" s="9" t="s">
        <v>1071</v>
      </c>
    </row>
    <row r="1635" spans="1:28" x14ac:dyDescent="0.2">
      <c r="A1635" s="9">
        <v>426801</v>
      </c>
      <c r="B1635" s="9" t="s">
        <v>3742</v>
      </c>
      <c r="C1635" s="9" t="s">
        <v>616</v>
      </c>
      <c r="D1635" s="9" t="s">
        <v>3743</v>
      </c>
      <c r="E1635" s="9" t="s">
        <v>92</v>
      </c>
      <c r="F1635" s="188">
        <v>36206</v>
      </c>
      <c r="G1635" s="9" t="s">
        <v>34</v>
      </c>
      <c r="H1635" s="9" t="s">
        <v>31</v>
      </c>
      <c r="I1635" s="9" t="s">
        <v>3501</v>
      </c>
      <c r="J1635" s="9" t="s">
        <v>29</v>
      </c>
      <c r="K1635" s="9">
        <v>2018</v>
      </c>
      <c r="L1635" s="9" t="s">
        <v>34</v>
      </c>
    </row>
    <row r="1636" spans="1:28" x14ac:dyDescent="0.2">
      <c r="A1636" s="9">
        <v>426817</v>
      </c>
      <c r="B1636" s="9" t="s">
        <v>3744</v>
      </c>
      <c r="C1636" s="9" t="s">
        <v>2804</v>
      </c>
      <c r="D1636" s="9" t="s">
        <v>979</v>
      </c>
      <c r="E1636" s="9" t="s">
        <v>92</v>
      </c>
      <c r="H1636" s="9" t="s">
        <v>35</v>
      </c>
      <c r="I1636" s="9" t="s">
        <v>3501</v>
      </c>
      <c r="J1636" s="9" t="s">
        <v>29</v>
      </c>
      <c r="K1636" s="9">
        <v>2016</v>
      </c>
      <c r="L1636" s="9" t="s">
        <v>34</v>
      </c>
      <c r="Y1636" s="9" t="s">
        <v>5954</v>
      </c>
      <c r="Z1636" s="9" t="s">
        <v>5955</v>
      </c>
      <c r="AA1636" s="9" t="s">
        <v>1132</v>
      </c>
      <c r="AB1636" s="9" t="s">
        <v>1049</v>
      </c>
    </row>
    <row r="1637" spans="1:28" x14ac:dyDescent="0.2">
      <c r="A1637" s="9">
        <v>426831</v>
      </c>
      <c r="B1637" s="9" t="s">
        <v>3745</v>
      </c>
      <c r="C1637" s="9" t="s">
        <v>417</v>
      </c>
      <c r="D1637" s="9" t="s">
        <v>577</v>
      </c>
      <c r="E1637" s="9" t="s">
        <v>93</v>
      </c>
      <c r="F1637" s="188">
        <v>35435</v>
      </c>
      <c r="G1637" s="9" t="s">
        <v>86</v>
      </c>
      <c r="H1637" s="9" t="s">
        <v>31</v>
      </c>
      <c r="I1637" s="9" t="s">
        <v>3501</v>
      </c>
      <c r="J1637" s="9" t="s">
        <v>32</v>
      </c>
      <c r="K1637" s="9" t="s">
        <v>859</v>
      </c>
      <c r="L1637" s="9" t="s">
        <v>86</v>
      </c>
      <c r="Y1637" s="9" t="s">
        <v>5956</v>
      </c>
      <c r="Z1637" s="9" t="s">
        <v>1238</v>
      </c>
      <c r="AA1637" s="9" t="s">
        <v>4794</v>
      </c>
      <c r="AB1637" s="9" t="s">
        <v>1115</v>
      </c>
    </row>
    <row r="1638" spans="1:28" x14ac:dyDescent="0.2">
      <c r="A1638" s="9">
        <v>426840</v>
      </c>
      <c r="B1638" s="9" t="s">
        <v>3746</v>
      </c>
      <c r="C1638" s="9" t="s">
        <v>373</v>
      </c>
      <c r="D1638" s="9" t="s">
        <v>3747</v>
      </c>
      <c r="E1638" s="9" t="s">
        <v>93</v>
      </c>
      <c r="F1638" s="188">
        <v>36175</v>
      </c>
      <c r="H1638" s="9" t="s">
        <v>31</v>
      </c>
      <c r="I1638" s="9" t="s">
        <v>3501</v>
      </c>
      <c r="J1638" s="9" t="s">
        <v>32</v>
      </c>
      <c r="K1638" s="9">
        <v>2016</v>
      </c>
      <c r="L1638" s="9" t="s">
        <v>53</v>
      </c>
      <c r="Y1638" s="9" t="s">
        <v>5957</v>
      </c>
      <c r="Z1638" s="9" t="s">
        <v>5958</v>
      </c>
      <c r="AA1638" s="9" t="s">
        <v>5959</v>
      </c>
      <c r="AB1638" s="9" t="s">
        <v>5960</v>
      </c>
    </row>
    <row r="1639" spans="1:28" x14ac:dyDescent="0.2">
      <c r="A1639" s="9">
        <v>426846</v>
      </c>
      <c r="B1639" s="9" t="s">
        <v>3748</v>
      </c>
      <c r="C1639" s="9" t="s">
        <v>284</v>
      </c>
      <c r="D1639" s="9" t="s">
        <v>503</v>
      </c>
      <c r="E1639" s="9" t="s">
        <v>93</v>
      </c>
      <c r="F1639" s="188">
        <v>35796</v>
      </c>
      <c r="G1639" s="9" t="s">
        <v>66</v>
      </c>
      <c r="H1639" s="9" t="s">
        <v>31</v>
      </c>
      <c r="I1639" s="9" t="s">
        <v>3501</v>
      </c>
      <c r="J1639" s="9" t="s">
        <v>29</v>
      </c>
      <c r="K1639" s="9">
        <v>2016</v>
      </c>
      <c r="L1639" s="9" t="s">
        <v>56</v>
      </c>
      <c r="Y1639" s="9" t="s">
        <v>5961</v>
      </c>
      <c r="Z1639" s="9" t="s">
        <v>1096</v>
      </c>
      <c r="AA1639" s="9" t="s">
        <v>1305</v>
      </c>
      <c r="AB1639" s="9" t="s">
        <v>5962</v>
      </c>
    </row>
    <row r="1640" spans="1:28" x14ac:dyDescent="0.2">
      <c r="A1640" s="9">
        <v>426861</v>
      </c>
      <c r="B1640" s="9" t="s">
        <v>3749</v>
      </c>
      <c r="C1640" s="9" t="s">
        <v>284</v>
      </c>
      <c r="D1640" s="9" t="s">
        <v>3750</v>
      </c>
      <c r="E1640" s="9" t="s">
        <v>93</v>
      </c>
      <c r="F1640" s="188">
        <v>37073</v>
      </c>
      <c r="G1640" s="9" t="s">
        <v>268</v>
      </c>
      <c r="H1640" s="9" t="s">
        <v>31</v>
      </c>
      <c r="I1640" s="9" t="s">
        <v>3501</v>
      </c>
      <c r="J1640" s="9" t="s">
        <v>32</v>
      </c>
      <c r="K1640" s="9">
        <v>2018</v>
      </c>
      <c r="L1640" s="9" t="s">
        <v>34</v>
      </c>
      <c r="Y1640" s="9" t="s">
        <v>5963</v>
      </c>
      <c r="Z1640" s="9" t="s">
        <v>1184</v>
      </c>
      <c r="AA1640" s="9" t="s">
        <v>1259</v>
      </c>
      <c r="AB1640" s="9" t="s">
        <v>1200</v>
      </c>
    </row>
    <row r="1641" spans="1:28" x14ac:dyDescent="0.2">
      <c r="A1641" s="9">
        <v>426899</v>
      </c>
      <c r="B1641" s="9" t="s">
        <v>3751</v>
      </c>
      <c r="C1641" s="9" t="s">
        <v>713</v>
      </c>
      <c r="D1641" s="9" t="s">
        <v>531</v>
      </c>
      <c r="E1641" s="9" t="s">
        <v>92</v>
      </c>
      <c r="F1641" s="188">
        <v>36701</v>
      </c>
      <c r="G1641" s="9" t="s">
        <v>759</v>
      </c>
      <c r="H1641" s="9" t="s">
        <v>31</v>
      </c>
      <c r="I1641" s="9" t="s">
        <v>3501</v>
      </c>
      <c r="J1641" s="9" t="s">
        <v>29</v>
      </c>
      <c r="K1641" s="9">
        <v>2018</v>
      </c>
      <c r="L1641" s="9" t="s">
        <v>46</v>
      </c>
    </row>
    <row r="1642" spans="1:28" x14ac:dyDescent="0.2">
      <c r="A1642" s="9">
        <v>426904</v>
      </c>
      <c r="B1642" s="9" t="s">
        <v>3752</v>
      </c>
      <c r="C1642" s="9" t="s">
        <v>665</v>
      </c>
      <c r="D1642" s="9" t="s">
        <v>267</v>
      </c>
      <c r="E1642" s="9" t="s">
        <v>93</v>
      </c>
      <c r="F1642" s="188">
        <v>35521</v>
      </c>
      <c r="G1642" s="9" t="s">
        <v>273</v>
      </c>
      <c r="H1642" s="9" t="s">
        <v>31</v>
      </c>
      <c r="I1642" s="9" t="s">
        <v>3501</v>
      </c>
      <c r="J1642" s="9" t="s">
        <v>29</v>
      </c>
      <c r="K1642" s="9">
        <v>2015</v>
      </c>
      <c r="L1642" s="9" t="s">
        <v>46</v>
      </c>
      <c r="Y1642" s="9" t="s">
        <v>1143</v>
      </c>
      <c r="Z1642" s="9" t="s">
        <v>1144</v>
      </c>
      <c r="AA1642" s="9" t="s">
        <v>1145</v>
      </c>
      <c r="AB1642" s="9" t="s">
        <v>1146</v>
      </c>
    </row>
    <row r="1643" spans="1:28" x14ac:dyDescent="0.2">
      <c r="A1643" s="9">
        <v>426911</v>
      </c>
      <c r="B1643" s="9" t="s">
        <v>3753</v>
      </c>
      <c r="C1643" s="9" t="s">
        <v>3754</v>
      </c>
      <c r="D1643" s="9" t="s">
        <v>3755</v>
      </c>
      <c r="E1643" s="9" t="s">
        <v>93</v>
      </c>
      <c r="F1643" s="188">
        <v>35798</v>
      </c>
      <c r="G1643" s="9" t="s">
        <v>86</v>
      </c>
      <c r="H1643" s="9" t="s">
        <v>31</v>
      </c>
      <c r="I1643" s="9" t="s">
        <v>3501</v>
      </c>
      <c r="J1643" s="9" t="s">
        <v>29</v>
      </c>
      <c r="K1643" s="9">
        <v>2016</v>
      </c>
      <c r="L1643" s="9" t="s">
        <v>86</v>
      </c>
      <c r="Y1643" s="9" t="s">
        <v>5964</v>
      </c>
      <c r="Z1643" s="9" t="s">
        <v>5965</v>
      </c>
      <c r="AA1643" s="9" t="s">
        <v>5966</v>
      </c>
      <c r="AB1643" s="9" t="s">
        <v>5967</v>
      </c>
    </row>
    <row r="1644" spans="1:28" x14ac:dyDescent="0.2">
      <c r="A1644" s="9">
        <v>426922</v>
      </c>
      <c r="B1644" s="9" t="s">
        <v>3756</v>
      </c>
      <c r="C1644" s="9" t="s">
        <v>3757</v>
      </c>
      <c r="D1644" s="9" t="s">
        <v>610</v>
      </c>
      <c r="E1644" s="9" t="s">
        <v>93</v>
      </c>
      <c r="F1644" s="188">
        <v>35160</v>
      </c>
      <c r="G1644" s="9" t="s">
        <v>34</v>
      </c>
      <c r="H1644" s="9" t="s">
        <v>31</v>
      </c>
      <c r="I1644" s="9" t="s">
        <v>3501</v>
      </c>
      <c r="J1644" s="9" t="s">
        <v>29</v>
      </c>
      <c r="K1644" s="9">
        <v>2014</v>
      </c>
      <c r="L1644" s="9" t="s">
        <v>46</v>
      </c>
      <c r="Y1644" s="9" t="s">
        <v>5968</v>
      </c>
      <c r="Z1644" s="9" t="s">
        <v>5969</v>
      </c>
      <c r="AA1644" s="9" t="s">
        <v>5970</v>
      </c>
      <c r="AB1644" s="9" t="s">
        <v>1072</v>
      </c>
    </row>
    <row r="1645" spans="1:28" x14ac:dyDescent="0.2">
      <c r="A1645" s="9">
        <v>426961</v>
      </c>
      <c r="B1645" s="9" t="s">
        <v>3758</v>
      </c>
      <c r="C1645" s="9" t="s">
        <v>3759</v>
      </c>
      <c r="D1645" s="9" t="s">
        <v>915</v>
      </c>
      <c r="E1645" s="9" t="s">
        <v>93</v>
      </c>
      <c r="H1645" s="9" t="s">
        <v>54</v>
      </c>
      <c r="I1645" s="9" t="s">
        <v>3501</v>
      </c>
      <c r="J1645" s="9" t="s">
        <v>29</v>
      </c>
      <c r="K1645" s="9">
        <v>2017</v>
      </c>
      <c r="L1645" s="9" t="s">
        <v>53</v>
      </c>
      <c r="Y1645" s="9" t="s">
        <v>5971</v>
      </c>
      <c r="Z1645" s="9" t="s">
        <v>5972</v>
      </c>
      <c r="AA1645" s="9" t="s">
        <v>1198</v>
      </c>
      <c r="AB1645" s="9" t="s">
        <v>5973</v>
      </c>
    </row>
    <row r="1646" spans="1:28" x14ac:dyDescent="0.2">
      <c r="A1646" s="9">
        <v>426969</v>
      </c>
      <c r="B1646" s="9" t="s">
        <v>3760</v>
      </c>
      <c r="C1646" s="9" t="s">
        <v>896</v>
      </c>
      <c r="D1646" s="9" t="s">
        <v>272</v>
      </c>
      <c r="E1646" s="9" t="s">
        <v>93</v>
      </c>
      <c r="F1646" s="188">
        <v>36259</v>
      </c>
      <c r="G1646" s="9" t="s">
        <v>367</v>
      </c>
      <c r="H1646" s="9" t="s">
        <v>31</v>
      </c>
      <c r="I1646" s="9" t="s">
        <v>3501</v>
      </c>
      <c r="J1646" s="9" t="s">
        <v>32</v>
      </c>
      <c r="K1646" s="9" t="s">
        <v>450</v>
      </c>
      <c r="L1646" s="9" t="s">
        <v>34</v>
      </c>
      <c r="Y1646" s="9" t="s">
        <v>5974</v>
      </c>
      <c r="Z1646" s="9" t="s">
        <v>5975</v>
      </c>
      <c r="AA1646" s="9" t="s">
        <v>3850</v>
      </c>
      <c r="AB1646" s="9" t="s">
        <v>5976</v>
      </c>
    </row>
    <row r="1647" spans="1:28" x14ac:dyDescent="0.2">
      <c r="A1647" s="9">
        <v>426984</v>
      </c>
      <c r="B1647" s="9" t="s">
        <v>3761</v>
      </c>
      <c r="C1647" s="9" t="s">
        <v>521</v>
      </c>
      <c r="D1647" s="9" t="s">
        <v>401</v>
      </c>
      <c r="E1647" s="9" t="s">
        <v>93</v>
      </c>
      <c r="F1647" s="188">
        <v>31783</v>
      </c>
      <c r="G1647" s="9" t="s">
        <v>34</v>
      </c>
      <c r="H1647" s="9" t="s">
        <v>31</v>
      </c>
      <c r="I1647" s="9" t="s">
        <v>3501</v>
      </c>
      <c r="J1647" s="9" t="s">
        <v>32</v>
      </c>
      <c r="K1647" s="9">
        <v>2019</v>
      </c>
      <c r="L1647" s="9" t="s">
        <v>34</v>
      </c>
      <c r="Y1647" s="9" t="s">
        <v>5977</v>
      </c>
      <c r="Z1647" s="9" t="s">
        <v>5978</v>
      </c>
      <c r="AA1647" s="9" t="s">
        <v>5979</v>
      </c>
      <c r="AB1647" s="9" t="s">
        <v>1049</v>
      </c>
    </row>
    <row r="1648" spans="1:28" x14ac:dyDescent="0.2">
      <c r="A1648" s="9">
        <v>426993</v>
      </c>
      <c r="B1648" s="9" t="s">
        <v>3762</v>
      </c>
      <c r="C1648" s="9" t="s">
        <v>995</v>
      </c>
      <c r="D1648" s="9" t="s">
        <v>1029</v>
      </c>
      <c r="E1648" s="9" t="s">
        <v>93</v>
      </c>
      <c r="F1648" s="188">
        <v>36070</v>
      </c>
      <c r="G1648" s="9" t="s">
        <v>1023</v>
      </c>
      <c r="H1648" s="9" t="s">
        <v>35</v>
      </c>
      <c r="I1648" s="9" t="s">
        <v>3501</v>
      </c>
      <c r="J1648" s="9" t="s">
        <v>32</v>
      </c>
      <c r="K1648" s="9">
        <v>2016</v>
      </c>
      <c r="L1648" s="9" t="s">
        <v>34</v>
      </c>
      <c r="Y1648" s="9" t="s">
        <v>5980</v>
      </c>
      <c r="Z1648" s="9" t="s">
        <v>5981</v>
      </c>
      <c r="AA1648" s="9" t="s">
        <v>5156</v>
      </c>
      <c r="AB1648" s="9" t="s">
        <v>1072</v>
      </c>
    </row>
    <row r="1649" spans="1:28" x14ac:dyDescent="0.2">
      <c r="A1649" s="9">
        <v>426994</v>
      </c>
      <c r="B1649" s="9" t="s">
        <v>3763</v>
      </c>
      <c r="C1649" s="9" t="s">
        <v>270</v>
      </c>
      <c r="D1649" s="9" t="s">
        <v>739</v>
      </c>
      <c r="E1649" s="9" t="s">
        <v>93</v>
      </c>
      <c r="H1649" s="9" t="s">
        <v>31</v>
      </c>
      <c r="I1649" s="9" t="s">
        <v>3501</v>
      </c>
      <c r="J1649" s="9" t="s">
        <v>29</v>
      </c>
      <c r="K1649" s="9">
        <v>2015</v>
      </c>
      <c r="L1649" s="9" t="s">
        <v>46</v>
      </c>
      <c r="Y1649" s="9" t="s">
        <v>5982</v>
      </c>
      <c r="Z1649" s="9" t="s">
        <v>1056</v>
      </c>
      <c r="AA1649" s="9" t="s">
        <v>5983</v>
      </c>
      <c r="AB1649" s="9" t="s">
        <v>5984</v>
      </c>
    </row>
    <row r="1650" spans="1:28" x14ac:dyDescent="0.2">
      <c r="A1650" s="9">
        <v>427020</v>
      </c>
      <c r="B1650" s="9" t="s">
        <v>3764</v>
      </c>
      <c r="C1650" s="9" t="s">
        <v>405</v>
      </c>
      <c r="D1650" s="9" t="s">
        <v>503</v>
      </c>
      <c r="E1650" s="9" t="s">
        <v>93</v>
      </c>
      <c r="F1650" s="188" t="s">
        <v>3765</v>
      </c>
      <c r="G1650" s="9" t="s">
        <v>34</v>
      </c>
      <c r="H1650" s="9" t="s">
        <v>35</v>
      </c>
      <c r="I1650" s="9" t="s">
        <v>3501</v>
      </c>
      <c r="J1650" s="9" t="s">
        <v>32</v>
      </c>
      <c r="K1650" s="9">
        <v>2017</v>
      </c>
      <c r="L1650" s="9" t="s">
        <v>34</v>
      </c>
      <c r="Y1650" s="9" t="s">
        <v>5985</v>
      </c>
      <c r="Z1650" s="9" t="s">
        <v>5986</v>
      </c>
      <c r="AA1650" s="9" t="s">
        <v>5987</v>
      </c>
      <c r="AB1650" s="9" t="s">
        <v>1054</v>
      </c>
    </row>
    <row r="1651" spans="1:28" x14ac:dyDescent="0.2">
      <c r="A1651" s="9">
        <v>427023</v>
      </c>
      <c r="B1651" s="9" t="s">
        <v>3766</v>
      </c>
      <c r="C1651" s="9" t="s">
        <v>2055</v>
      </c>
      <c r="D1651" s="9" t="s">
        <v>3767</v>
      </c>
      <c r="E1651" s="9" t="s">
        <v>93</v>
      </c>
      <c r="F1651" s="188">
        <v>30689</v>
      </c>
      <c r="G1651" s="9" t="s">
        <v>315</v>
      </c>
      <c r="H1651" s="9" t="s">
        <v>31</v>
      </c>
      <c r="I1651" s="9" t="s">
        <v>3501</v>
      </c>
      <c r="J1651" s="9" t="s">
        <v>32</v>
      </c>
      <c r="K1651" s="9">
        <v>2001</v>
      </c>
      <c r="L1651" s="9" t="s">
        <v>46</v>
      </c>
      <c r="Y1651" s="9" t="s">
        <v>5988</v>
      </c>
      <c r="Z1651" s="9" t="s">
        <v>5989</v>
      </c>
      <c r="AA1651" s="9" t="s">
        <v>5990</v>
      </c>
      <c r="AB1651" s="9" t="s">
        <v>5991</v>
      </c>
    </row>
    <row r="1652" spans="1:28" x14ac:dyDescent="0.2">
      <c r="A1652" s="9">
        <v>427027</v>
      </c>
      <c r="B1652" s="9" t="s">
        <v>3768</v>
      </c>
      <c r="C1652" s="9" t="s">
        <v>766</v>
      </c>
      <c r="D1652" s="9" t="s">
        <v>3769</v>
      </c>
      <c r="E1652" s="9" t="s">
        <v>93</v>
      </c>
      <c r="F1652" s="188">
        <v>34394</v>
      </c>
      <c r="H1652" s="9" t="s">
        <v>31</v>
      </c>
      <c r="I1652" s="9" t="s">
        <v>3501</v>
      </c>
      <c r="J1652" s="9" t="s">
        <v>32</v>
      </c>
      <c r="K1652" s="9">
        <v>2011</v>
      </c>
      <c r="L1652" s="9" t="s">
        <v>34</v>
      </c>
      <c r="Y1652" s="9" t="s">
        <v>5992</v>
      </c>
      <c r="Z1652" s="9" t="s">
        <v>1156</v>
      </c>
      <c r="AA1652" s="9" t="s">
        <v>1101</v>
      </c>
      <c r="AB1652" s="9" t="s">
        <v>1072</v>
      </c>
    </row>
    <row r="1653" spans="1:28" x14ac:dyDescent="0.2">
      <c r="A1653" s="9">
        <v>427033</v>
      </c>
      <c r="B1653" s="9" t="s">
        <v>2021</v>
      </c>
      <c r="C1653" s="9" t="s">
        <v>417</v>
      </c>
      <c r="D1653" s="9" t="s">
        <v>370</v>
      </c>
      <c r="E1653" s="9" t="s">
        <v>92</v>
      </c>
      <c r="F1653" s="188">
        <v>31608</v>
      </c>
      <c r="G1653" s="9" t="s">
        <v>315</v>
      </c>
      <c r="H1653" s="9" t="s">
        <v>31</v>
      </c>
      <c r="I1653" s="9" t="s">
        <v>3501</v>
      </c>
      <c r="J1653" s="9" t="s">
        <v>29</v>
      </c>
      <c r="K1653" s="9">
        <v>2004</v>
      </c>
      <c r="L1653" s="9" t="s">
        <v>46</v>
      </c>
      <c r="Y1653" s="9" t="s">
        <v>5993</v>
      </c>
      <c r="Z1653" s="9" t="s">
        <v>1274</v>
      </c>
      <c r="AA1653" s="9" t="s">
        <v>1139</v>
      </c>
      <c r="AB1653" s="9" t="s">
        <v>5994</v>
      </c>
    </row>
    <row r="1654" spans="1:28" x14ac:dyDescent="0.2">
      <c r="A1654" s="9">
        <v>427045</v>
      </c>
      <c r="B1654" s="9" t="s">
        <v>3770</v>
      </c>
      <c r="C1654" s="9" t="s">
        <v>284</v>
      </c>
      <c r="D1654" s="9" t="s">
        <v>544</v>
      </c>
      <c r="E1654" s="9" t="s">
        <v>92</v>
      </c>
      <c r="F1654" s="188">
        <v>34700</v>
      </c>
      <c r="G1654" s="9" t="s">
        <v>825</v>
      </c>
      <c r="H1654" s="9" t="s">
        <v>31</v>
      </c>
      <c r="I1654" s="9" t="s">
        <v>3501</v>
      </c>
      <c r="J1654" s="9" t="s">
        <v>29</v>
      </c>
      <c r="K1654" s="9">
        <v>2012</v>
      </c>
      <c r="L1654" s="9" t="s">
        <v>46</v>
      </c>
      <c r="Y1654" s="9" t="s">
        <v>5995</v>
      </c>
      <c r="Z1654" s="9" t="s">
        <v>1084</v>
      </c>
      <c r="AA1654" s="9" t="s">
        <v>5996</v>
      </c>
      <c r="AB1654" s="9" t="s">
        <v>1072</v>
      </c>
    </row>
    <row r="1655" spans="1:28" x14ac:dyDescent="0.2">
      <c r="A1655" s="9">
        <v>427046</v>
      </c>
      <c r="B1655" s="9" t="s">
        <v>3771</v>
      </c>
      <c r="C1655" s="9" t="s">
        <v>749</v>
      </c>
      <c r="D1655" s="9" t="s">
        <v>329</v>
      </c>
      <c r="E1655" s="9" t="s">
        <v>93</v>
      </c>
      <c r="F1655" s="188">
        <v>35935</v>
      </c>
      <c r="G1655" s="9" t="s">
        <v>996</v>
      </c>
      <c r="H1655" s="9" t="s">
        <v>31</v>
      </c>
      <c r="I1655" s="9" t="s">
        <v>3501</v>
      </c>
      <c r="J1655" s="9" t="s">
        <v>29</v>
      </c>
      <c r="K1655" s="9">
        <v>2017</v>
      </c>
      <c r="L1655" s="9" t="s">
        <v>34</v>
      </c>
      <c r="Y1655" s="9" t="s">
        <v>5997</v>
      </c>
      <c r="Z1655" s="9" t="s">
        <v>1251</v>
      </c>
      <c r="AA1655" s="9" t="s">
        <v>1077</v>
      </c>
      <c r="AB1655" s="9" t="s">
        <v>1054</v>
      </c>
    </row>
    <row r="1656" spans="1:28" x14ac:dyDescent="0.2">
      <c r="A1656" s="9">
        <v>427048</v>
      </c>
      <c r="B1656" s="9" t="s">
        <v>3772</v>
      </c>
      <c r="C1656" s="9" t="s">
        <v>312</v>
      </c>
      <c r="D1656" s="9" t="s">
        <v>1021</v>
      </c>
      <c r="E1656" s="9" t="s">
        <v>93</v>
      </c>
      <c r="F1656" s="188">
        <v>34626</v>
      </c>
      <c r="G1656" s="9" t="s">
        <v>34</v>
      </c>
      <c r="H1656" s="9" t="s">
        <v>31</v>
      </c>
      <c r="I1656" s="9" t="s">
        <v>3501</v>
      </c>
      <c r="J1656" s="9" t="s">
        <v>32</v>
      </c>
      <c r="K1656" s="9">
        <v>2012</v>
      </c>
      <c r="L1656" s="9" t="s">
        <v>46</v>
      </c>
      <c r="Y1656" s="9" t="s">
        <v>5998</v>
      </c>
      <c r="Z1656" s="9" t="s">
        <v>5999</v>
      </c>
      <c r="AA1656" s="9" t="s">
        <v>6000</v>
      </c>
      <c r="AB1656" s="9" t="s">
        <v>1072</v>
      </c>
    </row>
    <row r="1657" spans="1:28" x14ac:dyDescent="0.2">
      <c r="A1657" s="9">
        <v>427055</v>
      </c>
      <c r="B1657" s="9" t="s">
        <v>3773</v>
      </c>
      <c r="C1657" s="9" t="s">
        <v>646</v>
      </c>
      <c r="D1657" s="9" t="s">
        <v>372</v>
      </c>
      <c r="E1657" s="9" t="s">
        <v>93</v>
      </c>
      <c r="F1657" s="188">
        <v>35089</v>
      </c>
      <c r="G1657" s="9" t="s">
        <v>3774</v>
      </c>
      <c r="H1657" s="9" t="s">
        <v>31</v>
      </c>
      <c r="I1657" s="9" t="s">
        <v>3501</v>
      </c>
      <c r="J1657" s="9" t="s">
        <v>29</v>
      </c>
      <c r="K1657" s="9">
        <v>2013</v>
      </c>
      <c r="L1657" s="9" t="s">
        <v>86</v>
      </c>
      <c r="Y1657" s="9" t="s">
        <v>6001</v>
      </c>
      <c r="Z1657" s="9" t="s">
        <v>6002</v>
      </c>
      <c r="AA1657" s="9" t="s">
        <v>6003</v>
      </c>
      <c r="AB1657" s="9" t="s">
        <v>6004</v>
      </c>
    </row>
    <row r="1658" spans="1:28" x14ac:dyDescent="0.2">
      <c r="A1658" s="9">
        <v>427076</v>
      </c>
      <c r="B1658" s="9" t="s">
        <v>3775</v>
      </c>
      <c r="C1658" s="9" t="s">
        <v>616</v>
      </c>
      <c r="D1658" s="9" t="s">
        <v>275</v>
      </c>
      <c r="E1658" s="9" t="s">
        <v>92</v>
      </c>
      <c r="F1658" s="188">
        <v>34960</v>
      </c>
      <c r="G1658" s="9" t="s">
        <v>34</v>
      </c>
      <c r="H1658" s="9" t="s">
        <v>31</v>
      </c>
      <c r="I1658" s="9" t="s">
        <v>3501</v>
      </c>
      <c r="J1658" s="9" t="s">
        <v>29</v>
      </c>
      <c r="K1658" s="9">
        <v>2013</v>
      </c>
      <c r="L1658" s="9" t="s">
        <v>34</v>
      </c>
      <c r="Y1658" s="9" t="s">
        <v>1143</v>
      </c>
      <c r="Z1658" s="9" t="s">
        <v>1144</v>
      </c>
      <c r="AA1658" s="9" t="s">
        <v>1145</v>
      </c>
      <c r="AB1658" s="9" t="s">
        <v>1146</v>
      </c>
    </row>
    <row r="1659" spans="1:28" x14ac:dyDescent="0.2">
      <c r="A1659" s="9">
        <v>427110</v>
      </c>
      <c r="B1659" s="9" t="s">
        <v>3776</v>
      </c>
      <c r="C1659" s="9" t="s">
        <v>3759</v>
      </c>
      <c r="D1659" s="9" t="s">
        <v>619</v>
      </c>
      <c r="E1659" s="9" t="s">
        <v>92</v>
      </c>
      <c r="F1659" s="188">
        <v>33970</v>
      </c>
      <c r="G1659" s="9" t="s">
        <v>34</v>
      </c>
      <c r="H1659" s="9" t="s">
        <v>31</v>
      </c>
      <c r="I1659" s="9" t="s">
        <v>3501</v>
      </c>
      <c r="J1659" s="9" t="s">
        <v>29</v>
      </c>
      <c r="K1659" s="9">
        <v>2012</v>
      </c>
      <c r="L1659" s="9" t="s">
        <v>34</v>
      </c>
      <c r="Y1659" s="9" t="s">
        <v>6005</v>
      </c>
      <c r="Z1659" s="9" t="s">
        <v>5972</v>
      </c>
      <c r="AA1659" s="9" t="s">
        <v>4931</v>
      </c>
      <c r="AB1659" s="9" t="s">
        <v>1049</v>
      </c>
    </row>
    <row r="1660" spans="1:28" x14ac:dyDescent="0.2">
      <c r="A1660" s="9">
        <v>427113</v>
      </c>
      <c r="B1660" s="9" t="s">
        <v>3777</v>
      </c>
      <c r="C1660" s="9" t="s">
        <v>3778</v>
      </c>
      <c r="D1660" s="9" t="s">
        <v>789</v>
      </c>
      <c r="E1660" s="9" t="s">
        <v>93</v>
      </c>
      <c r="F1660" s="188">
        <v>35124</v>
      </c>
      <c r="G1660" s="9" t="s">
        <v>601</v>
      </c>
      <c r="H1660" s="9" t="s">
        <v>31</v>
      </c>
      <c r="I1660" s="9" t="s">
        <v>3501</v>
      </c>
      <c r="J1660" s="9" t="s">
        <v>29</v>
      </c>
      <c r="K1660" s="9">
        <v>2014</v>
      </c>
      <c r="L1660" s="9" t="s">
        <v>46</v>
      </c>
      <c r="Y1660" s="9" t="s">
        <v>6006</v>
      </c>
      <c r="Z1660" s="9" t="s">
        <v>6007</v>
      </c>
      <c r="AA1660" s="9" t="s">
        <v>6008</v>
      </c>
      <c r="AB1660" s="9" t="s">
        <v>6009</v>
      </c>
    </row>
    <row r="1661" spans="1:28" x14ac:dyDescent="0.2">
      <c r="A1661" s="9">
        <v>427165</v>
      </c>
      <c r="B1661" s="9" t="s">
        <v>3779</v>
      </c>
      <c r="C1661" s="9" t="s">
        <v>341</v>
      </c>
      <c r="D1661" s="9" t="s">
        <v>295</v>
      </c>
      <c r="E1661" s="9" t="s">
        <v>93</v>
      </c>
      <c r="F1661" s="188">
        <v>35065</v>
      </c>
      <c r="G1661" s="9" t="s">
        <v>460</v>
      </c>
      <c r="H1661" s="9" t="s">
        <v>31</v>
      </c>
      <c r="I1661" s="9" t="s">
        <v>3501</v>
      </c>
      <c r="J1661" s="9" t="s">
        <v>32</v>
      </c>
      <c r="K1661" s="9">
        <v>2016</v>
      </c>
      <c r="L1661" s="9" t="s">
        <v>46</v>
      </c>
      <c r="Y1661" s="9" t="s">
        <v>6010</v>
      </c>
      <c r="Z1661" s="9" t="s">
        <v>6011</v>
      </c>
      <c r="AA1661" s="9" t="s">
        <v>4613</v>
      </c>
      <c r="AB1661" s="9" t="s">
        <v>1160</v>
      </c>
    </row>
    <row r="1662" spans="1:28" x14ac:dyDescent="0.2">
      <c r="A1662" s="9">
        <v>427177</v>
      </c>
      <c r="B1662" s="9" t="s">
        <v>3780</v>
      </c>
      <c r="C1662" s="9" t="s">
        <v>284</v>
      </c>
      <c r="D1662" s="9" t="s">
        <v>732</v>
      </c>
      <c r="E1662" s="9" t="s">
        <v>93</v>
      </c>
      <c r="F1662" s="188">
        <v>36602</v>
      </c>
      <c r="G1662" s="9" t="s">
        <v>301</v>
      </c>
      <c r="H1662" s="9" t="s">
        <v>31</v>
      </c>
      <c r="I1662" s="9" t="s">
        <v>3501</v>
      </c>
      <c r="J1662" s="9" t="s">
        <v>32</v>
      </c>
      <c r="K1662" s="9">
        <v>2018</v>
      </c>
      <c r="L1662" s="9" t="s">
        <v>34</v>
      </c>
      <c r="Y1662" s="9" t="s">
        <v>6012</v>
      </c>
      <c r="Z1662" s="9" t="s">
        <v>1075</v>
      </c>
      <c r="AA1662" s="9" t="s">
        <v>5950</v>
      </c>
      <c r="AB1662" s="9" t="s">
        <v>1186</v>
      </c>
    </row>
    <row r="1663" spans="1:28" x14ac:dyDescent="0.2">
      <c r="A1663" s="9">
        <v>427219</v>
      </c>
      <c r="B1663" s="9" t="s">
        <v>3781</v>
      </c>
      <c r="C1663" s="9" t="s">
        <v>284</v>
      </c>
      <c r="D1663" s="9" t="s">
        <v>1026</v>
      </c>
      <c r="E1663" s="9" t="s">
        <v>93</v>
      </c>
      <c r="F1663" s="188" t="s">
        <v>3782</v>
      </c>
      <c r="G1663" s="9" t="s">
        <v>849</v>
      </c>
      <c r="H1663" s="9" t="s">
        <v>31</v>
      </c>
      <c r="I1663" s="9" t="s">
        <v>3501</v>
      </c>
      <c r="J1663" s="9" t="s">
        <v>29</v>
      </c>
      <c r="K1663" s="9">
        <v>2017</v>
      </c>
      <c r="L1663" s="9" t="s">
        <v>89</v>
      </c>
    </row>
    <row r="1664" spans="1:28" x14ac:dyDescent="0.2">
      <c r="A1664" s="9">
        <v>427220</v>
      </c>
      <c r="B1664" s="9" t="s">
        <v>3783</v>
      </c>
      <c r="C1664" s="9" t="s">
        <v>306</v>
      </c>
      <c r="D1664" s="9" t="s">
        <v>318</v>
      </c>
      <c r="E1664" s="9" t="s">
        <v>93</v>
      </c>
      <c r="F1664" s="188">
        <v>36892</v>
      </c>
      <c r="G1664" s="9" t="s">
        <v>34</v>
      </c>
      <c r="H1664" s="9" t="s">
        <v>31</v>
      </c>
      <c r="I1664" s="9" t="s">
        <v>3501</v>
      </c>
      <c r="J1664" s="9" t="s">
        <v>32</v>
      </c>
      <c r="K1664" s="9">
        <v>2018</v>
      </c>
      <c r="L1664" s="9" t="s">
        <v>34</v>
      </c>
      <c r="Y1664" s="9" t="s">
        <v>6013</v>
      </c>
      <c r="Z1664" s="9" t="s">
        <v>1173</v>
      </c>
      <c r="AA1664" s="9" t="s">
        <v>4222</v>
      </c>
      <c r="AB1664" s="9" t="s">
        <v>1072</v>
      </c>
    </row>
    <row r="1665" spans="1:28" x14ac:dyDescent="0.2">
      <c r="A1665" s="9">
        <v>427221</v>
      </c>
      <c r="B1665" s="9" t="s">
        <v>3784</v>
      </c>
      <c r="C1665" s="9" t="s">
        <v>351</v>
      </c>
      <c r="D1665" s="9" t="s">
        <v>328</v>
      </c>
      <c r="E1665" s="9" t="s">
        <v>93</v>
      </c>
      <c r="F1665" s="188">
        <v>36569</v>
      </c>
      <c r="G1665" s="9" t="s">
        <v>34</v>
      </c>
      <c r="H1665" s="9" t="s">
        <v>31</v>
      </c>
      <c r="I1665" s="9" t="s">
        <v>3501</v>
      </c>
      <c r="J1665" s="9" t="s">
        <v>32</v>
      </c>
      <c r="K1665" s="9">
        <v>2018</v>
      </c>
      <c r="L1665" s="9" t="s">
        <v>34</v>
      </c>
      <c r="Y1665" s="9" t="s">
        <v>6014</v>
      </c>
      <c r="Z1665" s="9" t="s">
        <v>6015</v>
      </c>
      <c r="AA1665" s="9" t="s">
        <v>1204</v>
      </c>
      <c r="AB1665" s="9" t="s">
        <v>1117</v>
      </c>
    </row>
    <row r="1666" spans="1:28" x14ac:dyDescent="0.2">
      <c r="A1666" s="9">
        <v>427224</v>
      </c>
      <c r="B1666" s="9" t="s">
        <v>3785</v>
      </c>
      <c r="C1666" s="9" t="s">
        <v>277</v>
      </c>
      <c r="D1666" s="9" t="s">
        <v>486</v>
      </c>
      <c r="E1666" s="9" t="s">
        <v>93</v>
      </c>
      <c r="F1666" s="188">
        <v>36892</v>
      </c>
      <c r="G1666" s="9" t="s">
        <v>34</v>
      </c>
      <c r="H1666" s="9" t="s">
        <v>31</v>
      </c>
      <c r="I1666" s="9" t="s">
        <v>3501</v>
      </c>
      <c r="J1666" s="9" t="s">
        <v>32</v>
      </c>
      <c r="K1666" s="9">
        <v>2018</v>
      </c>
      <c r="L1666" s="9" t="s">
        <v>34</v>
      </c>
      <c r="Y1666" s="9" t="s">
        <v>6016</v>
      </c>
      <c r="Z1666" s="9" t="s">
        <v>6017</v>
      </c>
      <c r="AA1666" s="9" t="s">
        <v>1175</v>
      </c>
      <c r="AB1666" s="9" t="s">
        <v>1117</v>
      </c>
    </row>
    <row r="1667" spans="1:28" x14ac:dyDescent="0.2">
      <c r="A1667" s="9">
        <v>427225</v>
      </c>
      <c r="B1667" s="9" t="s">
        <v>3786</v>
      </c>
      <c r="C1667" s="9" t="s">
        <v>965</v>
      </c>
      <c r="D1667" s="9" t="s">
        <v>485</v>
      </c>
      <c r="E1667" s="9" t="s">
        <v>93</v>
      </c>
      <c r="F1667" s="188">
        <v>36506</v>
      </c>
      <c r="G1667" s="9" t="s">
        <v>34</v>
      </c>
      <c r="H1667" s="9" t="s">
        <v>31</v>
      </c>
      <c r="I1667" s="9" t="s">
        <v>3501</v>
      </c>
      <c r="J1667" s="9" t="s">
        <v>32</v>
      </c>
      <c r="K1667" s="9">
        <v>2018</v>
      </c>
      <c r="L1667" s="9" t="s">
        <v>34</v>
      </c>
      <c r="Y1667" s="9" t="s">
        <v>6018</v>
      </c>
      <c r="Z1667" s="9" t="s">
        <v>6019</v>
      </c>
      <c r="AA1667" s="9" t="s">
        <v>6020</v>
      </c>
      <c r="AB1667" s="9" t="s">
        <v>5739</v>
      </c>
    </row>
    <row r="1668" spans="1:28" x14ac:dyDescent="0.2">
      <c r="A1668" s="9">
        <v>427251</v>
      </c>
      <c r="B1668" s="9" t="s">
        <v>3787</v>
      </c>
      <c r="C1668" s="9" t="s">
        <v>2428</v>
      </c>
      <c r="D1668" s="9" t="s">
        <v>369</v>
      </c>
      <c r="E1668" s="9" t="s">
        <v>92</v>
      </c>
      <c r="F1668" s="188">
        <v>36836</v>
      </c>
      <c r="G1668" s="9" t="s">
        <v>268</v>
      </c>
      <c r="H1668" s="9" t="s">
        <v>31</v>
      </c>
      <c r="I1668" s="9" t="s">
        <v>3501</v>
      </c>
      <c r="J1668" s="9" t="s">
        <v>32</v>
      </c>
      <c r="K1668" s="9">
        <v>2018</v>
      </c>
      <c r="L1668" s="9" t="s">
        <v>34</v>
      </c>
      <c r="Y1668" s="9" t="s">
        <v>6021</v>
      </c>
      <c r="Z1668" s="9" t="s">
        <v>6022</v>
      </c>
      <c r="AA1668" s="9" t="s">
        <v>4311</v>
      </c>
      <c r="AB1668" s="9" t="s">
        <v>1070</v>
      </c>
    </row>
    <row r="1669" spans="1:28" x14ac:dyDescent="0.2">
      <c r="A1669" s="9">
        <v>427254</v>
      </c>
      <c r="B1669" s="9" t="s">
        <v>3788</v>
      </c>
      <c r="C1669" s="9" t="s">
        <v>3789</v>
      </c>
      <c r="D1669" s="9" t="s">
        <v>936</v>
      </c>
      <c r="E1669" s="9" t="s">
        <v>93</v>
      </c>
      <c r="F1669" s="188">
        <v>36209</v>
      </c>
      <c r="G1669" s="9" t="s">
        <v>3790</v>
      </c>
      <c r="H1669" s="9" t="s">
        <v>31</v>
      </c>
      <c r="I1669" s="9" t="s">
        <v>3501</v>
      </c>
      <c r="J1669" s="9" t="s">
        <v>32</v>
      </c>
      <c r="K1669" s="9">
        <v>2017</v>
      </c>
      <c r="L1669" s="9" t="s">
        <v>34</v>
      </c>
      <c r="Y1669" s="9" t="s">
        <v>6023</v>
      </c>
      <c r="Z1669" s="9" t="s">
        <v>6024</v>
      </c>
      <c r="AA1669" s="9" t="s">
        <v>6025</v>
      </c>
      <c r="AB1669" s="9" t="s">
        <v>6026</v>
      </c>
    </row>
    <row r="1670" spans="1:28" x14ac:dyDescent="0.2">
      <c r="A1670" s="9">
        <v>427264</v>
      </c>
      <c r="B1670" s="9" t="s">
        <v>3791</v>
      </c>
      <c r="C1670" s="9" t="s">
        <v>597</v>
      </c>
      <c r="D1670" s="9" t="s">
        <v>323</v>
      </c>
      <c r="E1670" s="9" t="s">
        <v>92</v>
      </c>
      <c r="F1670" s="188">
        <v>34622</v>
      </c>
      <c r="G1670" s="9" t="s">
        <v>34</v>
      </c>
      <c r="H1670" s="9" t="s">
        <v>31</v>
      </c>
      <c r="I1670" s="9" t="s">
        <v>3501</v>
      </c>
      <c r="Y1670" s="9" t="s">
        <v>6027</v>
      </c>
      <c r="Z1670" s="9" t="s">
        <v>5444</v>
      </c>
      <c r="AA1670" s="9" t="s">
        <v>1059</v>
      </c>
      <c r="AB1670" s="9" t="s">
        <v>1061</v>
      </c>
    </row>
    <row r="1671" spans="1:28" x14ac:dyDescent="0.2">
      <c r="A1671" s="9">
        <v>427302</v>
      </c>
      <c r="B1671" s="9" t="s">
        <v>3792</v>
      </c>
      <c r="C1671" s="9" t="s">
        <v>3793</v>
      </c>
      <c r="D1671" s="9" t="s">
        <v>3794</v>
      </c>
      <c r="E1671" s="9" t="s">
        <v>93</v>
      </c>
      <c r="F1671" s="188">
        <v>36892</v>
      </c>
      <c r="G1671" s="9" t="s">
        <v>34</v>
      </c>
      <c r="H1671" s="9" t="s">
        <v>31</v>
      </c>
      <c r="I1671" s="9" t="s">
        <v>3501</v>
      </c>
      <c r="J1671" s="9" t="s">
        <v>32</v>
      </c>
      <c r="K1671" s="9">
        <v>2018</v>
      </c>
      <c r="L1671" s="9" t="s">
        <v>34</v>
      </c>
      <c r="Y1671" s="9" t="s">
        <v>6028</v>
      </c>
      <c r="Z1671" s="9" t="s">
        <v>1091</v>
      </c>
      <c r="AA1671" s="9" t="s">
        <v>4141</v>
      </c>
      <c r="AB1671" s="9" t="s">
        <v>1072</v>
      </c>
    </row>
    <row r="1672" spans="1:28" x14ac:dyDescent="0.2">
      <c r="A1672" s="9">
        <v>427320</v>
      </c>
      <c r="B1672" s="9" t="s">
        <v>3795</v>
      </c>
      <c r="C1672" s="9" t="s">
        <v>426</v>
      </c>
      <c r="D1672" s="9" t="s">
        <v>386</v>
      </c>
      <c r="E1672" s="9" t="s">
        <v>93</v>
      </c>
      <c r="F1672" s="188">
        <v>36161</v>
      </c>
      <c r="G1672" s="9" t="s">
        <v>579</v>
      </c>
      <c r="H1672" s="9" t="s">
        <v>31</v>
      </c>
      <c r="I1672" s="9" t="s">
        <v>3501</v>
      </c>
      <c r="J1672" s="9" t="s">
        <v>29</v>
      </c>
      <c r="K1672" s="9">
        <v>2018</v>
      </c>
      <c r="L1672" s="9" t="s">
        <v>806</v>
      </c>
      <c r="Y1672" s="9" t="s">
        <v>6029</v>
      </c>
      <c r="Z1672" s="9" t="s">
        <v>1228</v>
      </c>
      <c r="AA1672" s="9" t="s">
        <v>1299</v>
      </c>
      <c r="AB1672" s="9" t="s">
        <v>6030</v>
      </c>
    </row>
    <row r="1673" spans="1:28" x14ac:dyDescent="0.2">
      <c r="A1673" s="9">
        <v>427336</v>
      </c>
      <c r="B1673" s="9" t="s">
        <v>3796</v>
      </c>
      <c r="C1673" s="9" t="s">
        <v>3797</v>
      </c>
      <c r="D1673" s="9" t="s">
        <v>813</v>
      </c>
      <c r="E1673" s="9" t="s">
        <v>93</v>
      </c>
      <c r="F1673" s="188">
        <v>34508</v>
      </c>
      <c r="G1673" s="9" t="s">
        <v>1998</v>
      </c>
      <c r="H1673" s="9" t="s">
        <v>31</v>
      </c>
      <c r="I1673" s="9" t="s">
        <v>3501</v>
      </c>
      <c r="J1673" s="9" t="s">
        <v>29</v>
      </c>
      <c r="K1673" s="9">
        <v>2012</v>
      </c>
      <c r="L1673" s="9" t="s">
        <v>46</v>
      </c>
      <c r="Y1673" s="9" t="s">
        <v>6031</v>
      </c>
      <c r="Z1673" s="9" t="s">
        <v>6032</v>
      </c>
      <c r="AA1673" s="9" t="s">
        <v>1213</v>
      </c>
      <c r="AB1673" s="9" t="s">
        <v>6033</v>
      </c>
    </row>
    <row r="1674" spans="1:28" x14ac:dyDescent="0.2">
      <c r="A1674" s="9">
        <v>427516</v>
      </c>
      <c r="B1674" s="9" t="s">
        <v>3798</v>
      </c>
      <c r="C1674" s="9" t="s">
        <v>302</v>
      </c>
      <c r="D1674" s="9" t="s">
        <v>337</v>
      </c>
      <c r="E1674" s="9" t="s">
        <v>93</v>
      </c>
      <c r="F1674" s="188" t="s">
        <v>3799</v>
      </c>
      <c r="G1674" s="9" t="s">
        <v>34</v>
      </c>
      <c r="H1674" s="9" t="s">
        <v>31</v>
      </c>
      <c r="I1674" s="9" t="s">
        <v>3501</v>
      </c>
      <c r="J1674" s="9" t="s">
        <v>29</v>
      </c>
      <c r="K1674" s="9">
        <v>2011</v>
      </c>
      <c r="L1674" s="9" t="s">
        <v>46</v>
      </c>
    </row>
    <row r="1675" spans="1:28" x14ac:dyDescent="0.2">
      <c r="A1675" s="9">
        <v>427538</v>
      </c>
      <c r="B1675" s="9" t="s">
        <v>3800</v>
      </c>
      <c r="C1675" s="9" t="s">
        <v>533</v>
      </c>
      <c r="D1675" s="9" t="s">
        <v>531</v>
      </c>
      <c r="E1675" s="9" t="s">
        <v>282</v>
      </c>
      <c r="F1675" s="188">
        <v>36746</v>
      </c>
      <c r="G1675" s="9" t="s">
        <v>34</v>
      </c>
      <c r="H1675" s="9" t="s">
        <v>31</v>
      </c>
      <c r="I1675" s="9" t="s">
        <v>3501</v>
      </c>
      <c r="J1675" s="9" t="s">
        <v>32</v>
      </c>
      <c r="K1675" s="9">
        <v>2018</v>
      </c>
      <c r="L1675" s="9" t="s">
        <v>34</v>
      </c>
      <c r="Y1675" s="9" t="s">
        <v>6034</v>
      </c>
      <c r="Z1675" s="9" t="s">
        <v>6035</v>
      </c>
      <c r="AA1675" s="9" t="s">
        <v>4339</v>
      </c>
      <c r="AB1675" s="9" t="s">
        <v>1061</v>
      </c>
    </row>
    <row r="1676" spans="1:28" x14ac:dyDescent="0.2">
      <c r="A1676" s="9">
        <v>427547</v>
      </c>
      <c r="B1676" s="9" t="s">
        <v>3801</v>
      </c>
      <c r="C1676" s="9" t="s">
        <v>407</v>
      </c>
      <c r="D1676" s="9" t="s">
        <v>551</v>
      </c>
      <c r="E1676" s="9" t="s">
        <v>93</v>
      </c>
      <c r="F1676" s="188">
        <v>36526</v>
      </c>
      <c r="G1676" s="9" t="s">
        <v>34</v>
      </c>
      <c r="H1676" s="9" t="s">
        <v>31</v>
      </c>
      <c r="I1676" s="9" t="s">
        <v>3501</v>
      </c>
      <c r="J1676" s="9" t="s">
        <v>32</v>
      </c>
      <c r="K1676" s="9">
        <v>2018</v>
      </c>
      <c r="L1676" s="9" t="s">
        <v>46</v>
      </c>
      <c r="Y1676" s="9" t="s">
        <v>6036</v>
      </c>
      <c r="Z1676" s="9" t="s">
        <v>1266</v>
      </c>
      <c r="AA1676" s="9" t="s">
        <v>6037</v>
      </c>
      <c r="AB1676" s="9" t="s">
        <v>1072</v>
      </c>
    </row>
    <row r="1677" spans="1:28" x14ac:dyDescent="0.2">
      <c r="A1677" s="9">
        <v>427594</v>
      </c>
      <c r="B1677" s="9" t="s">
        <v>3802</v>
      </c>
      <c r="C1677" s="9" t="s">
        <v>663</v>
      </c>
      <c r="D1677" s="9" t="s">
        <v>372</v>
      </c>
      <c r="E1677" s="9" t="s">
        <v>92</v>
      </c>
      <c r="F1677" s="188">
        <v>36300</v>
      </c>
      <c r="G1677" s="9" t="s">
        <v>268</v>
      </c>
      <c r="H1677" s="9" t="s">
        <v>31</v>
      </c>
      <c r="I1677" s="9" t="s">
        <v>3501</v>
      </c>
      <c r="J1677" s="9" t="s">
        <v>32</v>
      </c>
      <c r="K1677" s="9">
        <v>2018</v>
      </c>
      <c r="L1677" s="9" t="s">
        <v>34</v>
      </c>
      <c r="Y1677" s="9" t="s">
        <v>1143</v>
      </c>
      <c r="Z1677" s="9" t="s">
        <v>1144</v>
      </c>
      <c r="AA1677" s="9" t="s">
        <v>1145</v>
      </c>
      <c r="AB1677" s="9" t="s">
        <v>1146</v>
      </c>
    </row>
    <row r="1678" spans="1:28" x14ac:dyDescent="0.2">
      <c r="A1678" s="9">
        <v>427625</v>
      </c>
      <c r="B1678" s="9" t="s">
        <v>3803</v>
      </c>
      <c r="C1678" s="9" t="s">
        <v>266</v>
      </c>
      <c r="D1678" s="9" t="s">
        <v>911</v>
      </c>
      <c r="E1678" s="9" t="s">
        <v>93</v>
      </c>
      <c r="F1678" s="188">
        <v>34030</v>
      </c>
      <c r="G1678" s="9" t="s">
        <v>512</v>
      </c>
      <c r="H1678" s="9" t="s">
        <v>31</v>
      </c>
      <c r="I1678" s="9" t="s">
        <v>3501</v>
      </c>
      <c r="J1678" s="9" t="s">
        <v>32</v>
      </c>
      <c r="K1678" s="9">
        <v>2012</v>
      </c>
      <c r="L1678" s="9" t="s">
        <v>83</v>
      </c>
      <c r="Y1678" s="9" t="s">
        <v>6038</v>
      </c>
      <c r="Z1678" s="9" t="s">
        <v>1065</v>
      </c>
      <c r="AA1678" s="9" t="s">
        <v>6039</v>
      </c>
      <c r="AB1678" s="9" t="s">
        <v>6040</v>
      </c>
    </row>
    <row r="1679" spans="1:28" x14ac:dyDescent="0.2">
      <c r="A1679" s="9">
        <v>427655</v>
      </c>
      <c r="B1679" s="9" t="s">
        <v>3804</v>
      </c>
      <c r="C1679" s="9" t="s">
        <v>325</v>
      </c>
      <c r="D1679" s="9" t="s">
        <v>354</v>
      </c>
      <c r="E1679" s="9" t="s">
        <v>93</v>
      </c>
      <c r="F1679" s="188">
        <v>36625</v>
      </c>
      <c r="G1679" s="9" t="s">
        <v>3020</v>
      </c>
      <c r="H1679" s="9" t="s">
        <v>31</v>
      </c>
      <c r="I1679" s="9" t="s">
        <v>3501</v>
      </c>
      <c r="J1679" s="9" t="s">
        <v>32</v>
      </c>
      <c r="K1679" s="9">
        <v>2018</v>
      </c>
      <c r="L1679" s="9" t="s">
        <v>86</v>
      </c>
      <c r="Y1679" s="9" t="s">
        <v>6041</v>
      </c>
      <c r="Z1679" s="9" t="s">
        <v>1236</v>
      </c>
      <c r="AA1679" s="9" t="s">
        <v>1303</v>
      </c>
      <c r="AB1679" s="9" t="s">
        <v>6042</v>
      </c>
    </row>
    <row r="1680" spans="1:28" x14ac:dyDescent="0.2">
      <c r="A1680" s="9">
        <v>427688</v>
      </c>
      <c r="B1680" s="9" t="s">
        <v>3805</v>
      </c>
      <c r="C1680" s="9" t="s">
        <v>302</v>
      </c>
      <c r="D1680" s="9" t="s">
        <v>456</v>
      </c>
      <c r="E1680" s="9" t="s">
        <v>93</v>
      </c>
      <c r="F1680" s="188">
        <v>30682</v>
      </c>
      <c r="G1680" s="9" t="s">
        <v>34</v>
      </c>
      <c r="H1680" s="9" t="s">
        <v>31</v>
      </c>
      <c r="I1680" s="9" t="s">
        <v>3501</v>
      </c>
      <c r="J1680" s="9" t="s">
        <v>32</v>
      </c>
      <c r="K1680" s="9">
        <v>2002</v>
      </c>
      <c r="L1680" s="9" t="s">
        <v>83</v>
      </c>
      <c r="Y1680" s="9" t="s">
        <v>6043</v>
      </c>
      <c r="Z1680" s="9" t="s">
        <v>1045</v>
      </c>
      <c r="AA1680" s="9" t="s">
        <v>1231</v>
      </c>
      <c r="AB1680" s="9" t="s">
        <v>6040</v>
      </c>
    </row>
    <row r="1681" spans="1:28" x14ac:dyDescent="0.2">
      <c r="A1681" s="9">
        <v>427695</v>
      </c>
      <c r="B1681" s="9" t="s">
        <v>3806</v>
      </c>
      <c r="C1681" s="9" t="s">
        <v>410</v>
      </c>
      <c r="D1681" s="9" t="s">
        <v>3807</v>
      </c>
      <c r="E1681" s="9" t="s">
        <v>93</v>
      </c>
      <c r="F1681" s="188">
        <v>36893</v>
      </c>
      <c r="G1681" s="9" t="s">
        <v>34</v>
      </c>
      <c r="H1681" s="9" t="s">
        <v>31</v>
      </c>
      <c r="I1681" s="9" t="s">
        <v>3501</v>
      </c>
      <c r="J1681" s="9" t="s">
        <v>29</v>
      </c>
      <c r="K1681" s="9">
        <v>2018</v>
      </c>
      <c r="L1681" s="9" t="s">
        <v>34</v>
      </c>
      <c r="Y1681" s="9" t="s">
        <v>6044</v>
      </c>
      <c r="Z1681" s="9" t="s">
        <v>6045</v>
      </c>
      <c r="AA1681" s="9" t="s">
        <v>1237</v>
      </c>
      <c r="AB1681" s="9" t="s">
        <v>1180</v>
      </c>
    </row>
    <row r="1682" spans="1:28" x14ac:dyDescent="0.2">
      <c r="A1682" s="9">
        <v>427731</v>
      </c>
      <c r="B1682" s="9" t="s">
        <v>3808</v>
      </c>
      <c r="C1682" s="9" t="s">
        <v>288</v>
      </c>
      <c r="D1682" s="9" t="s">
        <v>490</v>
      </c>
      <c r="E1682" s="9" t="s">
        <v>92</v>
      </c>
      <c r="F1682" s="188">
        <v>36590</v>
      </c>
      <c r="G1682" s="9" t="s">
        <v>34</v>
      </c>
      <c r="H1682" s="9" t="s">
        <v>31</v>
      </c>
      <c r="I1682" s="9" t="s">
        <v>3501</v>
      </c>
      <c r="J1682" s="9" t="s">
        <v>29</v>
      </c>
      <c r="K1682" s="9">
        <v>2018</v>
      </c>
      <c r="L1682" s="9" t="s">
        <v>34</v>
      </c>
      <c r="Y1682" s="9" t="s">
        <v>6046</v>
      </c>
      <c r="Z1682" s="9" t="s">
        <v>6047</v>
      </c>
      <c r="AA1682" s="9" t="s">
        <v>6048</v>
      </c>
      <c r="AB1682" s="9" t="s">
        <v>1038</v>
      </c>
    </row>
    <row r="1683" spans="1:28" x14ac:dyDescent="0.2">
      <c r="A1683" s="9">
        <v>427746</v>
      </c>
      <c r="B1683" s="9" t="s">
        <v>3809</v>
      </c>
      <c r="C1683" s="9" t="s">
        <v>3810</v>
      </c>
      <c r="D1683" s="9" t="s">
        <v>336</v>
      </c>
      <c r="E1683" s="9" t="s">
        <v>93</v>
      </c>
      <c r="F1683" s="188">
        <v>30404</v>
      </c>
      <c r="G1683" s="9" t="s">
        <v>86</v>
      </c>
      <c r="H1683" s="9" t="s">
        <v>31</v>
      </c>
      <c r="I1683" s="9" t="s">
        <v>3501</v>
      </c>
      <c r="Y1683" s="9" t="s">
        <v>6049</v>
      </c>
      <c r="Z1683" s="9" t="s">
        <v>6050</v>
      </c>
      <c r="AA1683" s="9" t="s">
        <v>6051</v>
      </c>
      <c r="AB1683" s="9" t="s">
        <v>1115</v>
      </c>
    </row>
    <row r="1684" spans="1:28" ht="17.25" customHeight="1" x14ac:dyDescent="0.2"/>
    <row r="1685" spans="1:28" ht="17.25" customHeight="1" x14ac:dyDescent="0.2"/>
    <row r="1686" spans="1:28" ht="17.25" customHeight="1" x14ac:dyDescent="0.2"/>
    <row r="1687" spans="1:28" ht="17.25" customHeight="1" x14ac:dyDescent="0.2"/>
    <row r="1688" spans="1:28" ht="17.25" customHeight="1" x14ac:dyDescent="0.2"/>
    <row r="1689" spans="1:28" ht="17.25" customHeight="1" x14ac:dyDescent="0.2"/>
    <row r="1690" spans="1:28" ht="17.25" customHeight="1" x14ac:dyDescent="0.2"/>
    <row r="1691" spans="1:28" ht="17.25" customHeight="1" x14ac:dyDescent="0.2"/>
    <row r="1692" spans="1:28" ht="17.25" customHeight="1" x14ac:dyDescent="0.2"/>
    <row r="1693" spans="1:28" ht="17.25" customHeight="1" x14ac:dyDescent="0.2"/>
    <row r="1694" spans="1:28" ht="17.25" customHeight="1" x14ac:dyDescent="0.2"/>
    <row r="1695" spans="1:28" ht="17.25" customHeight="1" x14ac:dyDescent="0.2"/>
    <row r="1696" spans="1:28" ht="17.25" customHeight="1" x14ac:dyDescent="0.2"/>
    <row r="1697" ht="17.25" customHeight="1" x14ac:dyDescent="0.2"/>
    <row r="1698" ht="17.25" customHeight="1" x14ac:dyDescent="0.2"/>
    <row r="1699" ht="17.25" customHeight="1" x14ac:dyDescent="0.2"/>
    <row r="1700" ht="17.25" customHeight="1" x14ac:dyDescent="0.2"/>
    <row r="1701" ht="17.25" customHeight="1" x14ac:dyDescent="0.2"/>
    <row r="1702" ht="17.25" customHeight="1" x14ac:dyDescent="0.2"/>
    <row r="1703" ht="17.25" customHeight="1" x14ac:dyDescent="0.2"/>
    <row r="1704" ht="17.25" customHeight="1" x14ac:dyDescent="0.2"/>
    <row r="1705" ht="17.25" customHeight="1" x14ac:dyDescent="0.2"/>
    <row r="1706" ht="17.25" customHeight="1" x14ac:dyDescent="0.2"/>
    <row r="1707" ht="17.25" customHeight="1" x14ac:dyDescent="0.2"/>
    <row r="1708" ht="17.25" customHeight="1" x14ac:dyDescent="0.2"/>
    <row r="1709" ht="17.25" customHeight="1" x14ac:dyDescent="0.2"/>
    <row r="1710" ht="17.25" customHeight="1" x14ac:dyDescent="0.2"/>
    <row r="1711" ht="17.25" customHeight="1" x14ac:dyDescent="0.2"/>
    <row r="1712" ht="17.25" customHeight="1" x14ac:dyDescent="0.2"/>
    <row r="1713" ht="17.25" customHeight="1" x14ac:dyDescent="0.2"/>
    <row r="1714" ht="17.25" customHeight="1" x14ac:dyDescent="0.2"/>
    <row r="1715" ht="17.25" customHeight="1" x14ac:dyDescent="0.2"/>
    <row r="1716" ht="17.25" customHeight="1" x14ac:dyDescent="0.2"/>
    <row r="1717" ht="17.25" customHeight="1" x14ac:dyDescent="0.2"/>
    <row r="1718" ht="17.25" customHeight="1" x14ac:dyDescent="0.2"/>
    <row r="1719" ht="17.25" customHeight="1" x14ac:dyDescent="0.2"/>
    <row r="1720" ht="17.25" customHeight="1" x14ac:dyDescent="0.2"/>
    <row r="1721" ht="17.25" customHeight="1" x14ac:dyDescent="0.2"/>
    <row r="1722" ht="17.25" customHeight="1" x14ac:dyDescent="0.2"/>
    <row r="1723" ht="17.25" customHeight="1" x14ac:dyDescent="0.2"/>
    <row r="1724" ht="17.25" customHeight="1" x14ac:dyDescent="0.2"/>
    <row r="1725" ht="17.25" customHeight="1" x14ac:dyDescent="0.2"/>
    <row r="1726" ht="17.25" customHeight="1" x14ac:dyDescent="0.2"/>
    <row r="1727" ht="17.25" customHeight="1" x14ac:dyDescent="0.2"/>
    <row r="1728" ht="17.25" customHeight="1" x14ac:dyDescent="0.2"/>
    <row r="1729" ht="17.25" customHeight="1" x14ac:dyDescent="0.2"/>
    <row r="1730" ht="17.25" customHeight="1" x14ac:dyDescent="0.2"/>
    <row r="1731" ht="17.25" customHeight="1" x14ac:dyDescent="0.2"/>
    <row r="1732" ht="17.25" customHeight="1" x14ac:dyDescent="0.2"/>
    <row r="1733" ht="17.25" customHeight="1" x14ac:dyDescent="0.2"/>
    <row r="1734" ht="17.25" customHeight="1" x14ac:dyDescent="0.2"/>
    <row r="1735" ht="17.25" customHeight="1" x14ac:dyDescent="0.2"/>
    <row r="1736" ht="17.25" customHeight="1" x14ac:dyDescent="0.2"/>
    <row r="1737" ht="17.25" customHeight="1" x14ac:dyDescent="0.2"/>
    <row r="1738" ht="17.25" customHeight="1" x14ac:dyDescent="0.2"/>
    <row r="1739" ht="17.25" customHeight="1" x14ac:dyDescent="0.2"/>
    <row r="1740" ht="17.25" customHeight="1" x14ac:dyDescent="0.2"/>
    <row r="1741" ht="17.25" customHeight="1" x14ac:dyDescent="0.2"/>
    <row r="1742" ht="17.25" customHeight="1" x14ac:dyDescent="0.2"/>
    <row r="1743" ht="17.25" customHeight="1" x14ac:dyDescent="0.2"/>
    <row r="1744" ht="17.25" customHeight="1" x14ac:dyDescent="0.2"/>
    <row r="1745" ht="17.25" customHeight="1" x14ac:dyDescent="0.2"/>
    <row r="1746" ht="17.25" customHeight="1" x14ac:dyDescent="0.2"/>
    <row r="1747" ht="17.25" customHeight="1" x14ac:dyDescent="0.2"/>
    <row r="1748" ht="17.25" customHeight="1" x14ac:dyDescent="0.2"/>
    <row r="1749" ht="17.25" customHeight="1" x14ac:dyDescent="0.2"/>
    <row r="1750" ht="17.25" customHeight="1" x14ac:dyDescent="0.2"/>
    <row r="1751" ht="17.25" customHeight="1" x14ac:dyDescent="0.2"/>
    <row r="1752" ht="17.25" customHeight="1" x14ac:dyDescent="0.2"/>
    <row r="1753" ht="17.25" customHeight="1" x14ac:dyDescent="0.2"/>
    <row r="1754" ht="17.25" customHeight="1" x14ac:dyDescent="0.2"/>
    <row r="1755" ht="17.25" customHeight="1" x14ac:dyDescent="0.2"/>
    <row r="1756" ht="17.25" customHeight="1" x14ac:dyDescent="0.2"/>
    <row r="1757" ht="17.25" customHeight="1" x14ac:dyDescent="0.2"/>
    <row r="1758" ht="17.25" customHeight="1" x14ac:dyDescent="0.2"/>
    <row r="1759" ht="17.25" customHeight="1" x14ac:dyDescent="0.2"/>
    <row r="1760" ht="17.25" customHeight="1" x14ac:dyDescent="0.2"/>
    <row r="1761" ht="17.25" customHeight="1" x14ac:dyDescent="0.2"/>
    <row r="1762" ht="17.25" customHeight="1" x14ac:dyDescent="0.2"/>
    <row r="1763" ht="17.25" customHeight="1" x14ac:dyDescent="0.2"/>
    <row r="1764" ht="17.25" customHeight="1" x14ac:dyDescent="0.2"/>
    <row r="1765" ht="17.25" customHeight="1" x14ac:dyDescent="0.2"/>
    <row r="1766" ht="17.25" customHeight="1" x14ac:dyDescent="0.2"/>
    <row r="1767" ht="17.25" customHeight="1" x14ac:dyDescent="0.2"/>
    <row r="1768" ht="17.25" customHeight="1" x14ac:dyDescent="0.2"/>
    <row r="1769" ht="17.25" customHeight="1" x14ac:dyDescent="0.2"/>
    <row r="1770" ht="17.25" customHeight="1" x14ac:dyDescent="0.2"/>
    <row r="1771" ht="17.25" customHeight="1" x14ac:dyDescent="0.2"/>
    <row r="1772" ht="17.25" customHeight="1" x14ac:dyDescent="0.2"/>
    <row r="1773" ht="17.25" customHeight="1" x14ac:dyDescent="0.2"/>
    <row r="1774" ht="17.25" customHeight="1" x14ac:dyDescent="0.2"/>
    <row r="1775" ht="17.25" customHeight="1" x14ac:dyDescent="0.2"/>
    <row r="1776" ht="17.25" customHeight="1" x14ac:dyDescent="0.2"/>
    <row r="1777" ht="17.25" customHeight="1" x14ac:dyDescent="0.2"/>
    <row r="1778" ht="17.25" customHeight="1" x14ac:dyDescent="0.2"/>
    <row r="1779" ht="17.25" customHeight="1" x14ac:dyDescent="0.2"/>
    <row r="1780" ht="17.25" customHeight="1" x14ac:dyDescent="0.2"/>
    <row r="1781" ht="17.25" customHeight="1" x14ac:dyDescent="0.2"/>
    <row r="1782" ht="17.25" customHeight="1" x14ac:dyDescent="0.2"/>
    <row r="1783" ht="17.25" customHeight="1" x14ac:dyDescent="0.2"/>
    <row r="1784" ht="17.25" customHeight="1" x14ac:dyDescent="0.2"/>
    <row r="1785" ht="17.25" customHeight="1" x14ac:dyDescent="0.2"/>
    <row r="1786" ht="17.25" customHeight="1" x14ac:dyDescent="0.2"/>
    <row r="1787" ht="17.25" customHeight="1" x14ac:dyDescent="0.2"/>
    <row r="1788" ht="17.25" customHeight="1" x14ac:dyDescent="0.2"/>
    <row r="1789" ht="17.25" customHeight="1" x14ac:dyDescent="0.2"/>
    <row r="1790" ht="17.25" customHeight="1" x14ac:dyDescent="0.2"/>
    <row r="1791" ht="17.25" customHeight="1" x14ac:dyDescent="0.2"/>
    <row r="1792" ht="17.25" customHeight="1" x14ac:dyDescent="0.2"/>
    <row r="1793" ht="17.25" customHeight="1" x14ac:dyDescent="0.2"/>
    <row r="1794" ht="17.25" customHeight="1" x14ac:dyDescent="0.2"/>
    <row r="1795" ht="17.25" customHeight="1" x14ac:dyDescent="0.2"/>
    <row r="1796" ht="17.25" customHeight="1" x14ac:dyDescent="0.2"/>
    <row r="1797" ht="17.25" customHeight="1" x14ac:dyDescent="0.2"/>
    <row r="1798" ht="17.25" customHeight="1" x14ac:dyDescent="0.2"/>
    <row r="1799" ht="17.25" customHeight="1" x14ac:dyDescent="0.2"/>
    <row r="1800" ht="17.25" customHeight="1" x14ac:dyDescent="0.2"/>
    <row r="1801" ht="17.25" customHeight="1" x14ac:dyDescent="0.2"/>
    <row r="1802" ht="17.25" customHeight="1" x14ac:dyDescent="0.2"/>
    <row r="1803" ht="17.25" customHeight="1" x14ac:dyDescent="0.2"/>
    <row r="1804" ht="17.25" customHeight="1" x14ac:dyDescent="0.2"/>
    <row r="1805" ht="17.25" customHeight="1" x14ac:dyDescent="0.2"/>
    <row r="1806" ht="17.25" customHeight="1" x14ac:dyDescent="0.2"/>
    <row r="1807" ht="17.25" customHeight="1" x14ac:dyDescent="0.2"/>
    <row r="1808" ht="17.25" customHeight="1" x14ac:dyDescent="0.2"/>
    <row r="1809" ht="17.25" customHeight="1" x14ac:dyDescent="0.2"/>
    <row r="1810" ht="17.25" customHeight="1" x14ac:dyDescent="0.2"/>
    <row r="1811" ht="17.25" customHeight="1" x14ac:dyDescent="0.2"/>
    <row r="1812" ht="17.25" customHeight="1" x14ac:dyDescent="0.2"/>
    <row r="1813" ht="17.25" customHeight="1" x14ac:dyDescent="0.2"/>
    <row r="1814" ht="17.25" customHeight="1" x14ac:dyDescent="0.2"/>
    <row r="1815" ht="17.25" customHeight="1" x14ac:dyDescent="0.2"/>
    <row r="1816" ht="17.25" customHeight="1" x14ac:dyDescent="0.2"/>
    <row r="1817" ht="17.25" customHeight="1" x14ac:dyDescent="0.2"/>
    <row r="1818" ht="17.25" customHeight="1" x14ac:dyDescent="0.2"/>
    <row r="1819" ht="17.25" customHeight="1" x14ac:dyDescent="0.2"/>
    <row r="1820" ht="17.25" customHeight="1" x14ac:dyDescent="0.2"/>
    <row r="1821" ht="17.25" customHeight="1" x14ac:dyDescent="0.2"/>
    <row r="1822" ht="17.25" customHeight="1" x14ac:dyDescent="0.2"/>
    <row r="1823" ht="17.25" customHeight="1" x14ac:dyDescent="0.2"/>
    <row r="1824" ht="17.25" customHeight="1" x14ac:dyDescent="0.2"/>
    <row r="1825" ht="17.25" customHeight="1" x14ac:dyDescent="0.2"/>
    <row r="1826" ht="17.25" customHeight="1" x14ac:dyDescent="0.2"/>
    <row r="1827" ht="17.25" customHeight="1" x14ac:dyDescent="0.2"/>
    <row r="1828" ht="17.25" customHeight="1" x14ac:dyDescent="0.2"/>
    <row r="1829" ht="17.25" customHeight="1" x14ac:dyDescent="0.2"/>
    <row r="1830" ht="17.25" customHeight="1" x14ac:dyDescent="0.2"/>
    <row r="1831" ht="17.25" customHeight="1" x14ac:dyDescent="0.2"/>
    <row r="1832" ht="17.25" customHeight="1" x14ac:dyDescent="0.2"/>
    <row r="1833" ht="17.25" customHeight="1" x14ac:dyDescent="0.2"/>
    <row r="1834" ht="17.25" customHeight="1" x14ac:dyDescent="0.2"/>
    <row r="1835" ht="17.25" customHeight="1" x14ac:dyDescent="0.2"/>
    <row r="1836" ht="17.25" customHeight="1" x14ac:dyDescent="0.2"/>
    <row r="1837" ht="17.25" customHeight="1" x14ac:dyDescent="0.2"/>
    <row r="1838" ht="17.25" customHeight="1" x14ac:dyDescent="0.2"/>
    <row r="1839" ht="17.25" customHeight="1" x14ac:dyDescent="0.2"/>
    <row r="1840" ht="17.25" customHeight="1" x14ac:dyDescent="0.2"/>
    <row r="1841" ht="17.25" customHeight="1" x14ac:dyDescent="0.2"/>
    <row r="1842" ht="17.25" customHeight="1" x14ac:dyDescent="0.2"/>
    <row r="1843" ht="17.25" customHeight="1" x14ac:dyDescent="0.2"/>
    <row r="1844" ht="17.25" customHeight="1" x14ac:dyDescent="0.2"/>
    <row r="1845" ht="17.25" customHeight="1" x14ac:dyDescent="0.2"/>
    <row r="1846" ht="17.25" customHeight="1" x14ac:dyDescent="0.2"/>
    <row r="1847" ht="17.25" customHeight="1" x14ac:dyDescent="0.2"/>
    <row r="1848" ht="17.25" customHeight="1" x14ac:dyDescent="0.2"/>
    <row r="1849" ht="17.25" customHeight="1" x14ac:dyDescent="0.2"/>
    <row r="1850" ht="17.25" customHeight="1" x14ac:dyDescent="0.2"/>
    <row r="1851" ht="17.25" customHeight="1" x14ac:dyDescent="0.2"/>
    <row r="1852" ht="17.25" customHeight="1" x14ac:dyDescent="0.2"/>
    <row r="1853" ht="17.25" customHeight="1" x14ac:dyDescent="0.2"/>
    <row r="1854" ht="17.25" customHeight="1" x14ac:dyDescent="0.2"/>
    <row r="1855" ht="17.25" customHeight="1" x14ac:dyDescent="0.2"/>
    <row r="1856" ht="17.25" customHeight="1" x14ac:dyDescent="0.2"/>
    <row r="1857" ht="17.25" customHeight="1" x14ac:dyDescent="0.2"/>
    <row r="1858" ht="17.25" customHeight="1" x14ac:dyDescent="0.2"/>
    <row r="1859" ht="17.25" customHeight="1" x14ac:dyDescent="0.2"/>
    <row r="1860" ht="17.25" customHeight="1" x14ac:dyDescent="0.2"/>
    <row r="1861" ht="17.25" customHeight="1" x14ac:dyDescent="0.2"/>
    <row r="1862" ht="17.25" customHeight="1" x14ac:dyDescent="0.2"/>
    <row r="1863" ht="17.25" customHeight="1" x14ac:dyDescent="0.2"/>
    <row r="1864" ht="17.25" customHeight="1" x14ac:dyDescent="0.2"/>
    <row r="1865" ht="17.25" customHeight="1" x14ac:dyDescent="0.2"/>
    <row r="1866" ht="17.25" customHeight="1" x14ac:dyDescent="0.2"/>
    <row r="1867" ht="17.25" customHeight="1" x14ac:dyDescent="0.2"/>
    <row r="1868" ht="17.25" customHeight="1" x14ac:dyDescent="0.2"/>
    <row r="1869" ht="17.25" customHeight="1" x14ac:dyDescent="0.2"/>
    <row r="1870" ht="17.25" customHeight="1" x14ac:dyDescent="0.2"/>
    <row r="1871" ht="17.25" customHeight="1" x14ac:dyDescent="0.2"/>
    <row r="1872" ht="17.25" customHeight="1" x14ac:dyDescent="0.2"/>
    <row r="1873" ht="17.25" customHeight="1" x14ac:dyDescent="0.2"/>
    <row r="1874" ht="17.25" customHeight="1" x14ac:dyDescent="0.2"/>
    <row r="1875" ht="17.25" customHeight="1" x14ac:dyDescent="0.2"/>
    <row r="1876" ht="17.25" customHeight="1" x14ac:dyDescent="0.2"/>
    <row r="1877" ht="17.25" customHeight="1" x14ac:dyDescent="0.2"/>
    <row r="1878" ht="17.25" customHeight="1" x14ac:dyDescent="0.2"/>
    <row r="1879" ht="17.25" customHeight="1" x14ac:dyDescent="0.2"/>
    <row r="1880" ht="17.25" customHeight="1" x14ac:dyDescent="0.2"/>
    <row r="1881" ht="17.25" customHeight="1" x14ac:dyDescent="0.2"/>
    <row r="1882" ht="17.25" customHeight="1" x14ac:dyDescent="0.2"/>
    <row r="1883" ht="17.25" customHeight="1" x14ac:dyDescent="0.2"/>
    <row r="1884" ht="17.25" customHeight="1" x14ac:dyDescent="0.2"/>
    <row r="1885" ht="17.25" customHeight="1" x14ac:dyDescent="0.2"/>
    <row r="1886" ht="17.25" customHeight="1" x14ac:dyDescent="0.2"/>
    <row r="1887" ht="17.25" customHeight="1" x14ac:dyDescent="0.2"/>
    <row r="1888" ht="17.25" customHeight="1" x14ac:dyDescent="0.2"/>
    <row r="1889" ht="17.25" customHeight="1" x14ac:dyDescent="0.2"/>
    <row r="1890" ht="17.25" customHeight="1" x14ac:dyDescent="0.2"/>
    <row r="1891" ht="17.25" customHeight="1" x14ac:dyDescent="0.2"/>
    <row r="1892" ht="17.25" customHeight="1" x14ac:dyDescent="0.2"/>
    <row r="1893" ht="17.25" customHeight="1" x14ac:dyDescent="0.2"/>
    <row r="1894" ht="17.25" customHeight="1" x14ac:dyDescent="0.2"/>
    <row r="1895" ht="17.25" customHeight="1" x14ac:dyDescent="0.2"/>
    <row r="1896" ht="17.25" customHeight="1" x14ac:dyDescent="0.2"/>
    <row r="1897" ht="17.25" customHeight="1" x14ac:dyDescent="0.2"/>
    <row r="1898" ht="17.25" customHeight="1" x14ac:dyDescent="0.2"/>
    <row r="1899" ht="17.25" customHeight="1" x14ac:dyDescent="0.2"/>
    <row r="1900" ht="17.25" customHeight="1" x14ac:dyDescent="0.2"/>
    <row r="1901" ht="17.25" customHeight="1" x14ac:dyDescent="0.2"/>
    <row r="1902" ht="17.25" customHeight="1" x14ac:dyDescent="0.2"/>
    <row r="1903" ht="17.25" customHeight="1" x14ac:dyDescent="0.2"/>
    <row r="1904" ht="17.25" customHeight="1" x14ac:dyDescent="0.2"/>
    <row r="1905" ht="17.25" customHeight="1" x14ac:dyDescent="0.2"/>
    <row r="1906" ht="17.25" customHeight="1" x14ac:dyDescent="0.2"/>
    <row r="1907" ht="17.25" customHeight="1" x14ac:dyDescent="0.2"/>
    <row r="1908" ht="17.25" customHeight="1" x14ac:dyDescent="0.2"/>
    <row r="1909" ht="17.25" customHeight="1" x14ac:dyDescent="0.2"/>
    <row r="1910" ht="17.25" customHeight="1" x14ac:dyDescent="0.2"/>
    <row r="1911" ht="17.25" customHeight="1" x14ac:dyDescent="0.2"/>
    <row r="1912" ht="17.25" customHeight="1" x14ac:dyDescent="0.2"/>
    <row r="1913" ht="17.25" customHeight="1" x14ac:dyDescent="0.2"/>
    <row r="1914" ht="17.25" customHeight="1" x14ac:dyDescent="0.2"/>
    <row r="1915" ht="17.25" customHeight="1" x14ac:dyDescent="0.2"/>
    <row r="1916" ht="17.25" customHeight="1" x14ac:dyDescent="0.2"/>
    <row r="1917" ht="17.25" customHeight="1" x14ac:dyDescent="0.2"/>
    <row r="1918" ht="17.25" customHeight="1" x14ac:dyDescent="0.2"/>
    <row r="1919" ht="17.25" customHeight="1" x14ac:dyDescent="0.2"/>
    <row r="1920" ht="17.25" customHeight="1" x14ac:dyDescent="0.2"/>
    <row r="1921" ht="17.25" customHeight="1" x14ac:dyDescent="0.2"/>
    <row r="1922" ht="17.25" customHeight="1" x14ac:dyDescent="0.2"/>
    <row r="1923" ht="17.25" customHeight="1" x14ac:dyDescent="0.2"/>
    <row r="1924" ht="17.25" customHeight="1" x14ac:dyDescent="0.2"/>
    <row r="1925" ht="17.25" customHeight="1" x14ac:dyDescent="0.2"/>
    <row r="1926" ht="17.25" customHeight="1" x14ac:dyDescent="0.2"/>
    <row r="1927" ht="17.25" customHeight="1" x14ac:dyDescent="0.2"/>
    <row r="1928" ht="17.25" customHeight="1" x14ac:dyDescent="0.2"/>
    <row r="1929" ht="17.25" customHeight="1" x14ac:dyDescent="0.2"/>
    <row r="1930" ht="17.25" customHeight="1" x14ac:dyDescent="0.2"/>
    <row r="1931" ht="17.25" customHeight="1" x14ac:dyDescent="0.2"/>
    <row r="1932" ht="17.25" customHeight="1" x14ac:dyDescent="0.2"/>
    <row r="1933" ht="17.25" customHeight="1" x14ac:dyDescent="0.2"/>
    <row r="1934" ht="17.25" customHeight="1" x14ac:dyDescent="0.2"/>
    <row r="1935" ht="17.25" customHeight="1" x14ac:dyDescent="0.2"/>
    <row r="1936" ht="17.25" customHeight="1" x14ac:dyDescent="0.2"/>
    <row r="1937" ht="17.25" customHeight="1" x14ac:dyDescent="0.2"/>
    <row r="1938" ht="17.25" customHeight="1" x14ac:dyDescent="0.2"/>
    <row r="1939" ht="17.25" customHeight="1" x14ac:dyDescent="0.2"/>
    <row r="1940" ht="17.25" customHeight="1" x14ac:dyDescent="0.2"/>
    <row r="1941" ht="17.25" customHeight="1" x14ac:dyDescent="0.2"/>
    <row r="1942" ht="17.25" customHeight="1" x14ac:dyDescent="0.2"/>
    <row r="1943" ht="17.25" customHeight="1" x14ac:dyDescent="0.2"/>
    <row r="1944" ht="17.25" customHeight="1" x14ac:dyDescent="0.2"/>
    <row r="1945" ht="17.25" customHeight="1" x14ac:dyDescent="0.2"/>
    <row r="1946" ht="17.25" customHeight="1" x14ac:dyDescent="0.2"/>
    <row r="1947" ht="17.25" customHeight="1" x14ac:dyDescent="0.2"/>
    <row r="1948" ht="17.25" customHeight="1" x14ac:dyDescent="0.2"/>
    <row r="1949" ht="17.25" customHeight="1" x14ac:dyDescent="0.2"/>
    <row r="1950" ht="17.25" customHeight="1" x14ac:dyDescent="0.2"/>
    <row r="1951" ht="17.25" customHeight="1" x14ac:dyDescent="0.2"/>
    <row r="1952" ht="17.25" customHeight="1" x14ac:dyDescent="0.2"/>
    <row r="1953" ht="17.25" customHeight="1" x14ac:dyDescent="0.2"/>
    <row r="1954" ht="17.25" customHeight="1" x14ac:dyDescent="0.2"/>
    <row r="1955" ht="17.25" customHeight="1" x14ac:dyDescent="0.2"/>
    <row r="1956" ht="17.25" customHeight="1" x14ac:dyDescent="0.2"/>
    <row r="1957" ht="17.25" customHeight="1" x14ac:dyDescent="0.2"/>
    <row r="1958" ht="17.25" customHeight="1" x14ac:dyDescent="0.2"/>
    <row r="1959" ht="17.25" customHeight="1" x14ac:dyDescent="0.2"/>
    <row r="1960" ht="17.25" customHeight="1" x14ac:dyDescent="0.2"/>
    <row r="1961" ht="17.25" customHeight="1" x14ac:dyDescent="0.2"/>
    <row r="1962" ht="17.25" customHeight="1" x14ac:dyDescent="0.2"/>
    <row r="1963" ht="17.25" customHeight="1" x14ac:dyDescent="0.2"/>
    <row r="1964" ht="17.25" customHeight="1" x14ac:dyDescent="0.2"/>
    <row r="1965" ht="17.25" customHeight="1" x14ac:dyDescent="0.2"/>
    <row r="1966" ht="17.25" customHeight="1" x14ac:dyDescent="0.2"/>
    <row r="1967" ht="17.25" customHeight="1" x14ac:dyDescent="0.2"/>
    <row r="1968" ht="17.25" customHeight="1" x14ac:dyDescent="0.2"/>
    <row r="1969" ht="17.25" customHeight="1" x14ac:dyDescent="0.2"/>
    <row r="1970" ht="17.25" customHeight="1" x14ac:dyDescent="0.2"/>
    <row r="1971" ht="17.25" customHeight="1" x14ac:dyDescent="0.2"/>
    <row r="1972" ht="17.25" customHeight="1" x14ac:dyDescent="0.2"/>
    <row r="1973" ht="17.25" customHeight="1" x14ac:dyDescent="0.2"/>
    <row r="1974" ht="17.25" customHeight="1" x14ac:dyDescent="0.2"/>
    <row r="1975" ht="17.25" customHeight="1" x14ac:dyDescent="0.2"/>
    <row r="1976" ht="17.25" customHeight="1" x14ac:dyDescent="0.2"/>
    <row r="1977" ht="17.25" customHeight="1" x14ac:dyDescent="0.2"/>
    <row r="1978" ht="17.25" customHeight="1" x14ac:dyDescent="0.2"/>
    <row r="1979" ht="17.25" customHeight="1" x14ac:dyDescent="0.2"/>
    <row r="1980" ht="17.25" customHeight="1" x14ac:dyDescent="0.2"/>
    <row r="1981" ht="17.25" customHeight="1" x14ac:dyDescent="0.2"/>
    <row r="1982" ht="17.25" customHeight="1" x14ac:dyDescent="0.2"/>
    <row r="1983" ht="17.25" customHeight="1" x14ac:dyDescent="0.2"/>
    <row r="1984" ht="17.25" customHeight="1" x14ac:dyDescent="0.2"/>
    <row r="1985" ht="17.25" customHeight="1" x14ac:dyDescent="0.2"/>
    <row r="1986" ht="17.25" customHeight="1" x14ac:dyDescent="0.2"/>
    <row r="1987" ht="17.25" customHeight="1" x14ac:dyDescent="0.2"/>
    <row r="1988" ht="17.25" customHeight="1" x14ac:dyDescent="0.2"/>
    <row r="1989" ht="17.25" customHeight="1" x14ac:dyDescent="0.2"/>
    <row r="1990" ht="17.25" customHeight="1" x14ac:dyDescent="0.2"/>
    <row r="1991" ht="17.25" customHeight="1" x14ac:dyDescent="0.2"/>
    <row r="1992" ht="17.25" customHeight="1" x14ac:dyDescent="0.2"/>
    <row r="1993" ht="17.25" customHeight="1" x14ac:dyDescent="0.2"/>
    <row r="1994" ht="17.25" customHeight="1" x14ac:dyDescent="0.2"/>
    <row r="1995" ht="17.25" customHeight="1" x14ac:dyDescent="0.2"/>
    <row r="1996" ht="17.25" customHeight="1" x14ac:dyDescent="0.2"/>
    <row r="1997" ht="17.25" customHeight="1" x14ac:dyDescent="0.2"/>
    <row r="1998" ht="17.25" customHeight="1" x14ac:dyDescent="0.2"/>
    <row r="1999" ht="17.25" customHeight="1" x14ac:dyDescent="0.2"/>
    <row r="2000" ht="17.25" customHeight="1" x14ac:dyDescent="0.2"/>
    <row r="2001" ht="17.25" customHeight="1" x14ac:dyDescent="0.2"/>
    <row r="2002" ht="17.25" customHeight="1" x14ac:dyDescent="0.2"/>
    <row r="2003" ht="17.25" customHeight="1" x14ac:dyDescent="0.2"/>
    <row r="2004" ht="17.25" customHeight="1" x14ac:dyDescent="0.2"/>
    <row r="2005" ht="17.25" customHeight="1" x14ac:dyDescent="0.2"/>
    <row r="2006" ht="17.25" customHeight="1" x14ac:dyDescent="0.2"/>
    <row r="2007" ht="17.25" customHeight="1" x14ac:dyDescent="0.2"/>
    <row r="2008" ht="17.25" customHeight="1" x14ac:dyDescent="0.2"/>
    <row r="2009" ht="17.25" customHeight="1" x14ac:dyDescent="0.2"/>
    <row r="2010" ht="17.25" customHeight="1" x14ac:dyDescent="0.2"/>
    <row r="2011" ht="17.25" customHeight="1" x14ac:dyDescent="0.2"/>
    <row r="2012" ht="17.25" customHeight="1" x14ac:dyDescent="0.2"/>
    <row r="2013" ht="17.25" customHeight="1" x14ac:dyDescent="0.2"/>
    <row r="2014" ht="17.25" customHeight="1" x14ac:dyDescent="0.2"/>
    <row r="2015" ht="17.25" customHeight="1" x14ac:dyDescent="0.2"/>
    <row r="2016" ht="17.25" customHeight="1" x14ac:dyDescent="0.2"/>
    <row r="2017" ht="17.25" customHeight="1" x14ac:dyDescent="0.2"/>
    <row r="2018" ht="17.25" customHeight="1" x14ac:dyDescent="0.2"/>
    <row r="2019" ht="17.25" customHeight="1" x14ac:dyDescent="0.2"/>
    <row r="2020" ht="17.25" customHeight="1" x14ac:dyDescent="0.2"/>
    <row r="2021" ht="17.25" customHeight="1" x14ac:dyDescent="0.2"/>
    <row r="2022" ht="17.25" customHeight="1" x14ac:dyDescent="0.2"/>
    <row r="2023" ht="17.25" customHeight="1" x14ac:dyDescent="0.2"/>
    <row r="2024" ht="17.25" customHeight="1" x14ac:dyDescent="0.2"/>
    <row r="2025" ht="17.25" customHeight="1" x14ac:dyDescent="0.2"/>
    <row r="2026" ht="17.25" customHeight="1" x14ac:dyDescent="0.2"/>
    <row r="2027" ht="17.25" customHeight="1" x14ac:dyDescent="0.2"/>
    <row r="2028" ht="17.25" customHeight="1" x14ac:dyDescent="0.2"/>
    <row r="2029" ht="17.25" customHeight="1" x14ac:dyDescent="0.2"/>
    <row r="2030" ht="17.25" customHeight="1" x14ac:dyDescent="0.2"/>
    <row r="2031" ht="17.25" customHeight="1" x14ac:dyDescent="0.2"/>
    <row r="2032" ht="17.25" customHeight="1" x14ac:dyDescent="0.2"/>
    <row r="2033" ht="17.25" customHeight="1" x14ac:dyDescent="0.2"/>
    <row r="2034" ht="17.25" customHeight="1" x14ac:dyDescent="0.2"/>
    <row r="2035" ht="17.25" customHeight="1" x14ac:dyDescent="0.2"/>
    <row r="2036" ht="17.25" customHeight="1" x14ac:dyDescent="0.2"/>
    <row r="2037" ht="17.25" customHeight="1" x14ac:dyDescent="0.2"/>
    <row r="2038" ht="17.25" customHeight="1" x14ac:dyDescent="0.2"/>
    <row r="2039" ht="17.25" customHeight="1" x14ac:dyDescent="0.2"/>
    <row r="2040" ht="17.25" customHeight="1" x14ac:dyDescent="0.2"/>
    <row r="2041" ht="17.25" customHeight="1" x14ac:dyDescent="0.2"/>
    <row r="2042" ht="17.25" customHeight="1" x14ac:dyDescent="0.2"/>
    <row r="2043" ht="17.25" customHeight="1" x14ac:dyDescent="0.2"/>
    <row r="2044" ht="17.25" customHeight="1" x14ac:dyDescent="0.2"/>
    <row r="2045" ht="17.25" customHeight="1" x14ac:dyDescent="0.2"/>
    <row r="2046" ht="17.25" customHeight="1" x14ac:dyDescent="0.2"/>
    <row r="2047" ht="17.25" customHeight="1" x14ac:dyDescent="0.2"/>
    <row r="2048" ht="17.25" customHeight="1" x14ac:dyDescent="0.2"/>
    <row r="2049" ht="17.25" customHeight="1" x14ac:dyDescent="0.2"/>
    <row r="2050" ht="17.25" customHeight="1" x14ac:dyDescent="0.2"/>
    <row r="2051" ht="17.25" customHeight="1" x14ac:dyDescent="0.2"/>
    <row r="2052" ht="17.25" customHeight="1" x14ac:dyDescent="0.2"/>
    <row r="2053" ht="17.25" customHeight="1" x14ac:dyDescent="0.2"/>
    <row r="2054" ht="17.25" customHeight="1" x14ac:dyDescent="0.2"/>
    <row r="2055" ht="17.25" customHeight="1" x14ac:dyDescent="0.2"/>
    <row r="2056" ht="17.25" customHeight="1" x14ac:dyDescent="0.2"/>
    <row r="2057" ht="17.25" customHeight="1" x14ac:dyDescent="0.2"/>
    <row r="2058" ht="17.25" customHeight="1" x14ac:dyDescent="0.2"/>
    <row r="2059" ht="17.25" customHeight="1" x14ac:dyDescent="0.2"/>
    <row r="2060" ht="17.25" customHeight="1" x14ac:dyDescent="0.2"/>
    <row r="2061" ht="17.25" customHeight="1" x14ac:dyDescent="0.2"/>
    <row r="2062" ht="17.25" customHeight="1" x14ac:dyDescent="0.2"/>
    <row r="2063" ht="17.25" customHeight="1" x14ac:dyDescent="0.2"/>
    <row r="2064" ht="17.25" customHeight="1" x14ac:dyDescent="0.2"/>
    <row r="2065" ht="17.25" customHeight="1" x14ac:dyDescent="0.2"/>
    <row r="2066" ht="17.25" customHeight="1" x14ac:dyDescent="0.2"/>
    <row r="2067" ht="17.25" customHeight="1" x14ac:dyDescent="0.2"/>
    <row r="2068" ht="17.25" customHeight="1" x14ac:dyDescent="0.2"/>
    <row r="2069" ht="17.25" customHeight="1" x14ac:dyDescent="0.2"/>
    <row r="2070" ht="17.25" customHeight="1" x14ac:dyDescent="0.2"/>
    <row r="2071" ht="17.25" customHeight="1" x14ac:dyDescent="0.2"/>
    <row r="2072" ht="17.25" customHeight="1" x14ac:dyDescent="0.2"/>
    <row r="2073" ht="17.25" customHeight="1" x14ac:dyDescent="0.2"/>
    <row r="2074" ht="17.25" customHeight="1" x14ac:dyDescent="0.2"/>
    <row r="2075" ht="17.25" customHeight="1" x14ac:dyDescent="0.2"/>
    <row r="2076" ht="17.25" customHeight="1" x14ac:dyDescent="0.2"/>
    <row r="2077" ht="17.25" customHeight="1" x14ac:dyDescent="0.2"/>
    <row r="2078" ht="17.25" customHeight="1" x14ac:dyDescent="0.2"/>
    <row r="2079" ht="17.25" customHeight="1" x14ac:dyDescent="0.2"/>
    <row r="2080" ht="17.25" customHeight="1" x14ac:dyDescent="0.2"/>
    <row r="2081" ht="17.25" customHeight="1" x14ac:dyDescent="0.2"/>
    <row r="2082" ht="17.25" customHeight="1" x14ac:dyDescent="0.2"/>
    <row r="2083" ht="17.25" customHeight="1" x14ac:dyDescent="0.2"/>
    <row r="2084" ht="17.25" customHeight="1" x14ac:dyDescent="0.2"/>
    <row r="2085" ht="17.25" customHeight="1" x14ac:dyDescent="0.2"/>
    <row r="2086" ht="17.25" customHeight="1" x14ac:dyDescent="0.2"/>
    <row r="2087" ht="17.25" customHeight="1" x14ac:dyDescent="0.2"/>
    <row r="2088" ht="17.25" customHeight="1" x14ac:dyDescent="0.2"/>
    <row r="2089" ht="17.25" customHeight="1" x14ac:dyDescent="0.2"/>
    <row r="2090" ht="17.25" customHeight="1" x14ac:dyDescent="0.2"/>
    <row r="2091" ht="17.25" customHeight="1" x14ac:dyDescent="0.2"/>
    <row r="2092" ht="17.25" customHeight="1" x14ac:dyDescent="0.2"/>
    <row r="2093" ht="17.25" customHeight="1" x14ac:dyDescent="0.2"/>
    <row r="2094" ht="17.25" customHeight="1" x14ac:dyDescent="0.2"/>
    <row r="2095" ht="17.25" customHeight="1" x14ac:dyDescent="0.2"/>
    <row r="2096" ht="17.25" customHeight="1" x14ac:dyDescent="0.2"/>
    <row r="2097" ht="17.25" customHeight="1" x14ac:dyDescent="0.2"/>
    <row r="2098" ht="17.25" customHeight="1" x14ac:dyDescent="0.2"/>
    <row r="2099" ht="17.25" customHeight="1" x14ac:dyDescent="0.2"/>
    <row r="2100" ht="17.25" customHeight="1" x14ac:dyDescent="0.2"/>
    <row r="2101" ht="17.25" customHeight="1" x14ac:dyDescent="0.2"/>
    <row r="2102" ht="17.25" customHeight="1" x14ac:dyDescent="0.2"/>
    <row r="2103" ht="17.25" customHeight="1" x14ac:dyDescent="0.2"/>
    <row r="2104" ht="17.25" customHeight="1" x14ac:dyDescent="0.2"/>
    <row r="2105" ht="17.25" customHeight="1" x14ac:dyDescent="0.2"/>
    <row r="2106" ht="17.25" customHeight="1" x14ac:dyDescent="0.2"/>
    <row r="2107" ht="17.25" customHeight="1" x14ac:dyDescent="0.2"/>
    <row r="2108" ht="17.25" customHeight="1" x14ac:dyDescent="0.2"/>
    <row r="2109" ht="17.25" customHeight="1" x14ac:dyDescent="0.2"/>
    <row r="2110" ht="17.25" customHeight="1" x14ac:dyDescent="0.2"/>
    <row r="2111" ht="17.25" customHeight="1" x14ac:dyDescent="0.2"/>
    <row r="2481" spans="15:15" x14ac:dyDescent="0.2">
      <c r="O2481" s="188"/>
    </row>
    <row r="2482" spans="15:15" x14ac:dyDescent="0.2">
      <c r="O2482" s="188"/>
    </row>
    <row r="2483" spans="15:15" x14ac:dyDescent="0.2">
      <c r="O2483" s="188"/>
    </row>
    <row r="2484" spans="15:15" x14ac:dyDescent="0.2">
      <c r="O2484" s="188"/>
    </row>
    <row r="2485" spans="15:15" x14ac:dyDescent="0.2">
      <c r="O2485" s="188"/>
    </row>
    <row r="2486" spans="15:15" x14ac:dyDescent="0.2">
      <c r="O2486" s="188"/>
    </row>
    <row r="2487" spans="15:15" x14ac:dyDescent="0.2">
      <c r="O2487" s="188"/>
    </row>
    <row r="2488" spans="15:15" x14ac:dyDescent="0.2">
      <c r="O2488" s="188"/>
    </row>
    <row r="2576" ht="17.25" customHeight="1" x14ac:dyDescent="0.2"/>
    <row r="2594" spans="15:15" x14ac:dyDescent="0.2">
      <c r="O2594" s="188"/>
    </row>
    <row r="2601" spans="15:15" x14ac:dyDescent="0.2">
      <c r="O2601" s="188"/>
    </row>
    <row r="2602" spans="15:15" x14ac:dyDescent="0.2">
      <c r="O2602" s="188"/>
    </row>
    <row r="2607" spans="15:15" x14ac:dyDescent="0.2">
      <c r="O2607" s="188"/>
    </row>
    <row r="2616" spans="15:15" x14ac:dyDescent="0.2">
      <c r="O2616" s="188"/>
    </row>
    <row r="2617" spans="15:15" x14ac:dyDescent="0.2">
      <c r="O2617" s="188"/>
    </row>
    <row r="2693" spans="15:15" x14ac:dyDescent="0.2">
      <c r="O2693" s="188"/>
    </row>
    <row r="2702" spans="15:15" x14ac:dyDescent="0.2">
      <c r="O2702" s="188"/>
    </row>
    <row r="2712" spans="15:15" x14ac:dyDescent="0.2">
      <c r="O2712" s="188"/>
    </row>
    <row r="2721" spans="15:15" x14ac:dyDescent="0.2">
      <c r="O2721" s="188"/>
    </row>
    <row r="2761" spans="15:15" x14ac:dyDescent="0.2">
      <c r="O2761" s="188"/>
    </row>
    <row r="2765" spans="15:15" x14ac:dyDescent="0.2">
      <c r="O2765" s="188"/>
    </row>
    <row r="2805" spans="15:15" x14ac:dyDescent="0.2">
      <c r="O2805" s="188"/>
    </row>
    <row r="2818" spans="15:15" x14ac:dyDescent="0.2">
      <c r="O2818" s="188"/>
    </row>
    <row r="2849" spans="15:15" x14ac:dyDescent="0.2">
      <c r="O2849" s="188"/>
    </row>
    <row r="2926" spans="15:15" x14ac:dyDescent="0.2">
      <c r="O2926" s="188"/>
    </row>
    <row r="2943" spans="15:15" x14ac:dyDescent="0.2">
      <c r="O2943" s="188"/>
    </row>
    <row r="2949" spans="15:15" x14ac:dyDescent="0.2">
      <c r="O2949" s="188"/>
    </row>
    <row r="2986" spans="15:15" x14ac:dyDescent="0.2">
      <c r="O2986" s="188"/>
    </row>
    <row r="3018" spans="15:15" x14ac:dyDescent="0.2">
      <c r="O3018" s="188"/>
    </row>
    <row r="3019" spans="15:15" x14ac:dyDescent="0.2">
      <c r="O3019" s="188"/>
    </row>
    <row r="3021" spans="15:15" x14ac:dyDescent="0.2">
      <c r="O3021" s="188"/>
    </row>
    <row r="3030" spans="15:15" x14ac:dyDescent="0.2">
      <c r="O3030" s="188"/>
    </row>
    <row r="3034" spans="15:15" x14ac:dyDescent="0.2">
      <c r="O3034" s="188"/>
    </row>
    <row r="3053" spans="15:15" x14ac:dyDescent="0.2">
      <c r="O3053" s="188"/>
    </row>
    <row r="3064" spans="15:15" x14ac:dyDescent="0.2">
      <c r="O3064" s="188"/>
    </row>
    <row r="3065" spans="15:15" x14ac:dyDescent="0.2">
      <c r="O3065" s="188"/>
    </row>
    <row r="3076" spans="15:15" x14ac:dyDescent="0.2">
      <c r="O3076" s="188"/>
    </row>
    <row r="3094" spans="15:15" x14ac:dyDescent="0.2">
      <c r="O3094" s="188"/>
    </row>
    <row r="3104" spans="15:15" x14ac:dyDescent="0.2">
      <c r="O3104" s="188"/>
    </row>
    <row r="3146" spans="15:15" x14ac:dyDescent="0.2">
      <c r="O3146" s="188"/>
    </row>
    <row r="3151" spans="15:15" x14ac:dyDescent="0.2">
      <c r="O3151" s="188"/>
    </row>
    <row r="3216" spans="15:15" x14ac:dyDescent="0.2">
      <c r="O3216" s="188"/>
    </row>
    <row r="3217" spans="15:15" x14ac:dyDescent="0.2">
      <c r="O3217" s="188"/>
    </row>
    <row r="3230" spans="15:15" x14ac:dyDescent="0.2">
      <c r="O3230" s="188"/>
    </row>
    <row r="3240" spans="15:15" x14ac:dyDescent="0.2">
      <c r="O3240" s="188"/>
    </row>
    <row r="3243" spans="15:15" x14ac:dyDescent="0.2">
      <c r="O3243" s="188"/>
    </row>
    <row r="3246" spans="15:15" x14ac:dyDescent="0.2">
      <c r="O3246" s="188"/>
    </row>
    <row r="3299" spans="15:15" x14ac:dyDescent="0.2">
      <c r="O3299" s="188"/>
    </row>
    <row r="3346" spans="15:15" x14ac:dyDescent="0.2">
      <c r="O3346" s="188"/>
    </row>
    <row r="3364" spans="15:15" x14ac:dyDescent="0.2">
      <c r="O3364" s="188"/>
    </row>
    <row r="3378" spans="15:15" x14ac:dyDescent="0.2">
      <c r="O3378" s="188"/>
    </row>
    <row r="3382" spans="15:15" x14ac:dyDescent="0.2">
      <c r="O3382" s="188"/>
    </row>
    <row r="3890" spans="15:15" x14ac:dyDescent="0.2">
      <c r="O3890" s="188"/>
    </row>
    <row r="3891" spans="15:15" x14ac:dyDescent="0.2">
      <c r="O3891" s="188"/>
    </row>
    <row r="3892" spans="15:15" x14ac:dyDescent="0.2">
      <c r="O3892" s="188"/>
    </row>
    <row r="3893" spans="15:15" x14ac:dyDescent="0.2">
      <c r="O3893" s="188"/>
    </row>
    <row r="3894" spans="15:15" x14ac:dyDescent="0.2">
      <c r="O3894" s="188"/>
    </row>
    <row r="3895" spans="15:15" x14ac:dyDescent="0.2">
      <c r="O3895" s="188"/>
    </row>
    <row r="3896" spans="15:15" x14ac:dyDescent="0.2">
      <c r="O3896" s="188"/>
    </row>
    <row r="3897" spans="15:15" x14ac:dyDescent="0.2">
      <c r="O3897" s="188"/>
    </row>
    <row r="3898" spans="15:15" x14ac:dyDescent="0.2">
      <c r="O3898" s="188"/>
    </row>
    <row r="3899" spans="15:15" x14ac:dyDescent="0.2">
      <c r="O3899" s="188"/>
    </row>
    <row r="3900" spans="15:15" x14ac:dyDescent="0.2">
      <c r="O3900" s="188"/>
    </row>
    <row r="3901" spans="15:15" x14ac:dyDescent="0.2">
      <c r="O3901" s="188"/>
    </row>
    <row r="3902" spans="15:15" x14ac:dyDescent="0.2">
      <c r="O3902" s="188"/>
    </row>
    <row r="3903" spans="15:15" x14ac:dyDescent="0.2">
      <c r="O3903" s="188"/>
    </row>
    <row r="3904" spans="15:15" x14ac:dyDescent="0.2">
      <c r="O3904" s="188"/>
    </row>
    <row r="3905" spans="15:15" x14ac:dyDescent="0.2">
      <c r="O3905" s="188"/>
    </row>
    <row r="3906" spans="15:15" x14ac:dyDescent="0.2">
      <c r="O3906" s="188"/>
    </row>
    <row r="3907" spans="15:15" x14ac:dyDescent="0.2">
      <c r="O3907" s="188"/>
    </row>
    <row r="4250" spans="15:15" x14ac:dyDescent="0.2">
      <c r="O4250" s="188"/>
    </row>
    <row r="4307" spans="15:15" x14ac:dyDescent="0.2">
      <c r="O4307" s="188"/>
    </row>
    <row r="4308" spans="15:15" x14ac:dyDescent="0.2">
      <c r="O4308" s="188"/>
    </row>
    <row r="4310" spans="15:15" x14ac:dyDescent="0.2">
      <c r="O4310" s="188"/>
    </row>
    <row r="4312" spans="15:15" x14ac:dyDescent="0.2">
      <c r="O4312" s="188"/>
    </row>
    <row r="4313" spans="15:15" x14ac:dyDescent="0.2">
      <c r="O4313" s="188"/>
    </row>
    <row r="4323" spans="15:15" x14ac:dyDescent="0.2">
      <c r="O4323" s="188"/>
    </row>
    <row r="4327" spans="15:15" x14ac:dyDescent="0.2">
      <c r="O4327" s="188"/>
    </row>
    <row r="4352" spans="15:15" x14ac:dyDescent="0.2">
      <c r="O4352" s="188"/>
    </row>
    <row r="4359" spans="15:15" x14ac:dyDescent="0.2">
      <c r="O4359" s="188"/>
    </row>
    <row r="4367" spans="15:15" x14ac:dyDescent="0.2">
      <c r="O4367" s="188"/>
    </row>
    <row r="4400" spans="15:15" x14ac:dyDescent="0.2">
      <c r="O4400" s="188"/>
    </row>
    <row r="4425" spans="15:15" x14ac:dyDescent="0.2">
      <c r="O4425" s="188"/>
    </row>
    <row r="4427" spans="15:15" x14ac:dyDescent="0.2">
      <c r="O4427" s="188"/>
    </row>
    <row r="4459" spans="15:15" x14ac:dyDescent="0.2">
      <c r="O4459" s="188"/>
    </row>
    <row r="4472" spans="15:15" x14ac:dyDescent="0.2">
      <c r="O4472" s="188"/>
    </row>
    <row r="4490" spans="15:15" x14ac:dyDescent="0.2">
      <c r="O4490" s="188"/>
    </row>
    <row r="4517" spans="15:15" x14ac:dyDescent="0.2">
      <c r="O4517" s="188"/>
    </row>
    <row r="4577" spans="15:15" x14ac:dyDescent="0.2">
      <c r="O4577" s="188"/>
    </row>
    <row r="4581" spans="15:15" x14ac:dyDescent="0.2">
      <c r="O4581" s="188"/>
    </row>
    <row r="4588" spans="15:15" x14ac:dyDescent="0.2">
      <c r="O4588" s="188"/>
    </row>
    <row r="4595" spans="15:15" x14ac:dyDescent="0.2">
      <c r="O4595" s="188"/>
    </row>
    <row r="4602" spans="15:15" x14ac:dyDescent="0.2">
      <c r="O4602" s="188"/>
    </row>
    <row r="4604" spans="15:15" x14ac:dyDescent="0.2">
      <c r="O4604" s="188"/>
    </row>
    <row r="4608" spans="15:15" x14ac:dyDescent="0.2">
      <c r="O4608" s="188"/>
    </row>
    <row r="4626" spans="15:15" x14ac:dyDescent="0.2">
      <c r="O4626" s="188"/>
    </row>
    <row r="4628" spans="15:15" x14ac:dyDescent="0.2">
      <c r="O4628" s="188"/>
    </row>
    <row r="4636" spans="15:15" x14ac:dyDescent="0.2">
      <c r="O4636" s="188"/>
    </row>
    <row r="4639" spans="15:15" x14ac:dyDescent="0.2">
      <c r="O4639" s="188"/>
    </row>
    <row r="4671" spans="15:15" x14ac:dyDescent="0.2">
      <c r="O4671" s="188"/>
    </row>
    <row r="4679" spans="15:15" x14ac:dyDescent="0.2">
      <c r="O4679" s="188"/>
    </row>
    <row r="4684" spans="15:15" x14ac:dyDescent="0.2">
      <c r="O4684" s="188"/>
    </row>
    <row r="4732" spans="15:15" x14ac:dyDescent="0.2">
      <c r="O4732" s="188"/>
    </row>
    <row r="4757" spans="15:15" x14ac:dyDescent="0.2">
      <c r="O4757" s="188"/>
    </row>
    <row r="4765" spans="15:15" x14ac:dyDescent="0.2">
      <c r="O4765" s="188"/>
    </row>
    <row r="4775" spans="15:15" x14ac:dyDescent="0.2">
      <c r="O4775" s="188"/>
    </row>
    <row r="4810" spans="15:15" x14ac:dyDescent="0.2">
      <c r="O4810" s="188"/>
    </row>
    <row r="4823" spans="15:15" x14ac:dyDescent="0.2">
      <c r="O4823" s="188"/>
    </row>
    <row r="4828" spans="15:15" x14ac:dyDescent="0.2">
      <c r="O4828" s="188"/>
    </row>
    <row r="4854" spans="15:15" x14ac:dyDescent="0.2">
      <c r="O4854" s="188"/>
    </row>
    <row r="4868" spans="15:15" x14ac:dyDescent="0.2">
      <c r="O4868" s="188"/>
    </row>
    <row r="4870" spans="15:15" x14ac:dyDescent="0.2">
      <c r="O4870" s="188"/>
    </row>
    <row r="4921" spans="15:15" x14ac:dyDescent="0.2">
      <c r="O4921" s="188"/>
    </row>
    <row r="4989" spans="15:15" x14ac:dyDescent="0.2">
      <c r="O4989" s="188"/>
    </row>
    <row r="5013" spans="15:15" x14ac:dyDescent="0.2">
      <c r="O5013" s="188"/>
    </row>
    <row r="5020" spans="15:15" x14ac:dyDescent="0.2">
      <c r="O5020" s="188"/>
    </row>
    <row r="5045" spans="15:15" x14ac:dyDescent="0.2">
      <c r="O5045" s="188"/>
    </row>
    <row r="5058" spans="15:15" x14ac:dyDescent="0.2">
      <c r="O5058" s="188"/>
    </row>
    <row r="5060" spans="15:15" x14ac:dyDescent="0.2">
      <c r="O5060" s="188"/>
    </row>
    <row r="5062" spans="15:15" x14ac:dyDescent="0.2">
      <c r="O5062" s="188"/>
    </row>
    <row r="5075" spans="15:15" x14ac:dyDescent="0.2">
      <c r="O5075" s="188"/>
    </row>
    <row r="5771" spans="15:15" x14ac:dyDescent="0.2">
      <c r="O5771" s="188"/>
    </row>
    <row r="5772" spans="15:15" x14ac:dyDescent="0.2">
      <c r="O5772" s="188"/>
    </row>
    <row r="5773" spans="15:15" x14ac:dyDescent="0.2">
      <c r="O5773" s="188"/>
    </row>
    <row r="5774" spans="15:15" x14ac:dyDescent="0.2">
      <c r="O5774" s="188"/>
    </row>
    <row r="5775" spans="15:15" x14ac:dyDescent="0.2">
      <c r="O5775" s="188"/>
    </row>
    <row r="5776" spans="15:15" x14ac:dyDescent="0.2">
      <c r="O5776" s="188"/>
    </row>
    <row r="6009" spans="15:15" x14ac:dyDescent="0.2">
      <c r="O6009" s="188"/>
    </row>
    <row r="6014" spans="15:15" x14ac:dyDescent="0.2">
      <c r="O6014" s="188"/>
    </row>
    <row r="6027" spans="15:15" x14ac:dyDescent="0.2">
      <c r="O6027" s="188"/>
    </row>
    <row r="6042" spans="15:15" x14ac:dyDescent="0.2">
      <c r="O6042" s="188"/>
    </row>
    <row r="6043" spans="15:15" x14ac:dyDescent="0.2">
      <c r="O6043" s="188"/>
    </row>
    <row r="6044" spans="15:15" x14ac:dyDescent="0.2">
      <c r="O6044" s="188"/>
    </row>
    <row r="6049" spans="15:15" x14ac:dyDescent="0.2">
      <c r="O6049" s="188"/>
    </row>
    <row r="6050" spans="15:15" x14ac:dyDescent="0.2">
      <c r="O6050" s="188"/>
    </row>
    <row r="6057" spans="15:15" x14ac:dyDescent="0.2">
      <c r="O6057" s="188"/>
    </row>
    <row r="6064" spans="15:15" x14ac:dyDescent="0.2">
      <c r="O6064" s="188"/>
    </row>
    <row r="6077" spans="15:15" x14ac:dyDescent="0.2">
      <c r="O6077" s="188"/>
    </row>
    <row r="6081" spans="15:15" x14ac:dyDescent="0.2">
      <c r="O6081" s="188"/>
    </row>
    <row r="6082" spans="15:15" x14ac:dyDescent="0.2">
      <c r="O6082" s="188"/>
    </row>
    <row r="6083" spans="15:15" x14ac:dyDescent="0.2">
      <c r="O6083" s="188"/>
    </row>
    <row r="6085" spans="15:15" x14ac:dyDescent="0.2">
      <c r="O6085" s="188"/>
    </row>
    <row r="6093" spans="15:15" x14ac:dyDescent="0.2">
      <c r="O6093" s="188"/>
    </row>
    <row r="6100" spans="15:15" x14ac:dyDescent="0.2">
      <c r="O6100" s="188"/>
    </row>
    <row r="6101" spans="15:15" x14ac:dyDescent="0.2">
      <c r="O6101" s="188"/>
    </row>
    <row r="6109" spans="15:15" x14ac:dyDescent="0.2">
      <c r="O6109" s="188"/>
    </row>
    <row r="6115" spans="15:15" x14ac:dyDescent="0.2">
      <c r="O6115" s="188"/>
    </row>
    <row r="6135" spans="15:15" x14ac:dyDescent="0.2">
      <c r="O6135" s="188"/>
    </row>
    <row r="6145" spans="15:15" x14ac:dyDescent="0.2">
      <c r="O6145" s="188"/>
    </row>
    <row r="6171" spans="15:15" x14ac:dyDescent="0.2">
      <c r="O6171" s="188"/>
    </row>
    <row r="6174" spans="15:15" x14ac:dyDescent="0.2">
      <c r="O6174" s="188"/>
    </row>
    <row r="6181" spans="15:15" x14ac:dyDescent="0.2">
      <c r="O6181" s="188"/>
    </row>
    <row r="6191" spans="15:15" x14ac:dyDescent="0.2">
      <c r="O6191" s="188"/>
    </row>
    <row r="6200" spans="15:15" x14ac:dyDescent="0.2">
      <c r="O6200" s="188"/>
    </row>
    <row r="6220" spans="15:15" x14ac:dyDescent="0.2">
      <c r="O6220" s="188"/>
    </row>
    <row r="6233" spans="15:15" x14ac:dyDescent="0.2">
      <c r="O6233" s="188"/>
    </row>
    <row r="6235" spans="15:15" x14ac:dyDescent="0.2">
      <c r="O6235" s="188"/>
    </row>
    <row r="6242" spans="15:15" x14ac:dyDescent="0.2">
      <c r="O6242" s="188"/>
    </row>
    <row r="6341" spans="15:15" x14ac:dyDescent="0.2">
      <c r="O6341" s="188"/>
    </row>
    <row r="6344" spans="15:15" x14ac:dyDescent="0.2">
      <c r="O6344" s="188"/>
    </row>
    <row r="6349" spans="15:15" x14ac:dyDescent="0.2">
      <c r="O6349" s="188"/>
    </row>
    <row r="6396" spans="15:15" x14ac:dyDescent="0.2">
      <c r="O6396" s="188"/>
    </row>
    <row r="6414" spans="15:15" x14ac:dyDescent="0.2">
      <c r="O6414" s="188"/>
    </row>
    <row r="6420" spans="15:15" x14ac:dyDescent="0.2">
      <c r="O6420" s="188"/>
    </row>
    <row r="6451" spans="15:15" x14ac:dyDescent="0.2">
      <c r="O6451" s="188"/>
    </row>
    <row r="6452" spans="15:15" x14ac:dyDescent="0.2">
      <c r="O6452" s="188"/>
    </row>
    <row r="6457" spans="15:15" x14ac:dyDescent="0.2">
      <c r="O6457" s="188"/>
    </row>
    <row r="6471" spans="15:15" x14ac:dyDescent="0.2">
      <c r="O6471" s="188"/>
    </row>
    <row r="6480" spans="15:15" x14ac:dyDescent="0.2">
      <c r="O6480" s="188"/>
    </row>
    <row r="6486" spans="15:15" x14ac:dyDescent="0.2">
      <c r="O6486" s="188"/>
    </row>
    <row r="6500" spans="15:15" x14ac:dyDescent="0.2">
      <c r="O6500" s="188"/>
    </row>
    <row r="6502" spans="15:15" x14ac:dyDescent="0.2">
      <c r="O6502" s="188"/>
    </row>
    <row r="6503" spans="15:15" x14ac:dyDescent="0.2">
      <c r="O6503" s="188"/>
    </row>
    <row r="6506" spans="15:15" x14ac:dyDescent="0.2">
      <c r="O6506" s="188"/>
    </row>
    <row r="6513" spans="15:15" x14ac:dyDescent="0.2">
      <c r="O6513" s="188"/>
    </row>
    <row r="6521" spans="15:15" x14ac:dyDescent="0.2">
      <c r="O6521" s="188"/>
    </row>
    <row r="6535" spans="15:15" x14ac:dyDescent="0.2">
      <c r="O6535" s="188"/>
    </row>
    <row r="6543" spans="15:15" x14ac:dyDescent="0.2">
      <c r="O6543" s="188"/>
    </row>
    <row r="6546" spans="15:15" x14ac:dyDescent="0.2">
      <c r="O6546" s="188"/>
    </row>
    <row r="6568" spans="15:15" x14ac:dyDescent="0.2">
      <c r="O6568" s="188"/>
    </row>
    <row r="6586" spans="15:15" x14ac:dyDescent="0.2">
      <c r="O6586" s="188"/>
    </row>
    <row r="6597" spans="15:15" x14ac:dyDescent="0.2">
      <c r="O6597" s="188"/>
    </row>
    <row r="6606" spans="15:15" x14ac:dyDescent="0.2">
      <c r="O6606" s="188"/>
    </row>
    <row r="6618" spans="15:15" x14ac:dyDescent="0.2">
      <c r="O6618" s="188"/>
    </row>
    <row r="6626" spans="15:15" x14ac:dyDescent="0.2">
      <c r="O6626" s="188"/>
    </row>
    <row r="6663" spans="15:15" x14ac:dyDescent="0.2">
      <c r="O6663" s="188"/>
    </row>
    <row r="6684" spans="15:15" x14ac:dyDescent="0.2">
      <c r="O6684" s="188"/>
    </row>
    <row r="6690" spans="15:15" x14ac:dyDescent="0.2">
      <c r="O6690" s="188"/>
    </row>
    <row r="6698" spans="15:15" x14ac:dyDescent="0.2">
      <c r="O6698" s="188"/>
    </row>
    <row r="6734" spans="15:15" x14ac:dyDescent="0.2">
      <c r="O6734" s="188"/>
    </row>
    <row r="6755" spans="15:15" x14ac:dyDescent="0.2">
      <c r="O6755" s="188"/>
    </row>
    <row r="6760" spans="15:15" x14ac:dyDescent="0.2">
      <c r="O6760" s="188"/>
    </row>
    <row r="6790" spans="15:15" x14ac:dyDescent="0.2">
      <c r="O6790" s="188"/>
    </row>
    <row r="6808" spans="15:15" x14ac:dyDescent="0.2">
      <c r="O6808" s="188"/>
    </row>
    <row r="6816" spans="15:15" x14ac:dyDescent="0.2">
      <c r="O6816" s="188"/>
    </row>
    <row r="6841" spans="15:15" x14ac:dyDescent="0.2">
      <c r="O6841" s="188"/>
    </row>
    <row r="6853" spans="15:15" x14ac:dyDescent="0.2">
      <c r="O6853" s="188"/>
    </row>
    <row r="6862" spans="15:15" x14ac:dyDescent="0.2">
      <c r="O6862" s="188"/>
    </row>
    <row r="6885" spans="15:15" x14ac:dyDescent="0.2">
      <c r="O6885" s="188"/>
    </row>
    <row r="6887" spans="15:15" x14ac:dyDescent="0.2">
      <c r="O6887" s="188"/>
    </row>
    <row r="6895" spans="15:15" x14ac:dyDescent="0.2">
      <c r="O6895" s="188"/>
    </row>
    <row r="6923" spans="15:15" x14ac:dyDescent="0.2">
      <c r="O6923" s="188"/>
    </row>
    <row r="6925" spans="15:15" x14ac:dyDescent="0.2">
      <c r="O6925" s="188"/>
    </row>
    <row r="6926" spans="15:15" x14ac:dyDescent="0.2">
      <c r="O6926" s="188"/>
    </row>
    <row r="6927" spans="15:15" x14ac:dyDescent="0.2">
      <c r="O6927" s="188"/>
    </row>
    <row r="6938" spans="15:15" x14ac:dyDescent="0.2">
      <c r="O6938" s="188"/>
    </row>
    <row r="6942" spans="15:15" x14ac:dyDescent="0.2">
      <c r="O6942" s="188"/>
    </row>
    <row r="7330" spans="15:15" x14ac:dyDescent="0.2">
      <c r="O7330" s="188"/>
    </row>
    <row r="7331" spans="15:15" x14ac:dyDescent="0.2">
      <c r="O7331" s="188"/>
    </row>
    <row r="7332" spans="15:15" x14ac:dyDescent="0.2">
      <c r="O7332" s="188"/>
    </row>
    <row r="7333" spans="15:15" x14ac:dyDescent="0.2">
      <c r="O7333" s="188"/>
    </row>
    <row r="7334" spans="15:15" x14ac:dyDescent="0.2">
      <c r="O7334" s="188"/>
    </row>
    <row r="7335" spans="15:15" x14ac:dyDescent="0.2">
      <c r="O7335" s="188"/>
    </row>
    <row r="7336" spans="15:15" x14ac:dyDescent="0.2">
      <c r="O7336" s="188"/>
    </row>
    <row r="7337" spans="15:15" x14ac:dyDescent="0.2">
      <c r="O7337" s="188"/>
    </row>
    <row r="7338" spans="15:15" x14ac:dyDescent="0.2">
      <c r="O7338" s="188"/>
    </row>
    <row r="7339" spans="15:15" x14ac:dyDescent="0.2">
      <c r="O7339" s="188"/>
    </row>
    <row r="7340" spans="15:15" x14ac:dyDescent="0.2">
      <c r="O7340" s="188"/>
    </row>
    <row r="7341" spans="15:15" x14ac:dyDescent="0.2">
      <c r="O7341" s="188"/>
    </row>
    <row r="7342" spans="15:15" x14ac:dyDescent="0.2">
      <c r="O7342" s="188"/>
    </row>
    <row r="7343" spans="15:15" x14ac:dyDescent="0.2">
      <c r="O7343" s="188"/>
    </row>
  </sheetData>
  <sheetProtection algorithmName="SHA-512" hashValue="0K1AcXXME7P3f/kCMoyAfgub16ybfbTo2V3WqZVsSxyMX88QBXm8UIkxELaGYgMnmwadXVPk0DiMZrkcqxnFww==" saltValue="UD0wEmgG16iYqFtUdamelA==" spinCount="100000" sheet="1" selectLockedCells="1" selectUnlockedCells="1"/>
  <phoneticPr fontId="42" type="noConversion"/>
  <conditionalFormatting sqref="A1:A2 A2577:A1048576 A1684:A2575">
    <cfRule type="duplicateValues" dxfId="2" priority="4"/>
  </conditionalFormatting>
  <conditionalFormatting sqref="A2576">
    <cfRule type="duplicateValues" dxfId="1" priority="2"/>
  </conditionalFormatting>
  <conditionalFormatting sqref="A3:A1683">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مستند" ma:contentTypeID="0x010100C6B4434636EFF4419A5B7C719D1B4B2D" ma:contentTypeVersion="5" ma:contentTypeDescription="إنشاء مستند جديد." ma:contentTypeScope="" ma:versionID="b2b61151508518f1f506024fa6b12e52">
  <xsd:schema xmlns:xsd="http://www.w3.org/2001/XMLSchema" xmlns:xs="http://www.w3.org/2001/XMLSchema" xmlns:p="http://schemas.microsoft.com/office/2006/metadata/properties" xmlns:ns2="e73bc8ed-f0d8-4823-aee5-bc4818d47bf9" targetNamespace="http://schemas.microsoft.com/office/2006/metadata/properties" ma:root="true" ma:fieldsID="641c6ad4107f4c934643b9ab1929e947" ns2:_="">
    <xsd:import namespace="e73bc8ed-f0d8-4823-aee5-bc4818d47b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bc8ed-f0d8-4823-aee5-bc4818d47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8C0C33-E4D7-4BDB-8CCC-BAE1392C3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bc8ed-f0d8-4823-aee5-bc4818d47b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2D1325-993B-443B-BA78-93B47C4390A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55CC843-E6B9-4B54-BF13-71F01A4C31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vt:lpstr>
      <vt:lpstr>إدخال البيانات</vt:lpstr>
      <vt:lpstr>إختيار المقررات</vt:lpstr>
      <vt:lpstr>الإستمارة</vt:lpstr>
      <vt:lpstr>محاسبة-21-22-ف2</vt:lpstr>
      <vt:lpstr>ورقة4</vt:lpstr>
      <vt:lpstr>ورقة2</vt:lpstr>
      <vt:lpstr>الإستمارة!Print_Area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ahmad hamdash</dc:creator>
  <cp:keywords/>
  <dc:description/>
  <cp:lastModifiedBy>DELL</cp:lastModifiedBy>
  <cp:revision/>
  <dcterms:created xsi:type="dcterms:W3CDTF">2015-06-05T18:17:20Z</dcterms:created>
  <dcterms:modified xsi:type="dcterms:W3CDTF">2022-08-04T08:18:53Z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0x010100C6B4434636EFF4419A5B7C719D1B4B2D</vt:lpwstr>
  </property>
</Properties>
</file>