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استمارات الفصل الثاني 21-22\محاسبة\"/>
    </mc:Choice>
  </mc:AlternateContent>
  <xr:revisionPtr revIDLastSave="0" documentId="13_ncr:1_{4F3D8506-5C60-4D8D-9390-A861C39DABAF}" xr6:coauthVersionLast="47" xr6:coauthVersionMax="47" xr10:uidLastSave="{00000000-0000-0000-0000-000000000000}"/>
  <workbookProtection workbookAlgorithmName="SHA-512" workbookHashValue="aW+rNB84Q1MvZMiI7pNplLi8wlt7dMHxJxADhZVzGCkXRfiJE1j9vZ4dOaeSQigSshggCAtq5V2l0Iy4eAwQEg==" workbookSaltValue="LOFQ/TOLZfCcUwj0CLQ7Ug==" workbookSpinCount="100000" lockStructure="1"/>
  <bookViews>
    <workbookView xWindow="-120" yWindow="-120" windowWidth="20730" windowHeight="11040" xr2:uid="{00000000-000D-0000-FFFF-FFFF00000000}"/>
  </bookViews>
  <sheets>
    <sheet name="تعليمات" sheetId="13" r:id="rId1"/>
    <sheet name="إدخال البيانات" sheetId="7" r:id="rId2"/>
    <sheet name="إختيار المقررات" sheetId="5" r:id="rId3"/>
    <sheet name="الإستمارة" sheetId="11" r:id="rId4"/>
    <sheet name="محاسبة-21-22-ف2" sheetId="2" r:id="rId5"/>
    <sheet name="ورقة4" sheetId="10" state="hidden" r:id="rId6"/>
    <sheet name="ورقة2" sheetId="4" state="hidden" r:id="rId7"/>
  </sheets>
  <externalReferences>
    <externalReference r:id="rId8"/>
  </externalReferences>
  <definedNames>
    <definedName name="_xlnm._FilterDatabase" localSheetId="1" hidden="1">'إدخال البيانات'!$L$6:$L$18</definedName>
    <definedName name="_xlnm._FilterDatabase" localSheetId="6" hidden="1">ورقة2!$A$2:$AF$7734</definedName>
    <definedName name="_xlnm._FilterDatabase" localSheetId="5" hidden="1">ورقة4!$A$1:$AT$1</definedName>
    <definedName name="_xlnm.Print_Area" localSheetId="3">الإستمارة!$A$1:$S$47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1750" i="10" l="1"/>
  <c r="AT4" i="10"/>
  <c r="AT3" i="10"/>
  <c r="AT2" i="10"/>
  <c r="G10" i="7"/>
  <c r="F10" i="7"/>
  <c r="E10" i="7"/>
  <c r="D10" i="7"/>
  <c r="C10" i="7"/>
  <c r="B10" i="7"/>
  <c r="A10" i="7"/>
  <c r="F7" i="7"/>
  <c r="E7" i="7"/>
  <c r="D7" i="7"/>
  <c r="C7" i="7"/>
  <c r="B7" i="7"/>
  <c r="A7" i="7"/>
  <c r="P4" i="5" l="1"/>
  <c r="J4" i="5"/>
  <c r="D4" i="5"/>
  <c r="F1" i="7"/>
  <c r="EA5" i="2" s="1"/>
  <c r="A2" i="7" l="1"/>
  <c r="D1" i="7"/>
  <c r="I29" i="5" l="1"/>
  <c r="B19" i="11" l="1"/>
  <c r="AC20" i="5"/>
  <c r="DT5" i="2"/>
  <c r="DI5" i="2"/>
  <c r="DC5" i="2"/>
  <c r="D1" i="5"/>
  <c r="A32" i="5" s="1"/>
  <c r="AH11" i="5" l="1"/>
  <c r="D3" i="5"/>
  <c r="AB5" i="5"/>
  <c r="D2" i="5"/>
  <c r="V5" i="5"/>
  <c r="AH1" i="5"/>
  <c r="P5" i="5"/>
  <c r="AB1" i="5"/>
  <c r="V1" i="5"/>
  <c r="P1" i="5"/>
  <c r="AH9" i="5"/>
  <c r="J1" i="5"/>
  <c r="J3" i="5"/>
  <c r="A30" i="5"/>
  <c r="A29" i="5"/>
  <c r="A28" i="5"/>
  <c r="A27" i="5"/>
  <c r="A31" i="5"/>
  <c r="U14" i="5" l="1"/>
  <c r="V14" i="5" s="1"/>
  <c r="U13" i="5"/>
  <c r="V13" i="5" s="1"/>
  <c r="U18" i="5"/>
  <c r="V18" i="5" s="1"/>
  <c r="DZ5" i="2" s="1"/>
  <c r="U16" i="5"/>
  <c r="V16" i="5" s="1"/>
  <c r="U17" i="5"/>
  <c r="V17" i="5" s="1"/>
  <c r="U15" i="5"/>
  <c r="V15" i="5" s="1"/>
  <c r="P3" i="5"/>
  <c r="AH3" i="5"/>
  <c r="AE22" i="11"/>
  <c r="Y23" i="11" l="1"/>
  <c r="Y24" i="11"/>
  <c r="Y25" i="11"/>
  <c r="DB5" i="2" l="1"/>
  <c r="DA5" i="2"/>
  <c r="CZ5" i="2"/>
  <c r="AH7" i="5"/>
  <c r="H2" i="11"/>
  <c r="J7" i="5" l="1"/>
  <c r="BR54" i="5"/>
  <c r="BR53" i="5"/>
  <c r="BR52" i="5"/>
  <c r="BR51" i="5"/>
  <c r="BR50" i="5"/>
  <c r="BR48" i="5"/>
  <c r="BR47" i="5"/>
  <c r="BR46" i="5"/>
  <c r="BR45" i="5"/>
  <c r="BR44" i="5"/>
  <c r="BR42" i="5"/>
  <c r="BR41" i="5"/>
  <c r="BR40" i="5"/>
  <c r="BR39" i="5"/>
  <c r="BR38" i="5"/>
  <c r="BR36" i="5"/>
  <c r="BR35" i="5"/>
  <c r="BR34" i="5"/>
  <c r="BR33" i="5"/>
  <c r="BR32" i="5"/>
  <c r="BR30" i="5"/>
  <c r="BR29" i="5"/>
  <c r="BR28" i="5"/>
  <c r="BR27" i="5"/>
  <c r="BR26" i="5"/>
  <c r="BR24" i="5"/>
  <c r="BR23" i="5"/>
  <c r="BR22" i="5"/>
  <c r="BR21" i="5"/>
  <c r="BR20" i="5"/>
  <c r="BR19" i="5"/>
  <c r="BR17" i="5"/>
  <c r="BR16" i="5"/>
  <c r="BR15" i="5"/>
  <c r="BR14" i="5"/>
  <c r="BR13" i="5"/>
  <c r="BR11" i="5"/>
  <c r="BR10" i="5"/>
  <c r="BR9" i="5"/>
  <c r="BR8" i="5"/>
  <c r="BR7" i="5"/>
  <c r="BR6" i="5"/>
  <c r="J27" i="11" l="1"/>
  <c r="E23" i="11"/>
  <c r="V31" i="11"/>
  <c r="V29" i="11"/>
  <c r="V33" i="11"/>
  <c r="V27" i="11"/>
  <c r="DV5" i="2" l="1"/>
  <c r="DY5" i="2"/>
  <c r="B32" i="11"/>
  <c r="DW5" i="2"/>
  <c r="DU5" i="2"/>
  <c r="DX5" i="2" l="1"/>
  <c r="G30" i="11"/>
  <c r="B31" i="11"/>
  <c r="G31" i="11"/>
  <c r="E24" i="11" l="1"/>
  <c r="DE5" i="2"/>
  <c r="N23" i="11"/>
  <c r="K23" i="11"/>
  <c r="B30" i="11"/>
  <c r="K24" i="11"/>
  <c r="BN16" i="5"/>
  <c r="BN23" i="5"/>
  <c r="BN39" i="5"/>
  <c r="BN46" i="5"/>
  <c r="BN54" i="5"/>
  <c r="BN11" i="5"/>
  <c r="BN24" i="5"/>
  <c r="T3" i="2"/>
  <c r="V3" i="2"/>
  <c r="X3" i="2"/>
  <c r="CX3" i="2" l="1"/>
  <c r="CV3" i="2"/>
  <c r="CT3" i="2"/>
  <c r="CR3" i="2"/>
  <c r="CP3" i="2"/>
  <c r="CN3" i="2"/>
  <c r="CL3" i="2"/>
  <c r="CJ3" i="2"/>
  <c r="CH3" i="2"/>
  <c r="CF3" i="2"/>
  <c r="CD3" i="2"/>
  <c r="CB3" i="2"/>
  <c r="BZ3" i="2"/>
  <c r="BX3" i="2"/>
  <c r="BV3" i="2"/>
  <c r="BT3" i="2"/>
  <c r="BR3" i="2"/>
  <c r="BP3" i="2"/>
  <c r="BN3" i="2"/>
  <c r="BL3" i="2"/>
  <c r="BJ3" i="2"/>
  <c r="BH3" i="2"/>
  <c r="BF3" i="2"/>
  <c r="BD3" i="2"/>
  <c r="BB3" i="2"/>
  <c r="AZ3" i="2"/>
  <c r="AX3" i="2"/>
  <c r="AV3" i="2"/>
  <c r="AT3" i="2"/>
  <c r="AR3" i="2"/>
  <c r="AP3" i="2"/>
  <c r="AN3" i="2"/>
  <c r="AL3" i="2"/>
  <c r="AJ3" i="2"/>
  <c r="AH3" i="2"/>
  <c r="AF3" i="2"/>
  <c r="AD3" i="2"/>
  <c r="AB3" i="2"/>
  <c r="Z3" i="2"/>
  <c r="V4" i="5" l="1"/>
  <c r="D7" i="11" s="1"/>
  <c r="Z20" i="11" s="1"/>
  <c r="Y20" i="11" s="1"/>
  <c r="AB4" i="5"/>
  <c r="H7" i="11" s="1"/>
  <c r="Z21" i="11" s="1"/>
  <c r="Y21" i="11" s="1"/>
  <c r="G2" i="5"/>
  <c r="P2" i="5"/>
  <c r="V2" i="5"/>
  <c r="BK12" i="5"/>
  <c r="BK18" i="5"/>
  <c r="BK25" i="5"/>
  <c r="BK31" i="5"/>
  <c r="BK37" i="5"/>
  <c r="N4" i="11" l="1"/>
  <c r="Z11" i="11" s="1"/>
  <c r="DS5" i="2"/>
  <c r="F3" i="11"/>
  <c r="Z7" i="11" s="1"/>
  <c r="Y7" i="11" s="1"/>
  <c r="DR5" i="2"/>
  <c r="J3" i="11"/>
  <c r="Z6" i="11" s="1"/>
  <c r="Y6" i="11" s="1"/>
  <c r="DQ5" i="2"/>
  <c r="DF5" i="2"/>
  <c r="AC3" i="5"/>
  <c r="AC4" i="5"/>
  <c r="AH4" i="5"/>
  <c r="K7" i="11" s="1"/>
  <c r="Z22" i="11" s="1"/>
  <c r="Y22" i="11" s="1"/>
  <c r="E26" i="11" l="1"/>
  <c r="BT7" i="5"/>
  <c r="W5" i="2"/>
  <c r="BT6" i="5"/>
  <c r="U5" i="2"/>
  <c r="BT13" i="5"/>
  <c r="AG5" i="2"/>
  <c r="BK7" i="5"/>
  <c r="BK6" i="5"/>
  <c r="BS6" i="5"/>
  <c r="BK13" i="5"/>
  <c r="BS13" i="5"/>
  <c r="BA5" i="2" l="1"/>
  <c r="AY5" i="2"/>
  <c r="AW5" i="2"/>
  <c r="Y5" i="2" l="1"/>
  <c r="BR55" i="5"/>
  <c r="BR57" i="5"/>
  <c r="BR56" i="5"/>
  <c r="BT14" i="5"/>
  <c r="AI5" i="2"/>
  <c r="BT17" i="5"/>
  <c r="AO5" i="2"/>
  <c r="BT21" i="5"/>
  <c r="AU5" i="2"/>
  <c r="BT32" i="5"/>
  <c r="BM5" i="2"/>
  <c r="BT39" i="5"/>
  <c r="BY5" i="2"/>
  <c r="BT40" i="5"/>
  <c r="CA5" i="2"/>
  <c r="BT41" i="5"/>
  <c r="CC5" i="2"/>
  <c r="BT42" i="5"/>
  <c r="CE5" i="2"/>
  <c r="BT44" i="5"/>
  <c r="CG5" i="2"/>
  <c r="BT45" i="5"/>
  <c r="CI5" i="2"/>
  <c r="BT46" i="5"/>
  <c r="CK5" i="2"/>
  <c r="BT47" i="5"/>
  <c r="CM5" i="2"/>
  <c r="BT48" i="5"/>
  <c r="CO5" i="2"/>
  <c r="BT9" i="5"/>
  <c r="AA5" i="2"/>
  <c r="BT10" i="5"/>
  <c r="AC5" i="2"/>
  <c r="BT11" i="5"/>
  <c r="AE5" i="2"/>
  <c r="BT50" i="5"/>
  <c r="CQ5" i="2"/>
  <c r="BT51" i="5"/>
  <c r="CS5" i="2"/>
  <c r="BT52" i="5"/>
  <c r="CU5" i="2"/>
  <c r="BT53" i="5"/>
  <c r="CW5" i="2"/>
  <c r="BT54" i="5"/>
  <c r="CY5" i="2"/>
  <c r="BT38" i="5"/>
  <c r="BW5" i="2"/>
  <c r="BT16" i="5"/>
  <c r="AM5" i="2"/>
  <c r="BT15" i="5"/>
  <c r="AK5" i="2"/>
  <c r="BT19" i="5"/>
  <c r="AQ5" i="2"/>
  <c r="BT20" i="5"/>
  <c r="AS5" i="2"/>
  <c r="BT33" i="5"/>
  <c r="BO5" i="2"/>
  <c r="BT34" i="5"/>
  <c r="BQ5" i="2"/>
  <c r="BT35" i="5"/>
  <c r="BS5" i="2"/>
  <c r="BT36" i="5"/>
  <c r="BU5" i="2"/>
  <c r="BT26" i="5"/>
  <c r="BC5" i="2"/>
  <c r="BT27" i="5"/>
  <c r="BE5" i="2"/>
  <c r="BT28" i="5"/>
  <c r="BG5" i="2"/>
  <c r="BT29" i="5"/>
  <c r="BI5" i="2"/>
  <c r="BT30" i="5"/>
  <c r="BK5" i="2"/>
  <c r="BK8" i="5"/>
  <c r="BT8" i="5"/>
  <c r="BK22" i="5"/>
  <c r="BT22" i="5"/>
  <c r="BK23" i="5"/>
  <c r="BT23" i="5"/>
  <c r="BK24" i="5"/>
  <c r="BT24" i="5"/>
  <c r="AB2" i="5"/>
  <c r="BS40" i="5"/>
  <c r="BK40" i="5"/>
  <c r="BS43" i="5"/>
  <c r="BK43" i="5"/>
  <c r="BS46" i="5"/>
  <c r="BK46" i="5"/>
  <c r="BS38" i="5"/>
  <c r="BK38" i="5"/>
  <c r="BK9" i="5"/>
  <c r="BK10" i="5"/>
  <c r="BK11" i="5"/>
  <c r="BS48" i="5"/>
  <c r="BK48" i="5"/>
  <c r="BS49" i="5"/>
  <c r="BK49" i="5"/>
  <c r="BS50" i="5"/>
  <c r="BK50" i="5"/>
  <c r="BS51" i="5"/>
  <c r="BK51" i="5"/>
  <c r="BS52" i="5"/>
  <c r="BK52" i="5"/>
  <c r="BS39" i="5"/>
  <c r="BK39" i="5"/>
  <c r="BS42" i="5"/>
  <c r="BK42" i="5"/>
  <c r="BS45" i="5"/>
  <c r="BK45" i="5"/>
  <c r="BK14" i="5"/>
  <c r="BK15" i="5"/>
  <c r="BK16" i="5"/>
  <c r="BK17" i="5"/>
  <c r="BK19" i="5"/>
  <c r="BK20" i="5"/>
  <c r="BK21" i="5"/>
  <c r="BS32" i="5"/>
  <c r="BK32" i="5"/>
  <c r="BS41" i="5"/>
  <c r="BK41" i="5"/>
  <c r="BS44" i="5"/>
  <c r="BK44" i="5"/>
  <c r="BS47" i="5"/>
  <c r="BK47" i="5"/>
  <c r="BS33" i="5"/>
  <c r="BK33" i="5"/>
  <c r="BS34" i="5"/>
  <c r="BK34" i="5"/>
  <c r="BS35" i="5"/>
  <c r="BK35" i="5"/>
  <c r="BS36" i="5"/>
  <c r="BK36" i="5"/>
  <c r="BS26" i="5"/>
  <c r="BK26" i="5"/>
  <c r="BS27" i="5"/>
  <c r="BK27" i="5"/>
  <c r="BS28" i="5"/>
  <c r="BK28" i="5"/>
  <c r="BS29" i="5"/>
  <c r="BK29" i="5"/>
  <c r="BS30" i="5"/>
  <c r="BK30" i="5"/>
  <c r="BS22" i="5"/>
  <c r="BS23" i="5"/>
  <c r="BS24" i="5"/>
  <c r="BS9" i="5"/>
  <c r="BS14" i="5"/>
  <c r="BS15" i="5"/>
  <c r="BS16" i="5"/>
  <c r="BS17" i="5"/>
  <c r="BS19" i="5"/>
  <c r="BS20" i="5"/>
  <c r="BS21" i="5"/>
  <c r="BS7" i="5"/>
  <c r="BS10" i="5"/>
  <c r="BS8" i="5"/>
  <c r="BS11" i="5"/>
  <c r="A5" i="2"/>
  <c r="D2" i="11"/>
  <c r="E36" i="11" s="1"/>
  <c r="E42" i="11" s="1"/>
  <c r="B1" i="11"/>
  <c r="N5" i="2"/>
  <c r="M5" i="2"/>
  <c r="S5" i="2"/>
  <c r="B5" i="2"/>
  <c r="N3" i="11" l="1"/>
  <c r="Z5" i="11" s="1"/>
  <c r="Y5" i="11" s="1"/>
  <c r="DP5" i="2"/>
  <c r="V3" i="5"/>
  <c r="V12" i="5"/>
  <c r="B29" i="11" s="1"/>
  <c r="K4" i="11"/>
  <c r="K6" i="11"/>
  <c r="F5" i="2"/>
  <c r="Q5" i="2"/>
  <c r="D5" i="2"/>
  <c r="P5" i="2"/>
  <c r="C5" i="2"/>
  <c r="BT37" i="5"/>
  <c r="BR58" i="5"/>
  <c r="BT31" i="5"/>
  <c r="BT25" i="5"/>
  <c r="BT49" i="5"/>
  <c r="BT43" i="5"/>
  <c r="BT12" i="5"/>
  <c r="BT18" i="5"/>
  <c r="W14" i="11"/>
  <c r="W16" i="11"/>
  <c r="BS37" i="5"/>
  <c r="W17" i="11"/>
  <c r="W20" i="11"/>
  <c r="W12" i="11"/>
  <c r="W15" i="11"/>
  <c r="BT5" i="5"/>
  <c r="W13" i="11"/>
  <c r="W18" i="11"/>
  <c r="W11" i="11"/>
  <c r="W10" i="11"/>
  <c r="W19" i="11"/>
  <c r="BS18" i="5"/>
  <c r="BS12" i="5"/>
  <c r="BS25" i="5"/>
  <c r="BS31" i="5"/>
  <c r="BS5" i="5"/>
  <c r="O5" i="2"/>
  <c r="D3" i="11"/>
  <c r="M35" i="11"/>
  <c r="L41" i="11" s="1"/>
  <c r="G28" i="5" l="1"/>
  <c r="H28" i="5" s="1"/>
  <c r="G29" i="5"/>
  <c r="H29" i="5" s="1"/>
  <c r="J5" i="2"/>
  <c r="AB3" i="5"/>
  <c r="Z18" i="11"/>
  <c r="Z10" i="11"/>
  <c r="Y10" i="11" s="1"/>
  <c r="I5" i="2"/>
  <c r="G24" i="5"/>
  <c r="H24" i="5" s="1"/>
  <c r="J24" i="5" s="1"/>
  <c r="G25" i="5"/>
  <c r="H25" i="5" s="1"/>
  <c r="J25" i="5" s="1"/>
  <c r="G26" i="5"/>
  <c r="G23" i="5"/>
  <c r="H23" i="5" s="1"/>
  <c r="J23" i="5" s="1"/>
  <c r="G27" i="5"/>
  <c r="H27" i="5" s="1"/>
  <c r="J27" i="5" s="1"/>
  <c r="G12" i="5"/>
  <c r="H12" i="5" s="1"/>
  <c r="G19" i="5"/>
  <c r="H19" i="5" s="1"/>
  <c r="G14" i="5"/>
  <c r="H14" i="5" s="1"/>
  <c r="G15" i="5"/>
  <c r="H15" i="5" s="1"/>
  <c r="G16" i="5"/>
  <c r="H16" i="5" s="1"/>
  <c r="J16" i="5" s="1"/>
  <c r="G13" i="5"/>
  <c r="H13" i="5" s="1"/>
  <c r="G11" i="5"/>
  <c r="H11" i="5" s="1"/>
  <c r="G18" i="5"/>
  <c r="H18" i="5" s="1"/>
  <c r="G21" i="5"/>
  <c r="H21" i="5" s="1"/>
  <c r="G20" i="5"/>
  <c r="H20" i="5" s="1"/>
  <c r="K20" i="5" s="1"/>
  <c r="G17" i="5"/>
  <c r="H17" i="5" s="1"/>
  <c r="G22" i="5"/>
  <c r="H22" i="5" s="1"/>
  <c r="G10" i="5"/>
  <c r="H10" i="5" s="1"/>
  <c r="G9" i="5"/>
  <c r="K9" i="5" s="1"/>
  <c r="A22" i="5"/>
  <c r="B22" i="5" s="1"/>
  <c r="A21" i="5"/>
  <c r="B21" i="5" s="1"/>
  <c r="P6" i="11"/>
  <c r="D5" i="11"/>
  <c r="D4" i="11"/>
  <c r="Z8" i="11" s="1"/>
  <c r="Y8" i="11" s="1"/>
  <c r="H4" i="11"/>
  <c r="R5" i="2"/>
  <c r="E5" i="2"/>
  <c r="M2" i="11"/>
  <c r="Z3" i="11" s="1"/>
  <c r="P2" i="11"/>
  <c r="Z4" i="11" s="1"/>
  <c r="Y4" i="11" s="1"/>
  <c r="H6" i="11"/>
  <c r="K28" i="5" l="1"/>
  <c r="S28" i="5" s="1"/>
  <c r="I28" i="5" s="1"/>
  <c r="J28" i="5"/>
  <c r="G5" i="2"/>
  <c r="K5" i="11"/>
  <c r="Z14" i="11" s="1"/>
  <c r="Y14" i="11" s="1"/>
  <c r="D6" i="11"/>
  <c r="Z16" i="11" s="1"/>
  <c r="Y16" i="11" s="1"/>
  <c r="L5" i="2"/>
  <c r="P5" i="11"/>
  <c r="Z15" i="11" s="1"/>
  <c r="Y15" i="11" s="1"/>
  <c r="H5" i="11"/>
  <c r="Z13" i="11" s="1"/>
  <c r="Y13" i="11" s="1"/>
  <c r="H5" i="2"/>
  <c r="K5" i="2"/>
  <c r="Z9" i="11"/>
  <c r="Y9" i="11" s="1"/>
  <c r="Z17" i="11"/>
  <c r="Y17" i="11" s="1"/>
  <c r="Y18" i="11"/>
  <c r="Z19" i="11"/>
  <c r="Y19" i="11" s="1"/>
  <c r="Y11" i="11"/>
  <c r="Z12" i="11"/>
  <c r="Y12" i="11" s="1"/>
  <c r="B36" i="11"/>
  <c r="B42" i="11" s="1"/>
  <c r="Y3" i="11"/>
  <c r="W3" i="11"/>
  <c r="H35" i="11"/>
  <c r="H41" i="11" s="1"/>
  <c r="H9" i="5"/>
  <c r="K22" i="5"/>
  <c r="S22" i="5" s="1"/>
  <c r="J22" i="5"/>
  <c r="K18" i="5"/>
  <c r="J18" i="5"/>
  <c r="K15" i="5"/>
  <c r="J15" i="5"/>
  <c r="K23" i="5"/>
  <c r="S23" i="5" s="1"/>
  <c r="K17" i="5"/>
  <c r="J17" i="5"/>
  <c r="K11" i="5"/>
  <c r="J11" i="5"/>
  <c r="K14" i="5"/>
  <c r="J14" i="5"/>
  <c r="H26" i="5"/>
  <c r="J26" i="5" s="1"/>
  <c r="J20" i="5"/>
  <c r="K13" i="5"/>
  <c r="J13" i="5"/>
  <c r="K19" i="5"/>
  <c r="J19" i="5"/>
  <c r="K25" i="5"/>
  <c r="S25" i="5" s="1"/>
  <c r="I25" i="5" s="1"/>
  <c r="J10" i="5"/>
  <c r="K10" i="5"/>
  <c r="K21" i="5"/>
  <c r="J21" i="5"/>
  <c r="K16" i="5"/>
  <c r="K12" i="5"/>
  <c r="J12" i="5"/>
  <c r="K27" i="5"/>
  <c r="S27" i="5" s="1"/>
  <c r="I27" i="5" s="1"/>
  <c r="K24" i="5"/>
  <c r="S24" i="5" s="1"/>
  <c r="F28" i="5" l="1"/>
  <c r="E27" i="5"/>
  <c r="D27" i="5" s="1"/>
  <c r="F27" i="5"/>
  <c r="I22" i="5"/>
  <c r="E22" i="5" s="1"/>
  <c r="D22" i="5" s="1"/>
  <c r="F22" i="5"/>
  <c r="I24" i="5"/>
  <c r="F24" i="5"/>
  <c r="E25" i="5"/>
  <c r="D25" i="5" s="1"/>
  <c r="F25" i="5"/>
  <c r="I23" i="5"/>
  <c r="E23" i="5" s="1"/>
  <c r="D23" i="5" s="1"/>
  <c r="F23" i="5"/>
  <c r="AA4" i="11"/>
  <c r="AE4" i="11" s="1"/>
  <c r="AA20" i="11"/>
  <c r="AE20" i="11" s="1"/>
  <c r="AA9" i="11"/>
  <c r="AE9" i="11" s="1"/>
  <c r="AA18" i="11"/>
  <c r="AE18" i="11" s="1"/>
  <c r="AA8" i="11"/>
  <c r="AE8" i="11" s="1"/>
  <c r="AA19" i="11"/>
  <c r="AE19" i="11" s="1"/>
  <c r="AA6" i="11"/>
  <c r="AE6" i="11" s="1"/>
  <c r="AA21" i="11"/>
  <c r="AE21" i="11" s="1"/>
  <c r="AA15" i="11"/>
  <c r="AE15" i="11" s="1"/>
  <c r="AA17" i="11"/>
  <c r="AE17" i="11" s="1"/>
  <c r="AA12" i="11"/>
  <c r="AE12" i="11" s="1"/>
  <c r="AA13" i="11"/>
  <c r="AE13" i="11" s="1"/>
  <c r="AA11" i="11"/>
  <c r="AE11" i="11" s="1"/>
  <c r="AA10" i="11"/>
  <c r="AE10" i="11" s="1"/>
  <c r="AA16" i="11"/>
  <c r="AE16" i="11" s="1"/>
  <c r="AA7" i="11"/>
  <c r="AE7" i="11" s="1"/>
  <c r="AA3" i="11"/>
  <c r="AE3" i="11" s="1"/>
  <c r="AA14" i="11"/>
  <c r="AE14" i="11" s="1"/>
  <c r="AA5" i="11"/>
  <c r="AE5" i="11" s="1"/>
  <c r="K26" i="5"/>
  <c r="S26" i="5" s="1"/>
  <c r="I26" i="5" s="1"/>
  <c r="E24" i="5" l="1"/>
  <c r="D24" i="5" s="1"/>
  <c r="E26" i="5"/>
  <c r="D26" i="5" s="1"/>
  <c r="F26" i="5"/>
  <c r="AJ1" i="11"/>
  <c r="S9" i="5"/>
  <c r="S21" i="5"/>
  <c r="S20" i="5"/>
  <c r="S19" i="5"/>
  <c r="I19" i="5" l="1"/>
  <c r="F19" i="5"/>
  <c r="I20" i="5"/>
  <c r="F20" i="5"/>
  <c r="I21" i="5"/>
  <c r="F21" i="5"/>
  <c r="AD1" i="11"/>
  <c r="B8" i="11" s="1"/>
  <c r="AN1" i="5"/>
  <c r="F9" i="5"/>
  <c r="S10" i="5"/>
  <c r="S14" i="5"/>
  <c r="S18" i="5"/>
  <c r="S11" i="5"/>
  <c r="S15" i="5"/>
  <c r="S12" i="5"/>
  <c r="S16" i="5"/>
  <c r="S13" i="5"/>
  <c r="S17" i="5"/>
  <c r="AB19" i="5" l="1"/>
  <c r="I16" i="5"/>
  <c r="E16" i="5" s="1"/>
  <c r="D16" i="5" s="1"/>
  <c r="E21" i="5" s="1"/>
  <c r="D21" i="5" s="1"/>
  <c r="F16" i="5"/>
  <c r="I15" i="5"/>
  <c r="E15" i="5" s="1"/>
  <c r="D15" i="5" s="1"/>
  <c r="E20" i="5" s="1"/>
  <c r="D20" i="5" s="1"/>
  <c r="F15" i="5"/>
  <c r="I12" i="5"/>
  <c r="E12" i="5" s="1"/>
  <c r="D12" i="5" s="1"/>
  <c r="F12" i="5"/>
  <c r="I11" i="5"/>
  <c r="E11" i="5" s="1"/>
  <c r="D11" i="5" s="1"/>
  <c r="F11" i="5"/>
  <c r="I18" i="5"/>
  <c r="F18" i="5"/>
  <c r="I14" i="5"/>
  <c r="E14" i="5" s="1"/>
  <c r="D14" i="5" s="1"/>
  <c r="E19" i="5" s="1"/>
  <c r="D19" i="5" s="1"/>
  <c r="F14" i="5"/>
  <c r="I13" i="5"/>
  <c r="E13" i="5" s="1"/>
  <c r="D13" i="5" s="1"/>
  <c r="F13" i="5"/>
  <c r="I17" i="5"/>
  <c r="F17" i="5"/>
  <c r="I10" i="5"/>
  <c r="F10" i="5"/>
  <c r="BQ9" i="5"/>
  <c r="BQ7" i="5"/>
  <c r="BQ8" i="5"/>
  <c r="BQ10" i="5"/>
  <c r="BQ11" i="5"/>
  <c r="BQ6" i="5"/>
  <c r="AH17" i="5"/>
  <c r="AH18" i="5"/>
  <c r="AH16" i="5"/>
  <c r="BQ14" i="5"/>
  <c r="BQ18" i="5"/>
  <c r="BQ32" i="5"/>
  <c r="BQ29" i="5"/>
  <c r="BQ41" i="5"/>
  <c r="BQ19" i="5"/>
  <c r="BQ20" i="5"/>
  <c r="BQ23" i="5"/>
  <c r="BQ52" i="5"/>
  <c r="BQ47" i="5"/>
  <c r="BQ53" i="5"/>
  <c r="BQ27" i="5"/>
  <c r="BQ12" i="5"/>
  <c r="BQ36" i="5"/>
  <c r="BQ44" i="5"/>
  <c r="BQ54" i="5"/>
  <c r="BQ50" i="5"/>
  <c r="BQ24" i="5"/>
  <c r="BQ51" i="5"/>
  <c r="BQ30" i="5"/>
  <c r="BQ48" i="5"/>
  <c r="BQ46" i="5"/>
  <c r="BQ35" i="5"/>
  <c r="BQ34" i="5"/>
  <c r="BQ15" i="5"/>
  <c r="BQ17" i="5"/>
  <c r="BQ45" i="5"/>
  <c r="BQ39" i="5"/>
  <c r="BQ26" i="5"/>
  <c r="BQ21" i="5"/>
  <c r="BQ42" i="5"/>
  <c r="BQ40" i="5"/>
  <c r="BQ22" i="5"/>
  <c r="BQ13" i="5"/>
  <c r="BQ28" i="5"/>
  <c r="BQ16" i="5"/>
  <c r="BQ33" i="5"/>
  <c r="BQ38" i="5"/>
  <c r="AH8" i="5" l="1"/>
  <c r="DG5" i="2" s="1"/>
  <c r="V11" i="11"/>
  <c r="V10" i="11"/>
  <c r="V14" i="11"/>
  <c r="V22" i="11"/>
  <c r="V25" i="11"/>
  <c r="V21" i="11"/>
  <c r="V18" i="11"/>
  <c r="V17" i="11"/>
  <c r="V13" i="11"/>
  <c r="V24" i="11"/>
  <c r="V20" i="11"/>
  <c r="V16" i="11"/>
  <c r="V12" i="11"/>
  <c r="V23" i="11"/>
  <c r="V19" i="11"/>
  <c r="V15" i="11"/>
  <c r="AH19" i="5"/>
  <c r="AH10" i="5"/>
  <c r="E10" i="5"/>
  <c r="D10" i="5" s="1"/>
  <c r="C10" i="5" s="1"/>
  <c r="E18" i="5"/>
  <c r="D18" i="5" s="1"/>
  <c r="E17" i="5"/>
  <c r="D17" i="5" s="1"/>
  <c r="K22" i="11"/>
  <c r="DM5" i="2"/>
  <c r="Q22" i="11"/>
  <c r="DN5" i="2"/>
  <c r="F22" i="11"/>
  <c r="DL5" i="2"/>
  <c r="C11" i="5" l="1"/>
  <c r="C12" i="5" s="1"/>
  <c r="C13" i="5" s="1"/>
  <c r="C14" i="5" s="1"/>
  <c r="C15" i="5" s="1"/>
  <c r="C16" i="5" s="1"/>
  <c r="C17" i="5" s="1"/>
  <c r="C18" i="5" s="1"/>
  <c r="C19" i="5" s="1"/>
  <c r="C20" i="5" s="1"/>
  <c r="C21" i="5" s="1"/>
  <c r="C22" i="5" s="1"/>
  <c r="C23" i="5" s="1"/>
  <c r="C24" i="5" s="1"/>
  <c r="C25" i="5" s="1"/>
  <c r="C26" i="5" s="1"/>
  <c r="C27" i="5" s="1"/>
  <c r="DD5" i="2"/>
  <c r="E25" i="11"/>
  <c r="DO5" i="2"/>
  <c r="B11" i="11"/>
  <c r="AH12" i="5"/>
  <c r="E28" i="11" s="1"/>
  <c r="E27" i="11"/>
  <c r="AE23" i="5" l="1"/>
  <c r="AE24" i="5"/>
  <c r="AH14" i="5"/>
  <c r="DH5" i="2"/>
  <c r="C11" i="11"/>
  <c r="B12" i="11"/>
  <c r="D11" i="11"/>
  <c r="DJ5" i="2" l="1"/>
  <c r="F35" i="11"/>
  <c r="AE26" i="5"/>
  <c r="AE25" i="5"/>
  <c r="B13" i="11"/>
  <c r="C12" i="11"/>
  <c r="D12" i="11"/>
  <c r="AH15" i="5"/>
  <c r="I11" i="11"/>
  <c r="H11" i="11"/>
  <c r="DK5" i="2" l="1"/>
  <c r="F41" i="11"/>
  <c r="H12" i="11"/>
  <c r="I12" i="11"/>
  <c r="B14" i="11"/>
  <c r="C13" i="11"/>
  <c r="D13" i="11"/>
  <c r="I13" i="11" l="1"/>
  <c r="H13" i="11"/>
  <c r="B15" i="11"/>
  <c r="C14" i="11"/>
  <c r="D14" i="11"/>
  <c r="I14" i="11" l="1"/>
  <c r="H14" i="11"/>
  <c r="B16" i="11"/>
  <c r="D15" i="11"/>
  <c r="I15" i="11" s="1"/>
  <c r="C15" i="11"/>
  <c r="H15" i="11" l="1"/>
  <c r="B17" i="11"/>
  <c r="C16" i="11"/>
  <c r="D16" i="11"/>
  <c r="I16" i="11" l="1"/>
  <c r="H16" i="11"/>
  <c r="B18" i="11"/>
  <c r="J11" i="11" s="1"/>
  <c r="J12" i="11" s="1"/>
  <c r="D17" i="11"/>
  <c r="C17" i="11"/>
  <c r="I17" i="11" l="1"/>
  <c r="H17" i="11"/>
  <c r="J13" i="11"/>
  <c r="K12" i="11"/>
  <c r="L12" i="11"/>
  <c r="C18" i="11"/>
  <c r="D18" i="11"/>
  <c r="H18" i="11" l="1"/>
  <c r="I18" i="11"/>
  <c r="Q12" i="11"/>
  <c r="P12" i="11"/>
  <c r="J14" i="11"/>
  <c r="K13" i="11"/>
  <c r="L13" i="11"/>
  <c r="L11" i="11"/>
  <c r="K11" i="11"/>
  <c r="Q13" i="11" l="1"/>
  <c r="P13" i="11"/>
  <c r="J15" i="11"/>
  <c r="L14" i="11"/>
  <c r="K14" i="11"/>
  <c r="P11" i="11"/>
  <c r="Q11" i="11"/>
  <c r="Q14" i="11" l="1"/>
  <c r="P14" i="11"/>
  <c r="J16" i="11"/>
  <c r="L15" i="11"/>
  <c r="K15" i="11"/>
  <c r="P15" i="11" l="1"/>
  <c r="Q15" i="11"/>
  <c r="J17" i="11"/>
  <c r="L16" i="11"/>
  <c r="K16" i="11"/>
  <c r="Q16" i="11" l="1"/>
  <c r="P16" i="11"/>
  <c r="J18" i="11"/>
  <c r="L17" i="11"/>
  <c r="K17" i="11"/>
  <c r="Q17" i="11" l="1"/>
  <c r="P17" i="11"/>
  <c r="L18" i="11"/>
  <c r="CH5" i="2" s="1"/>
  <c r="K18" i="11"/>
  <c r="AV5" i="2" l="1"/>
  <c r="AJ5" i="2"/>
  <c r="AN5" i="2"/>
  <c r="CX5" i="2"/>
  <c r="AP5" i="2"/>
  <c r="CF5" i="2"/>
  <c r="AR5" i="2"/>
  <c r="AB5" i="2"/>
  <c r="X5" i="2"/>
  <c r="BT5" i="2"/>
  <c r="T5" i="2"/>
  <c r="BV5" i="2"/>
  <c r="BF5" i="2"/>
  <c r="AX5" i="2"/>
  <c r="P18" i="11"/>
  <c r="Q18" i="11"/>
  <c r="BJ5" i="2"/>
  <c r="AD5" i="2"/>
  <c r="AZ5" i="2"/>
  <c r="Z5" i="2"/>
  <c r="CN5" i="2"/>
  <c r="CJ5" i="2"/>
  <c r="BH5" i="2"/>
  <c r="CP5" i="2"/>
  <c r="AT5" i="2"/>
  <c r="BR5" i="2"/>
  <c r="CV5" i="2"/>
  <c r="BD5" i="2"/>
  <c r="AF5" i="2"/>
  <c r="V5" i="2"/>
  <c r="CR5" i="2"/>
  <c r="BZ5" i="2"/>
  <c r="CL5" i="2"/>
  <c r="BL5" i="2"/>
  <c r="AL5" i="2"/>
  <c r="BP5" i="2"/>
  <c r="CD5" i="2"/>
  <c r="CB5" i="2"/>
  <c r="BX5" i="2"/>
  <c r="AH5" i="2"/>
  <c r="BB5" i="2"/>
  <c r="BN5" i="2"/>
  <c r="CT5" i="2"/>
</calcChain>
</file>

<file path=xl/sharedStrings.xml><?xml version="1.0" encoding="utf-8"?>
<sst xmlns="http://schemas.openxmlformats.org/spreadsheetml/2006/main" count="39793" uniqueCount="6540">
  <si>
    <t xml:space="preserve">تعليمات التسجيل </t>
  </si>
  <si>
    <t>اتبع الخطوات التالية:</t>
  </si>
  <si>
    <t>يستفيد من الحسم</t>
  </si>
  <si>
    <t>نسبة الحسم</t>
  </si>
  <si>
    <t>تملأ صفحة إدخال البيانات بالمعلومات المطلوبة وبشكل دقيق وصحيح</t>
  </si>
  <si>
    <t>الانتقال إلى صفحة اختيار المقررات</t>
  </si>
  <si>
    <t>الطلاب الأوائل</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</si>
  <si>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</si>
  <si>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</si>
  <si>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 تضع بجانب اسم المقرر بالعمود الأزرق رقم /1/</t>
  </si>
  <si>
    <t>ذوي شهداء الجيش وقوى الأمن الداخلي والجرحى وأبنائهم وأبناء المفقودين وأزواجهم</t>
  </si>
  <si>
    <t xml:space="preserve">يسدد (500ل.س) فقط رسم كل مقرر </t>
  </si>
  <si>
    <t xml:space="preserve">بعد الإنتهاء من عملية اختيار المقررات انتقل إلى صفحة </t>
  </si>
  <si>
    <t>الاستمارة واطبع منها أربع نسخ</t>
  </si>
  <si>
    <t>عناصر الجيش العربي السوري والقوات المسلحة وقوى الامن الداخلي</t>
  </si>
  <si>
    <t>إرسال ملف الإستمارة (Excel ) عبر البريد الإلكتروني إلى العنوان التالي :
acc.ol@hotmail.com 
ويجب أن يكون موضوع الإيميل هو الرقم الامتحاني للطالب</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</si>
  <si>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</si>
  <si>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</si>
  <si>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</si>
  <si>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</si>
  <si>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</si>
  <si>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</si>
  <si>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</si>
  <si>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أدخل الرقم الإمتحاني</t>
  </si>
  <si>
    <t>يجب أن تقوم بملئ الحقول بالمعلومات المطلوبة بشكل صحيح</t>
  </si>
  <si>
    <t>الاسم الكامل باللغة الإنكليزية</t>
  </si>
  <si>
    <t>اسم الأب باللغة الإنكليزية</t>
  </si>
  <si>
    <t>اسم الأم باللغة الإنكليزية</t>
  </si>
  <si>
    <t>مكان الميلاد باللغة الإنكليزية</t>
  </si>
  <si>
    <t>علمي</t>
  </si>
  <si>
    <t>غير سوري</t>
  </si>
  <si>
    <t>العربية السورية</t>
  </si>
  <si>
    <t>تجارية</t>
  </si>
  <si>
    <t>01</t>
  </si>
  <si>
    <t>دمشق</t>
  </si>
  <si>
    <t>الفلسطينية السورية</t>
  </si>
  <si>
    <t>الرقم الوطني</t>
  </si>
  <si>
    <t>رقم جواز السفر لغير السوريين</t>
  </si>
  <si>
    <t>مكان ورقم القيد</t>
  </si>
  <si>
    <t>رقم الهاتف</t>
  </si>
  <si>
    <t>رقم الموبايل</t>
  </si>
  <si>
    <t>العنوان الدائم</t>
  </si>
  <si>
    <t>02</t>
  </si>
  <si>
    <t>حلب</t>
  </si>
  <si>
    <t>الفلسطينية</t>
  </si>
  <si>
    <t>03</t>
  </si>
  <si>
    <t>ريف دمشق</t>
  </si>
  <si>
    <t>الأردنية</t>
  </si>
  <si>
    <t>نوع الشهادة الثانوية</t>
  </si>
  <si>
    <t>سنة الشهادة</t>
  </si>
  <si>
    <t>محافظ الشهادة</t>
  </si>
  <si>
    <t>شعبة التجنيد</t>
  </si>
  <si>
    <t>04</t>
  </si>
  <si>
    <t>حمص</t>
  </si>
  <si>
    <t>اللبنانية</t>
  </si>
  <si>
    <t>05</t>
  </si>
  <si>
    <t>حماة</t>
  </si>
  <si>
    <t>التونسية</t>
  </si>
  <si>
    <t>تاريخ الميلاد</t>
  </si>
  <si>
    <t>مكان الميلاد</t>
  </si>
  <si>
    <t>الجنسية</t>
  </si>
  <si>
    <t>الجنس</t>
  </si>
  <si>
    <t>06</t>
  </si>
  <si>
    <t>اللاذقية</t>
  </si>
  <si>
    <t>الجزائرية</t>
  </si>
  <si>
    <t>07</t>
  </si>
  <si>
    <t>إدلب</t>
  </si>
  <si>
    <t>السودانية</t>
  </si>
  <si>
    <t>الاب</t>
  </si>
  <si>
    <t>الأم</t>
  </si>
  <si>
    <t>08</t>
  </si>
  <si>
    <t>الحسكة</t>
  </si>
  <si>
    <t>الصومالية</t>
  </si>
  <si>
    <t>09</t>
  </si>
  <si>
    <t>دير الزور</t>
  </si>
  <si>
    <t>العراقية</t>
  </si>
  <si>
    <t>10</t>
  </si>
  <si>
    <t>طرطوس</t>
  </si>
  <si>
    <t>المصرية</t>
  </si>
  <si>
    <t>11</t>
  </si>
  <si>
    <t>الرقة</t>
  </si>
  <si>
    <t>المغربية</t>
  </si>
  <si>
    <t>12</t>
  </si>
  <si>
    <t>درعا</t>
  </si>
  <si>
    <t>اليمنية</t>
  </si>
  <si>
    <t>13</t>
  </si>
  <si>
    <t>السويداء</t>
  </si>
  <si>
    <t>الإيرانية</t>
  </si>
  <si>
    <t>14</t>
  </si>
  <si>
    <t>القنيطرة</t>
  </si>
  <si>
    <t>الأفغانية</t>
  </si>
  <si>
    <t>الباكستانية</t>
  </si>
  <si>
    <t>ذكر</t>
  </si>
  <si>
    <t>أنثى</t>
  </si>
  <si>
    <t>رقم الطالب</t>
  </si>
  <si>
    <t>الاسم والكنية:</t>
  </si>
  <si>
    <t>اسم الاب:</t>
  </si>
  <si>
    <t>اسم الام:</t>
  </si>
  <si>
    <t>نقابة معلمين</t>
  </si>
  <si>
    <t>لا</t>
  </si>
  <si>
    <t>الإنكليزية</t>
  </si>
  <si>
    <t>السنة</t>
  </si>
  <si>
    <t>place of birth</t>
  </si>
  <si>
    <t>Mother Name</t>
  </si>
  <si>
    <t>Father Name</t>
  </si>
  <si>
    <t>Full Name</t>
  </si>
  <si>
    <t>ذوي إحتياجات الخاصة</t>
  </si>
  <si>
    <t>نعم</t>
  </si>
  <si>
    <t>الفرنسية</t>
  </si>
  <si>
    <t>محافظة الهوية</t>
  </si>
  <si>
    <t>عناصر الجيش وقوى الأمن الداخلي</t>
  </si>
  <si>
    <t>نوع الشهادة</t>
  </si>
  <si>
    <t>عام الثانوية :</t>
  </si>
  <si>
    <t>محافظتها</t>
  </si>
  <si>
    <t>الموبايل</t>
  </si>
  <si>
    <t>الهاتف</t>
  </si>
  <si>
    <t>ذوي الشهداء وجرحى الجيش العربي السوري</t>
  </si>
  <si>
    <t>نوع الحسم</t>
  </si>
  <si>
    <t>رقم الإيقاف</t>
  </si>
  <si>
    <t>تاريخه</t>
  </si>
  <si>
    <t>تدوير الرسوم</t>
  </si>
  <si>
    <t>وثيقة وفاة</t>
  </si>
  <si>
    <t>مقررات السنة الأولى (فصل أول)</t>
  </si>
  <si>
    <t>سجين</t>
  </si>
  <si>
    <t>أصول المحاسبة  (1)</t>
  </si>
  <si>
    <t>الأولى</t>
  </si>
  <si>
    <t>الأول</t>
  </si>
  <si>
    <t>رسم الشهادة</t>
  </si>
  <si>
    <t>بطل الجمهورية</t>
  </si>
  <si>
    <t xml:space="preserve">الرياضيات المالية والادارية </t>
  </si>
  <si>
    <t>رمز المقرر</t>
  </si>
  <si>
    <t>المقررات التي يحق للطالب تسجيلها</t>
  </si>
  <si>
    <t>إختر اللغة في المقررات الأجنبية</t>
  </si>
  <si>
    <t>رسم المقررات</t>
  </si>
  <si>
    <t>العاملين في وزارة التعليم العالي والمؤسسات والجامعات التابعة لها وأبنائهم</t>
  </si>
  <si>
    <t>مبادئ الادارة  (1)</t>
  </si>
  <si>
    <t>رسم التسجيل</t>
  </si>
  <si>
    <t xml:space="preserve">المدخل الى القانون </t>
  </si>
  <si>
    <t>رسم فصول الانقطاع</t>
  </si>
  <si>
    <t xml:space="preserve">تقنيات الحاسوب </t>
  </si>
  <si>
    <t>الرسوم المدورة</t>
  </si>
  <si>
    <t>إجمالي الرسوم المطالب بسدادها</t>
  </si>
  <si>
    <t>مقررات السنة الأولى (فصل ثاني)</t>
  </si>
  <si>
    <t>تقسيط</t>
  </si>
  <si>
    <t>أصول المحاسبة (2)</t>
  </si>
  <si>
    <t>الثاني</t>
  </si>
  <si>
    <t>القسط الأول</t>
  </si>
  <si>
    <t xml:space="preserve">اساليب كمية في الادارة </t>
  </si>
  <si>
    <t>القسط الثاني</t>
  </si>
  <si>
    <t>مبادئ الادارة  (2)</t>
  </si>
  <si>
    <t>عدد المقررات المسجلة لأول مرة</t>
  </si>
  <si>
    <t>عدد المقررات المسجلة للمرة الثانية</t>
  </si>
  <si>
    <t xml:space="preserve">اقتصاد كلي </t>
  </si>
  <si>
    <t>عدد المقررات المسجلة لأكثر من مرتين</t>
  </si>
  <si>
    <t>مقررات السنة الثانية (فصل أول)</t>
  </si>
  <si>
    <t>عدد المقررات المسجلة</t>
  </si>
  <si>
    <t xml:space="preserve">محاسبة شركات الاشخاص </t>
  </si>
  <si>
    <t>الثانية</t>
  </si>
  <si>
    <t xml:space="preserve">ادارة مشتريات ومخازن </t>
  </si>
  <si>
    <t xml:space="preserve">الادارة المالية </t>
  </si>
  <si>
    <t xml:space="preserve">القانون التجاري </t>
  </si>
  <si>
    <t>مقررات السنة الثانية (فصل ثاني)</t>
  </si>
  <si>
    <t xml:space="preserve">محاسبة شركات الاموال </t>
  </si>
  <si>
    <t>ج</t>
  </si>
  <si>
    <t xml:space="preserve">المالية العامة </t>
  </si>
  <si>
    <t>ر1</t>
  </si>
  <si>
    <t xml:space="preserve">ادارة الانتاج </t>
  </si>
  <si>
    <t>ر2</t>
  </si>
  <si>
    <t xml:space="preserve">الاقتصاد الجزئي </t>
  </si>
  <si>
    <t xml:space="preserve">مبادئ الاحصاء </t>
  </si>
  <si>
    <t>مقررات السنة الثالثة (فصل أول)</t>
  </si>
  <si>
    <t>مبادئ التكاليف (1)</t>
  </si>
  <si>
    <t>الثالثة</t>
  </si>
  <si>
    <t xml:space="preserve">نظم المعلومات المحاسبية </t>
  </si>
  <si>
    <t>محاسبة خاصة  (1)</t>
  </si>
  <si>
    <t xml:space="preserve">محاسبة منشات مالية </t>
  </si>
  <si>
    <t xml:space="preserve">محاسبة حكومية </t>
  </si>
  <si>
    <t>مقررات السنة الثالثة (فصل ثاني)</t>
  </si>
  <si>
    <t>مبادئ التكاليف (2)</t>
  </si>
  <si>
    <t>محاسبة خاصة (2)</t>
  </si>
  <si>
    <t xml:space="preserve">نظرية المحاسبة </t>
  </si>
  <si>
    <t xml:space="preserve">محاسبة ضريبية </t>
  </si>
  <si>
    <t>مقررات السنة الرابعة (فصل أول )</t>
  </si>
  <si>
    <t>تدقيق حسابات (1)</t>
  </si>
  <si>
    <t xml:space="preserve">محاسبة ادارية </t>
  </si>
  <si>
    <t xml:space="preserve">برمجيات تطبيقية في المحاسبة </t>
  </si>
  <si>
    <t xml:space="preserve">محاسبة زراعية </t>
  </si>
  <si>
    <t>الفصل الأول 2018-2019</t>
  </si>
  <si>
    <t>مقررات السنة الرابعة (فصل ثاني)</t>
  </si>
  <si>
    <t>الفصل الثاني 2018-2019</t>
  </si>
  <si>
    <t>تدقيق حسابات (2)</t>
  </si>
  <si>
    <t>الفصل الأول 2019-2020</t>
  </si>
  <si>
    <t xml:space="preserve">محاسبة متقدمة </t>
  </si>
  <si>
    <t>الفصل الأول 2020-2021</t>
  </si>
  <si>
    <t xml:space="preserve">محاسبة البترول </t>
  </si>
  <si>
    <t>الفصل الثاني 2020-2021</t>
  </si>
  <si>
    <t xml:space="preserve">مشكلات محاسبية معاصرة </t>
  </si>
  <si>
    <t>الفصل الأول 2021-2022</t>
  </si>
  <si>
    <t>الاستمارة الخاصة بتسجيل طلاب برنامج المحاسبة في الفصل الثاني للعام الدراسي 2022/2021</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</si>
  <si>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</si>
  <si>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</si>
  <si>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</si>
  <si>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</si>
  <si>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</si>
  <si>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</si>
  <si>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</si>
  <si>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</si>
  <si>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</si>
  <si>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</si>
  <si>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</si>
  <si>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</si>
  <si>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</si>
  <si>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</si>
  <si>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</si>
  <si>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العنوان :</t>
  </si>
  <si>
    <t xml:space="preserve"> المقررات التي سجلها الطالب</t>
  </si>
  <si>
    <t>رقم تدوير رسوم</t>
  </si>
  <si>
    <t>طابع هلال احمر
25  ل .س</t>
  </si>
  <si>
    <t xml:space="preserve">طابع مالي
 30  ل.س   </t>
  </si>
  <si>
    <t>طابع بحث علمي
25ل.س</t>
  </si>
  <si>
    <t>رسم الانقطاع</t>
  </si>
  <si>
    <t>المبلغ المستحق</t>
  </si>
  <si>
    <t>ملاحظة: لا يعد الطالب مسجلاً إذا لم ينفذ تعليمات التسجيل كاملةً ويسلم أوراقه إلى القسم المختص  ، وهو مسؤول عن صحة المعلومات الواردة في هذه الاستمارة</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</si>
  <si>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</si>
  <si>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</si>
  <si>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</si>
  <si>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</si>
  <si>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</si>
  <si>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</si>
  <si>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الثانية</t>
  </si>
  <si>
    <t>مقررات السنة الثالثة</t>
  </si>
  <si>
    <t>مقررات السنة الرابعة</t>
  </si>
  <si>
    <t>تدوير رسوم</t>
  </si>
  <si>
    <t>الرسوم</t>
  </si>
  <si>
    <t>الإحصائية</t>
  </si>
  <si>
    <t>البيانات باللغة الإنكليزية</t>
  </si>
  <si>
    <t>فصول الإنقطاع</t>
  </si>
  <si>
    <t>الفصل الأول</t>
  </si>
  <si>
    <t>الفصل الثاني</t>
  </si>
  <si>
    <t>الاسم والنسبة</t>
  </si>
  <si>
    <t>الأب</t>
  </si>
  <si>
    <t>الام</t>
  </si>
  <si>
    <t>عام الميلاد</t>
  </si>
  <si>
    <t>نوع الثانوية</t>
  </si>
  <si>
    <t>عام الثانوية</t>
  </si>
  <si>
    <t>رقمه</t>
  </si>
  <si>
    <t>المبلغ المدور</t>
  </si>
  <si>
    <t>رسم فصل الانقطاع</t>
  </si>
  <si>
    <t>رسم تسجيل سنوي</t>
  </si>
  <si>
    <t>تقيسط</t>
  </si>
  <si>
    <t>عدد المواد الجديدة</t>
  </si>
  <si>
    <t>عدد المواد الراسبة للمرة الأولى</t>
  </si>
  <si>
    <t>عدد المواد الراسبة للمرة الثانية</t>
  </si>
  <si>
    <t>عدد الإجمالي للمواد</t>
  </si>
  <si>
    <t>لغة الطالب</t>
  </si>
  <si>
    <t/>
  </si>
  <si>
    <t>A</t>
  </si>
  <si>
    <t>استنفذ في الفصل الأول 21-22</t>
  </si>
  <si>
    <t>استنفذ في الفصل الثاني 20-21</t>
  </si>
  <si>
    <t>فصل أول 2018-2019</t>
  </si>
  <si>
    <t>فصل ثاني 2018-2019</t>
  </si>
  <si>
    <t>فصل أول 2019-2020</t>
  </si>
  <si>
    <t>فصل أول 2020-2021</t>
  </si>
  <si>
    <t>فصل ثاني 2020-2021</t>
  </si>
  <si>
    <t>فصل أول 2021-2022</t>
  </si>
  <si>
    <t>الاستنفاذ</t>
  </si>
  <si>
    <t>خالد</t>
  </si>
  <si>
    <t>سميره</t>
  </si>
  <si>
    <t xml:space="preserve">دمشق </t>
  </si>
  <si>
    <t>منقطع</t>
  </si>
  <si>
    <t>احمد</t>
  </si>
  <si>
    <t>باسمه</t>
  </si>
  <si>
    <t>حنان</t>
  </si>
  <si>
    <t>مخيم اليرموك</t>
  </si>
  <si>
    <t>نذير</t>
  </si>
  <si>
    <t>مياده</t>
  </si>
  <si>
    <t>يوسف</t>
  </si>
  <si>
    <t>وفاء</t>
  </si>
  <si>
    <t>هناء</t>
  </si>
  <si>
    <t>زهير</t>
  </si>
  <si>
    <t>سميه</t>
  </si>
  <si>
    <t>انثى</t>
  </si>
  <si>
    <t>النبك</t>
  </si>
  <si>
    <t>محمد</t>
  </si>
  <si>
    <t>فاديا</t>
  </si>
  <si>
    <t>سلمان</t>
  </si>
  <si>
    <t>فاطمه</t>
  </si>
  <si>
    <t>فؤاد</t>
  </si>
  <si>
    <t>سمر</t>
  </si>
  <si>
    <t>حسام الدين</t>
  </si>
  <si>
    <t>فاتن</t>
  </si>
  <si>
    <t>عبد الوهاب</t>
  </si>
  <si>
    <t>روضه</t>
  </si>
  <si>
    <t>ابتسام</t>
  </si>
  <si>
    <t>سحر</t>
  </si>
  <si>
    <t>داعل</t>
  </si>
  <si>
    <t>حامد</t>
  </si>
  <si>
    <t>تغريد</t>
  </si>
  <si>
    <t>دوما</t>
  </si>
  <si>
    <t>علي</t>
  </si>
  <si>
    <t>انيسه</t>
  </si>
  <si>
    <t>موفق</t>
  </si>
  <si>
    <t>امل شنار</t>
  </si>
  <si>
    <t>سماح</t>
  </si>
  <si>
    <t>محمود</t>
  </si>
  <si>
    <t>بسام</t>
  </si>
  <si>
    <t>احسان</t>
  </si>
  <si>
    <t>سهيله</t>
  </si>
  <si>
    <t>منيره</t>
  </si>
  <si>
    <t>مفيد</t>
  </si>
  <si>
    <t>ماهر</t>
  </si>
  <si>
    <t>نبيل</t>
  </si>
  <si>
    <t>صحنايا</t>
  </si>
  <si>
    <t>محمد نبيل</t>
  </si>
  <si>
    <t>جمال</t>
  </si>
  <si>
    <t>نبيه</t>
  </si>
  <si>
    <t>هيام</t>
  </si>
  <si>
    <t>جديدة عرطوز</t>
  </si>
  <si>
    <t>عائشه</t>
  </si>
  <si>
    <t>ناديا</t>
  </si>
  <si>
    <t>طالب</t>
  </si>
  <si>
    <t>مها</t>
  </si>
  <si>
    <t xml:space="preserve">ادبي </t>
  </si>
  <si>
    <t>غسان</t>
  </si>
  <si>
    <t>زياد</t>
  </si>
  <si>
    <t>ايمان</t>
  </si>
  <si>
    <t>منى</t>
  </si>
  <si>
    <t>محمد هيثم</t>
  </si>
  <si>
    <t>عبد الحكيم</t>
  </si>
  <si>
    <t>عدنان</t>
  </si>
  <si>
    <t>فريال</t>
  </si>
  <si>
    <t>هامه</t>
  </si>
  <si>
    <t>فطمه</t>
  </si>
  <si>
    <t>نزيهه</t>
  </si>
  <si>
    <t>مريم</t>
  </si>
  <si>
    <t>التل</t>
  </si>
  <si>
    <t>سيف الدين</t>
  </si>
  <si>
    <t>عواطف</t>
  </si>
  <si>
    <t>عبد القادر</t>
  </si>
  <si>
    <t>مديحه</t>
  </si>
  <si>
    <t>شكري</t>
  </si>
  <si>
    <t>موسى</t>
  </si>
  <si>
    <t>شاديه</t>
  </si>
  <si>
    <t>محمد رمضان</t>
  </si>
  <si>
    <t>عماد</t>
  </si>
  <si>
    <t>محمدنبيل</t>
  </si>
  <si>
    <t>نوال</t>
  </si>
  <si>
    <t>محمد صياح</t>
  </si>
  <si>
    <t>عمر</t>
  </si>
  <si>
    <t>زهريه</t>
  </si>
  <si>
    <t>صباح</t>
  </si>
  <si>
    <t>فوزي</t>
  </si>
  <si>
    <t>فريده</t>
  </si>
  <si>
    <t>محمد ايمن</t>
  </si>
  <si>
    <t>رويده</t>
  </si>
  <si>
    <t>جودت</t>
  </si>
  <si>
    <t>احلام</t>
  </si>
  <si>
    <t>غازي</t>
  </si>
  <si>
    <t>هاله</t>
  </si>
  <si>
    <t>فريزه</t>
  </si>
  <si>
    <t>ندى</t>
  </si>
  <si>
    <t>اسامة</t>
  </si>
  <si>
    <t>معتز</t>
  </si>
  <si>
    <t>سعاد</t>
  </si>
  <si>
    <t>نسيبه</t>
  </si>
  <si>
    <t>رنا</t>
  </si>
  <si>
    <t>جمانه</t>
  </si>
  <si>
    <t>فتحي</t>
  </si>
  <si>
    <t>عائده</t>
  </si>
  <si>
    <t>سقبا</t>
  </si>
  <si>
    <t>محمد ياسر</t>
  </si>
  <si>
    <t>هدى</t>
  </si>
  <si>
    <t>رجاء</t>
  </si>
  <si>
    <t>فهد</t>
  </si>
  <si>
    <t>صفاء</t>
  </si>
  <si>
    <t>حسين</t>
  </si>
  <si>
    <t xml:space="preserve">ريف دمشق </t>
  </si>
  <si>
    <t>سالم</t>
  </si>
  <si>
    <t>رضوان</t>
  </si>
  <si>
    <t>ليلى</t>
  </si>
  <si>
    <t>عمان</t>
  </si>
  <si>
    <t>هيثم</t>
  </si>
  <si>
    <t>خديجه</t>
  </si>
  <si>
    <t>عسال الورد</t>
  </si>
  <si>
    <t>حسن</t>
  </si>
  <si>
    <t>جيرود</t>
  </si>
  <si>
    <t>صفوان</t>
  </si>
  <si>
    <t>هبه</t>
  </si>
  <si>
    <t>وليد</t>
  </si>
  <si>
    <t>عكوبر</t>
  </si>
  <si>
    <t>ميسون</t>
  </si>
  <si>
    <t>عوض</t>
  </si>
  <si>
    <t>ناريمان</t>
  </si>
  <si>
    <t>ابراهيم</t>
  </si>
  <si>
    <t>اسعد</t>
  </si>
  <si>
    <t>فلك</t>
  </si>
  <si>
    <t>جهاد</t>
  </si>
  <si>
    <t>مانيا</t>
  </si>
  <si>
    <t>رياض</t>
  </si>
  <si>
    <t>شهيره</t>
  </si>
  <si>
    <t>شهبا</t>
  </si>
  <si>
    <t>أحمد</t>
  </si>
  <si>
    <t>توفيق</t>
  </si>
  <si>
    <t>نضال</t>
  </si>
  <si>
    <t>نعيم</t>
  </si>
  <si>
    <t>اعتدال</t>
  </si>
  <si>
    <t>جبله</t>
  </si>
  <si>
    <t>غاده</t>
  </si>
  <si>
    <t>فواز</t>
  </si>
  <si>
    <t>عبد الله</t>
  </si>
  <si>
    <t>لينا</t>
  </si>
  <si>
    <t>سعيد</t>
  </si>
  <si>
    <t>حرستا</t>
  </si>
  <si>
    <t>سمير</t>
  </si>
  <si>
    <t>محمد جمال</t>
  </si>
  <si>
    <t>عبد اللطيف</t>
  </si>
  <si>
    <t>منور</t>
  </si>
  <si>
    <t>فايز</t>
  </si>
  <si>
    <t>امل</t>
  </si>
  <si>
    <t>عائشة</t>
  </si>
  <si>
    <t>قدسيا</t>
  </si>
  <si>
    <t>كمال</t>
  </si>
  <si>
    <t>رشا</t>
  </si>
  <si>
    <t>نجاح</t>
  </si>
  <si>
    <t>عليا</t>
  </si>
  <si>
    <t>رأس المعره</t>
  </si>
  <si>
    <t>سبينه</t>
  </si>
  <si>
    <t>فريز</t>
  </si>
  <si>
    <t>مصطفى</t>
  </si>
  <si>
    <t>اميره</t>
  </si>
  <si>
    <t>بشار</t>
  </si>
  <si>
    <t>فراس</t>
  </si>
  <si>
    <t>عبير</t>
  </si>
  <si>
    <t>نبيله</t>
  </si>
  <si>
    <t>جده</t>
  </si>
  <si>
    <t>عيسى</t>
  </si>
  <si>
    <t>صبحه</t>
  </si>
  <si>
    <t>منير</t>
  </si>
  <si>
    <t>أمل</t>
  </si>
  <si>
    <t>غالب</t>
  </si>
  <si>
    <t>محمد بسام</t>
  </si>
  <si>
    <t>فاتنه</t>
  </si>
  <si>
    <t>حافظ</t>
  </si>
  <si>
    <t>سميا</t>
  </si>
  <si>
    <t>معضمية</t>
  </si>
  <si>
    <t>ياسين</t>
  </si>
  <si>
    <t>نصوح</t>
  </si>
  <si>
    <t>اليرموك</t>
  </si>
  <si>
    <t>نور</t>
  </si>
  <si>
    <t>محمد يونس</t>
  </si>
  <si>
    <t>عربين</t>
  </si>
  <si>
    <t>يسره</t>
  </si>
  <si>
    <t>محمد بشار</t>
  </si>
  <si>
    <t>ناديه</t>
  </si>
  <si>
    <t>2017</t>
  </si>
  <si>
    <t>دلال</t>
  </si>
  <si>
    <t>معضميه</t>
  </si>
  <si>
    <t>سناء</t>
  </si>
  <si>
    <t>عبد الكريم</t>
  </si>
  <si>
    <t>امينه</t>
  </si>
  <si>
    <t>حسنه</t>
  </si>
  <si>
    <t>خان دنون</t>
  </si>
  <si>
    <t>محمد عدنان</t>
  </si>
  <si>
    <t>رويدا</t>
  </si>
  <si>
    <t>محمد ماهر</t>
  </si>
  <si>
    <t>ثناء</t>
  </si>
  <si>
    <t>داريا</t>
  </si>
  <si>
    <t>ناصر</t>
  </si>
  <si>
    <t>اشرفية صحنايا</t>
  </si>
  <si>
    <t>محمد سمير</t>
  </si>
  <si>
    <t>زينب</t>
  </si>
  <si>
    <t>عفاف</t>
  </si>
  <si>
    <t>عبدالعزيز</t>
  </si>
  <si>
    <t>شام</t>
  </si>
  <si>
    <t>رسميه</t>
  </si>
  <si>
    <t>قلعة جندل</t>
  </si>
  <si>
    <t>جرمانا</t>
  </si>
  <si>
    <t>القطيفة</t>
  </si>
  <si>
    <t>نهله</t>
  </si>
  <si>
    <t>عرطوز</t>
  </si>
  <si>
    <t>ظافر</t>
  </si>
  <si>
    <t>نقولا</t>
  </si>
  <si>
    <t>معرة صيدنايا</t>
  </si>
  <si>
    <t>بديعه</t>
  </si>
  <si>
    <t>منال</t>
  </si>
  <si>
    <t>امنه</t>
  </si>
  <si>
    <t>ياسر</t>
  </si>
  <si>
    <t>عصام</t>
  </si>
  <si>
    <t>براءه</t>
  </si>
  <si>
    <t>جمعة</t>
  </si>
  <si>
    <t>السيدة زينب</t>
  </si>
  <si>
    <t>رامز</t>
  </si>
  <si>
    <t>ميساء</t>
  </si>
  <si>
    <t>فاطمة</t>
  </si>
  <si>
    <t>عبد الحميد</t>
  </si>
  <si>
    <t>الهام</t>
  </si>
  <si>
    <t>كوثر</t>
  </si>
  <si>
    <t>سوسن</t>
  </si>
  <si>
    <t>اكرم</t>
  </si>
  <si>
    <t>صالحه</t>
  </si>
  <si>
    <t>محمد غياث</t>
  </si>
  <si>
    <t>جورج</t>
  </si>
  <si>
    <t>اسامه</t>
  </si>
  <si>
    <t>احمد يوسف</t>
  </si>
  <si>
    <t>محمد عماد</t>
  </si>
  <si>
    <t>حسناء</t>
  </si>
  <si>
    <t>شذا</t>
  </si>
  <si>
    <t>زكريا</t>
  </si>
  <si>
    <t>سرغايا</t>
  </si>
  <si>
    <t>مزيد</t>
  </si>
  <si>
    <t>قطنا</t>
  </si>
  <si>
    <t>هويدا</t>
  </si>
  <si>
    <t>عبد المجيد</t>
  </si>
  <si>
    <t>هنادي</t>
  </si>
  <si>
    <t>استنفذت في الفصل الأول للعام الدراسي 2021-2022</t>
  </si>
  <si>
    <t>ناهد</t>
  </si>
  <si>
    <t>شاكر</t>
  </si>
  <si>
    <t>بثينه</t>
  </si>
  <si>
    <t>رنده</t>
  </si>
  <si>
    <t>انور</t>
  </si>
  <si>
    <t>امتثال</t>
  </si>
  <si>
    <t>نصره</t>
  </si>
  <si>
    <t>نوى</t>
  </si>
  <si>
    <t>طعمه</t>
  </si>
  <si>
    <t>فوزيه</t>
  </si>
  <si>
    <t>حسام</t>
  </si>
  <si>
    <t>أميرة</t>
  </si>
  <si>
    <t>محمد سالم</t>
  </si>
  <si>
    <t>هيفاء</t>
  </si>
  <si>
    <t>ضياء</t>
  </si>
  <si>
    <t>محمدعيد</t>
  </si>
  <si>
    <t>ثائر</t>
  </si>
  <si>
    <t>سلوى</t>
  </si>
  <si>
    <t>غزلانيه</t>
  </si>
  <si>
    <t>محمد خير</t>
  </si>
  <si>
    <t>ميرفت</t>
  </si>
  <si>
    <t>ماجده</t>
  </si>
  <si>
    <t>يبرود</t>
  </si>
  <si>
    <t>وداد</t>
  </si>
  <si>
    <t>أميره</t>
  </si>
  <si>
    <t>عادل</t>
  </si>
  <si>
    <t>محمد فهد</t>
  </si>
  <si>
    <t>نهلا</t>
  </si>
  <si>
    <t>عمار</t>
  </si>
  <si>
    <t>ملك</t>
  </si>
  <si>
    <t>خوله</t>
  </si>
  <si>
    <t>محمد كمال</t>
  </si>
  <si>
    <t>عبد الهادي</t>
  </si>
  <si>
    <t>زهره</t>
  </si>
  <si>
    <t>الحجر الاسود</t>
  </si>
  <si>
    <t>مأمون</t>
  </si>
  <si>
    <t>مشفى دوما</t>
  </si>
  <si>
    <t>ليندا</t>
  </si>
  <si>
    <t>سامر</t>
  </si>
  <si>
    <t>بارعه</t>
  </si>
  <si>
    <t>حمده</t>
  </si>
  <si>
    <t>نزار</t>
  </si>
  <si>
    <t>دياب</t>
  </si>
  <si>
    <t>لمياء</t>
  </si>
  <si>
    <t>امين</t>
  </si>
  <si>
    <t>مروان</t>
  </si>
  <si>
    <t>محمد فؤاد</t>
  </si>
  <si>
    <t>سهام</t>
  </si>
  <si>
    <t>كامل</t>
  </si>
  <si>
    <t>نور الدين</t>
  </si>
  <si>
    <t>نهى</t>
  </si>
  <si>
    <t>محمد غسان</t>
  </si>
  <si>
    <t>ريم</t>
  </si>
  <si>
    <t>مهند</t>
  </si>
  <si>
    <t>نسرين</t>
  </si>
  <si>
    <t>ميسر</t>
  </si>
  <si>
    <t>عبدالله</t>
  </si>
  <si>
    <t>صبحيه</t>
  </si>
  <si>
    <t>قاسم</t>
  </si>
  <si>
    <t>محمد فايز</t>
  </si>
  <si>
    <t>احمد الحسن</t>
  </si>
  <si>
    <t>حليمه</t>
  </si>
  <si>
    <t>هند</t>
  </si>
  <si>
    <t>حسان</t>
  </si>
  <si>
    <t>مصياف</t>
  </si>
  <si>
    <t>كناز</t>
  </si>
  <si>
    <t>خلود</t>
  </si>
  <si>
    <t>سهيل</t>
  </si>
  <si>
    <t>خضر</t>
  </si>
  <si>
    <t>الضمير</t>
  </si>
  <si>
    <t>يحيى</t>
  </si>
  <si>
    <t>يرموك</t>
  </si>
  <si>
    <t>هشام</t>
  </si>
  <si>
    <t>ناهده</t>
  </si>
  <si>
    <t>رباح</t>
  </si>
  <si>
    <t>نجوى</t>
  </si>
  <si>
    <t>حياه</t>
  </si>
  <si>
    <t>عين ترما</t>
  </si>
  <si>
    <t>قارة</t>
  </si>
  <si>
    <t>حضر</t>
  </si>
  <si>
    <t>حوريه</t>
  </si>
  <si>
    <t>بشرى</t>
  </si>
  <si>
    <t>فارس</t>
  </si>
  <si>
    <t>بشيره</t>
  </si>
  <si>
    <t>منين</t>
  </si>
  <si>
    <t>فريد</t>
  </si>
  <si>
    <t>عبد الناصر</t>
  </si>
  <si>
    <t>انصاف</t>
  </si>
  <si>
    <t>سليمان</t>
  </si>
  <si>
    <t>وجدان</t>
  </si>
  <si>
    <t>مشفى درعا</t>
  </si>
  <si>
    <t>اسما</t>
  </si>
  <si>
    <t>تهاني</t>
  </si>
  <si>
    <t>فدوى</t>
  </si>
  <si>
    <t>سامي</t>
  </si>
  <si>
    <t>كسوه</t>
  </si>
  <si>
    <t>ردينه</t>
  </si>
  <si>
    <t>صلخد</t>
  </si>
  <si>
    <t>محمد زياد</t>
  </si>
  <si>
    <t>جميله</t>
  </si>
  <si>
    <t>زبداني</t>
  </si>
  <si>
    <t>اديب</t>
  </si>
  <si>
    <t>قبر الست</t>
  </si>
  <si>
    <t>صما</t>
  </si>
  <si>
    <t>شذى</t>
  </si>
  <si>
    <t>فيصل</t>
  </si>
  <si>
    <t>راميا</t>
  </si>
  <si>
    <t>معين</t>
  </si>
  <si>
    <t>أيمن</t>
  </si>
  <si>
    <t>نعيمه</t>
  </si>
  <si>
    <t>تيسير</t>
  </si>
  <si>
    <t>محمد معتز</t>
  </si>
  <si>
    <t>قباسين</t>
  </si>
  <si>
    <t>رغده</t>
  </si>
  <si>
    <t>ايمن</t>
  </si>
  <si>
    <t>اخلاص</t>
  </si>
  <si>
    <t>نهاد</t>
  </si>
  <si>
    <t>ريما</t>
  </si>
  <si>
    <t>نايف</t>
  </si>
  <si>
    <t>سهى</t>
  </si>
  <si>
    <t>عماد الدين</t>
  </si>
  <si>
    <t>روعه</t>
  </si>
  <si>
    <t>فاديه</t>
  </si>
  <si>
    <t>ريتا</t>
  </si>
  <si>
    <t>غفران</t>
  </si>
  <si>
    <t>القريا</t>
  </si>
  <si>
    <t>محمد سعيد</t>
  </si>
  <si>
    <t>صلاح</t>
  </si>
  <si>
    <t>محمد راتب</t>
  </si>
  <si>
    <t>عبد العزيز</t>
  </si>
  <si>
    <t>ببيلا</t>
  </si>
  <si>
    <t>محي الدين</t>
  </si>
  <si>
    <t>خالديه</t>
  </si>
  <si>
    <t>سميرة</t>
  </si>
  <si>
    <t>نواف</t>
  </si>
  <si>
    <t>بدر الدين</t>
  </si>
  <si>
    <t>نادر</t>
  </si>
  <si>
    <t>سميحه</t>
  </si>
  <si>
    <t>رأفت</t>
  </si>
  <si>
    <t>حمود</t>
  </si>
  <si>
    <t>رزان</t>
  </si>
  <si>
    <t>جمعه</t>
  </si>
  <si>
    <t>حرستا البصل</t>
  </si>
  <si>
    <t>الحراك</t>
  </si>
  <si>
    <t>جديده عرطوز</t>
  </si>
  <si>
    <t>محمد هشام</t>
  </si>
  <si>
    <t>محمد اسامه</t>
  </si>
  <si>
    <t>رفعت</t>
  </si>
  <si>
    <t>رحيبه</t>
  </si>
  <si>
    <t>زبيده</t>
  </si>
  <si>
    <t>عبدالرحمن</t>
  </si>
  <si>
    <t>دعد</t>
  </si>
  <si>
    <t>سهير</t>
  </si>
  <si>
    <t xml:space="preserve">مشفى دوما </t>
  </si>
  <si>
    <t>فاضل</t>
  </si>
  <si>
    <t>الكويت</t>
  </si>
  <si>
    <t>عبد الرحمن</t>
  </si>
  <si>
    <t>بديع</t>
  </si>
  <si>
    <t>اسماعيل</t>
  </si>
  <si>
    <t>جميل</t>
  </si>
  <si>
    <t>كمال الدين</t>
  </si>
  <si>
    <t>حماه</t>
  </si>
  <si>
    <t>طه</t>
  </si>
  <si>
    <t>اسراء عبد الواحد</t>
  </si>
  <si>
    <t>خيريه</t>
  </si>
  <si>
    <t xml:space="preserve">ديرالزور </t>
  </si>
  <si>
    <t>عيده</t>
  </si>
  <si>
    <t>منار</t>
  </si>
  <si>
    <t>محمد علي</t>
  </si>
  <si>
    <t>خليل</t>
  </si>
  <si>
    <t>رجب</t>
  </si>
  <si>
    <t>عبدو</t>
  </si>
  <si>
    <t>استنفذت في الفصل الثاني للعام الدراسي 2020-2021</t>
  </si>
  <si>
    <t>رنكوس</t>
  </si>
  <si>
    <t>غيداء</t>
  </si>
  <si>
    <t>محمد مروان</t>
  </si>
  <si>
    <t>عز الدين</t>
  </si>
  <si>
    <t>جاسم</t>
  </si>
  <si>
    <t>رحيبة</t>
  </si>
  <si>
    <t>رغداء</t>
  </si>
  <si>
    <t>زكيه</t>
  </si>
  <si>
    <t>آمال</t>
  </si>
  <si>
    <t>كامله</t>
  </si>
  <si>
    <t>محمد عيد</t>
  </si>
  <si>
    <t>فتحيه</t>
  </si>
  <si>
    <t>قمر</t>
  </si>
  <si>
    <t>فائز</t>
  </si>
  <si>
    <t>رمزيه</t>
  </si>
  <si>
    <t>الصنمين</t>
  </si>
  <si>
    <t>ترفه</t>
  </si>
  <si>
    <t>وفيقة</t>
  </si>
  <si>
    <t>الرحا</t>
  </si>
  <si>
    <t>ريمه</t>
  </si>
  <si>
    <t>عبده</t>
  </si>
  <si>
    <t>رزق</t>
  </si>
  <si>
    <t>الفوعة</t>
  </si>
  <si>
    <t>عقربا</t>
  </si>
  <si>
    <t>السعودية</t>
  </si>
  <si>
    <t>زهيه</t>
  </si>
  <si>
    <t>جورجيت</t>
  </si>
  <si>
    <t>خان ارنبة</t>
  </si>
  <si>
    <t>شهرزاد</t>
  </si>
  <si>
    <t xml:space="preserve">حمص </t>
  </si>
  <si>
    <t>عارف</t>
  </si>
  <si>
    <t>رئيفه</t>
  </si>
  <si>
    <t>سعده</t>
  </si>
  <si>
    <t>بنان</t>
  </si>
  <si>
    <t>ماجد</t>
  </si>
  <si>
    <t>محمد منير</t>
  </si>
  <si>
    <t>سلمى</t>
  </si>
  <si>
    <t>محمد بشير</t>
  </si>
  <si>
    <t>منصور</t>
  </si>
  <si>
    <t>مازن</t>
  </si>
  <si>
    <t>هديه</t>
  </si>
  <si>
    <t>صبورة</t>
  </si>
  <si>
    <t>ميادين</t>
  </si>
  <si>
    <t>سعسع</t>
  </si>
  <si>
    <t>المعرة</t>
  </si>
  <si>
    <t>اسمهان</t>
  </si>
  <si>
    <t>امينة</t>
  </si>
  <si>
    <t>محمد وليد</t>
  </si>
  <si>
    <t>قاره</t>
  </si>
  <si>
    <t>انعام</t>
  </si>
  <si>
    <t>هلال</t>
  </si>
  <si>
    <t>مؤمنه</t>
  </si>
  <si>
    <t>احمد رسلان</t>
  </si>
  <si>
    <t>مسلم</t>
  </si>
  <si>
    <t>دير عطيه</t>
  </si>
  <si>
    <t>محمد فائز</t>
  </si>
  <si>
    <t>ختام</t>
  </si>
  <si>
    <t>غياث</t>
  </si>
  <si>
    <t>عطاف</t>
  </si>
  <si>
    <t>عزيزه</t>
  </si>
  <si>
    <t>ازدهار</t>
  </si>
  <si>
    <t>شمسكين</t>
  </si>
  <si>
    <t>اسيما</t>
  </si>
  <si>
    <t>ميشيل</t>
  </si>
  <si>
    <t>نبيها</t>
  </si>
  <si>
    <t>رحاب</t>
  </si>
  <si>
    <t>رفاه</t>
  </si>
  <si>
    <t>رقية</t>
  </si>
  <si>
    <t>برهان</t>
  </si>
  <si>
    <t>فتون</t>
  </si>
  <si>
    <t>الشيخ مسكين</t>
  </si>
  <si>
    <t xml:space="preserve">درعا </t>
  </si>
  <si>
    <t>غزلانية</t>
  </si>
  <si>
    <t>انتصار</t>
  </si>
  <si>
    <t>معروف</t>
  </si>
  <si>
    <t>عبد الرزاق</t>
  </si>
  <si>
    <t>كسوة</t>
  </si>
  <si>
    <t>ساميه</t>
  </si>
  <si>
    <t>تسيل</t>
  </si>
  <si>
    <t>مليحا</t>
  </si>
  <si>
    <t>محمد عيسى</t>
  </si>
  <si>
    <t>منيب</t>
  </si>
  <si>
    <t>عالقين</t>
  </si>
  <si>
    <t>نجله</t>
  </si>
  <si>
    <t>القزاز</t>
  </si>
  <si>
    <t>عامر</t>
  </si>
  <si>
    <t>جبلة</t>
  </si>
  <si>
    <t>نوري</t>
  </si>
  <si>
    <t>نصير</t>
  </si>
  <si>
    <t>ربيعه</t>
  </si>
  <si>
    <t>محمدغسان</t>
  </si>
  <si>
    <t>سرحان</t>
  </si>
  <si>
    <t>عبد الفتاح</t>
  </si>
  <si>
    <t>سلميه</t>
  </si>
  <si>
    <t>صبحي</t>
  </si>
  <si>
    <t>نبل</t>
  </si>
  <si>
    <t>محمد امين</t>
  </si>
  <si>
    <t>محمدحسن</t>
  </si>
  <si>
    <t>فاطمه موسى</t>
  </si>
  <si>
    <t>رتيبه</t>
  </si>
  <si>
    <t>بطيحه</t>
  </si>
  <si>
    <t>سوزان</t>
  </si>
  <si>
    <t>ناهي</t>
  </si>
  <si>
    <t>هناده</t>
  </si>
  <si>
    <t>بلودان</t>
  </si>
  <si>
    <t>أمينه</t>
  </si>
  <si>
    <t>آمنه</t>
  </si>
  <si>
    <t>صالح</t>
  </si>
  <si>
    <t>منذر</t>
  </si>
  <si>
    <t>محمد حسن</t>
  </si>
  <si>
    <t>هويده</t>
  </si>
  <si>
    <t>نزيه</t>
  </si>
  <si>
    <t>يونس</t>
  </si>
  <si>
    <t>اتحاد</t>
  </si>
  <si>
    <t>وفيقه</t>
  </si>
  <si>
    <t>حمد</t>
  </si>
  <si>
    <t>حياة</t>
  </si>
  <si>
    <t>نورس</t>
  </si>
  <si>
    <t>بلال</t>
  </si>
  <si>
    <t>وهيبه</t>
  </si>
  <si>
    <t>هيجانه</t>
  </si>
  <si>
    <t>عبد الغني</t>
  </si>
  <si>
    <t>ثروت</t>
  </si>
  <si>
    <t>سهاد</t>
  </si>
  <si>
    <t>شكيب</t>
  </si>
  <si>
    <t>مي</t>
  </si>
  <si>
    <t>حميدي</t>
  </si>
  <si>
    <t>تركيه</t>
  </si>
  <si>
    <t>اسماء</t>
  </si>
  <si>
    <t>رقيه</t>
  </si>
  <si>
    <t>دبي</t>
  </si>
  <si>
    <t>فايزه</t>
  </si>
  <si>
    <t>جوبر</t>
  </si>
  <si>
    <t>قطيفة</t>
  </si>
  <si>
    <t>نورالدين</t>
  </si>
  <si>
    <t>نادره</t>
  </si>
  <si>
    <t>سوريا</t>
  </si>
  <si>
    <t>رانيا</t>
  </si>
  <si>
    <t>محمدسعيد</t>
  </si>
  <si>
    <t>سبينة</t>
  </si>
  <si>
    <t>المسيفرة</t>
  </si>
  <si>
    <t>شيخه</t>
  </si>
  <si>
    <t>رفيق</t>
  </si>
  <si>
    <t>محمد حسين</t>
  </si>
  <si>
    <t>محمد زهير</t>
  </si>
  <si>
    <t>الرياض</t>
  </si>
  <si>
    <t>محمد خالد</t>
  </si>
  <si>
    <t>مصعب</t>
  </si>
  <si>
    <t>غاريه شرقية</t>
  </si>
  <si>
    <t>اكرام</t>
  </si>
  <si>
    <t>صلاح الدين</t>
  </si>
  <si>
    <t>فاروق</t>
  </si>
  <si>
    <t>نبال</t>
  </si>
  <si>
    <t>بصرى الشام</t>
  </si>
  <si>
    <t>امال</t>
  </si>
  <si>
    <t>تمام</t>
  </si>
  <si>
    <t>محمدحسان</t>
  </si>
  <si>
    <t>عبد المنعم</t>
  </si>
  <si>
    <t>محمد السيد</t>
  </si>
  <si>
    <t>ملكه</t>
  </si>
  <si>
    <t>غدير</t>
  </si>
  <si>
    <t>رائده</t>
  </si>
  <si>
    <t>يلدا</t>
  </si>
  <si>
    <t>حينه</t>
  </si>
  <si>
    <t>بهيه</t>
  </si>
  <si>
    <t>راغده</t>
  </si>
  <si>
    <t>عين الشعرة</t>
  </si>
  <si>
    <t>محمد شاهر</t>
  </si>
  <si>
    <t>أحمد أيمن</t>
  </si>
  <si>
    <t>رسمي</t>
  </si>
  <si>
    <t>ادمون</t>
  </si>
  <si>
    <t>يسرى</t>
  </si>
  <si>
    <t>محمد تيسير</t>
  </si>
  <si>
    <t>فائزه</t>
  </si>
  <si>
    <t>ضمير</t>
  </si>
  <si>
    <t>محمد ديب</t>
  </si>
  <si>
    <t>عليه</t>
  </si>
  <si>
    <t>محمد مازن</t>
  </si>
  <si>
    <t>مسرابا</t>
  </si>
  <si>
    <t>محمدخير</t>
  </si>
  <si>
    <t>محمد مصطفى</t>
  </si>
  <si>
    <t>هاني</t>
  </si>
  <si>
    <t>ادلب</t>
  </si>
  <si>
    <t>محمد النجار</t>
  </si>
  <si>
    <t>رفيده</t>
  </si>
  <si>
    <t>وحيد</t>
  </si>
  <si>
    <t>سويسه</t>
  </si>
  <si>
    <t>تامر</t>
  </si>
  <si>
    <t>نعمات</t>
  </si>
  <si>
    <t>لطيفه</t>
  </si>
  <si>
    <t>فخري</t>
  </si>
  <si>
    <t>السلمية</t>
  </si>
  <si>
    <t>خديجة</t>
  </si>
  <si>
    <t>هنا</t>
  </si>
  <si>
    <t>مروه</t>
  </si>
  <si>
    <t>نائله</t>
  </si>
  <si>
    <t>افتكار</t>
  </si>
  <si>
    <t>غادة</t>
  </si>
  <si>
    <t>اشرفيه صحنايا</t>
  </si>
  <si>
    <t>مفيده</t>
  </si>
  <si>
    <t>محمد نزار</t>
  </si>
  <si>
    <t>انطون</t>
  </si>
  <si>
    <t>مجادل</t>
  </si>
  <si>
    <t>صافي</t>
  </si>
  <si>
    <t>سعد</t>
  </si>
  <si>
    <t>احمد دعبول</t>
  </si>
  <si>
    <t>عدله</t>
  </si>
  <si>
    <t>الفوعه</t>
  </si>
  <si>
    <t>محمد سامر</t>
  </si>
  <si>
    <t>عمر الخطيب</t>
  </si>
  <si>
    <t>القريتين</t>
  </si>
  <si>
    <t>رهف</t>
  </si>
  <si>
    <t>وفيق</t>
  </si>
  <si>
    <t>ماري</t>
  </si>
  <si>
    <t>نايفه</t>
  </si>
  <si>
    <t>محمد نذير</t>
  </si>
  <si>
    <t>مهيب</t>
  </si>
  <si>
    <t>عبد الرؤوف</t>
  </si>
  <si>
    <t>خلدون</t>
  </si>
  <si>
    <t>ازهار</t>
  </si>
  <si>
    <t>بيت جن</t>
  </si>
  <si>
    <t>ورده</t>
  </si>
  <si>
    <t>نوره</t>
  </si>
  <si>
    <t>وصال</t>
  </si>
  <si>
    <t>اربد</t>
  </si>
  <si>
    <t>ديب</t>
  </si>
  <si>
    <t>صفيه</t>
  </si>
  <si>
    <t>إيمان</t>
  </si>
  <si>
    <t>محمدسمير</t>
  </si>
  <si>
    <t>كريم</t>
  </si>
  <si>
    <t>شطحة</t>
  </si>
  <si>
    <t>جرجس</t>
  </si>
  <si>
    <t>حيدر</t>
  </si>
  <si>
    <t>عبدالرزاق</t>
  </si>
  <si>
    <t>ثراء</t>
  </si>
  <si>
    <t>خضره</t>
  </si>
  <si>
    <t>اياد</t>
  </si>
  <si>
    <t>مرح المصري</t>
  </si>
  <si>
    <t>جبا</t>
  </si>
  <si>
    <t>خان ارنبه</t>
  </si>
  <si>
    <t>اسيمه</t>
  </si>
  <si>
    <t>حنين</t>
  </si>
  <si>
    <t>رشيده</t>
  </si>
  <si>
    <t>الكسوة</t>
  </si>
  <si>
    <t>ربى</t>
  </si>
  <si>
    <t>حزه</t>
  </si>
  <si>
    <t>حمدي</t>
  </si>
  <si>
    <t>هيسم</t>
  </si>
  <si>
    <t>حمدو</t>
  </si>
  <si>
    <t>رشيد</t>
  </si>
  <si>
    <t>ثريا</t>
  </si>
  <si>
    <t>صبريه</t>
  </si>
  <si>
    <t>نوفه</t>
  </si>
  <si>
    <t>زيد</t>
  </si>
  <si>
    <t>راتب</t>
  </si>
  <si>
    <t>بشير</t>
  </si>
  <si>
    <t>محمد ناصر</t>
  </si>
  <si>
    <t>محمد مأمون</t>
  </si>
  <si>
    <t>اليادوده</t>
  </si>
  <si>
    <t>فرج</t>
  </si>
  <si>
    <t>القرداحة</t>
  </si>
  <si>
    <t>صفاء حبوب</t>
  </si>
  <si>
    <t>عبد الستار</t>
  </si>
  <si>
    <t>محمد القصيباتي</t>
  </si>
  <si>
    <t>محمد محمد</t>
  </si>
  <si>
    <t>كفاح</t>
  </si>
  <si>
    <t>عبد السلام</t>
  </si>
  <si>
    <t>شمسه</t>
  </si>
  <si>
    <t>محمد عصام</t>
  </si>
  <si>
    <t>محمد عمار</t>
  </si>
  <si>
    <t>جمرايا</t>
  </si>
  <si>
    <t>رندا</t>
  </si>
  <si>
    <t>فياض</t>
  </si>
  <si>
    <t>الياس</t>
  </si>
  <si>
    <t>دانيه</t>
  </si>
  <si>
    <t>محمد نادر</t>
  </si>
  <si>
    <t>جهان</t>
  </si>
  <si>
    <t>عرنه</t>
  </si>
  <si>
    <t>محمد عماد الدين</t>
  </si>
  <si>
    <t>صفوح</t>
  </si>
  <si>
    <t>رولا</t>
  </si>
  <si>
    <t>عفيف</t>
  </si>
  <si>
    <t>ولاء كرباج</t>
  </si>
  <si>
    <t>نور الهدى</t>
  </si>
  <si>
    <t>مؤيد</t>
  </si>
  <si>
    <t>فيروز</t>
  </si>
  <si>
    <t>حكمت</t>
  </si>
  <si>
    <t>صبوره</t>
  </si>
  <si>
    <t>فطيم</t>
  </si>
  <si>
    <t>عرى</t>
  </si>
  <si>
    <t>محمدفايز</t>
  </si>
  <si>
    <t>غاليه</t>
  </si>
  <si>
    <t>شوكت</t>
  </si>
  <si>
    <t>وهيب</t>
  </si>
  <si>
    <t>فداء</t>
  </si>
  <si>
    <t>محمود الخطيب</t>
  </si>
  <si>
    <t>تلبيسة</t>
  </si>
  <si>
    <t>رانيه</t>
  </si>
  <si>
    <t>محمد زين العابدين</t>
  </si>
  <si>
    <t>نوفة</t>
  </si>
  <si>
    <t>نصر الدين</t>
  </si>
  <si>
    <t>نها</t>
  </si>
  <si>
    <t>موريس</t>
  </si>
  <si>
    <t>هاديه</t>
  </si>
  <si>
    <t>حاتم</t>
  </si>
  <si>
    <t>محاسن</t>
  </si>
  <si>
    <t>الهامة</t>
  </si>
  <si>
    <t>الثورة</t>
  </si>
  <si>
    <t>محمدسليم</t>
  </si>
  <si>
    <t>ندوه</t>
  </si>
  <si>
    <t>2001</t>
  </si>
  <si>
    <t>رؤى</t>
  </si>
  <si>
    <t>رحمه</t>
  </si>
  <si>
    <t>محمدنزار</t>
  </si>
  <si>
    <t>غطفان</t>
  </si>
  <si>
    <t>محمدياسر</t>
  </si>
  <si>
    <t>رشاد</t>
  </si>
  <si>
    <t>فايزة</t>
  </si>
  <si>
    <t>جبر</t>
  </si>
  <si>
    <t>عتيل</t>
  </si>
  <si>
    <t>لميا</t>
  </si>
  <si>
    <t>اسيا</t>
  </si>
  <si>
    <t>سميح</t>
  </si>
  <si>
    <t>محسن</t>
  </si>
  <si>
    <t>2016</t>
  </si>
  <si>
    <t>رمحه</t>
  </si>
  <si>
    <t>عبد</t>
  </si>
  <si>
    <t>فلاح</t>
  </si>
  <si>
    <t>محمد ذياب</t>
  </si>
  <si>
    <t>راغب</t>
  </si>
  <si>
    <t>نجاه</t>
  </si>
  <si>
    <t>علي عيسى</t>
  </si>
  <si>
    <t>مامون</t>
  </si>
  <si>
    <t>ساره</t>
  </si>
  <si>
    <t>خير الدين</t>
  </si>
  <si>
    <t>محمد وفا</t>
  </si>
  <si>
    <t>هاشم</t>
  </si>
  <si>
    <t>زينه</t>
  </si>
  <si>
    <t>فردوس</t>
  </si>
  <si>
    <t>محمدبسام</t>
  </si>
  <si>
    <t>سكينه</t>
  </si>
  <si>
    <t>العين</t>
  </si>
  <si>
    <t>جعفر</t>
  </si>
  <si>
    <t>صادق</t>
  </si>
  <si>
    <t>رويدة</t>
  </si>
  <si>
    <t>بدريه</t>
  </si>
  <si>
    <t>29/3/1979</t>
  </si>
  <si>
    <t>بركات</t>
  </si>
  <si>
    <t>هبة</t>
  </si>
  <si>
    <t>نديمه</t>
  </si>
  <si>
    <t>ايمان الحسن</t>
  </si>
  <si>
    <t>فرحان</t>
  </si>
  <si>
    <t>محمد علوش</t>
  </si>
  <si>
    <t>امير</t>
  </si>
  <si>
    <t>تركي</t>
  </si>
  <si>
    <t>حينة</t>
  </si>
  <si>
    <t>مطيع</t>
  </si>
  <si>
    <t>محمدامين</t>
  </si>
  <si>
    <t>أميمه</t>
  </si>
  <si>
    <t>قطيفه</t>
  </si>
  <si>
    <t>حرجله</t>
  </si>
  <si>
    <t>عبدالحكيم</t>
  </si>
  <si>
    <t>فطومه</t>
  </si>
  <si>
    <t>مهاب</t>
  </si>
  <si>
    <t>هالا</t>
  </si>
  <si>
    <t>عائدة</t>
  </si>
  <si>
    <t>نورا</t>
  </si>
  <si>
    <t>ناصيف</t>
  </si>
  <si>
    <t>بغداد</t>
  </si>
  <si>
    <t>عطا</t>
  </si>
  <si>
    <t>عبد العليم</t>
  </si>
  <si>
    <t>الطيبة</t>
  </si>
  <si>
    <t>عادليه</t>
  </si>
  <si>
    <t>محمد عزت</t>
  </si>
  <si>
    <t>لينده</t>
  </si>
  <si>
    <t>احمدهيثم</t>
  </si>
  <si>
    <t>خولة</t>
  </si>
  <si>
    <t>سلاف</t>
  </si>
  <si>
    <t>harasta</t>
  </si>
  <si>
    <t>DAMASCUS</t>
  </si>
  <si>
    <t>شفيقه</t>
  </si>
  <si>
    <t>محمد عوده</t>
  </si>
  <si>
    <t>نعايم</t>
  </si>
  <si>
    <t>هبه الترك</t>
  </si>
  <si>
    <t>جادالله</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</si>
  <si>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</si>
  <si>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ali</t>
  </si>
  <si>
    <t>huda</t>
  </si>
  <si>
    <t>FADIA</t>
  </si>
  <si>
    <t>lina</t>
  </si>
  <si>
    <t>damas</t>
  </si>
  <si>
    <t>reem</t>
  </si>
  <si>
    <t>damascous</t>
  </si>
  <si>
    <t>mouhamed</t>
  </si>
  <si>
    <t>syria</t>
  </si>
  <si>
    <t>wafaa</t>
  </si>
  <si>
    <t>ahmad</t>
  </si>
  <si>
    <t>majeda</t>
  </si>
  <si>
    <t>mahmoud</t>
  </si>
  <si>
    <t>maha</t>
  </si>
  <si>
    <t>waleed</t>
  </si>
  <si>
    <t>dmascus</t>
  </si>
  <si>
    <t>MOHAMMAD</t>
  </si>
  <si>
    <t>amen</t>
  </si>
  <si>
    <t>amera</t>
  </si>
  <si>
    <t>khaled</t>
  </si>
  <si>
    <t>aeman</t>
  </si>
  <si>
    <t>amal</t>
  </si>
  <si>
    <t>AHMAD</t>
  </si>
  <si>
    <t>samera</t>
  </si>
  <si>
    <t>Damascus</t>
  </si>
  <si>
    <t>SOMAIA</t>
  </si>
  <si>
    <t>damascus</t>
  </si>
  <si>
    <t>AMAL</t>
  </si>
  <si>
    <t>mohamad</t>
  </si>
  <si>
    <t>ibtisam</t>
  </si>
  <si>
    <t>basema</t>
  </si>
  <si>
    <t>mouna</t>
  </si>
  <si>
    <t>hama</t>
  </si>
  <si>
    <t>bassam</t>
  </si>
  <si>
    <t>mona</t>
  </si>
  <si>
    <t>mazen</t>
  </si>
  <si>
    <t>BASSAM</t>
  </si>
  <si>
    <t>mohammed</t>
  </si>
  <si>
    <t>sanaa</t>
  </si>
  <si>
    <t>houda</t>
  </si>
  <si>
    <t>HOMS</t>
  </si>
  <si>
    <t>KHALED</t>
  </si>
  <si>
    <t>fatima</t>
  </si>
  <si>
    <t>mustafa</t>
  </si>
  <si>
    <t>Samar</t>
  </si>
  <si>
    <t>Nawal</t>
  </si>
  <si>
    <t>jamal</t>
  </si>
  <si>
    <t>HANAA</t>
  </si>
  <si>
    <t>faten</t>
  </si>
  <si>
    <t>thanaa</t>
  </si>
  <si>
    <t>mariam</t>
  </si>
  <si>
    <t>MOHAMAD</t>
  </si>
  <si>
    <t>Laila</t>
  </si>
  <si>
    <t>NAWAL</t>
  </si>
  <si>
    <t>DARAA</t>
  </si>
  <si>
    <t>samer</t>
  </si>
  <si>
    <t>NEDAL</t>
  </si>
  <si>
    <t>REEM</t>
  </si>
  <si>
    <t>mohamed</t>
  </si>
  <si>
    <t>sahar</t>
  </si>
  <si>
    <t>MAHER</t>
  </si>
  <si>
    <t>SAHAR</t>
  </si>
  <si>
    <t>rehab</t>
  </si>
  <si>
    <t>nariman</t>
  </si>
  <si>
    <t>abeer</t>
  </si>
  <si>
    <t>fatema</t>
  </si>
  <si>
    <t>Abdullah</t>
  </si>
  <si>
    <t>asad</t>
  </si>
  <si>
    <t>hanaa</t>
  </si>
  <si>
    <t>swaida</t>
  </si>
  <si>
    <t>YASER</t>
  </si>
  <si>
    <t>NADIA</t>
  </si>
  <si>
    <t>ZOHER</t>
  </si>
  <si>
    <t>AMENA</t>
  </si>
  <si>
    <t>MANAL</t>
  </si>
  <si>
    <t>MOHAMMED</t>
  </si>
  <si>
    <t>DAMAS</t>
  </si>
  <si>
    <t>ALI</t>
  </si>
  <si>
    <t>MARIAM</t>
  </si>
  <si>
    <t>rana</t>
  </si>
  <si>
    <t>IBRAHIM</t>
  </si>
  <si>
    <t>souad</t>
  </si>
  <si>
    <t>YASEEN</t>
  </si>
  <si>
    <t>ziad</t>
  </si>
  <si>
    <t>manal</t>
  </si>
  <si>
    <t>najah</t>
  </si>
  <si>
    <t>eman</t>
  </si>
  <si>
    <t>hala</t>
  </si>
  <si>
    <t>mahmod</t>
  </si>
  <si>
    <t>MAHMOD</t>
  </si>
  <si>
    <t>FATEMA</t>
  </si>
  <si>
    <t>nadia</t>
  </si>
  <si>
    <t>sawsan</t>
  </si>
  <si>
    <t>rajaa</t>
  </si>
  <si>
    <t>yaser</t>
  </si>
  <si>
    <t>samar</t>
  </si>
  <si>
    <t>samir</t>
  </si>
  <si>
    <t>idlib</t>
  </si>
  <si>
    <t>iman</t>
  </si>
  <si>
    <t>aisha</t>
  </si>
  <si>
    <t>mousa</t>
  </si>
  <si>
    <t>MAHA</t>
  </si>
  <si>
    <t>rania</t>
  </si>
  <si>
    <t>anwar</t>
  </si>
  <si>
    <t>entesar</t>
  </si>
  <si>
    <t>sabah</t>
  </si>
  <si>
    <t>DOMA</t>
  </si>
  <si>
    <t>monera</t>
  </si>
  <si>
    <t>saleh</t>
  </si>
  <si>
    <t>maysaa</t>
  </si>
  <si>
    <t>hasan</t>
  </si>
  <si>
    <t>nabel</t>
  </si>
  <si>
    <t>fouzea</t>
  </si>
  <si>
    <t>EBTISAM</t>
  </si>
  <si>
    <t>DAMAS SUBURB</t>
  </si>
  <si>
    <t>ADNAN</t>
  </si>
  <si>
    <t>yousef</t>
  </si>
  <si>
    <t>SALWA</t>
  </si>
  <si>
    <t>BASEMA</t>
  </si>
  <si>
    <t>MAHMOUD</t>
  </si>
  <si>
    <t>khadija</t>
  </si>
  <si>
    <t>abd alrahman</t>
  </si>
  <si>
    <t>randa</t>
  </si>
  <si>
    <t>SAMER</t>
  </si>
  <si>
    <t>mahmood</t>
  </si>
  <si>
    <t>FATIMA</t>
  </si>
  <si>
    <t>waled</t>
  </si>
  <si>
    <t>abdalkader</t>
  </si>
  <si>
    <t xml:space="preserve">DAMASCUS </t>
  </si>
  <si>
    <t>GHOFRAN</t>
  </si>
  <si>
    <t>HASAN</t>
  </si>
  <si>
    <t>SYRIA</t>
  </si>
  <si>
    <t>WAFAA</t>
  </si>
  <si>
    <t>zead</t>
  </si>
  <si>
    <t>NAJWA</t>
  </si>
  <si>
    <t>mohammad</t>
  </si>
  <si>
    <t>maher</t>
  </si>
  <si>
    <t>doma</t>
  </si>
  <si>
    <t>latakia</t>
  </si>
  <si>
    <t>SAFAA</t>
  </si>
  <si>
    <t>naser</t>
  </si>
  <si>
    <t>douma</t>
  </si>
  <si>
    <t>homs</t>
  </si>
  <si>
    <t>mahasen</t>
  </si>
  <si>
    <t>tawfek</t>
  </si>
  <si>
    <t>hassan</t>
  </si>
  <si>
    <t>jamila</t>
  </si>
  <si>
    <t>osama</t>
  </si>
  <si>
    <t>Ahmad</t>
  </si>
  <si>
    <t>khaldia</t>
  </si>
  <si>
    <t xml:space="preserve">damas </t>
  </si>
  <si>
    <t>omar</t>
  </si>
  <si>
    <t>shahera</t>
  </si>
  <si>
    <t>EMAN</t>
  </si>
  <si>
    <t>souhila</t>
  </si>
  <si>
    <t>FARES</t>
  </si>
  <si>
    <t>kamel</t>
  </si>
  <si>
    <t>TARTOUS</t>
  </si>
  <si>
    <t>emad</t>
  </si>
  <si>
    <t>ZIAD</t>
  </si>
  <si>
    <t>NADA</t>
  </si>
  <si>
    <t>wedad</t>
  </si>
  <si>
    <t>kholod</t>
  </si>
  <si>
    <t>IMAD</t>
  </si>
  <si>
    <t>HANAN</t>
  </si>
  <si>
    <t>KHADIJA</t>
  </si>
  <si>
    <t>hana</t>
  </si>
  <si>
    <t>warda</t>
  </si>
  <si>
    <t>amina</t>
  </si>
  <si>
    <t>NAWAF</t>
  </si>
  <si>
    <t>REF DAMASCUS</t>
  </si>
  <si>
    <t>khalel</t>
  </si>
  <si>
    <t>HIAM</t>
  </si>
  <si>
    <t>salwa</t>
  </si>
  <si>
    <t>seham</t>
  </si>
  <si>
    <t>Amira</t>
  </si>
  <si>
    <t>haitham</t>
  </si>
  <si>
    <t>HUSSAIN</t>
  </si>
  <si>
    <t>adnan</t>
  </si>
  <si>
    <t>maream</t>
  </si>
  <si>
    <t>bashar</t>
  </si>
  <si>
    <t>damscus</t>
  </si>
  <si>
    <t>Sahar</t>
  </si>
  <si>
    <t>RAMIA</t>
  </si>
  <si>
    <t>hasna</t>
  </si>
  <si>
    <t>nizar</t>
  </si>
  <si>
    <t>moustafa</t>
  </si>
  <si>
    <t>dalal</t>
  </si>
  <si>
    <t>Mona</t>
  </si>
  <si>
    <t>yabroud</t>
  </si>
  <si>
    <t>ZAKEAH</t>
  </si>
  <si>
    <t>ghassan</t>
  </si>
  <si>
    <t>ebrahem</t>
  </si>
  <si>
    <t>ousama</t>
  </si>
  <si>
    <t>HALA</t>
  </si>
  <si>
    <t>kamal</t>
  </si>
  <si>
    <t>FAYZA</t>
  </si>
  <si>
    <t>ibrahem</t>
  </si>
  <si>
    <t>Mahmoud</t>
  </si>
  <si>
    <t>MONA</t>
  </si>
  <si>
    <t>damacsus</t>
  </si>
  <si>
    <t>BASHAR</t>
  </si>
  <si>
    <t>SOUZAN</t>
  </si>
  <si>
    <t>ADEEB</t>
  </si>
  <si>
    <t>abd alhamed</t>
  </si>
  <si>
    <t>FAIZ</t>
  </si>
  <si>
    <t>ALEPPO</t>
  </si>
  <si>
    <t>aoad</t>
  </si>
  <si>
    <t>Sanaa</t>
  </si>
  <si>
    <t>Homs</t>
  </si>
  <si>
    <t>amer</t>
  </si>
  <si>
    <t>daraa</t>
  </si>
  <si>
    <t>yoseef</t>
  </si>
  <si>
    <t>KASEM</t>
  </si>
  <si>
    <t>sadek</t>
  </si>
  <si>
    <t>taghred</t>
  </si>
  <si>
    <t>ibrahim</t>
  </si>
  <si>
    <t>nedal</t>
  </si>
  <si>
    <t>deeb</t>
  </si>
  <si>
    <t>damascos</t>
  </si>
  <si>
    <t>ROUBA</t>
  </si>
  <si>
    <t>mostafa</t>
  </si>
  <si>
    <t>naefa</t>
  </si>
  <si>
    <t>OMAR</t>
  </si>
  <si>
    <t>Akram</t>
  </si>
  <si>
    <t>ADEL</t>
  </si>
  <si>
    <t>shafeka</t>
  </si>
  <si>
    <t>fahd</t>
  </si>
  <si>
    <t>sasa</t>
  </si>
  <si>
    <t>samira</t>
  </si>
  <si>
    <t>hosam</t>
  </si>
  <si>
    <t>RIF DAMASCUS</t>
  </si>
  <si>
    <t>Kamal</t>
  </si>
  <si>
    <t>ayman</t>
  </si>
  <si>
    <t>ryad</t>
  </si>
  <si>
    <t>noor</t>
  </si>
  <si>
    <t>nadea</t>
  </si>
  <si>
    <t>AHMED</t>
  </si>
  <si>
    <t>DAMASCOS</t>
  </si>
  <si>
    <t>abd alkader</t>
  </si>
  <si>
    <t>aeda</t>
  </si>
  <si>
    <t>damacus</t>
  </si>
  <si>
    <t>MARWAN</t>
  </si>
  <si>
    <t>soaad</t>
  </si>
  <si>
    <t>fouad</t>
  </si>
  <si>
    <t>adil</t>
  </si>
  <si>
    <t>zahra</t>
  </si>
  <si>
    <t>taha</t>
  </si>
  <si>
    <t>hatem</t>
  </si>
  <si>
    <t>jamel</t>
  </si>
  <si>
    <t>mansour</t>
  </si>
  <si>
    <t>fathia</t>
  </si>
  <si>
    <t>Ali</t>
  </si>
  <si>
    <t>AKRAM</t>
  </si>
  <si>
    <t>salha</t>
  </si>
  <si>
    <t>DAMASCUS COUNTRYSIDE</t>
  </si>
  <si>
    <t>LILA</t>
  </si>
  <si>
    <t>mohammed kheir</t>
  </si>
  <si>
    <t>SALEH</t>
  </si>
  <si>
    <t>OMIMA</t>
  </si>
  <si>
    <t>fayez</t>
  </si>
  <si>
    <t>ahlam</t>
  </si>
  <si>
    <t>RAEDA</t>
  </si>
  <si>
    <t>salman</t>
  </si>
  <si>
    <t>moteaa</t>
  </si>
  <si>
    <t>HANADI</t>
  </si>
  <si>
    <t>farhan</t>
  </si>
  <si>
    <t>JAMIL</t>
  </si>
  <si>
    <t>hadya</t>
  </si>
  <si>
    <t>samiha</t>
  </si>
  <si>
    <t>ABDALKADER</t>
  </si>
  <si>
    <t>hafeza</t>
  </si>
  <si>
    <t>Eman</t>
  </si>
  <si>
    <t>HASSAN</t>
  </si>
  <si>
    <t>FAWAZ</t>
  </si>
  <si>
    <t>ETAF</t>
  </si>
  <si>
    <t>asaad</t>
  </si>
  <si>
    <t>Nabil</t>
  </si>
  <si>
    <t>Waled</t>
  </si>
  <si>
    <t>NAHILA</t>
  </si>
  <si>
    <t>Iman</t>
  </si>
  <si>
    <t>NOHA</t>
  </si>
  <si>
    <t>Hanadi</t>
  </si>
  <si>
    <t>haifaa</t>
  </si>
  <si>
    <t>ramez</t>
  </si>
  <si>
    <t>Fouad</t>
  </si>
  <si>
    <t>في حال وجود أي خطأ يمكنك التعديل من هنا</t>
  </si>
  <si>
    <t>عبير علي</t>
  </si>
  <si>
    <t>الرابعة حديث</t>
  </si>
  <si>
    <t>abeer ali</t>
  </si>
  <si>
    <t>عفاف سلوم</t>
  </si>
  <si>
    <t>اسد</t>
  </si>
  <si>
    <t>afaf sallom</t>
  </si>
  <si>
    <t>احمد الياسين</t>
  </si>
  <si>
    <t>صوران</t>
  </si>
  <si>
    <t>Ahmad  al yassin</t>
  </si>
  <si>
    <t>hafiz</t>
  </si>
  <si>
    <t>soran</t>
  </si>
  <si>
    <t>احمد عمار اللحام</t>
  </si>
  <si>
    <t>ahmad ammar alhaam</t>
  </si>
  <si>
    <t>mohe aldeen</t>
  </si>
  <si>
    <t>سليمان حمود</t>
  </si>
  <si>
    <t>مظهر</t>
  </si>
  <si>
    <t>خوله ياسين</t>
  </si>
  <si>
    <t>لمعه</t>
  </si>
  <si>
    <t>انس خيشه</t>
  </si>
  <si>
    <t>هيله</t>
  </si>
  <si>
    <t>محمد توفيق حاج موسى</t>
  </si>
  <si>
    <t>شام العبد الله</t>
  </si>
  <si>
    <t>وفاء شلغين</t>
  </si>
  <si>
    <t>حرب</t>
  </si>
  <si>
    <t>مجد الدين موزي</t>
  </si>
  <si>
    <t>Ahmad raslan</t>
  </si>
  <si>
    <t>moner</t>
  </si>
  <si>
    <t>siham</t>
  </si>
  <si>
    <t>demas</t>
  </si>
  <si>
    <t>ايمن حمدان</t>
  </si>
  <si>
    <t>لطيفه حمدان</t>
  </si>
  <si>
    <t>aiman hamdan</t>
  </si>
  <si>
    <t>latifeh</t>
  </si>
  <si>
    <t>damascus suburb</t>
  </si>
  <si>
    <t>عائشه شاهين</t>
  </si>
  <si>
    <t>AISHA SHAHEEN</t>
  </si>
  <si>
    <t>عائشه شتيوي</t>
  </si>
  <si>
    <t>aishah shetewe</t>
  </si>
  <si>
    <t>alia</t>
  </si>
  <si>
    <t>الاء المؤذن</t>
  </si>
  <si>
    <t>حسناء الوتار</t>
  </si>
  <si>
    <t>alaa al mouazen</t>
  </si>
  <si>
    <t>mohammed yaser</t>
  </si>
  <si>
    <t>hasnaa</t>
  </si>
  <si>
    <t>الاء قرطومه</t>
  </si>
  <si>
    <t>وفاء ادريس</t>
  </si>
  <si>
    <t>alaa kartomah</t>
  </si>
  <si>
    <t>abdallah</t>
  </si>
  <si>
    <t>علي برهوم</t>
  </si>
  <si>
    <t>Ali barhoum</t>
  </si>
  <si>
    <t>sameer</t>
  </si>
  <si>
    <t>علياء اللحام</t>
  </si>
  <si>
    <t>Alia Al Laham</t>
  </si>
  <si>
    <t>Isam</t>
  </si>
  <si>
    <t>Rahaf</t>
  </si>
  <si>
    <t>اميره النحاس</t>
  </si>
  <si>
    <t>22/1/2000</t>
  </si>
  <si>
    <t>AMIRA ALNAHHAS</t>
  </si>
  <si>
    <t>ABEER</t>
  </si>
  <si>
    <t>اميره شيخ الشباب</t>
  </si>
  <si>
    <t>AMIRA SHEIKH ALSHABAB</t>
  </si>
  <si>
    <t>عمار الاسدي</t>
  </si>
  <si>
    <t>ابو ظبي</t>
  </si>
  <si>
    <t>Ammar Alassadi</t>
  </si>
  <si>
    <t>Mohammed</t>
  </si>
  <si>
    <t>Hanada</t>
  </si>
  <si>
    <t>Abu dhabi</t>
  </si>
  <si>
    <t>انطون طنوس</t>
  </si>
  <si>
    <t>روز</t>
  </si>
  <si>
    <t>antoun tanous</t>
  </si>
  <si>
    <t>elias</t>
  </si>
  <si>
    <t>rose</t>
  </si>
  <si>
    <t>اسيل نبهاني</t>
  </si>
  <si>
    <t>محمد سيف الدين</t>
  </si>
  <si>
    <t>Aseel Nabhani</t>
  </si>
  <si>
    <t>Mohamad Saif Al Deen</t>
  </si>
  <si>
    <t>اسيه الذهب</t>
  </si>
  <si>
    <t>ASIA ALZAHAB</t>
  </si>
  <si>
    <t>FATAHIA</t>
  </si>
  <si>
    <t>عصماء شاهين</t>
  </si>
  <si>
    <t>28/3/1998</t>
  </si>
  <si>
    <t>عتيبه</t>
  </si>
  <si>
    <t>Asma'a Shaheen</t>
  </si>
  <si>
    <t>Khaled</t>
  </si>
  <si>
    <t>Rabah</t>
  </si>
  <si>
    <t>Rif Damascus</t>
  </si>
  <si>
    <t>اسراء عبد محمود</t>
  </si>
  <si>
    <t>asraa abd mahmoud</t>
  </si>
  <si>
    <t>mouner</t>
  </si>
  <si>
    <t>jamela</t>
  </si>
  <si>
    <t>ايه الاشمر</t>
  </si>
  <si>
    <t>عليا ادلبي</t>
  </si>
  <si>
    <t>aya alashmar</t>
  </si>
  <si>
    <t>fariz</t>
  </si>
  <si>
    <t>ايه الطرابيشي</t>
  </si>
  <si>
    <t>عبير حروب</t>
  </si>
  <si>
    <t>aya tarabishi</t>
  </si>
  <si>
    <t>mohanad</t>
  </si>
  <si>
    <t>ايات عبد الغني</t>
  </si>
  <si>
    <t>ayat abd algane</t>
  </si>
  <si>
    <t>aesha</t>
  </si>
  <si>
    <t>ايات الموسى</t>
  </si>
  <si>
    <t>AYAT AL MOUSSA</t>
  </si>
  <si>
    <t>ايات قبيس</t>
  </si>
  <si>
    <t>محمدعماد</t>
  </si>
  <si>
    <t>ayat qubaes</t>
  </si>
  <si>
    <t>mhd emad</t>
  </si>
  <si>
    <t>ايمن عيد</t>
  </si>
  <si>
    <t>ayman eed</t>
  </si>
  <si>
    <t>yssre</t>
  </si>
  <si>
    <t>عائشه خمم</t>
  </si>
  <si>
    <t>aysha khamam</t>
  </si>
  <si>
    <t>بدر الدين القصار</t>
  </si>
  <si>
    <t>Badr Aldeen Alkassar</t>
  </si>
  <si>
    <t>Moayad</t>
  </si>
  <si>
    <t>Randa</t>
  </si>
  <si>
    <t>Mokhayam Alyramouk</t>
  </si>
  <si>
    <t>بيان رجبيه</t>
  </si>
  <si>
    <t>BAEAN  RAJBEH</t>
  </si>
  <si>
    <t>NABEL</t>
  </si>
  <si>
    <t>براء عيد الاصفر</t>
  </si>
  <si>
    <t>bara alsfar</t>
  </si>
  <si>
    <t>بشار صالح</t>
  </si>
  <si>
    <t>BASHAR  SALEH</t>
  </si>
  <si>
    <t>ALIA</t>
  </si>
  <si>
    <t>بيان الشاقي</t>
  </si>
  <si>
    <t>فائزة</t>
  </si>
  <si>
    <t>BAYAN AL SHAKI</t>
  </si>
  <si>
    <t>AMMAR</t>
  </si>
  <si>
    <t>بيان الاحمد</t>
  </si>
  <si>
    <t>bayan alahmad</t>
  </si>
  <si>
    <t>بيان العنزروتي</t>
  </si>
  <si>
    <t>BAYAN ALANZAROUTI</t>
  </si>
  <si>
    <t>YOUSEF</t>
  </si>
  <si>
    <t>SABAH</t>
  </si>
  <si>
    <t>بيان الخباز</t>
  </si>
  <si>
    <t>احمدعماد</t>
  </si>
  <si>
    <t>bayan al-khazaaz</t>
  </si>
  <si>
    <t>ahmad-emad</t>
  </si>
  <si>
    <t>nsreen</t>
  </si>
  <si>
    <t>بيان التيناوي</t>
  </si>
  <si>
    <t>Bayan ALTinawi</t>
  </si>
  <si>
    <t>tharwat</t>
  </si>
  <si>
    <t>بيان الزو</t>
  </si>
  <si>
    <t>زملكا</t>
  </si>
  <si>
    <t>BAYAN ALZO</t>
  </si>
  <si>
    <t>GHASAN</t>
  </si>
  <si>
    <t>NAHED</t>
  </si>
  <si>
    <t>دانه البزره</t>
  </si>
  <si>
    <t>ابوظبي</t>
  </si>
  <si>
    <t>dana albzreh</t>
  </si>
  <si>
    <t>abo zabi</t>
  </si>
  <si>
    <t>ديانا القطان</t>
  </si>
  <si>
    <t>DIANA  ALKATTAN</t>
  </si>
  <si>
    <t>WALID</t>
  </si>
  <si>
    <t>SALMA</t>
  </si>
  <si>
    <t>DAMASCUSS</t>
  </si>
  <si>
    <t>ديانا الخطيب</t>
  </si>
  <si>
    <t>محمد ربيع</t>
  </si>
  <si>
    <t>اولغا</t>
  </si>
  <si>
    <t>DIANA ALKHATIB</t>
  </si>
  <si>
    <t>MHD RABAEA</t>
  </si>
  <si>
    <t>OLGA</t>
  </si>
  <si>
    <t>TASEEL</t>
  </si>
  <si>
    <t>ديمه الشويكي</t>
  </si>
  <si>
    <t>محمدابراهيم</t>
  </si>
  <si>
    <t>صبا</t>
  </si>
  <si>
    <t>dima alshweky</t>
  </si>
  <si>
    <t>mhd ibrahem</t>
  </si>
  <si>
    <t>sebaa</t>
  </si>
  <si>
    <t>دعاء التواني</t>
  </si>
  <si>
    <t>DOAA A; TAWANY</t>
  </si>
  <si>
    <t>JAMAL</t>
  </si>
  <si>
    <t>RANA</t>
  </si>
  <si>
    <t>دعاء عقل</t>
  </si>
  <si>
    <t>DOAA AKEL</t>
  </si>
  <si>
    <t>EAMAD</t>
  </si>
  <si>
    <t>NAHIDAH</t>
  </si>
  <si>
    <t>SEHNAYA</t>
  </si>
  <si>
    <t>دعاء القاعد</t>
  </si>
  <si>
    <t>عوفه</t>
  </si>
  <si>
    <t>غاغب</t>
  </si>
  <si>
    <t>doaa alkaeed</t>
  </si>
  <si>
    <t>mhd amin</t>
  </si>
  <si>
    <t>ofah</t>
  </si>
  <si>
    <t>دعاء عثمان</t>
  </si>
  <si>
    <t>مريم عثمان</t>
  </si>
  <si>
    <t>DOUAA OTHMAN</t>
  </si>
  <si>
    <t>MAREM</t>
  </si>
  <si>
    <t>SBAINA</t>
  </si>
  <si>
    <t>اسراء الغريب</t>
  </si>
  <si>
    <t>ESRAA ALGHAREEB</t>
  </si>
  <si>
    <t>MARYAM</t>
  </si>
  <si>
    <t>فاديه سعيد</t>
  </si>
  <si>
    <t>حليمه محمد</t>
  </si>
  <si>
    <t>Fadia Saeed</t>
  </si>
  <si>
    <t>Waleed</t>
  </si>
  <si>
    <t>Halemah</t>
  </si>
  <si>
    <t>Damascuse</t>
  </si>
  <si>
    <t>فرح شيخه</t>
  </si>
  <si>
    <t>FARAH SHEIKHA</t>
  </si>
  <si>
    <t>SALIM</t>
  </si>
  <si>
    <t>فاطمه الحريري</t>
  </si>
  <si>
    <t>وصفي</t>
  </si>
  <si>
    <t>درعا/داعل</t>
  </si>
  <si>
    <t>fatema al hariri</t>
  </si>
  <si>
    <t>wasfi</t>
  </si>
  <si>
    <t>hanan</t>
  </si>
  <si>
    <t>dael</t>
  </si>
  <si>
    <t>فاطمه الحفار</t>
  </si>
  <si>
    <t>fatema alhaffar</t>
  </si>
  <si>
    <t>mohammad nabeel</t>
  </si>
  <si>
    <t>mayyada</t>
  </si>
  <si>
    <t>فاطمه ابو النادي</t>
  </si>
  <si>
    <t>fatima abo alnadi</t>
  </si>
  <si>
    <t>nihad</t>
  </si>
  <si>
    <t>فاطمه البني</t>
  </si>
  <si>
    <t>FATIMA AL BENNI</t>
  </si>
  <si>
    <t>NAYFA</t>
  </si>
  <si>
    <t>فاطمه القادري</t>
  </si>
  <si>
    <t>fatimah alkadre</t>
  </si>
  <si>
    <t>salh</t>
  </si>
  <si>
    <t>فراس درويش</t>
  </si>
  <si>
    <t>feras darwesh</t>
  </si>
  <si>
    <t>mamoun</t>
  </si>
  <si>
    <t>ebtisam</t>
  </si>
  <si>
    <t>فداء شمس الدين</t>
  </si>
  <si>
    <t>fidaa shams aldeen</t>
  </si>
  <si>
    <t>aida</t>
  </si>
  <si>
    <t>jaramana</t>
  </si>
  <si>
    <t>غرام ريحاوي</t>
  </si>
  <si>
    <t>ميناز</t>
  </si>
  <si>
    <t>gharam rehawy</t>
  </si>
  <si>
    <t>minar</t>
  </si>
  <si>
    <t>غسان تالول</t>
  </si>
  <si>
    <t>القيمرية</t>
  </si>
  <si>
    <t>ghassan taloul</t>
  </si>
  <si>
    <t>abdulmajid</t>
  </si>
  <si>
    <t>roula</t>
  </si>
  <si>
    <t>غنى القباني</t>
  </si>
  <si>
    <t xml:space="preserve">نور </t>
  </si>
  <si>
    <t>Ghina Alkabbani</t>
  </si>
  <si>
    <t>غنوه زيتونه</t>
  </si>
  <si>
    <t>ghonwa zaytouna</t>
  </si>
  <si>
    <t>noha</t>
  </si>
  <si>
    <t>هديل المصري</t>
  </si>
  <si>
    <t>HADEEL AL MASRY</t>
  </si>
  <si>
    <t>NABIL</t>
  </si>
  <si>
    <t>ZUBIDEA</t>
  </si>
  <si>
    <t>هديل الاشقر</t>
  </si>
  <si>
    <t>Hadeel AlAshkar</t>
  </si>
  <si>
    <t>Muotaz</t>
  </si>
  <si>
    <t>wafa'a</t>
  </si>
  <si>
    <t>حفيظه خضير</t>
  </si>
  <si>
    <t>hafeza khder</t>
  </si>
  <si>
    <t>jamelah</t>
  </si>
  <si>
    <t>هيفاء الدالي</t>
  </si>
  <si>
    <t>Haifaa Aldale</t>
  </si>
  <si>
    <t>mhamad salem</t>
  </si>
  <si>
    <t>yosra</t>
  </si>
  <si>
    <t>هاجر البولاقي</t>
  </si>
  <si>
    <t>HAJER ALBOULAKI</t>
  </si>
  <si>
    <t>SOWSAN</t>
  </si>
  <si>
    <t>هاله قاتول</t>
  </si>
  <si>
    <t>30/6/1984</t>
  </si>
  <si>
    <t>hala katoul</t>
  </si>
  <si>
    <t>حلا قاسم</t>
  </si>
  <si>
    <t>HALA QASEM</t>
  </si>
  <si>
    <t>SAHNAYA</t>
  </si>
  <si>
    <t>هنا مارينا</t>
  </si>
  <si>
    <t>HANA MARINE</t>
  </si>
  <si>
    <t>TAWFEK</t>
  </si>
  <si>
    <t>SOHER</t>
  </si>
  <si>
    <t>هنادي علي</t>
  </si>
  <si>
    <t>Hanadi Ali</t>
  </si>
  <si>
    <t>awatef khazem</t>
  </si>
  <si>
    <t>heba altrk</t>
  </si>
  <si>
    <t>hamde</t>
  </si>
  <si>
    <t>honada</t>
  </si>
  <si>
    <t>هبه الجغصي</t>
  </si>
  <si>
    <t>HEBA JAGHASSY</t>
  </si>
  <si>
    <t>OUSAMA</t>
  </si>
  <si>
    <t>NAOUL</t>
  </si>
  <si>
    <t>هيلانه السمان</t>
  </si>
  <si>
    <t>helanah alssamman</t>
  </si>
  <si>
    <t>salim</t>
  </si>
  <si>
    <t>zeinah</t>
  </si>
  <si>
    <t>shahba</t>
  </si>
  <si>
    <t>هشام الحسين</t>
  </si>
  <si>
    <t>فندي</t>
  </si>
  <si>
    <t>hesham alhousen</t>
  </si>
  <si>
    <t>fndi</t>
  </si>
  <si>
    <t>هبه الحلبي</t>
  </si>
  <si>
    <t>سوسن الحلبي</t>
  </si>
  <si>
    <t>hiba alhalabi</t>
  </si>
  <si>
    <t>mohamad deeb</t>
  </si>
  <si>
    <t>هبه العمري</t>
  </si>
  <si>
    <t>HIBA AOMARY</t>
  </si>
  <si>
    <t>SALH ALDEN</t>
  </si>
  <si>
    <t>THANAA</t>
  </si>
  <si>
    <t>هبه جريري</t>
  </si>
  <si>
    <t>hiba jerde</t>
  </si>
  <si>
    <t xml:space="preserve">nour aldeen </t>
  </si>
  <si>
    <t>هبه الله سراقبي</t>
  </si>
  <si>
    <t>HIBATALLAH SARAKBI</t>
  </si>
  <si>
    <t>GHFRAN</t>
  </si>
  <si>
    <t>هيام قدور كمو</t>
  </si>
  <si>
    <t>Hieam kadour kamo</t>
  </si>
  <si>
    <t>Najwa</t>
  </si>
  <si>
    <t>هند السعدي</t>
  </si>
  <si>
    <t>انشراح</t>
  </si>
  <si>
    <t>hind alsadi</t>
  </si>
  <si>
    <t>enshirah</t>
  </si>
  <si>
    <t>هناء الجبان</t>
  </si>
  <si>
    <t>حفيظه</t>
  </si>
  <si>
    <t>hnaa al gban</t>
  </si>
  <si>
    <t>mohmad</t>
  </si>
  <si>
    <t>hatdza</t>
  </si>
  <si>
    <t>هدى احمد</t>
  </si>
  <si>
    <t xml:space="preserve">hoda  ahmad </t>
  </si>
  <si>
    <t>thaaer</t>
  </si>
  <si>
    <t xml:space="preserve">kifah </t>
  </si>
  <si>
    <t xml:space="preserve">damascus </t>
  </si>
  <si>
    <t>هناده العبد</t>
  </si>
  <si>
    <t>ابو دعمة</t>
  </si>
  <si>
    <t>Honada Al-abd</t>
  </si>
  <si>
    <t>Hussein</t>
  </si>
  <si>
    <t>Wafaa</t>
  </si>
  <si>
    <t>Aleppo</t>
  </si>
  <si>
    <t>هدى يزبك</t>
  </si>
  <si>
    <t>huda yazbik</t>
  </si>
  <si>
    <t>awad</t>
  </si>
  <si>
    <t>souhaila</t>
  </si>
  <si>
    <t>ابراهيم حلبي</t>
  </si>
  <si>
    <t>غاليه معدنلي</t>
  </si>
  <si>
    <t>ibrahim halabi</t>
  </si>
  <si>
    <t>hisham</t>
  </si>
  <si>
    <t>ghalia</t>
  </si>
  <si>
    <t>ايناس درويش</t>
  </si>
  <si>
    <t>محمد نعمان</t>
  </si>
  <si>
    <t>INAS DARWESH</t>
  </si>
  <si>
    <t>NOMAN</t>
  </si>
  <si>
    <t>KHOLAH</t>
  </si>
  <si>
    <t>جعفر فاضل</t>
  </si>
  <si>
    <t>روساليا</t>
  </si>
  <si>
    <t>jafar fadel</t>
  </si>
  <si>
    <t>rosalia</t>
  </si>
  <si>
    <t>جلنار المتني</t>
  </si>
  <si>
    <t>julanar almatni</t>
  </si>
  <si>
    <t>souliman</t>
  </si>
  <si>
    <t>ghada</t>
  </si>
  <si>
    <t>كمال فتال</t>
  </si>
  <si>
    <t>kamal fattal</t>
  </si>
  <si>
    <t>marwan</t>
  </si>
  <si>
    <t>قمر الاغواني</t>
  </si>
  <si>
    <t>ديبه</t>
  </si>
  <si>
    <t>KAMAR ALAGHWANI</t>
  </si>
  <si>
    <t>MOHAMAD SAMER</t>
  </si>
  <si>
    <t>ADEBA</t>
  </si>
  <si>
    <t>كرم الحلبي</t>
  </si>
  <si>
    <t>karam alhalabi</t>
  </si>
  <si>
    <t>kmal</t>
  </si>
  <si>
    <t>heam</t>
  </si>
  <si>
    <t>خالد العلي</t>
  </si>
  <si>
    <t>عناد</t>
  </si>
  <si>
    <t>خلفه</t>
  </si>
  <si>
    <t>منلا اسعد</t>
  </si>
  <si>
    <t>Kgaled Al Ali</t>
  </si>
  <si>
    <t>Enad</t>
  </si>
  <si>
    <t>Khalfa</t>
  </si>
  <si>
    <t>Alebpo</t>
  </si>
  <si>
    <t>خديجه هاني</t>
  </si>
  <si>
    <t>khadeja hane</t>
  </si>
  <si>
    <t>rema</t>
  </si>
  <si>
    <t>خالد سالم</t>
  </si>
  <si>
    <t>سعاد البطل</t>
  </si>
  <si>
    <t>ديرعطية</t>
  </si>
  <si>
    <t>khaled salem</t>
  </si>
  <si>
    <t>خوله الاسد</t>
  </si>
  <si>
    <t>KHAWLAH ALASSAD</t>
  </si>
  <si>
    <t>AMIRA</t>
  </si>
  <si>
    <t>ختام زهر الدين</t>
  </si>
  <si>
    <t>khetam zhreldeen</t>
  </si>
  <si>
    <t>najat</t>
  </si>
  <si>
    <t>alswaidaa</t>
  </si>
  <si>
    <t>خلود ادلبي</t>
  </si>
  <si>
    <t>khou;ud  adlbi</t>
  </si>
  <si>
    <t>خزاما ربدان</t>
  </si>
  <si>
    <t>khozama redan</t>
  </si>
  <si>
    <t>fozi</t>
  </si>
  <si>
    <t>elham</t>
  </si>
  <si>
    <t>لمعه البحبيش</t>
  </si>
  <si>
    <t>فاتن الصالحاني</t>
  </si>
  <si>
    <t>LAMAA ALBAHBISH</t>
  </si>
  <si>
    <t>MHD BADHIR</t>
  </si>
  <si>
    <t>FATAN</t>
  </si>
  <si>
    <t>محمود العسير</t>
  </si>
  <si>
    <t>MAHAMOUD ALASER</t>
  </si>
  <si>
    <t>ABDULHADE</t>
  </si>
  <si>
    <t>SAMERA</t>
  </si>
  <si>
    <t>ماهر كردي</t>
  </si>
  <si>
    <t xml:space="preserve">maher </t>
  </si>
  <si>
    <t>mhd rateb</t>
  </si>
  <si>
    <t>lamia</t>
  </si>
  <si>
    <t>ماهر سليطين</t>
  </si>
  <si>
    <t>MAHER SLITIN</t>
  </si>
  <si>
    <t>EISA</t>
  </si>
  <si>
    <t>GHADA</t>
  </si>
  <si>
    <t>ملاذ الصباغ</t>
  </si>
  <si>
    <t>malaz alsabag</t>
  </si>
  <si>
    <t>lenda</t>
  </si>
  <si>
    <t>منال السيد</t>
  </si>
  <si>
    <t>manal alsayed</t>
  </si>
  <si>
    <t>منال موره لي</t>
  </si>
  <si>
    <t>بشيرة</t>
  </si>
  <si>
    <t>manal morally</t>
  </si>
  <si>
    <t>bashera</t>
  </si>
  <si>
    <t>منار ابو غره</t>
  </si>
  <si>
    <t>روضه أبو غره</t>
  </si>
  <si>
    <t>manar abo bgrah</t>
  </si>
  <si>
    <t>salem</t>
  </si>
  <si>
    <t>raoda</t>
  </si>
  <si>
    <t>taybeh</t>
  </si>
  <si>
    <t>marah almasry</t>
  </si>
  <si>
    <t>mohammed waleed</t>
  </si>
  <si>
    <t>مرام ايزولي</t>
  </si>
  <si>
    <t>MARAM EYZOULY</t>
  </si>
  <si>
    <t>ZAID</t>
  </si>
  <si>
    <t>RANDA</t>
  </si>
  <si>
    <t>مرسيلا هلال</t>
  </si>
  <si>
    <t>marcella helal</t>
  </si>
  <si>
    <t xml:space="preserve">sami </t>
  </si>
  <si>
    <t>مروى المصري</t>
  </si>
  <si>
    <t>marwa al masri</t>
  </si>
  <si>
    <t>ماسه سيروان</t>
  </si>
  <si>
    <t>محمد ممدوح</t>
  </si>
  <si>
    <t>Masa Seriawan</t>
  </si>
  <si>
    <t>MHd Mamdouh</t>
  </si>
  <si>
    <t>Emttthal</t>
  </si>
  <si>
    <t>ميس حاج ابراهيم</t>
  </si>
  <si>
    <t>نغم</t>
  </si>
  <si>
    <t>mays haj ibrahim</t>
  </si>
  <si>
    <t>abu laah</t>
  </si>
  <si>
    <t>nagham</t>
  </si>
  <si>
    <t>محمد براء الطباع</t>
  </si>
  <si>
    <t>MHD BARAA ALTABAA</t>
  </si>
  <si>
    <t>SAMAR</t>
  </si>
  <si>
    <t>BANAN</t>
  </si>
  <si>
    <t>محمد معاذ مارديني</t>
  </si>
  <si>
    <t>mhd moaaz MARDINI</t>
  </si>
  <si>
    <t>MOATAZ</t>
  </si>
  <si>
    <t>LINA</t>
  </si>
  <si>
    <t>DUMA</t>
  </si>
  <si>
    <t>محي الدين البعلي</t>
  </si>
  <si>
    <t>ايمان عيون</t>
  </si>
  <si>
    <t>Mhealden Al-Baali</t>
  </si>
  <si>
    <t>Nabeel</t>
  </si>
  <si>
    <t>Doma</t>
  </si>
  <si>
    <t>محمد ايهم قدسي</t>
  </si>
  <si>
    <t>يسرى حبابه</t>
  </si>
  <si>
    <t>mohamad ayham kodsse</t>
  </si>
  <si>
    <t>محمد قابل</t>
  </si>
  <si>
    <t>MOHAMAD KABEL</t>
  </si>
  <si>
    <t>ABD - AL FATTAH</t>
  </si>
  <si>
    <t>MARWA</t>
  </si>
  <si>
    <t>محمد مروان ناعسه</t>
  </si>
  <si>
    <t>mohamad marwan naesaa</t>
  </si>
  <si>
    <t>mohamad adnan</t>
  </si>
  <si>
    <t>محمد نذير دبا</t>
  </si>
  <si>
    <t>mohamad nazer daba</t>
  </si>
  <si>
    <t>محمد نور النعيمي</t>
  </si>
  <si>
    <t>mohamad noor alnoaimy</t>
  </si>
  <si>
    <t>محمد وائل الزيات</t>
  </si>
  <si>
    <t>MOHAMAD WAEL ALZAYAT</t>
  </si>
  <si>
    <t>SALAH</t>
  </si>
  <si>
    <t>EBTESAM</t>
  </si>
  <si>
    <t>RIF DIMASHQ</t>
  </si>
  <si>
    <t>محمد زهير كوران</t>
  </si>
  <si>
    <t>محمد رايق</t>
  </si>
  <si>
    <t>mohamad zoher koran</t>
  </si>
  <si>
    <t>mohamad rayek</t>
  </si>
  <si>
    <t>rabah alhaj hasan</t>
  </si>
  <si>
    <t>محمد بكور الفحل</t>
  </si>
  <si>
    <t>MOHAMD  BAKOUR AL FAHIL</t>
  </si>
  <si>
    <t>RAWDA</t>
  </si>
  <si>
    <t>محمد حسان مظفر</t>
  </si>
  <si>
    <t>MOHAMED HASSAN MOZAFAR</t>
  </si>
  <si>
    <t>NOUR AL HUDA</t>
  </si>
  <si>
    <t>محمد الكريان</t>
  </si>
  <si>
    <t>MOHAMMAD ALKRYAN</t>
  </si>
  <si>
    <t>SIULIMAN</t>
  </si>
  <si>
    <t>FTEM</t>
  </si>
  <si>
    <t>SIWSS</t>
  </si>
  <si>
    <t>mohammad alkusebati</t>
  </si>
  <si>
    <t>محمد هلال</t>
  </si>
  <si>
    <t>MOHAMMAD HELAL</t>
  </si>
  <si>
    <t>FAIZA</t>
  </si>
  <si>
    <t>محمد هتمي</t>
  </si>
  <si>
    <t>أمونه</t>
  </si>
  <si>
    <t>MOHAMMAD HUTEMY</t>
  </si>
  <si>
    <t>FAEZ</t>
  </si>
  <si>
    <t>AMONA</t>
  </si>
  <si>
    <t>محمد قسطي</t>
  </si>
  <si>
    <t>Mohammad Kasti</t>
  </si>
  <si>
    <t>Ayman</t>
  </si>
  <si>
    <t>Roqaia</t>
  </si>
  <si>
    <t>محمد نور شبقجي</t>
  </si>
  <si>
    <t xml:space="preserve">mohammed </t>
  </si>
  <si>
    <t>mohammed hasan</t>
  </si>
  <si>
    <t>hanadi</t>
  </si>
  <si>
    <t>محمد كساب</t>
  </si>
  <si>
    <t>mohammed  kassab</t>
  </si>
  <si>
    <t>ahmed</t>
  </si>
  <si>
    <t>khawla</t>
  </si>
  <si>
    <t>محمد هاشم بلان</t>
  </si>
  <si>
    <t>الصبوره</t>
  </si>
  <si>
    <t>mohammed ballan</t>
  </si>
  <si>
    <t>aaesha</t>
  </si>
  <si>
    <t>alsapora</t>
  </si>
  <si>
    <t>محمد سليم زيدان</t>
  </si>
  <si>
    <t>mohammed salem zedan</t>
  </si>
  <si>
    <t>fawzya</t>
  </si>
  <si>
    <t>محمد قشوع</t>
  </si>
  <si>
    <t>منى سليك</t>
  </si>
  <si>
    <t>mohammsd kashou</t>
  </si>
  <si>
    <t>محمد عامر الحوراني</t>
  </si>
  <si>
    <t>mohmad amer alhourani</t>
  </si>
  <si>
    <t>mohmad moner</t>
  </si>
  <si>
    <t>raifa</t>
  </si>
  <si>
    <t xml:space="preserve">Damascus </t>
  </si>
  <si>
    <t>محمد علاء غبور</t>
  </si>
  <si>
    <t>MOHMMED ALAA GHABOUR</t>
  </si>
  <si>
    <t>ASMA</t>
  </si>
  <si>
    <t>منى  عرموش</t>
  </si>
  <si>
    <t>MONA ARMOUSH</t>
  </si>
  <si>
    <t>IMAD ALDEEN</t>
  </si>
  <si>
    <t>RAJAA</t>
  </si>
  <si>
    <t>منى مارديني</t>
  </si>
  <si>
    <t>MONA MARDINI</t>
  </si>
  <si>
    <t>MUHAMAD SAEED</t>
  </si>
  <si>
    <t>KHOLUD</t>
  </si>
  <si>
    <t>معاذ الصالح</t>
  </si>
  <si>
    <t>MOUAZ AL SALEH</t>
  </si>
  <si>
    <t>GASEM</t>
  </si>
  <si>
    <t>BADEEA</t>
  </si>
  <si>
    <t>مفيده الدينار</t>
  </si>
  <si>
    <t xml:space="preserve">قمر </t>
  </si>
  <si>
    <t>moufeda aldenar</t>
  </si>
  <si>
    <t>qamar</t>
  </si>
  <si>
    <t>محمد الصمادي</t>
  </si>
  <si>
    <t>mouhamed alsamade</t>
  </si>
  <si>
    <t>محمد عريشه</t>
  </si>
  <si>
    <t>صفا</t>
  </si>
  <si>
    <t>mouhamed aresha</t>
  </si>
  <si>
    <t>safaa</t>
  </si>
  <si>
    <t>مراد حيدر</t>
  </si>
  <si>
    <t>MOURAD HAIDAR</t>
  </si>
  <si>
    <t>HAYT</t>
  </si>
  <si>
    <t>محمد العبد الكريم</t>
  </si>
  <si>
    <t>MUHAMMAD  ALABDUL KARIM</t>
  </si>
  <si>
    <t>FAKHRY</t>
  </si>
  <si>
    <t>KHALDIA</t>
  </si>
  <si>
    <t>نادين سلامه</t>
  </si>
  <si>
    <t>دلول</t>
  </si>
  <si>
    <t>NADINE  SALAMAH</t>
  </si>
  <si>
    <t>GEORE</t>
  </si>
  <si>
    <t>DALOUL</t>
  </si>
  <si>
    <t>نادره الحلبي</t>
  </si>
  <si>
    <t>nadra alhalabi</t>
  </si>
  <si>
    <t>mhd basam</t>
  </si>
  <si>
    <t>نعمات الحمصي</t>
  </si>
  <si>
    <t xml:space="preserve">NAMAT  AL HOMSIE </t>
  </si>
  <si>
    <t xml:space="preserve">MOHAMMAD DEEB </t>
  </si>
  <si>
    <t xml:space="preserve">SAMAR </t>
  </si>
  <si>
    <t>نرمين سلام</t>
  </si>
  <si>
    <t>nermen salam</t>
  </si>
  <si>
    <t>abd alnaser</t>
  </si>
  <si>
    <t>najwa</t>
  </si>
  <si>
    <t>نيرمين اسماعيل</t>
  </si>
  <si>
    <t>ريداح</t>
  </si>
  <si>
    <t>nerrmin ismael</t>
  </si>
  <si>
    <t>jehad</t>
  </si>
  <si>
    <t>redah</t>
  </si>
  <si>
    <t>نوفه عدوان</t>
  </si>
  <si>
    <t>نهيله طليعه</t>
  </si>
  <si>
    <t>NOFA ADWAN</t>
  </si>
  <si>
    <t>نور الجلم</t>
  </si>
  <si>
    <t>رمزي</t>
  </si>
  <si>
    <t>noor aljalam</t>
  </si>
  <si>
    <t>ramze</t>
  </si>
  <si>
    <t>نور الزلق</t>
  </si>
  <si>
    <t>noor alzalak</t>
  </si>
  <si>
    <t>feryal</t>
  </si>
  <si>
    <t>نور سمور</t>
  </si>
  <si>
    <t>NOOR SAMMOUR</t>
  </si>
  <si>
    <t>GADA</t>
  </si>
  <si>
    <t>نور العيسى</t>
  </si>
  <si>
    <t>nou alaessa</t>
  </si>
  <si>
    <t>aedaa</t>
  </si>
  <si>
    <t>نور العلي</t>
  </si>
  <si>
    <t xml:space="preserve">NOUR  AL ALI </t>
  </si>
  <si>
    <t xml:space="preserve">AZDEN </t>
  </si>
  <si>
    <t xml:space="preserve">AIDA </t>
  </si>
  <si>
    <t xml:space="preserve">JABLAH </t>
  </si>
  <si>
    <t>نور الدين المالح</t>
  </si>
  <si>
    <t>محمد شريف</t>
  </si>
  <si>
    <t>nour aldeen almaleh</t>
  </si>
  <si>
    <t>mhd sharef</t>
  </si>
  <si>
    <t>نور الصفوري</t>
  </si>
  <si>
    <t>زين</t>
  </si>
  <si>
    <t>nour alsafoore</t>
  </si>
  <si>
    <t>zaen</t>
  </si>
  <si>
    <t>yarmook</t>
  </si>
  <si>
    <t>نور الشورى</t>
  </si>
  <si>
    <t>عيشه</t>
  </si>
  <si>
    <t>nour alshoura</t>
  </si>
  <si>
    <t>نور عمار</t>
  </si>
  <si>
    <t>عاطف</t>
  </si>
  <si>
    <t>nour ammar</t>
  </si>
  <si>
    <t>ataf</t>
  </si>
  <si>
    <t>somay</t>
  </si>
  <si>
    <t>نور بوز الجدي</t>
  </si>
  <si>
    <t>nour bouz al jidi</t>
  </si>
  <si>
    <t>نور غيبه</t>
  </si>
  <si>
    <t>NOUR GHEYBA</t>
  </si>
  <si>
    <t>SHAZA</t>
  </si>
  <si>
    <t>نور اورفه لي</t>
  </si>
  <si>
    <t>NOUR ORFALI</t>
  </si>
  <si>
    <t>AHMAD HIETHAM</t>
  </si>
  <si>
    <t>MAISSA</t>
  </si>
  <si>
    <t>عدي ابو عمار</t>
  </si>
  <si>
    <t>نوفل</t>
  </si>
  <si>
    <t>oday abou amar</t>
  </si>
  <si>
    <t>nofal</t>
  </si>
  <si>
    <t>علا الكردي</t>
  </si>
  <si>
    <t>OLA AL KERDI</t>
  </si>
  <si>
    <t>OSAMA</t>
  </si>
  <si>
    <t>THRAA</t>
  </si>
  <si>
    <t>علا المش</t>
  </si>
  <si>
    <t>ميساء شكر</t>
  </si>
  <si>
    <t>ola alemsh</t>
  </si>
  <si>
    <t>essam</t>
  </si>
  <si>
    <t>maesaa</t>
  </si>
  <si>
    <t>علا حسن</t>
  </si>
  <si>
    <t>هيلة</t>
  </si>
  <si>
    <t>OLA HASAN</t>
  </si>
  <si>
    <t>TALEB</t>
  </si>
  <si>
    <t>HELA</t>
  </si>
  <si>
    <t>DAMASCUS SUBURD</t>
  </si>
  <si>
    <t>علا شرف</t>
  </si>
  <si>
    <t>OLA SHRAF</t>
  </si>
  <si>
    <t>HUDA</t>
  </si>
  <si>
    <t>عمر الورهاني</t>
  </si>
  <si>
    <t>omar alwarhani</t>
  </si>
  <si>
    <t>Bassam</t>
  </si>
  <si>
    <t>fadia</t>
  </si>
  <si>
    <t>swiada</t>
  </si>
  <si>
    <t>عمر جانو</t>
  </si>
  <si>
    <t>OMAR JANO</t>
  </si>
  <si>
    <t>MOHAMAD NASER</t>
  </si>
  <si>
    <t>RAHAF</t>
  </si>
  <si>
    <t>عمر عروقي</t>
  </si>
  <si>
    <t>omar oroki</t>
  </si>
  <si>
    <t>sobhi</t>
  </si>
  <si>
    <t>sobhia</t>
  </si>
  <si>
    <t>عمران قدسي</t>
  </si>
  <si>
    <t>هاله شرفاوي</t>
  </si>
  <si>
    <t>omran kudse</t>
  </si>
  <si>
    <t>halh</t>
  </si>
  <si>
    <t>اسامه زيدان</t>
  </si>
  <si>
    <t>OSAMA ZEDAN</t>
  </si>
  <si>
    <t>RADWAN</t>
  </si>
  <si>
    <t>SOZAN</t>
  </si>
  <si>
    <t>رباح عماره</t>
  </si>
  <si>
    <t>Rabah Ammara</t>
  </si>
  <si>
    <t>Amjad</t>
  </si>
  <si>
    <t>Rawaa</t>
  </si>
  <si>
    <t xml:space="preserve"> Damascus</t>
  </si>
  <si>
    <t>رغد حجيج</t>
  </si>
  <si>
    <t>raghad hojij</t>
  </si>
  <si>
    <t>رهف دله</t>
  </si>
  <si>
    <t>rahaf dala</t>
  </si>
  <si>
    <t>رهف شقللي</t>
  </si>
  <si>
    <t>RAHAF SHAKLLI</t>
  </si>
  <si>
    <t>FALAH</t>
  </si>
  <si>
    <t>راما شيخ البساتنه</t>
  </si>
  <si>
    <t xml:space="preserve">RAMA  SHIKHALBASATNEH </t>
  </si>
  <si>
    <t>ABD ALAATIF</t>
  </si>
  <si>
    <t>راما علواني</t>
  </si>
  <si>
    <t>rama olawani</t>
  </si>
  <si>
    <t>abd alalim</t>
  </si>
  <si>
    <t>رنيم قره طحان</t>
  </si>
  <si>
    <t>RANEEM KORA TAHAN</t>
  </si>
  <si>
    <t>NOUR</t>
  </si>
  <si>
    <t>رانيه محمود</t>
  </si>
  <si>
    <t>نصار</t>
  </si>
  <si>
    <t>rania mahmoud</t>
  </si>
  <si>
    <t>nassar</t>
  </si>
  <si>
    <t>رشا بارودي</t>
  </si>
  <si>
    <t>rasha baroode</t>
  </si>
  <si>
    <t>mohamad seed</t>
  </si>
  <si>
    <t>zaynab</t>
  </si>
  <si>
    <t>رواد الهوشي</t>
  </si>
  <si>
    <t>رافت</t>
  </si>
  <si>
    <t>RAWAD AL HOUSHI</t>
  </si>
  <si>
    <t>RAFAT</t>
  </si>
  <si>
    <t>RABAH</t>
  </si>
  <si>
    <t>روان الابرش</t>
  </si>
  <si>
    <t>rawan alabrash</t>
  </si>
  <si>
    <t>راويه سنيطر</t>
  </si>
  <si>
    <t>rawia saniter</t>
  </si>
  <si>
    <t>helal</t>
  </si>
  <si>
    <t>رزان ادريس</t>
  </si>
  <si>
    <t>RAZAN IDREES</t>
  </si>
  <si>
    <t>ABD ALHAKEEM</t>
  </si>
  <si>
    <t>رضوان نظر</t>
  </si>
  <si>
    <t>redwan nzar</t>
  </si>
  <si>
    <t>رهام المصري</t>
  </si>
  <si>
    <t>REHAM ALMASRI</t>
  </si>
  <si>
    <t>RATEB</t>
  </si>
  <si>
    <t>ربا تركماني</t>
  </si>
  <si>
    <t>ruba turkmani</t>
  </si>
  <si>
    <t>hussam</t>
  </si>
  <si>
    <t>رولى رمضان</t>
  </si>
  <si>
    <t>RULA RAMADAN</t>
  </si>
  <si>
    <t>EMAD</t>
  </si>
  <si>
    <t>SAFA</t>
  </si>
  <si>
    <t>صابرين رفاعيه</t>
  </si>
  <si>
    <t>صبراته</t>
  </si>
  <si>
    <t>sabren refia</t>
  </si>
  <si>
    <t>fahad</t>
  </si>
  <si>
    <t>safiah</t>
  </si>
  <si>
    <t>صفا ابو دقة</t>
  </si>
  <si>
    <t>25/5/1992</t>
  </si>
  <si>
    <t>SAFA ABO DAQA</t>
  </si>
  <si>
    <t>DAMASCUS SUBURB</t>
  </si>
  <si>
    <t>صفاء الويش</t>
  </si>
  <si>
    <t>SAFAA ALWEESH</t>
  </si>
  <si>
    <t>MAHASN</t>
  </si>
  <si>
    <t>صفاء هاشم</t>
  </si>
  <si>
    <t>SAFAA HASHEM</t>
  </si>
  <si>
    <t>MOHAMAD KHER</t>
  </si>
  <si>
    <t>ETHAD</t>
  </si>
  <si>
    <t>صفاء حجازي</t>
  </si>
  <si>
    <t>safaa hijazy</t>
  </si>
  <si>
    <t>maryam</t>
  </si>
  <si>
    <t>صفاء جبر</t>
  </si>
  <si>
    <t>عثمان</t>
  </si>
  <si>
    <t>SAFAA JABR</t>
  </si>
  <si>
    <t>OTHMAN</t>
  </si>
  <si>
    <t>سلام قمري</t>
  </si>
  <si>
    <t>salam qamari</t>
  </si>
  <si>
    <t>mohsen</t>
  </si>
  <si>
    <t>hayat</t>
  </si>
  <si>
    <t>صالح صليلو</t>
  </si>
  <si>
    <t>SALEH SALILO</t>
  </si>
  <si>
    <t>NAHIDA</t>
  </si>
  <si>
    <t>سماح علبه</t>
  </si>
  <si>
    <t>samah elba</t>
  </si>
  <si>
    <t>سمر الخالدي</t>
  </si>
  <si>
    <t>كارمن عبد الهادي</t>
  </si>
  <si>
    <t>Samer Al-Khalde</t>
  </si>
  <si>
    <t>Karmen</t>
  </si>
  <si>
    <t>ساميا الخباز</t>
  </si>
  <si>
    <t>محمد وحيد</t>
  </si>
  <si>
    <t>samia alkhabaz</t>
  </si>
  <si>
    <t>mohmad wahed</t>
  </si>
  <si>
    <t>amira</t>
  </si>
  <si>
    <t>ساره الناشف</t>
  </si>
  <si>
    <t>sarah alnashef</t>
  </si>
  <si>
    <t>ساره دقوري</t>
  </si>
  <si>
    <t>SARAH DAKOURY</t>
  </si>
  <si>
    <t>MAZHAR</t>
  </si>
  <si>
    <t>SANAA</t>
  </si>
  <si>
    <t>شادي محمد</t>
  </si>
  <si>
    <t>shadi mohamd</t>
  </si>
  <si>
    <t>keswe</t>
  </si>
  <si>
    <t>شذى الفياض</t>
  </si>
  <si>
    <t>SHATHA FAYAD</t>
  </si>
  <si>
    <t>MUHAMMAD</t>
  </si>
  <si>
    <t>SAMIRA</t>
  </si>
  <si>
    <t>MYADIN</t>
  </si>
  <si>
    <t>شيرين حبشيه</t>
  </si>
  <si>
    <t>سهيب</t>
  </si>
  <si>
    <t>shereen habashea</t>
  </si>
  <si>
    <t>sheb</t>
  </si>
  <si>
    <t>سعاد حجيج</t>
  </si>
  <si>
    <t>SOUAD HJAIJ</t>
  </si>
  <si>
    <t>KHLIL</t>
  </si>
  <si>
    <t>DAMASCUSE</t>
  </si>
  <si>
    <t>سهير حسامو</t>
  </si>
  <si>
    <t>معتصم</t>
  </si>
  <si>
    <t>SUHAIR HOSAMO</t>
  </si>
  <si>
    <t>MOTASEM</t>
  </si>
  <si>
    <t>تيماء ابو الذهب</t>
  </si>
  <si>
    <t>taimaa abo alzahab</t>
  </si>
  <si>
    <t>تالا جوهر</t>
  </si>
  <si>
    <t>tala gouher</t>
  </si>
  <si>
    <t>asmaa</t>
  </si>
  <si>
    <t>تالا الزهر</t>
  </si>
  <si>
    <t>Tala zahr</t>
  </si>
  <si>
    <t>myada</t>
  </si>
  <si>
    <t>تمام غزاله</t>
  </si>
  <si>
    <t>Tammam Ghzalah</t>
  </si>
  <si>
    <t>Amal</t>
  </si>
  <si>
    <t>kuwait</t>
  </si>
  <si>
    <t>طارق سكر</t>
  </si>
  <si>
    <t xml:space="preserve">عربين </t>
  </si>
  <si>
    <t>tarek sukkar</t>
  </si>
  <si>
    <t>msalam</t>
  </si>
  <si>
    <t>rafah</t>
  </si>
  <si>
    <t>ref dams</t>
  </si>
  <si>
    <t>تسنيم عرموش</t>
  </si>
  <si>
    <t>TASNEEM ARMOUSH</t>
  </si>
  <si>
    <t>تسنيم ماميش</t>
  </si>
  <si>
    <t>Tasneem Mamish</t>
  </si>
  <si>
    <t>ebtesam</t>
  </si>
  <si>
    <t>تسنيم قاسم ياسين</t>
  </si>
  <si>
    <t>TASNEEM QASEEM YASEEN</t>
  </si>
  <si>
    <t>تسنيم يوسف</t>
  </si>
  <si>
    <t>TASNIM YOUSEF</t>
  </si>
  <si>
    <t>SULAIMAN</t>
  </si>
  <si>
    <t>NABILAH</t>
  </si>
  <si>
    <t>ثرى ونوس</t>
  </si>
  <si>
    <t>ناديه ونوس</t>
  </si>
  <si>
    <t>thara wannous</t>
  </si>
  <si>
    <t>تقى حبي</t>
  </si>
  <si>
    <t>toka hobe</t>
  </si>
  <si>
    <t>yehia</t>
  </si>
  <si>
    <t>تولين شق</t>
  </si>
  <si>
    <t>طلعت</t>
  </si>
  <si>
    <t>TOLEN SHAK</t>
  </si>
  <si>
    <t>TALAAT</t>
  </si>
  <si>
    <t>DALAL</t>
  </si>
  <si>
    <t>وفاء ابو هلال</t>
  </si>
  <si>
    <t>WAFAA ABO HELAL</t>
  </si>
  <si>
    <t>ABD ALKAREM</t>
  </si>
  <si>
    <t>HAMDA</t>
  </si>
  <si>
    <t>ولاء زبيدي</t>
  </si>
  <si>
    <t>WALAA ZBEDI</t>
  </si>
  <si>
    <t>MHD DEEB</t>
  </si>
  <si>
    <t>وسيم الفرستقي</t>
  </si>
  <si>
    <t>صالحية</t>
  </si>
  <si>
    <t>wasim farastaki</t>
  </si>
  <si>
    <t>amna</t>
  </si>
  <si>
    <t>وصال عبد الهادي</t>
  </si>
  <si>
    <t>فاعور</t>
  </si>
  <si>
    <t>wesal abd alhadi</t>
  </si>
  <si>
    <t>faour</t>
  </si>
  <si>
    <t>يمامه تعتاع</t>
  </si>
  <si>
    <t>yamama taataa</t>
  </si>
  <si>
    <t>mhd ammar</t>
  </si>
  <si>
    <t>يارا سلمو</t>
  </si>
  <si>
    <t>yara salmo</t>
  </si>
  <si>
    <t>fayzah</t>
  </si>
  <si>
    <t>يزن الاسدي</t>
  </si>
  <si>
    <t>Yazan Alassadi</t>
  </si>
  <si>
    <t>Damascues</t>
  </si>
  <si>
    <t>يزن عياش</t>
  </si>
  <si>
    <t>yazan ayash</t>
  </si>
  <si>
    <t>يزن حديد</t>
  </si>
  <si>
    <t>كريمه شلغين</t>
  </si>
  <si>
    <t>Yazan Hadid</t>
  </si>
  <si>
    <t>Fayez</t>
  </si>
  <si>
    <t>Kareema Shalghin</t>
  </si>
  <si>
    <t>يزن سعيد</t>
  </si>
  <si>
    <t>yazan saeed</t>
  </si>
  <si>
    <t>haetham</t>
  </si>
  <si>
    <t>somya</t>
  </si>
  <si>
    <t>يسرى قره جي</t>
  </si>
  <si>
    <t>السوق</t>
  </si>
  <si>
    <t>yousra karajee</t>
  </si>
  <si>
    <t>rghdaa</t>
  </si>
  <si>
    <t>يحيى الحيدر</t>
  </si>
  <si>
    <t>YUHEA AL HAIDAR</t>
  </si>
  <si>
    <t>EZDEHAR</t>
  </si>
  <si>
    <t>رشا زيتوني</t>
  </si>
  <si>
    <t>دانه الخطيب</t>
  </si>
  <si>
    <t>عبد المجيد طباع</t>
  </si>
  <si>
    <t>الاء كريم</t>
  </si>
  <si>
    <t>انس المعراوي</t>
  </si>
  <si>
    <t>بتول نخال</t>
  </si>
  <si>
    <t>عبدالقادر</t>
  </si>
  <si>
    <t>جوليان مقعبري</t>
  </si>
  <si>
    <t>مادونا</t>
  </si>
  <si>
    <t>عتاب الجرماني</t>
  </si>
  <si>
    <t>محمد هشام ابو شعر</t>
  </si>
  <si>
    <t>محمد ماجد</t>
  </si>
  <si>
    <t>باسمه نقاوه</t>
  </si>
  <si>
    <t>مريم حمزه الامام</t>
  </si>
  <si>
    <t>محمد نزار منصور</t>
  </si>
  <si>
    <t>ايلين قماش</t>
  </si>
  <si>
    <t>جول الجوابره</t>
  </si>
  <si>
    <t>علا قبلان</t>
  </si>
  <si>
    <t>غيد السيد طليبه</t>
  </si>
  <si>
    <t>ندى فرح</t>
  </si>
  <si>
    <t>يعقوب عوده</t>
  </si>
  <si>
    <t>الاء المبيض</t>
  </si>
  <si>
    <t>محمودخير</t>
  </si>
  <si>
    <t>ديما محمد</t>
  </si>
  <si>
    <t>فرح قمره</t>
  </si>
  <si>
    <t>منار الصمادي</t>
  </si>
  <si>
    <t>نعمت جاويش</t>
  </si>
  <si>
    <t>نذيره</t>
  </si>
  <si>
    <t>أسماء الشايب</t>
  </si>
  <si>
    <t>دانه الداهوك</t>
  </si>
  <si>
    <t>نظميه</t>
  </si>
  <si>
    <t>زينب موما</t>
  </si>
  <si>
    <t>اسراء القلم</t>
  </si>
  <si>
    <t>لبنى فرح</t>
  </si>
  <si>
    <t>نغم واكد</t>
  </si>
  <si>
    <t>الغارية</t>
  </si>
  <si>
    <t>رزان حوارنه</t>
  </si>
  <si>
    <t>عبد العزيز حسين</t>
  </si>
  <si>
    <t>سالي ابو شنب</t>
  </si>
  <si>
    <t>الرابعة</t>
  </si>
  <si>
    <t xml:space="preserve"> sally abou shanab</t>
  </si>
  <si>
    <t>اباء حشيش</t>
  </si>
  <si>
    <t>abaa hashesh</t>
  </si>
  <si>
    <t>zafer</t>
  </si>
  <si>
    <t>عبد الهادي الخيوتي</t>
  </si>
  <si>
    <t>abd alhadi alkhayouti</t>
  </si>
  <si>
    <t>linda</t>
  </si>
  <si>
    <t>عبد الهادي بني المرجه</t>
  </si>
  <si>
    <t xml:space="preserve">abd alhady  bani Almarjhe </t>
  </si>
  <si>
    <t>mohamed eed</t>
  </si>
  <si>
    <t>عبد الحليم العايش</t>
  </si>
  <si>
    <t>النشابية</t>
  </si>
  <si>
    <t>abd alhalym alaesh</t>
  </si>
  <si>
    <t>wafeka</t>
  </si>
  <si>
    <t>عبد المجيد الخطيب</t>
  </si>
  <si>
    <t>محمدزياد</t>
  </si>
  <si>
    <t>Abd Al-Majeed Al-Kateeb</t>
  </si>
  <si>
    <t>Mohmmad Zaid</t>
  </si>
  <si>
    <t>Muna</t>
  </si>
  <si>
    <t>عبد الناصر جحه</t>
  </si>
  <si>
    <t>ABD ALNASSER  HAJA</t>
  </si>
  <si>
    <t>عبد الرحمن الشامي</t>
  </si>
  <si>
    <t>ABD ALRAHMAN ALSHAMI</t>
  </si>
  <si>
    <t>عبد الرحمن قبلغلي</t>
  </si>
  <si>
    <t>abd alrahman kablaghli</t>
  </si>
  <si>
    <t>عبد الرحمن العلاوي</t>
  </si>
  <si>
    <t>صياح</t>
  </si>
  <si>
    <t>abd alrahman lalaoue</t>
  </si>
  <si>
    <t>saeah</t>
  </si>
  <si>
    <t>sara</t>
  </si>
  <si>
    <t>عبد الرحمن سنقر</t>
  </si>
  <si>
    <t>abd alrahman sankr</t>
  </si>
  <si>
    <t>عبد الرحمن طربين</t>
  </si>
  <si>
    <t>abd alrhman tarbeen</t>
  </si>
  <si>
    <t>mamouan</t>
  </si>
  <si>
    <t>عبد السلام يوسف</t>
  </si>
  <si>
    <t>abd alsalam yousef</t>
  </si>
  <si>
    <t>fouzeh</t>
  </si>
  <si>
    <t>عبد الرحمن دلول</t>
  </si>
  <si>
    <t>ABD ULRAHMAN DALLOWUL</t>
  </si>
  <si>
    <t>RAGHDAA</t>
  </si>
  <si>
    <t>عبده بيطار</t>
  </si>
  <si>
    <t>abda bitar</t>
  </si>
  <si>
    <t>sabrya</t>
  </si>
  <si>
    <t>عبد الله موعد</t>
  </si>
  <si>
    <t>سليم</t>
  </si>
  <si>
    <t>abdallah moaeed</t>
  </si>
  <si>
    <t>عبد الله عدنان</t>
  </si>
  <si>
    <t>abdallha  adnan</t>
  </si>
  <si>
    <t>nseba</t>
  </si>
  <si>
    <t>althwra</t>
  </si>
  <si>
    <t>عبد الله احمد</t>
  </si>
  <si>
    <t>abdullah ahmad</t>
  </si>
  <si>
    <t>nadua</t>
  </si>
  <si>
    <t>عبد الله الاعسر</t>
  </si>
  <si>
    <t>مفيده اللوجي</t>
  </si>
  <si>
    <t>سعودية/الرياض</t>
  </si>
  <si>
    <t>abdullah alaasar</t>
  </si>
  <si>
    <t>moufida</t>
  </si>
  <si>
    <t>عبد الله العجلاني</t>
  </si>
  <si>
    <t>abdullah alajlani</t>
  </si>
  <si>
    <t>sif aldeen</t>
  </si>
  <si>
    <t>awatef</t>
  </si>
  <si>
    <t>عبد الله خضرو</t>
  </si>
  <si>
    <t>abdullah khadro</t>
  </si>
  <si>
    <t>nada</t>
  </si>
  <si>
    <t>عبد الله قباني</t>
  </si>
  <si>
    <t>محمدسميح</t>
  </si>
  <si>
    <t>Abdullah Qabbani</t>
  </si>
  <si>
    <t>Mohammad Samih</t>
  </si>
  <si>
    <t>عبد الرحمن عباس</t>
  </si>
  <si>
    <t>ABDULRAHMAN ABBAS</t>
  </si>
  <si>
    <t>ZOHIER</t>
  </si>
  <si>
    <t>HEBA</t>
  </si>
  <si>
    <t>عبد الرحمن الزرعي</t>
  </si>
  <si>
    <t>abdulrahman alzarie</t>
  </si>
  <si>
    <t>radwan</t>
  </si>
  <si>
    <t>عبد الرزاق حموى</t>
  </si>
  <si>
    <t>abdulrazzak hamwi</t>
  </si>
  <si>
    <t>mohamed kamal</t>
  </si>
  <si>
    <t>عبد المنعم فرهود</t>
  </si>
  <si>
    <t>abed almonam farhoud</t>
  </si>
  <si>
    <t>izz aldeen</t>
  </si>
  <si>
    <t>fatemha</t>
  </si>
  <si>
    <t>عبير العبد الله</t>
  </si>
  <si>
    <t>abeer alabdallah</t>
  </si>
  <si>
    <t>عبير الجراد</t>
  </si>
  <si>
    <t>abeer aljarad</t>
  </si>
  <si>
    <t>noori</t>
  </si>
  <si>
    <t>alhara</t>
  </si>
  <si>
    <t>عبير سليمان</t>
  </si>
  <si>
    <t>Abeer Sulaiman</t>
  </si>
  <si>
    <t>Issa</t>
  </si>
  <si>
    <t>Moufida</t>
  </si>
  <si>
    <t>عبير زمريق</t>
  </si>
  <si>
    <t>ثابت</t>
  </si>
  <si>
    <t>ABEER ZAMRIK</t>
  </si>
  <si>
    <t>THABIT</t>
  </si>
  <si>
    <t>عبير طعمه</t>
  </si>
  <si>
    <t>abir tomeh</t>
  </si>
  <si>
    <t>محمد عادل البطيخي</t>
  </si>
  <si>
    <t>Adel Battikhi</t>
  </si>
  <si>
    <t>Salem Battikhi</t>
  </si>
  <si>
    <t>Maha Battikhi</t>
  </si>
  <si>
    <t>اديبه غبرا</t>
  </si>
  <si>
    <t>ADIBA GHABRA</t>
  </si>
  <si>
    <t>عدنان الصياد</t>
  </si>
  <si>
    <t>adnan alsayad</t>
  </si>
  <si>
    <t>hany</t>
  </si>
  <si>
    <t>hoyda</t>
  </si>
  <si>
    <t>عدنان قباني</t>
  </si>
  <si>
    <t>adnan kabbani</t>
  </si>
  <si>
    <t>abdul aziz</t>
  </si>
  <si>
    <t>الين عثما نفيتش</t>
  </si>
  <si>
    <t>aelen othma nvetesh</t>
  </si>
  <si>
    <t>اناس حبش</t>
  </si>
  <si>
    <t>aenas habash</t>
  </si>
  <si>
    <t>khaeja</t>
  </si>
  <si>
    <t>ايناس حسون</t>
  </si>
  <si>
    <t>نجيب</t>
  </si>
  <si>
    <t>ثمينه</t>
  </si>
  <si>
    <t>aenas hasoun</t>
  </si>
  <si>
    <t>najeb</t>
  </si>
  <si>
    <t>thamena</t>
  </si>
  <si>
    <t>عائشه الديري</t>
  </si>
  <si>
    <t>aesha alderi</t>
  </si>
  <si>
    <t>abdoullah</t>
  </si>
  <si>
    <t>badrea</t>
  </si>
  <si>
    <t>عفراء صراميجو</t>
  </si>
  <si>
    <t>afraa saramigo</t>
  </si>
  <si>
    <t>abd alfatah</t>
  </si>
  <si>
    <t>rueda</t>
  </si>
  <si>
    <t>عفراء الشرابي</t>
  </si>
  <si>
    <t>آمنه عرفات</t>
  </si>
  <si>
    <t>AFRAA SHARABI</t>
  </si>
  <si>
    <t>احمد ابو كلام</t>
  </si>
  <si>
    <t xml:space="preserve">AHMAD ABO KLAM </t>
  </si>
  <si>
    <t>احمد الحلاق</t>
  </si>
  <si>
    <t>Ahmad Al hallak</t>
  </si>
  <si>
    <t>Mohammad</t>
  </si>
  <si>
    <t>Suaad</t>
  </si>
  <si>
    <t>احمد النابلسي</t>
  </si>
  <si>
    <t>محمد عبد الرحمن</t>
  </si>
  <si>
    <t>AHMAD AL NABELSI</t>
  </si>
  <si>
    <t>ABD AL RAHMAN</t>
  </si>
  <si>
    <t>FERYAL</t>
  </si>
  <si>
    <t>احمد الدهان</t>
  </si>
  <si>
    <t>AHMAD ALDAHAN</t>
  </si>
  <si>
    <t>OSIMA</t>
  </si>
  <si>
    <t>AHMAD ALHASAN</t>
  </si>
  <si>
    <t>احمد سلام</t>
  </si>
  <si>
    <t>ahmad ali salam</t>
  </si>
  <si>
    <t>mslm</t>
  </si>
  <si>
    <t>haefaa</t>
  </si>
  <si>
    <t>احمد الملا</t>
  </si>
  <si>
    <t>ahmad almalla</t>
  </si>
  <si>
    <t>احمد السبيني</t>
  </si>
  <si>
    <t>ahmad alsbeni</t>
  </si>
  <si>
    <t>mouafak</t>
  </si>
  <si>
    <t>احمد الصيدناوي</t>
  </si>
  <si>
    <t>ahmad alsednawe</t>
  </si>
  <si>
    <t>abd alateef</t>
  </si>
  <si>
    <t>sohela</t>
  </si>
  <si>
    <t>احمد الترك</t>
  </si>
  <si>
    <t>AHMAD ALTRK</t>
  </si>
  <si>
    <t>RAODA</t>
  </si>
  <si>
    <t>احمد الوتار</t>
  </si>
  <si>
    <t>AHMAD ALWATAR</t>
  </si>
  <si>
    <t>MOHAMAD MOATAZ</t>
  </si>
  <si>
    <t>احمد دحبور</t>
  </si>
  <si>
    <t>Ahmad Dahbour</t>
  </si>
  <si>
    <t>Suliman</t>
  </si>
  <si>
    <t>Badria</t>
  </si>
  <si>
    <t>J.Artoze</t>
  </si>
  <si>
    <t>احمد ادريس</t>
  </si>
  <si>
    <t>وفاء بلول</t>
  </si>
  <si>
    <t>ahmad edrees</t>
  </si>
  <si>
    <t>ebrahim</t>
  </si>
  <si>
    <t>احمد فهاد</t>
  </si>
  <si>
    <t>ahmad fahad</t>
  </si>
  <si>
    <t>ramha</t>
  </si>
  <si>
    <t>احمد حمد</t>
  </si>
  <si>
    <t>AHMAD HAMAD</t>
  </si>
  <si>
    <t>KHALIL</t>
  </si>
  <si>
    <t>حسام زغتيتي</t>
  </si>
  <si>
    <t>حسين اللويزه</t>
  </si>
  <si>
    <t>احمديه</t>
  </si>
  <si>
    <t>محمد الشيخ</t>
  </si>
  <si>
    <t>طريف</t>
  </si>
  <si>
    <t>جميل الجبور</t>
  </si>
  <si>
    <t>عز الدين الشلبي</t>
  </si>
  <si>
    <t>موفق بكاري</t>
  </si>
  <si>
    <t>هنادي المنجد</t>
  </si>
  <si>
    <t>نور النصر</t>
  </si>
  <si>
    <t>كلثوم مراد</t>
  </si>
  <si>
    <t>استبرق</t>
  </si>
  <si>
    <t>مروه رفاعي</t>
  </si>
  <si>
    <t>عبد المطلب</t>
  </si>
  <si>
    <t>زهراء حج موسى</t>
  </si>
  <si>
    <t>غزل الاعرج</t>
  </si>
  <si>
    <t>محمد اديب</t>
  </si>
  <si>
    <t>احمد قطيط</t>
  </si>
  <si>
    <t>جمال عبد الناصر</t>
  </si>
  <si>
    <t>ahmad kutet</t>
  </si>
  <si>
    <t>jamal abdul naser</t>
  </si>
  <si>
    <t>احمد لاذقاني</t>
  </si>
  <si>
    <t>محمد أيمن</t>
  </si>
  <si>
    <t>ahmad lazkani</t>
  </si>
  <si>
    <t>mohamad ayman</t>
  </si>
  <si>
    <t>احمد مغربيه</t>
  </si>
  <si>
    <t>AHMAD MOGHRABIEH</t>
  </si>
  <si>
    <t>TAWFICK</t>
  </si>
  <si>
    <t>احمد عوده</t>
  </si>
  <si>
    <t>صفاء الخرسا</t>
  </si>
  <si>
    <t>Ahmad Odeh</t>
  </si>
  <si>
    <t>Abdulrahman</t>
  </si>
  <si>
    <t>Safaa</t>
  </si>
  <si>
    <t>احمد عرابي الجلاد</t>
  </si>
  <si>
    <t>ahmad orabe aljalad</t>
  </si>
  <si>
    <t>akram</t>
  </si>
  <si>
    <t>احمد صديق</t>
  </si>
  <si>
    <t>السحل</t>
  </si>
  <si>
    <t>ahmad sadeek</t>
  </si>
  <si>
    <t>احمد سلمان</t>
  </si>
  <si>
    <t>ahmad salman</t>
  </si>
  <si>
    <t>احمد شاميه</t>
  </si>
  <si>
    <t>سمر عرابي</t>
  </si>
  <si>
    <t>ahmad shamia</t>
  </si>
  <si>
    <t>basam</t>
  </si>
  <si>
    <t>ras almara</t>
  </si>
  <si>
    <t>احمد تقي</t>
  </si>
  <si>
    <t>حياه سكيف</t>
  </si>
  <si>
    <t>ahmad taki</t>
  </si>
  <si>
    <t>mhmad</t>
  </si>
  <si>
    <t>شمبخعشش</t>
  </si>
  <si>
    <t>نزيها فياض</t>
  </si>
  <si>
    <t>ahmad youseef</t>
  </si>
  <si>
    <t>altal</t>
  </si>
  <si>
    <t>احمد حليمه</t>
  </si>
  <si>
    <t>Ahmed Halima</t>
  </si>
  <si>
    <t>Salah</t>
  </si>
  <si>
    <t>eptesam</t>
  </si>
  <si>
    <t>احمد زكريا</t>
  </si>
  <si>
    <t>محمد مصباح</t>
  </si>
  <si>
    <t>لبابه</t>
  </si>
  <si>
    <t>ahmed zakaraia</t>
  </si>
  <si>
    <t>mhd mosbah</t>
  </si>
  <si>
    <t>lobaba</t>
  </si>
  <si>
    <t>ايمن الفوال</t>
  </si>
  <si>
    <t>محمد رضوان</t>
  </si>
  <si>
    <t>aiman al fawall</t>
  </si>
  <si>
    <t>mohammad radwan</t>
  </si>
  <si>
    <t>اخلاص الحسن</t>
  </si>
  <si>
    <t>نظميه الزعبي</t>
  </si>
  <si>
    <t>يادودة</t>
  </si>
  <si>
    <t>akhilas alhasan</t>
  </si>
  <si>
    <t>facilitation</t>
  </si>
  <si>
    <t>regularity</t>
  </si>
  <si>
    <t>الاء عبيد</t>
  </si>
  <si>
    <t>alaa abeed</t>
  </si>
  <si>
    <t>soubhea</t>
  </si>
  <si>
    <t>الاء عقيد</t>
  </si>
  <si>
    <t>alaa akeed</t>
  </si>
  <si>
    <t>الاء الحمصي</t>
  </si>
  <si>
    <t>alaa al homsi</t>
  </si>
  <si>
    <t xml:space="preserve">adnan </t>
  </si>
  <si>
    <t>falak</t>
  </si>
  <si>
    <t>الاء التركماني الابيض</t>
  </si>
  <si>
    <t>رفيقه الطحان</t>
  </si>
  <si>
    <t>alaa al tarkmani al abead</t>
  </si>
  <si>
    <t>mhd haitham</t>
  </si>
  <si>
    <t>rfikah</t>
  </si>
  <si>
    <t>الاء الاصفر</t>
  </si>
  <si>
    <t>alaa alasfar</t>
  </si>
  <si>
    <t>mhmmad</t>
  </si>
  <si>
    <t>nour alhouda</t>
  </si>
  <si>
    <t>ksowa</t>
  </si>
  <si>
    <t>علاء الدين الشعار</t>
  </si>
  <si>
    <t>سائره</t>
  </si>
  <si>
    <t>alaa alden alshaar</t>
  </si>
  <si>
    <t>thaera</t>
  </si>
  <si>
    <t>الاء الحلاق</t>
  </si>
  <si>
    <t>ALAA ALHALLAK</t>
  </si>
  <si>
    <t>DAMSCUS</t>
  </si>
  <si>
    <t>الاء القاوي</t>
  </si>
  <si>
    <t>محمد احسان</t>
  </si>
  <si>
    <t>Alaa Alkawi</t>
  </si>
  <si>
    <t>MHD Ihssan</t>
  </si>
  <si>
    <t>Basema</t>
  </si>
  <si>
    <t>علاء اللحام</t>
  </si>
  <si>
    <t>ALAA ALLAHAM</t>
  </si>
  <si>
    <t>علاء الدين الصباغ</t>
  </si>
  <si>
    <t>Alaa Alsabbagh</t>
  </si>
  <si>
    <t>Abd alfattah</t>
  </si>
  <si>
    <t>Zakia</t>
  </si>
  <si>
    <t>الاء السويسي</t>
  </si>
  <si>
    <t>محمد سامي</t>
  </si>
  <si>
    <t>ناريمان المصري</t>
  </si>
  <si>
    <t>Alaa AlSouisi</t>
  </si>
  <si>
    <t>Mohammad Sami</t>
  </si>
  <si>
    <t>Nariman</t>
  </si>
  <si>
    <t>الاء عمار</t>
  </si>
  <si>
    <t>ALAA AMMAR</t>
  </si>
  <si>
    <t>ESSAM</t>
  </si>
  <si>
    <t xml:space="preserve">THANAA </t>
  </si>
  <si>
    <t>الاء بهلوان</t>
  </si>
  <si>
    <t>ALAA BAHLAWAN</t>
  </si>
  <si>
    <t>RAFIQ</t>
  </si>
  <si>
    <t>MASYA</t>
  </si>
  <si>
    <t>علاء جوهر</t>
  </si>
  <si>
    <t>alaa jowhar</t>
  </si>
  <si>
    <t>fareal</t>
  </si>
  <si>
    <t>الاء كلش</t>
  </si>
  <si>
    <t>ALAA KALASH</t>
  </si>
  <si>
    <t>الاء كردي</t>
  </si>
  <si>
    <t>alaa kurdi</t>
  </si>
  <si>
    <t>mohamad yasir</t>
  </si>
  <si>
    <t>assema</t>
  </si>
  <si>
    <t>الاء نجيب</t>
  </si>
  <si>
    <t>Alaa najib</t>
  </si>
  <si>
    <t>nabil</t>
  </si>
  <si>
    <t>fatma</t>
  </si>
  <si>
    <t>الاء روماني</t>
  </si>
  <si>
    <t>فاتنه الطباع</t>
  </si>
  <si>
    <t>ALAA ROMANI</t>
  </si>
  <si>
    <t>ADEEL</t>
  </si>
  <si>
    <t>FATINAH</t>
  </si>
  <si>
    <t>الاء سلام</t>
  </si>
  <si>
    <t>alaa salam</t>
  </si>
  <si>
    <t>الاء شاكوج</t>
  </si>
  <si>
    <t>نرمين</t>
  </si>
  <si>
    <t>alaa shakoj</t>
  </si>
  <si>
    <t>nernin</t>
  </si>
  <si>
    <t>علاء تركيه</t>
  </si>
  <si>
    <t>ALAA TURKIEH</t>
  </si>
  <si>
    <t>HAMDI</t>
  </si>
  <si>
    <t>البراء حلاق</t>
  </si>
  <si>
    <t>albaraa hallak</t>
  </si>
  <si>
    <t>malak</t>
  </si>
  <si>
    <t>alryad</t>
  </si>
  <si>
    <t>الين الذياب</t>
  </si>
  <si>
    <t>aleen althiab</t>
  </si>
  <si>
    <t>علي الحوري</t>
  </si>
  <si>
    <t>ali alhouri</t>
  </si>
  <si>
    <t>nezar</t>
  </si>
  <si>
    <t>علي الشوحه</t>
  </si>
  <si>
    <t>ali alshoha</t>
  </si>
  <si>
    <t>faouzia</t>
  </si>
  <si>
    <t>علي السيداه</t>
  </si>
  <si>
    <t>ali alsydah</t>
  </si>
  <si>
    <t>mouhamad</t>
  </si>
  <si>
    <t>baraa</t>
  </si>
  <si>
    <t>علي بركه</t>
  </si>
  <si>
    <t>ali barakeh</t>
  </si>
  <si>
    <t>faiza</t>
  </si>
  <si>
    <t>ميسون الخضري</t>
  </si>
  <si>
    <t>ali barhom</t>
  </si>
  <si>
    <t>souhel</t>
  </si>
  <si>
    <t>mayson</t>
  </si>
  <si>
    <t>علي حسن</t>
  </si>
  <si>
    <t>ALI HASAN</t>
  </si>
  <si>
    <t>HAIDAR</t>
  </si>
  <si>
    <t>SEHAM</t>
  </si>
  <si>
    <t xml:space="preserve">علي حسن </t>
  </si>
  <si>
    <t>ali hassan</t>
  </si>
  <si>
    <t>monzer</t>
  </si>
  <si>
    <t>علي مؤمني</t>
  </si>
  <si>
    <t>ALI MOUMENI</t>
  </si>
  <si>
    <t>MOSTAFA</t>
  </si>
  <si>
    <t>علي صالح</t>
  </si>
  <si>
    <t>ali saleh</t>
  </si>
  <si>
    <t>refaat</t>
  </si>
  <si>
    <t>علي طراف</t>
  </si>
  <si>
    <t>ترياق</t>
  </si>
  <si>
    <t>بكراما</t>
  </si>
  <si>
    <t>ali tarraf</t>
  </si>
  <si>
    <t>wafik</t>
  </si>
  <si>
    <t>triak</t>
  </si>
  <si>
    <t>علياء الخوص</t>
  </si>
  <si>
    <t>ALIAA ALKOUS</t>
  </si>
  <si>
    <t>GHALAB</t>
  </si>
  <si>
    <t>FAEZAH</t>
  </si>
  <si>
    <t>AL RIYADH</t>
  </si>
  <si>
    <t>امل الفتال</t>
  </si>
  <si>
    <t>AMAL ALFATTAL</t>
  </si>
  <si>
    <t>FESL</t>
  </si>
  <si>
    <t>SUBHEA</t>
  </si>
  <si>
    <t>امل الحمد</t>
  </si>
  <si>
    <t>AMAL ALHAMAD</t>
  </si>
  <si>
    <t>FAOUR</t>
  </si>
  <si>
    <t>KADEGA</t>
  </si>
  <si>
    <t>امل السبيتي</t>
  </si>
  <si>
    <t>منى شومان</t>
  </si>
  <si>
    <t>amal alsbaita</t>
  </si>
  <si>
    <t>mohammad adnan</t>
  </si>
  <si>
    <t>امل دردر</t>
  </si>
  <si>
    <t>AMAL DARDAR</t>
  </si>
  <si>
    <t>NAHMAT</t>
  </si>
  <si>
    <t>امل قاطوع</t>
  </si>
  <si>
    <t>amal katoua</t>
  </si>
  <si>
    <t>moeen</t>
  </si>
  <si>
    <t>امان ابو احمد</t>
  </si>
  <si>
    <t xml:space="preserve">بكا </t>
  </si>
  <si>
    <t>aman abo ahmad</t>
  </si>
  <si>
    <t>tawfik</t>
  </si>
  <si>
    <t>nova</t>
  </si>
  <si>
    <t>اماني عبد الله الضويحي</t>
  </si>
  <si>
    <t>زهره الوسي</t>
  </si>
  <si>
    <t>AMANI ABDALLA AL DWIHE</t>
  </si>
  <si>
    <t>HOSAM</t>
  </si>
  <si>
    <t>ZAHRA</t>
  </si>
  <si>
    <t>اماني قبلان</t>
  </si>
  <si>
    <t>AMANI KABALAN</t>
  </si>
  <si>
    <t>MOSTFA</t>
  </si>
  <si>
    <t>اماني عقله</t>
  </si>
  <si>
    <t>Amani Uqla</t>
  </si>
  <si>
    <t>yasin</t>
  </si>
  <si>
    <t>Mariam</t>
  </si>
  <si>
    <t>عمار كركر</t>
  </si>
  <si>
    <t>amar karkar</t>
  </si>
  <si>
    <t>samerah</t>
  </si>
  <si>
    <t>عامر همج</t>
  </si>
  <si>
    <t>عفاف ملا</t>
  </si>
  <si>
    <t>amer hamj</t>
  </si>
  <si>
    <t>salah</t>
  </si>
  <si>
    <t>afaf</t>
  </si>
  <si>
    <t>امير معمر</t>
  </si>
  <si>
    <t>amir muamar</t>
  </si>
  <si>
    <t>mufid</t>
  </si>
  <si>
    <t>عمار السعدي</t>
  </si>
  <si>
    <t>Ammar alsadi</t>
  </si>
  <si>
    <t>Aida</t>
  </si>
  <si>
    <t>Duma</t>
  </si>
  <si>
    <t>عمار حصريه</t>
  </si>
  <si>
    <t>سامح</t>
  </si>
  <si>
    <t>ammar housarya</t>
  </si>
  <si>
    <t>sameh</t>
  </si>
  <si>
    <t>عمار اسماعيل</t>
  </si>
  <si>
    <t>سكا</t>
  </si>
  <si>
    <t>ammar ismaeel</t>
  </si>
  <si>
    <t>sakka</t>
  </si>
  <si>
    <t>عمار كال اغا</t>
  </si>
  <si>
    <t>منى الضميري</t>
  </si>
  <si>
    <t>Ammar kal agha</t>
  </si>
  <si>
    <t>عمار رميح</t>
  </si>
  <si>
    <t>ammar rmeeh</t>
  </si>
  <si>
    <t>rashid</t>
  </si>
  <si>
    <t>امنه الغريب</t>
  </si>
  <si>
    <t>AMNA AL GARIB</t>
  </si>
  <si>
    <t>GASIM</t>
  </si>
  <si>
    <t>عمرو نمور</t>
  </si>
  <si>
    <t>محمدسامر</t>
  </si>
  <si>
    <t>عبيده</t>
  </si>
  <si>
    <t>كفربطنا</t>
  </si>
  <si>
    <t>AMRO NAMMOUR</t>
  </si>
  <si>
    <t>OBAIDA</t>
  </si>
  <si>
    <t>KAFER BATNA</t>
  </si>
  <si>
    <t>انس النجار</t>
  </si>
  <si>
    <t>ريم القصار</t>
  </si>
  <si>
    <t>ANAS AL NAGAR</t>
  </si>
  <si>
    <t>FOUAD</t>
  </si>
  <si>
    <t>انس مداده</t>
  </si>
  <si>
    <t>ANAS MADADEH</t>
  </si>
  <si>
    <t>انس طليعه</t>
  </si>
  <si>
    <t>وفيقه نعيم</t>
  </si>
  <si>
    <t>anas taleaa</t>
  </si>
  <si>
    <t>mazed</t>
  </si>
  <si>
    <t>انيتا قاسم</t>
  </si>
  <si>
    <t>نوفه جمعه</t>
  </si>
  <si>
    <t>خان الشيح</t>
  </si>
  <si>
    <t>anita qasem</t>
  </si>
  <si>
    <t>noufa</t>
  </si>
  <si>
    <t>عربيه بلله</t>
  </si>
  <si>
    <t>arabia ballah</t>
  </si>
  <si>
    <t>nadra</t>
  </si>
  <si>
    <t>اردا برونزيان</t>
  </si>
  <si>
    <t>كريكور</t>
  </si>
  <si>
    <t>arda brounzain</t>
  </si>
  <si>
    <t>krikor</t>
  </si>
  <si>
    <t>rita</t>
  </si>
  <si>
    <t>اريج المصري</t>
  </si>
  <si>
    <t>areeg almsri</t>
  </si>
  <si>
    <t>mohealden</t>
  </si>
  <si>
    <t>isha</t>
  </si>
  <si>
    <t>اريج عبد السلام</t>
  </si>
  <si>
    <t>ارجوان</t>
  </si>
  <si>
    <t>Areej  Abd Al Salam</t>
  </si>
  <si>
    <t>Turki</t>
  </si>
  <si>
    <t>Arjawan</t>
  </si>
  <si>
    <t>Jaramana</t>
  </si>
  <si>
    <t>اريج محمد</t>
  </si>
  <si>
    <t>arij mouhamed</t>
  </si>
  <si>
    <t>hamed</t>
  </si>
  <si>
    <t>اروى قاروط</t>
  </si>
  <si>
    <t>مسقط -عمان</t>
  </si>
  <si>
    <t>ARWA KAROUT</t>
  </si>
  <si>
    <t>MHD ZUHIR</t>
  </si>
  <si>
    <t>OMAN</t>
  </si>
  <si>
    <t>اشرف تقلا</t>
  </si>
  <si>
    <t xml:space="preserve">ASHRAF TAKLA </t>
  </si>
  <si>
    <t>اسيا قوجو</t>
  </si>
  <si>
    <t>هيفارو</t>
  </si>
  <si>
    <t>اعزاز</t>
  </si>
  <si>
    <t>asia koujo</t>
  </si>
  <si>
    <t>faried</t>
  </si>
  <si>
    <t>hevaro</t>
  </si>
  <si>
    <t>ezaz</t>
  </si>
  <si>
    <t>اسماء الاعمى</t>
  </si>
  <si>
    <t>asmaa  alaama</t>
  </si>
  <si>
    <t>اسماء علاوي</t>
  </si>
  <si>
    <t>ASMAA ALAAWI</t>
  </si>
  <si>
    <t>ABD</t>
  </si>
  <si>
    <t>اسماء الاكتع</t>
  </si>
  <si>
    <t>ASMAA ALAKTAA</t>
  </si>
  <si>
    <t>MHD</t>
  </si>
  <si>
    <t>اسماء ابراهيم</t>
  </si>
  <si>
    <t>asmaa ibrahem</t>
  </si>
  <si>
    <t>عاتكه الرفاعي</t>
  </si>
  <si>
    <t>ateka alrefaee</t>
  </si>
  <si>
    <t>hiam</t>
  </si>
  <si>
    <t>افلين دبول</t>
  </si>
  <si>
    <t>AVLEN  DABOUL</t>
  </si>
  <si>
    <t>MOURES</t>
  </si>
  <si>
    <t>LATEFA</t>
  </si>
  <si>
    <t>ايه الصيفي المصري</t>
  </si>
  <si>
    <t>فرزات</t>
  </si>
  <si>
    <t>Aya Al Masri</t>
  </si>
  <si>
    <t>Mohammad Maher</t>
  </si>
  <si>
    <t>Ferzat</t>
  </si>
  <si>
    <t>ايه محايري</t>
  </si>
  <si>
    <t>aya almahaeri</t>
  </si>
  <si>
    <t>mhd zead</t>
  </si>
  <si>
    <t>ايه الناطور</t>
  </si>
  <si>
    <t>aya alnatour</t>
  </si>
  <si>
    <t>munir</t>
  </si>
  <si>
    <t>zobaida</t>
  </si>
  <si>
    <t>ايه بدريه</t>
  </si>
  <si>
    <t>AYA BADRIA</t>
  </si>
  <si>
    <t>MOFAK</t>
  </si>
  <si>
    <t>WAFEKA</t>
  </si>
  <si>
    <t>HADAR</t>
  </si>
  <si>
    <t>ايه عليان</t>
  </si>
  <si>
    <t>AYA ELIAN</t>
  </si>
  <si>
    <t>ABD AL GADER</t>
  </si>
  <si>
    <t>ايه نايفه</t>
  </si>
  <si>
    <t>AYA NAIFA</t>
  </si>
  <si>
    <t>AYMAN</t>
  </si>
  <si>
    <t>ايه صوصو</t>
  </si>
  <si>
    <t>AYA SOSO</t>
  </si>
  <si>
    <t>MALK</t>
  </si>
  <si>
    <t xml:space="preserve">DAMAS </t>
  </si>
  <si>
    <t>ايات قهوه جي</t>
  </si>
  <si>
    <t>ayat kahwaje</t>
  </si>
  <si>
    <t>mhd tayser</t>
  </si>
  <si>
    <t>mayadah</t>
  </si>
  <si>
    <t>ايات مرتضى</t>
  </si>
  <si>
    <t>AYAT MORTADA</t>
  </si>
  <si>
    <t>MOHAMED MAJED</t>
  </si>
  <si>
    <t>NAUAL</t>
  </si>
  <si>
    <t>ايهم ابو عليله</t>
  </si>
  <si>
    <t>ayham abo alileh</t>
  </si>
  <si>
    <t>kasem</t>
  </si>
  <si>
    <t>gkadah</t>
  </si>
  <si>
    <t>reif damascus</t>
  </si>
  <si>
    <t>ايمن نوفل</t>
  </si>
  <si>
    <t>ayman nofal</t>
  </si>
  <si>
    <t>rasmeah</t>
  </si>
  <si>
    <t>عذاب محمد</t>
  </si>
  <si>
    <t>azab mohamed</t>
  </si>
  <si>
    <t>nazeh</t>
  </si>
  <si>
    <t>عزيزه السيد</t>
  </si>
  <si>
    <t>خير الله</t>
  </si>
  <si>
    <t>azeza alsaied</t>
  </si>
  <si>
    <t>kheir allah</t>
  </si>
  <si>
    <t>kamar</t>
  </si>
  <si>
    <t>بهاء الدين الخطيب</t>
  </si>
  <si>
    <t>مهيبه ابو قيس</t>
  </si>
  <si>
    <t>bahaa alden alkhateb</t>
  </si>
  <si>
    <t>mouheba</t>
  </si>
  <si>
    <t>بنان عبد ربه</t>
  </si>
  <si>
    <t>شهاب الدين</t>
  </si>
  <si>
    <t>Banan Abed Rabboh</t>
  </si>
  <si>
    <t>Shehab Aldeen</t>
  </si>
  <si>
    <t>Boushra</t>
  </si>
  <si>
    <t>AlTal</t>
  </si>
  <si>
    <t>براءه ابو مغضب</t>
  </si>
  <si>
    <t>معن</t>
  </si>
  <si>
    <t>baraa abo moghdub</t>
  </si>
  <si>
    <t>maan</t>
  </si>
  <si>
    <t>براءه عكار رفاعي</t>
  </si>
  <si>
    <t>baraa akar refaee</t>
  </si>
  <si>
    <t>kouha</t>
  </si>
  <si>
    <t>براءه عقيل</t>
  </si>
  <si>
    <t>رغداءصفيه</t>
  </si>
  <si>
    <t>baraa akiel</t>
  </si>
  <si>
    <t>raghdaa</t>
  </si>
  <si>
    <t>براءه العبيد</t>
  </si>
  <si>
    <t>baraa alibeed</t>
  </si>
  <si>
    <t>trkea</t>
  </si>
  <si>
    <t>براءه مشرف</t>
  </si>
  <si>
    <t>baraa meshref</t>
  </si>
  <si>
    <t>moneeb</t>
  </si>
  <si>
    <t>باسل الاجاتي</t>
  </si>
  <si>
    <t>انعام رضوان</t>
  </si>
  <si>
    <t>basel alahate</t>
  </si>
  <si>
    <t>enaam</t>
  </si>
  <si>
    <t>بسام الحداد</t>
  </si>
  <si>
    <t>bassam alhaddad</t>
  </si>
  <si>
    <t>osaima</t>
  </si>
  <si>
    <t>باسل ابو صالح</t>
  </si>
  <si>
    <t>Bassel Abo Saleh</t>
  </si>
  <si>
    <t>Haitham Abo Saleh</t>
  </si>
  <si>
    <t>Samar Abo Saleh</t>
  </si>
  <si>
    <t>باسل الحاج علي</t>
  </si>
  <si>
    <t>basyel alhaj ali</t>
  </si>
  <si>
    <t>البتول علاوي</t>
  </si>
  <si>
    <t>batool allawi</t>
  </si>
  <si>
    <t>بتول حماده</t>
  </si>
  <si>
    <t>BATOUL HAMADA</t>
  </si>
  <si>
    <t>FAYEZ</t>
  </si>
  <si>
    <t>MOADAMYA</t>
  </si>
  <si>
    <t>بيان ابو الشامات</t>
  </si>
  <si>
    <t>bayam abo alshamat</t>
  </si>
  <si>
    <t>Essam</t>
  </si>
  <si>
    <t>basima</t>
  </si>
  <si>
    <t>بيان بنوت</t>
  </si>
  <si>
    <t>bayan banout</t>
  </si>
  <si>
    <t>qasem</t>
  </si>
  <si>
    <t>بيان نبعه</t>
  </si>
  <si>
    <t>الصبورة</t>
  </si>
  <si>
    <t>BAYAN NABAA</t>
  </si>
  <si>
    <t>ALII</t>
  </si>
  <si>
    <t>BADRIA</t>
  </si>
  <si>
    <t>SABOURA</t>
  </si>
  <si>
    <t>بيداء الحسن</t>
  </si>
  <si>
    <t>جهيده</t>
  </si>
  <si>
    <t>baydaa alhasan</t>
  </si>
  <si>
    <t>jouhaida</t>
  </si>
  <si>
    <t>بيكا شعبان</t>
  </si>
  <si>
    <t>beka shaban</t>
  </si>
  <si>
    <t>gaze</t>
  </si>
  <si>
    <t>alnabk</t>
  </si>
  <si>
    <t>بلال جمعه</t>
  </si>
  <si>
    <t>belal joumaa</t>
  </si>
  <si>
    <t>بلال مصري</t>
  </si>
  <si>
    <t>BELAL MASRI</t>
  </si>
  <si>
    <t>ZOHAIR</t>
  </si>
  <si>
    <t>MAISAA</t>
  </si>
  <si>
    <t>بلال العاسمي</t>
  </si>
  <si>
    <t>ماجده العاسمي</t>
  </si>
  <si>
    <t>BILAL ALASMI</t>
  </si>
  <si>
    <t>MAGEDA</t>
  </si>
  <si>
    <t>بريكسام عضوم</t>
  </si>
  <si>
    <t>BRIKSAM ADDOUM</t>
  </si>
  <si>
    <t>RYAD</t>
  </si>
  <si>
    <t>بشر النجار</t>
  </si>
  <si>
    <t>Bsher AL Najjar</t>
  </si>
  <si>
    <t>Mhd Fayez</t>
  </si>
  <si>
    <t>Lina</t>
  </si>
  <si>
    <t>بشرى عرندس</t>
  </si>
  <si>
    <t>BUSHRA ARANDAS</t>
  </si>
  <si>
    <t>بلال الكردي</t>
  </si>
  <si>
    <t>bylal akerdi</t>
  </si>
  <si>
    <t>داليه مجركش</t>
  </si>
  <si>
    <t>دالينا مارديني</t>
  </si>
  <si>
    <t>dalia mojarkish</t>
  </si>
  <si>
    <t>dalina</t>
  </si>
  <si>
    <t>دانا دعيبس</t>
  </si>
  <si>
    <t>dana daebs</t>
  </si>
  <si>
    <t>zoher</t>
  </si>
  <si>
    <t>haran alawamed</t>
  </si>
  <si>
    <t>دانيه البني</t>
  </si>
  <si>
    <t>محمد نصير</t>
  </si>
  <si>
    <t>Dania Albuni</t>
  </si>
  <si>
    <t>Mohammad Naseer</t>
  </si>
  <si>
    <t>دانيال جبر</t>
  </si>
  <si>
    <t>Danial Jbr</t>
  </si>
  <si>
    <t>Houssien</t>
  </si>
  <si>
    <t>Fatima</t>
  </si>
  <si>
    <t>ديالا محفوظ نصر</t>
  </si>
  <si>
    <t>سمره</t>
  </si>
  <si>
    <t>deala  mahfoz naser</t>
  </si>
  <si>
    <t>hamad</t>
  </si>
  <si>
    <t>samra</t>
  </si>
  <si>
    <t>دياب داغر</t>
  </si>
  <si>
    <t>diab dagher</t>
  </si>
  <si>
    <t>mohammd</t>
  </si>
  <si>
    <t>damscuse</t>
  </si>
  <si>
    <t>ديانا عصاصه</t>
  </si>
  <si>
    <t>DIANA ASSASA</t>
  </si>
  <si>
    <t>MHA AYMAN</t>
  </si>
  <si>
    <t>ABIR</t>
  </si>
  <si>
    <t>ديانا معطى سيوفي</t>
  </si>
  <si>
    <t>جبرائيل</t>
  </si>
  <si>
    <t>diana moati sioufi</t>
  </si>
  <si>
    <t>jebraeil</t>
  </si>
  <si>
    <t>ديانا يوسف</t>
  </si>
  <si>
    <t>أمان</t>
  </si>
  <si>
    <t>DIANA YOUSSEF</t>
  </si>
  <si>
    <t>AMMAN</t>
  </si>
  <si>
    <t>ديما الحافظ</t>
  </si>
  <si>
    <t>محمد بهاء الدين</t>
  </si>
  <si>
    <t>dima alhafiz</t>
  </si>
  <si>
    <t>mhd bahaa aldin</t>
  </si>
  <si>
    <t>masma</t>
  </si>
  <si>
    <t>دعاء الخطيب</t>
  </si>
  <si>
    <t>DOAA AL KHATIB</t>
  </si>
  <si>
    <t>JAMEL</t>
  </si>
  <si>
    <t>FATENA</t>
  </si>
  <si>
    <t>DOMAIR</t>
  </si>
  <si>
    <t>دعاء الحنش</t>
  </si>
  <si>
    <t>Doaa Alhanash</t>
  </si>
  <si>
    <t>Mohammad Samir</t>
  </si>
  <si>
    <t>دعاء داود</t>
  </si>
  <si>
    <t>DOAA DAOUD</t>
  </si>
  <si>
    <t>LENA</t>
  </si>
  <si>
    <t>دعاء يوسف علي</t>
  </si>
  <si>
    <t>doaa yosef ali</t>
  </si>
  <si>
    <t>ضحى فليون</t>
  </si>
  <si>
    <t>محمد رشيد</t>
  </si>
  <si>
    <t>duha falyoun</t>
  </si>
  <si>
    <t>mhd rashed</t>
  </si>
  <si>
    <t>oubida</t>
  </si>
  <si>
    <t>ديالا العوابده</t>
  </si>
  <si>
    <t>ميه</t>
  </si>
  <si>
    <t>dyala alawabdeh</t>
  </si>
  <si>
    <t>maya</t>
  </si>
  <si>
    <t>jaddah</t>
  </si>
  <si>
    <t>ديالا غزال</t>
  </si>
  <si>
    <t>dyala ghazal</t>
  </si>
  <si>
    <t>ديانا عقل</t>
  </si>
  <si>
    <t>DYANA OKEL</t>
  </si>
  <si>
    <t>ZAHRYA</t>
  </si>
  <si>
    <t>ايهاب حداد</t>
  </si>
  <si>
    <t>صوفيه فاضل</t>
  </si>
  <si>
    <t>EHAB HADDAD</t>
  </si>
  <si>
    <t>NICOLA</t>
  </si>
  <si>
    <t>SOPHIA</t>
  </si>
  <si>
    <t>احسان البري</t>
  </si>
  <si>
    <t>EHSAN AL BARY</t>
  </si>
  <si>
    <t>MOUSTAFA</t>
  </si>
  <si>
    <t>الياس انطون</t>
  </si>
  <si>
    <t>حنا</t>
  </si>
  <si>
    <t>eleas antoun</t>
  </si>
  <si>
    <t>hanna</t>
  </si>
  <si>
    <t>الهام الحموي</t>
  </si>
  <si>
    <t>طرابلس</t>
  </si>
  <si>
    <t>elham alhamwi</t>
  </si>
  <si>
    <t>mouwafak</t>
  </si>
  <si>
    <t>tarablos</t>
  </si>
  <si>
    <t>الياس السهوي</t>
  </si>
  <si>
    <t>طوني</t>
  </si>
  <si>
    <t>سلوى حموي</t>
  </si>
  <si>
    <t>elias  alsahwe</t>
  </si>
  <si>
    <t>tony</t>
  </si>
  <si>
    <t>اليامه الزغير</t>
  </si>
  <si>
    <t>elyama alzghaier</t>
  </si>
  <si>
    <t>ايمان الايون الدباغ</t>
  </si>
  <si>
    <t>Eman Alyoun Dabbagh</t>
  </si>
  <si>
    <t>Damascs</t>
  </si>
  <si>
    <t>ايمان تيرو</t>
  </si>
  <si>
    <t>EMAN TERO</t>
  </si>
  <si>
    <t>اناس عبد العال</t>
  </si>
  <si>
    <t>نعمان</t>
  </si>
  <si>
    <t>enas abdalaal</t>
  </si>
  <si>
    <t>noman</t>
  </si>
  <si>
    <t>hoda</t>
  </si>
  <si>
    <t>اناس المعاز</t>
  </si>
  <si>
    <t>ايمان المعاز</t>
  </si>
  <si>
    <t>enas almaaz</t>
  </si>
  <si>
    <t>ايناس سعيد</t>
  </si>
  <si>
    <t>ENAS SAED</t>
  </si>
  <si>
    <t>MAJDA</t>
  </si>
  <si>
    <t>اسراء عبد النبي</t>
  </si>
  <si>
    <t>هولا</t>
  </si>
  <si>
    <t>حجيرة البلد</t>
  </si>
  <si>
    <t>ESRAA ABD ALNABEE</t>
  </si>
  <si>
    <t>BADEA</t>
  </si>
  <si>
    <t>HOLA</t>
  </si>
  <si>
    <t>اسراء الجوجو</t>
  </si>
  <si>
    <t>بهاءالدين</t>
  </si>
  <si>
    <t>esraa aljojo</t>
  </si>
  <si>
    <t>bahaa eddin</t>
  </si>
  <si>
    <t>nabiha</t>
  </si>
  <si>
    <t>اسراء درويش بابللي</t>
  </si>
  <si>
    <t>مها الريحاني</t>
  </si>
  <si>
    <t>ESRAA DAROUESH</t>
  </si>
  <si>
    <t>اسراء شاهين</t>
  </si>
  <si>
    <t>ليلى شاهين</t>
  </si>
  <si>
    <t>Esraa Shahen</t>
  </si>
  <si>
    <t>Naef</t>
  </si>
  <si>
    <t>Lela</t>
  </si>
  <si>
    <t>اسراء زياده</t>
  </si>
  <si>
    <t>كنانه</t>
  </si>
  <si>
    <t>Esraa Ziadeh</t>
  </si>
  <si>
    <t>Kenana</t>
  </si>
  <si>
    <t>Raeda</t>
  </si>
  <si>
    <t>Darya</t>
  </si>
  <si>
    <t>اياد اليغشي</t>
  </si>
  <si>
    <t>eyad alyaghshi</t>
  </si>
  <si>
    <t>muhammad bassam</t>
  </si>
  <si>
    <t>فدك ابراهيم</t>
  </si>
  <si>
    <t>fadak ibrahem</t>
  </si>
  <si>
    <t>ghfran</t>
  </si>
  <si>
    <t>فادي شاشو</t>
  </si>
  <si>
    <t>fadi  shasho</t>
  </si>
  <si>
    <t xml:space="preserve">nadia </t>
  </si>
  <si>
    <t>فيصل الخشارفه</t>
  </si>
  <si>
    <t>FAISAL AL KHSHARFA</t>
  </si>
  <si>
    <t>BASHIR</t>
  </si>
  <si>
    <t>فرح عيسى</t>
  </si>
  <si>
    <t>جرابلس التحتاني</t>
  </si>
  <si>
    <t>farah issa</t>
  </si>
  <si>
    <t>issa</t>
  </si>
  <si>
    <t>jarabls tahtani</t>
  </si>
  <si>
    <t>فرح سيروان</t>
  </si>
  <si>
    <t>farah serawan</t>
  </si>
  <si>
    <t>mohamad bashar</t>
  </si>
  <si>
    <t>فارس المصري</t>
  </si>
  <si>
    <t>رئاس</t>
  </si>
  <si>
    <t>FARES ALMASRI</t>
  </si>
  <si>
    <t>REAAS</t>
  </si>
  <si>
    <t>فاروق الوتار</t>
  </si>
  <si>
    <t>farowk alwattar</t>
  </si>
  <si>
    <t>فاطمه عبد الكريم</t>
  </si>
  <si>
    <t>دمشق قصاع</t>
  </si>
  <si>
    <t>FATEMA ABDALKAREEM</t>
  </si>
  <si>
    <t>SHEHKA</t>
  </si>
  <si>
    <t>فاطمه خولي</t>
  </si>
  <si>
    <t>fatema alkhouli</t>
  </si>
  <si>
    <t>mohammed emad</t>
  </si>
  <si>
    <t>فاطمه الزهراء رجب</t>
  </si>
  <si>
    <t>بيت سحم</t>
  </si>
  <si>
    <t>FATEMA ALZAHRA RAJAB</t>
  </si>
  <si>
    <t>MUHE ALDEEN</t>
  </si>
  <si>
    <t>HOUDA</t>
  </si>
  <si>
    <t>فاطمه بركسيه</t>
  </si>
  <si>
    <t>آمل</t>
  </si>
  <si>
    <t>FATEMA BARKASIA</t>
  </si>
  <si>
    <t>DIER ATIYA</t>
  </si>
  <si>
    <t>فاطمه الحكيم</t>
  </si>
  <si>
    <t>محمد ياسين</t>
  </si>
  <si>
    <t>fatemah alhakem</t>
  </si>
  <si>
    <t>mhd yasen</t>
  </si>
  <si>
    <t>tahani</t>
  </si>
  <si>
    <t>فاتن الميمساني</t>
  </si>
  <si>
    <t>قنوات</t>
  </si>
  <si>
    <t>faten almimsani</t>
  </si>
  <si>
    <t>swaida-kanawat</t>
  </si>
  <si>
    <t>فتح الله طرابلسي</t>
  </si>
  <si>
    <t>اندريه</t>
  </si>
  <si>
    <t>بكتوريا الطعمي</t>
  </si>
  <si>
    <t>FATHALLAH TARABLASI</t>
  </si>
  <si>
    <t>ANDRIH</t>
  </si>
  <si>
    <t>BICTORIA</t>
  </si>
  <si>
    <t>فاطمه علي</t>
  </si>
  <si>
    <t>امنه صالح</t>
  </si>
  <si>
    <t>fatima ali</t>
  </si>
  <si>
    <t>toama</t>
  </si>
  <si>
    <t>فاطمه بكر</t>
  </si>
  <si>
    <t>FATIMA BAKR</t>
  </si>
  <si>
    <t>HUSEN</t>
  </si>
  <si>
    <t>YUSSRA</t>
  </si>
  <si>
    <t>فاطمه قطيش</t>
  </si>
  <si>
    <t>سهام مال</t>
  </si>
  <si>
    <t>FATIMA KOTESH</t>
  </si>
  <si>
    <t>هريرة</t>
  </si>
  <si>
    <t>fatima mousa</t>
  </si>
  <si>
    <t>hrera</t>
  </si>
  <si>
    <t>فاطمه صالح</t>
  </si>
  <si>
    <t>FATIMA SALEH</t>
  </si>
  <si>
    <t>ROLA</t>
  </si>
  <si>
    <t>فاتن عقل</t>
  </si>
  <si>
    <t>اكابر عقل</t>
  </si>
  <si>
    <t>fatin akel</t>
  </si>
  <si>
    <t>fouzy</t>
  </si>
  <si>
    <t>akaber</t>
  </si>
  <si>
    <t>فاتن رزوق</t>
  </si>
  <si>
    <t>فاطمه محمد</t>
  </si>
  <si>
    <t>fatin razouk</t>
  </si>
  <si>
    <t>marouf</t>
  </si>
  <si>
    <t>فاتنه الصالح</t>
  </si>
  <si>
    <t>FATINA ALSALEH</t>
  </si>
  <si>
    <t>MOHAMMAD KHER</t>
  </si>
  <si>
    <t>فطمه الشاغوري</t>
  </si>
  <si>
    <t>Fatmah Shagouri</t>
  </si>
  <si>
    <t>Noura</t>
  </si>
  <si>
    <t>Damascuc</t>
  </si>
  <si>
    <t>فداء قطيني</t>
  </si>
  <si>
    <t>fedaa kotaine</t>
  </si>
  <si>
    <t>فراس بطمان</t>
  </si>
  <si>
    <t>FIERAS BATMAN</t>
  </si>
  <si>
    <t>WALIED</t>
  </si>
  <si>
    <t>فراس السبسبي</t>
  </si>
  <si>
    <t>رائف</t>
  </si>
  <si>
    <t>FIRAS ALSABSABI</t>
  </si>
  <si>
    <t>RAEF</t>
  </si>
  <si>
    <t>فراس سليمان</t>
  </si>
  <si>
    <t>اكتمال</t>
  </si>
  <si>
    <t>صنبوبره</t>
  </si>
  <si>
    <t>firas sleman</t>
  </si>
  <si>
    <t>ektemal</t>
  </si>
  <si>
    <t>snobara</t>
  </si>
  <si>
    <t>فؤاد دبور</t>
  </si>
  <si>
    <t>Fouad Dabbour</t>
  </si>
  <si>
    <t>khulod</t>
  </si>
  <si>
    <t>فطمه فاخوري</t>
  </si>
  <si>
    <t>ftma fakhore</t>
  </si>
  <si>
    <t>mhd bassam</t>
  </si>
  <si>
    <t>kenaz</t>
  </si>
  <si>
    <t>غيداء خذها</t>
  </si>
  <si>
    <t>GAEDAA KOZHA</t>
  </si>
  <si>
    <t>MOHAMMED KHALED</t>
  </si>
  <si>
    <t>SHADIA</t>
  </si>
  <si>
    <t>غيساء محمد</t>
  </si>
  <si>
    <t>gaithaa mouhammad</t>
  </si>
  <si>
    <t>hliema</t>
  </si>
  <si>
    <t>غاليه طرابلسي</t>
  </si>
  <si>
    <t>GALEEA TARABLSE</t>
  </si>
  <si>
    <t>ZEAD</t>
  </si>
  <si>
    <t>MESAA</t>
  </si>
  <si>
    <t>جورج هارون</t>
  </si>
  <si>
    <t>GEORGE HARON</t>
  </si>
  <si>
    <t>SAEED</t>
  </si>
  <si>
    <t>LATAKIA</t>
  </si>
  <si>
    <t>جريس عرموش</t>
  </si>
  <si>
    <t>gereos armoush</t>
  </si>
  <si>
    <t>saad</t>
  </si>
  <si>
    <t>nawal</t>
  </si>
  <si>
    <t>جيلان عبد القادر</t>
  </si>
  <si>
    <t>مريم رشو</t>
  </si>
  <si>
    <t>بلبل</t>
  </si>
  <si>
    <t>Geylan Abd alkader</t>
  </si>
  <si>
    <t>Rajab</t>
  </si>
  <si>
    <t>Maream</t>
  </si>
  <si>
    <t>Bulbul</t>
  </si>
  <si>
    <t>غاده العاسمي</t>
  </si>
  <si>
    <t>Ghada Asme</t>
  </si>
  <si>
    <t>Trfa</t>
  </si>
  <si>
    <t>Al Ryad</t>
  </si>
  <si>
    <t>غدير اسبر</t>
  </si>
  <si>
    <t>Ghadeer Esber</t>
  </si>
  <si>
    <t>Nasef</t>
  </si>
  <si>
    <t>Rdena</t>
  </si>
  <si>
    <t>غدير مطر</t>
  </si>
  <si>
    <t>حلوم</t>
  </si>
  <si>
    <t>ghadeer matar</t>
  </si>
  <si>
    <t>hosen</t>
  </si>
  <si>
    <t>haloum</t>
  </si>
  <si>
    <t>غيداء العوابده</t>
  </si>
  <si>
    <t>ghaidaa alawabdeh</t>
  </si>
  <si>
    <t>jadalla</t>
  </si>
  <si>
    <t>غيث يونس</t>
  </si>
  <si>
    <t>ghaith yones</t>
  </si>
  <si>
    <t>roaa</t>
  </si>
  <si>
    <t>rabia</t>
  </si>
  <si>
    <t>غاليه اقبيق</t>
  </si>
  <si>
    <t>ghalia akbik</t>
  </si>
  <si>
    <t>غاليه الشيخ</t>
  </si>
  <si>
    <t>ghaliah alshikh</t>
  </si>
  <si>
    <t>غزل الخياط</t>
  </si>
  <si>
    <t>دياله</t>
  </si>
  <si>
    <t>GHAZAL ALLKHAIAT</t>
  </si>
  <si>
    <t>MOUTAZ</t>
  </si>
  <si>
    <t>DIALA</t>
  </si>
  <si>
    <t>غنوى ملاعب</t>
  </si>
  <si>
    <t>وفاء نصر الدين</t>
  </si>
  <si>
    <t>شانيه</t>
  </si>
  <si>
    <t>ghenwa malaeb</t>
  </si>
  <si>
    <t>souhil</t>
  </si>
  <si>
    <t>shaneh</t>
  </si>
  <si>
    <t>غنى النويلاتي المصري</t>
  </si>
  <si>
    <t>Ghina almasri</t>
  </si>
  <si>
    <t>amir neailati</t>
  </si>
  <si>
    <t>غنى رباطه</t>
  </si>
  <si>
    <t>ghina rabata</t>
  </si>
  <si>
    <t>mohamad ghassan</t>
  </si>
  <si>
    <t>nahema</t>
  </si>
  <si>
    <t>غنى سليمان</t>
  </si>
  <si>
    <t>قاسمية</t>
  </si>
  <si>
    <t>ghina solaiman</t>
  </si>
  <si>
    <t>غفران الزعتري</t>
  </si>
  <si>
    <t>GHOFRAN AL ZATARY</t>
  </si>
  <si>
    <t>MOHAMAD EID</t>
  </si>
  <si>
    <t>غفران الحاج فارس</t>
  </si>
  <si>
    <t>GHOFRAN ALHAJ FARES</t>
  </si>
  <si>
    <t>EBTSAM</t>
  </si>
  <si>
    <t>غفران عمر</t>
  </si>
  <si>
    <t>ghofran omar</t>
  </si>
  <si>
    <t>solaiman</t>
  </si>
  <si>
    <t>غصون شله</t>
  </si>
  <si>
    <t>هنا شله</t>
  </si>
  <si>
    <t>ghoson shela</t>
  </si>
  <si>
    <t>غصون الحاج حسين</t>
  </si>
  <si>
    <t>ghosoon alhaj housen</t>
  </si>
  <si>
    <t>حبيب الرحمن شريط</t>
  </si>
  <si>
    <t>رشاء</t>
  </si>
  <si>
    <t>habib alrhman sharet</t>
  </si>
  <si>
    <t>mhd ayman</t>
  </si>
  <si>
    <t>rashaa</t>
  </si>
  <si>
    <t>هديل جحى</t>
  </si>
  <si>
    <t>Hadeel JOHA</t>
  </si>
  <si>
    <t>HIND</t>
  </si>
  <si>
    <t>هديل حاحي</t>
  </si>
  <si>
    <t>محمد رياض</t>
  </si>
  <si>
    <t>HADEL HAHE</t>
  </si>
  <si>
    <t>MOHAMAD READ</t>
  </si>
  <si>
    <t>MAYSAA</t>
  </si>
  <si>
    <t>هديل خليل</t>
  </si>
  <si>
    <t>Hadil khalil</t>
  </si>
  <si>
    <t>Gihad</t>
  </si>
  <si>
    <t>Alqutifaa</t>
  </si>
  <si>
    <t>هديل سكيكر</t>
  </si>
  <si>
    <t>ادبي</t>
  </si>
  <si>
    <t>HADIL SKEIKAR</t>
  </si>
  <si>
    <t>RAMZIEH</t>
  </si>
  <si>
    <t>حفصه نصره</t>
  </si>
  <si>
    <t>HAFSA NASRA</t>
  </si>
  <si>
    <t>GOMAA</t>
  </si>
  <si>
    <t>ZAENAB</t>
  </si>
  <si>
    <t>ALHEJANEH</t>
  </si>
  <si>
    <t>حيدره شاهين</t>
  </si>
  <si>
    <t>Haidara Shaheen</t>
  </si>
  <si>
    <t>Salem</t>
  </si>
  <si>
    <t>Soha</t>
  </si>
  <si>
    <t>هيفاء منصور</t>
  </si>
  <si>
    <t>رمضان</t>
  </si>
  <si>
    <t>haifaa mansour</t>
  </si>
  <si>
    <t>ramadan</t>
  </si>
  <si>
    <t>halima</t>
  </si>
  <si>
    <t>حلا العبار</t>
  </si>
  <si>
    <t>hala alabaar</t>
  </si>
  <si>
    <t>shahrazad</t>
  </si>
  <si>
    <t>darea</t>
  </si>
  <si>
    <t>هلا الريس</t>
  </si>
  <si>
    <t>HALA ALRAYESS</t>
  </si>
  <si>
    <t>MOHAMAD HAYSSAM</t>
  </si>
  <si>
    <t>هلا السعدي</t>
  </si>
  <si>
    <t>سعاد عطايا</t>
  </si>
  <si>
    <t>hala alsaadi</t>
  </si>
  <si>
    <t>alkwet</t>
  </si>
  <si>
    <t>حلا اسماعيل</t>
  </si>
  <si>
    <t>ساميا</t>
  </si>
  <si>
    <t>hala asmaeel</t>
  </si>
  <si>
    <t>mhsen</t>
  </si>
  <si>
    <t>samia</t>
  </si>
  <si>
    <t>هلا مسعود</t>
  </si>
  <si>
    <t>مرشته</t>
  </si>
  <si>
    <t>hala masoud</t>
  </si>
  <si>
    <t>madeha</t>
  </si>
  <si>
    <t>هلا سلامه</t>
  </si>
  <si>
    <t>HALA SALAMA</t>
  </si>
  <si>
    <t>حلا شاهين</t>
  </si>
  <si>
    <t>hala shahen</t>
  </si>
  <si>
    <t>buthena</t>
  </si>
  <si>
    <t>هلا سليمان</t>
  </si>
  <si>
    <t>سعدالدين</t>
  </si>
  <si>
    <t>Hala soulaiman</t>
  </si>
  <si>
    <t>saad aldin</t>
  </si>
  <si>
    <t>هناء زياده</t>
  </si>
  <si>
    <t>hana zayada</t>
  </si>
  <si>
    <t>ghazi</t>
  </si>
  <si>
    <t>هناء عبد السلام</t>
  </si>
  <si>
    <t>نبيهه</t>
  </si>
  <si>
    <t>hanaa abd alsalam</t>
  </si>
  <si>
    <t>nbiha</t>
  </si>
  <si>
    <t>هنادي العلي</t>
  </si>
  <si>
    <t>hanadi  al ali</t>
  </si>
  <si>
    <t>zuhair</t>
  </si>
  <si>
    <t>suaad</t>
  </si>
  <si>
    <t>هنادي بغدي صار</t>
  </si>
  <si>
    <t>Hanady Baghdi Sar</t>
  </si>
  <si>
    <t>Samir</t>
  </si>
  <si>
    <t>Mouna</t>
  </si>
  <si>
    <t>حنان الحواصلي</t>
  </si>
  <si>
    <t>hanan alhouasle</t>
  </si>
  <si>
    <t>fared</t>
  </si>
  <si>
    <t>حنان دلي حسن</t>
  </si>
  <si>
    <t>الراعي</t>
  </si>
  <si>
    <t>hanan dali hasan</t>
  </si>
  <si>
    <t>aleppo</t>
  </si>
  <si>
    <t>حنان خزعل</t>
  </si>
  <si>
    <t>مطانس</t>
  </si>
  <si>
    <t>HANAN KHAZAAL</t>
  </si>
  <si>
    <t>MTANOS</t>
  </si>
  <si>
    <t>حنان طرابلسي</t>
  </si>
  <si>
    <t>hanan traabelsy</t>
  </si>
  <si>
    <t>mohamad fayez</t>
  </si>
  <si>
    <t>fatena</t>
  </si>
  <si>
    <t>حنين عيسى</t>
  </si>
  <si>
    <t>انتصار الخطيب</t>
  </si>
  <si>
    <t>haneen  issa</t>
  </si>
  <si>
    <t>inssaf</t>
  </si>
  <si>
    <t>dams</t>
  </si>
  <si>
    <t>حنين الحرك</t>
  </si>
  <si>
    <t>HANEEN ALHERK</t>
  </si>
  <si>
    <t>MASYAF</t>
  </si>
  <si>
    <t>حسن عماشه</t>
  </si>
  <si>
    <t xml:space="preserve">HASAN  AMASHA </t>
  </si>
  <si>
    <t xml:space="preserve">SLIMAN </t>
  </si>
  <si>
    <t>RAEEDA</t>
  </si>
  <si>
    <t>MJADEL</t>
  </si>
  <si>
    <t>حسان القصيباني</t>
  </si>
  <si>
    <t>هدى عياش</t>
  </si>
  <si>
    <t>HASAN ALQSIBATI</t>
  </si>
  <si>
    <t>HODA</t>
  </si>
  <si>
    <t>حسن الزعبي</t>
  </si>
  <si>
    <t>hasan alzouby</t>
  </si>
  <si>
    <t>waheba</t>
  </si>
  <si>
    <t>حسن ابراهيم</t>
  </si>
  <si>
    <t>الداليه</t>
  </si>
  <si>
    <t>hasan ibrahim</t>
  </si>
  <si>
    <t>حسان حسين</t>
  </si>
  <si>
    <t>نوى حسين</t>
  </si>
  <si>
    <t>hassan houssen</t>
  </si>
  <si>
    <t>amin</t>
  </si>
  <si>
    <t>nwa</t>
  </si>
  <si>
    <t>حسان نور الدين</t>
  </si>
  <si>
    <t>محمد رامز</t>
  </si>
  <si>
    <t>غاده سوقيه</t>
  </si>
  <si>
    <t>hassan nour aldeen</t>
  </si>
  <si>
    <t>mhd ramez</t>
  </si>
  <si>
    <t>هيا شحاده</t>
  </si>
  <si>
    <t>HAYA SHEHADEH</t>
  </si>
  <si>
    <t>ENNAM</t>
  </si>
  <si>
    <t>ALRYAD</t>
  </si>
  <si>
    <t>حيان هناوي</t>
  </si>
  <si>
    <t>hayan hanaoui</t>
  </si>
  <si>
    <t>emtethal</t>
  </si>
  <si>
    <t>ref damas</t>
  </si>
  <si>
    <t>حازم الشاتم</t>
  </si>
  <si>
    <t>نجمه</t>
  </si>
  <si>
    <t>الهالة</t>
  </si>
  <si>
    <t>hazm al shatem</t>
  </si>
  <si>
    <t>najma</t>
  </si>
  <si>
    <t>raqa</t>
  </si>
  <si>
    <t>هبا الغاوي</t>
  </si>
  <si>
    <t>HEBA ALGHAWY</t>
  </si>
  <si>
    <t>KAOTHR</t>
  </si>
  <si>
    <t>هبه الحاج يوسف</t>
  </si>
  <si>
    <t>محمد صباح</t>
  </si>
  <si>
    <t>نهيده</t>
  </si>
  <si>
    <t>HEBA ALHAJ YUSEF</t>
  </si>
  <si>
    <t>MOHAMAD SABAH</t>
  </si>
  <si>
    <t>ALKZAZ</t>
  </si>
  <si>
    <t>هبه اسكندراني</t>
  </si>
  <si>
    <t>HEBA ESKANDRANI</t>
  </si>
  <si>
    <t>KHALDON</t>
  </si>
  <si>
    <t>هبه حلواني</t>
  </si>
  <si>
    <t>Heba Helwani</t>
  </si>
  <si>
    <t>Mhd Bashar</t>
  </si>
  <si>
    <t>Nadia</t>
  </si>
  <si>
    <t>هبه ديب</t>
  </si>
  <si>
    <t>زاما</t>
  </si>
  <si>
    <t>heba jehad</t>
  </si>
  <si>
    <t>هبه رمضان</t>
  </si>
  <si>
    <t>منى المصطفى</t>
  </si>
  <si>
    <t>Heba Ramadan</t>
  </si>
  <si>
    <t>Hossen</t>
  </si>
  <si>
    <t>Sbeena</t>
  </si>
  <si>
    <t>هدايات بطحه</t>
  </si>
  <si>
    <t>hedayat batha</t>
  </si>
  <si>
    <t>hamda</t>
  </si>
  <si>
    <t>حكمت الحاج علي</t>
  </si>
  <si>
    <t>hekmat alhaj ali</t>
  </si>
  <si>
    <t>azhar</t>
  </si>
  <si>
    <t>هيلين بايزيد</t>
  </si>
  <si>
    <t>helen bayazid</t>
  </si>
  <si>
    <t>هيام الشوا</t>
  </si>
  <si>
    <t>heyam alshawa</t>
  </si>
  <si>
    <t>aiada</t>
  </si>
  <si>
    <t>daria</t>
  </si>
  <si>
    <t>هبه عجاج</t>
  </si>
  <si>
    <t>امل صلاح</t>
  </si>
  <si>
    <t>HIBA AJAJ</t>
  </si>
  <si>
    <t>هبه المدفع</t>
  </si>
  <si>
    <t>اميره الشهابي</t>
  </si>
  <si>
    <t>البره</t>
  </si>
  <si>
    <t>HIBA AL MADFAA</t>
  </si>
  <si>
    <t>KHADER</t>
  </si>
  <si>
    <t>هبه الساعور</t>
  </si>
  <si>
    <t>مشفى دما</t>
  </si>
  <si>
    <t>Hiba Al Saaour</t>
  </si>
  <si>
    <t>Hadieh</t>
  </si>
  <si>
    <t>Douma</t>
  </si>
  <si>
    <t>هبه الله الامعري</t>
  </si>
  <si>
    <t>محمد أمين</t>
  </si>
  <si>
    <t>hiba allah  alamary</t>
  </si>
  <si>
    <t>mhd amen</t>
  </si>
  <si>
    <t>myson</t>
  </si>
  <si>
    <t>هبه قزيز</t>
  </si>
  <si>
    <t>منا شيخه</t>
  </si>
  <si>
    <t>hiba kzeiz</t>
  </si>
  <si>
    <t>هبه لبابيدي</t>
  </si>
  <si>
    <t>حبيبه</t>
  </si>
  <si>
    <t>hiba lbabede</t>
  </si>
  <si>
    <t>habeba</t>
  </si>
  <si>
    <t>damasvous</t>
  </si>
  <si>
    <t>همام السكحل</t>
  </si>
  <si>
    <t>homam alsakhal</t>
  </si>
  <si>
    <t>mohmmad sabah</t>
  </si>
  <si>
    <t>maysoon</t>
  </si>
  <si>
    <t>حسام كسر</t>
  </si>
  <si>
    <t>HOSSAM KASSAR</t>
  </si>
  <si>
    <t>هويدا الاغواني</t>
  </si>
  <si>
    <t>houaida alaghwani</t>
  </si>
  <si>
    <t>mohamad kamal</t>
  </si>
  <si>
    <t>هدى السيد طليبه</t>
  </si>
  <si>
    <t>عزو</t>
  </si>
  <si>
    <t>HOUDA  ALSAED</t>
  </si>
  <si>
    <t>TOULIBA</t>
  </si>
  <si>
    <t>BASHERA</t>
  </si>
  <si>
    <t>حسام عكاوي</t>
  </si>
  <si>
    <t>housam akawe</t>
  </si>
  <si>
    <t>حسام الكردي</t>
  </si>
  <si>
    <t>housam alkedi</t>
  </si>
  <si>
    <t>حسين العتيق</t>
  </si>
  <si>
    <t>ورده المحمد</t>
  </si>
  <si>
    <t>housen alateek</t>
  </si>
  <si>
    <t>hekmat</t>
  </si>
  <si>
    <t>حسني نجم</t>
  </si>
  <si>
    <t>HOUSNI NAJAM</t>
  </si>
  <si>
    <t>حسام عوض</t>
  </si>
  <si>
    <t>houssam awad</t>
  </si>
  <si>
    <t>همام البحش</t>
  </si>
  <si>
    <t>كفر بطنا</t>
  </si>
  <si>
    <t>Humam Albahesh</t>
  </si>
  <si>
    <t>Kamal aldeen</t>
  </si>
  <si>
    <t>Aamena</t>
  </si>
  <si>
    <t>Kafarbatna</t>
  </si>
  <si>
    <t>همام الطويله</t>
  </si>
  <si>
    <t>humam altawela</t>
  </si>
  <si>
    <t>zakarea</t>
  </si>
  <si>
    <t>همام موصللي</t>
  </si>
  <si>
    <t>HUMAM MUSLI</t>
  </si>
  <si>
    <t>MAMOUN</t>
  </si>
  <si>
    <t>NARIMAN</t>
  </si>
  <si>
    <t>حسام الدين فرا</t>
  </si>
  <si>
    <t>حجيرة</t>
  </si>
  <si>
    <t>hussam aldeen fara</t>
  </si>
  <si>
    <t>حسام حامده</t>
  </si>
  <si>
    <t>ريحاب</t>
  </si>
  <si>
    <t>HUSSAM HAMDEH</t>
  </si>
  <si>
    <t>EMAD ALDEEN</t>
  </si>
  <si>
    <t>REHAB DAKKAK</t>
  </si>
  <si>
    <t>حسين الشعيط</t>
  </si>
  <si>
    <t>جازيه</t>
  </si>
  <si>
    <t>الخفسة</t>
  </si>
  <si>
    <t>HUSSEIN ALSHAIET</t>
  </si>
  <si>
    <t>JAZIEH</t>
  </si>
  <si>
    <t>KHAFSA</t>
  </si>
  <si>
    <t>حسين الجعدان</t>
  </si>
  <si>
    <t>hussin aljadaan</t>
  </si>
  <si>
    <t>ابراهيم مقصود</t>
  </si>
  <si>
    <t>ibrahim maksoud</t>
  </si>
  <si>
    <t>antoon</t>
  </si>
  <si>
    <t>mary</t>
  </si>
  <si>
    <t>عماد محمد</t>
  </si>
  <si>
    <t>وداد غبن</t>
  </si>
  <si>
    <t>IMAD MOUHAMAD</t>
  </si>
  <si>
    <t>KHALD</t>
  </si>
  <si>
    <t>WEDAD</t>
  </si>
  <si>
    <t>ARTOZE</t>
  </si>
  <si>
    <t>انتصار حسنا</t>
  </si>
  <si>
    <t>intisar hasan</t>
  </si>
  <si>
    <t>housen</t>
  </si>
  <si>
    <t>rahma</t>
  </si>
  <si>
    <t>اسماعيل دره</t>
  </si>
  <si>
    <t>ismael doura</t>
  </si>
  <si>
    <t>mhd ali</t>
  </si>
  <si>
    <t>raghda</t>
  </si>
  <si>
    <t>اسماعيل العبد الله</t>
  </si>
  <si>
    <t>الميادين</t>
  </si>
  <si>
    <t>Ismail Al Abdullh</t>
  </si>
  <si>
    <t>Abd Almounem</t>
  </si>
  <si>
    <t>Al_mayaden</t>
  </si>
  <si>
    <t>اسماعيل رباطه</t>
  </si>
  <si>
    <t>هيام مهره</t>
  </si>
  <si>
    <t>Ismail rabata</t>
  </si>
  <si>
    <t>Badr Al deen</t>
  </si>
  <si>
    <t>Hyam</t>
  </si>
  <si>
    <t>اسراء بنات</t>
  </si>
  <si>
    <t>شحاده</t>
  </si>
  <si>
    <t>israa banat</t>
  </si>
  <si>
    <t>shahada</t>
  </si>
  <si>
    <t>عصام الكناني</t>
  </si>
  <si>
    <t>عبدالناصر</t>
  </si>
  <si>
    <t>issam alkinani</t>
  </si>
  <si>
    <t>abd al nasser</t>
  </si>
  <si>
    <t>جعفر الوزو</t>
  </si>
  <si>
    <t>حديده</t>
  </si>
  <si>
    <t>JAFAR ALWZZO</t>
  </si>
  <si>
    <t>HADEDA</t>
  </si>
  <si>
    <t>جعفر عيد</t>
  </si>
  <si>
    <t>مارسيل</t>
  </si>
  <si>
    <t>jafar eid</t>
  </si>
  <si>
    <t>safouh</t>
  </si>
  <si>
    <t>marcel</t>
  </si>
  <si>
    <t>جلال شيخ رجب</t>
  </si>
  <si>
    <t>JALAL SHEKH RAJAB</t>
  </si>
  <si>
    <t>MAHMOUAD</t>
  </si>
  <si>
    <t>جميله الصحناوي</t>
  </si>
  <si>
    <t>بيان</t>
  </si>
  <si>
    <t>مدلان</t>
  </si>
  <si>
    <t>jamela alswhnawi</t>
  </si>
  <si>
    <t>bayan</t>
  </si>
  <si>
    <t>madlan</t>
  </si>
  <si>
    <t>جميله الكنج</t>
  </si>
  <si>
    <t>التمانعة</t>
  </si>
  <si>
    <t>jamila alanj</t>
  </si>
  <si>
    <t>جواد القباني</t>
  </si>
  <si>
    <t>JAWAD AL KBANY</t>
  </si>
  <si>
    <t>SOHEL</t>
  </si>
  <si>
    <t>جواهر كحلوس</t>
  </si>
  <si>
    <t>JAWAHER KAHLOUS</t>
  </si>
  <si>
    <t>WALEED</t>
  </si>
  <si>
    <t>MUNIRA</t>
  </si>
  <si>
    <t>جهاد البيطار</t>
  </si>
  <si>
    <t>وفاء نور الدين</t>
  </si>
  <si>
    <t>jehad albetar</t>
  </si>
  <si>
    <t>جهاد دقو</t>
  </si>
  <si>
    <t>سهيله دقو</t>
  </si>
  <si>
    <t>jehad doko</t>
  </si>
  <si>
    <t>جيهان درويش</t>
  </si>
  <si>
    <t>Jehan Darwish</t>
  </si>
  <si>
    <t>Fouzi</t>
  </si>
  <si>
    <t>Monira</t>
  </si>
  <si>
    <t>Era</t>
  </si>
  <si>
    <t>جهان جنن</t>
  </si>
  <si>
    <t>JEHAN JANAN</t>
  </si>
  <si>
    <t>WAJDAN</t>
  </si>
  <si>
    <t>جويل حداد</t>
  </si>
  <si>
    <t>joelle haddad</t>
  </si>
  <si>
    <t>samah</t>
  </si>
  <si>
    <t>جمانه الحمد</t>
  </si>
  <si>
    <t>شبعا</t>
  </si>
  <si>
    <t>JOMANA AL HAMAD</t>
  </si>
  <si>
    <t>HAMAD</t>
  </si>
  <si>
    <t>IDAA</t>
  </si>
  <si>
    <t>كابرييلا منيرجي</t>
  </si>
  <si>
    <t>استوكهولم</t>
  </si>
  <si>
    <t>kabrilla munierji</t>
  </si>
  <si>
    <t>sweden</t>
  </si>
  <si>
    <t>كامل حمود</t>
  </si>
  <si>
    <t>غيثاء</t>
  </si>
  <si>
    <t>Kamel Hamoud</t>
  </si>
  <si>
    <t>Youssef</t>
  </si>
  <si>
    <t>Ghaithaa</t>
  </si>
  <si>
    <t>كميله رشواني</t>
  </si>
  <si>
    <t>kamilaia rashoani</t>
  </si>
  <si>
    <t>othman</t>
  </si>
  <si>
    <t>كرم طه</t>
  </si>
  <si>
    <t>سليمه طه</t>
  </si>
  <si>
    <t>Karam Taha</t>
  </si>
  <si>
    <t>Salema</t>
  </si>
  <si>
    <t>كارين ابو عضل</t>
  </si>
  <si>
    <t>karin abo adal</t>
  </si>
  <si>
    <t>كارمن ابو عسلي</t>
  </si>
  <si>
    <t>karmn abo assaly</t>
  </si>
  <si>
    <t>gorg</t>
  </si>
  <si>
    <t>farza</t>
  </si>
  <si>
    <t>فتات</t>
  </si>
  <si>
    <t>KATEH hamdan</t>
  </si>
  <si>
    <t>fatat</t>
  </si>
  <si>
    <t>كوثر السمان</t>
  </si>
  <si>
    <t>KAWTHAR AL SAMMAN</t>
  </si>
  <si>
    <t>REYAD</t>
  </si>
  <si>
    <t>خديجه الجبر</t>
  </si>
  <si>
    <t>ثلجه عقيل</t>
  </si>
  <si>
    <t>khadeja algabr</t>
  </si>
  <si>
    <t>thalja</t>
  </si>
  <si>
    <t>خديجه درويش</t>
  </si>
  <si>
    <t>الدرباسية</t>
  </si>
  <si>
    <t>khadijeh darwish</t>
  </si>
  <si>
    <t>jamil</t>
  </si>
  <si>
    <t>zainab</t>
  </si>
  <si>
    <t>hasaka</t>
  </si>
  <si>
    <t>خالد عبد العزيز</t>
  </si>
  <si>
    <t>KHALED ABD ALAZIZ</t>
  </si>
  <si>
    <t>TAHANI</t>
  </si>
  <si>
    <t>خالد ديب</t>
  </si>
  <si>
    <t>KHALED DEEB</t>
  </si>
  <si>
    <t>KHEIR EDDIN</t>
  </si>
  <si>
    <t>ANISA</t>
  </si>
  <si>
    <t>خالد طه</t>
  </si>
  <si>
    <t>اديبه</t>
  </si>
  <si>
    <t>KHALED TAH</t>
  </si>
  <si>
    <t>ADEBAH</t>
  </si>
  <si>
    <t>ALKASOA</t>
  </si>
  <si>
    <t>خليل الكالو</t>
  </si>
  <si>
    <t>بكري</t>
  </si>
  <si>
    <t>الباب</t>
  </si>
  <si>
    <t>KHALEL ALKALO</t>
  </si>
  <si>
    <t>BAKRI</t>
  </si>
  <si>
    <t>HALAB</t>
  </si>
  <si>
    <t>خليل حجازي</t>
  </si>
  <si>
    <t>khalil  hijaze</t>
  </si>
  <si>
    <t>amir</t>
  </si>
  <si>
    <t>alhajar al asoad</t>
  </si>
  <si>
    <t>خوله الحفيري</t>
  </si>
  <si>
    <t>khawla alhoufairy</t>
  </si>
  <si>
    <t>mohammed zead</t>
  </si>
  <si>
    <t>خلود الحلبي</t>
  </si>
  <si>
    <t>KHOLOD AL HALABI</t>
  </si>
  <si>
    <t>MAJEDA</t>
  </si>
  <si>
    <t>خلود الوني</t>
  </si>
  <si>
    <t>khuloud  alwanni</t>
  </si>
  <si>
    <t>salma</t>
  </si>
  <si>
    <t>كنده الغربي</t>
  </si>
  <si>
    <t>KINDA AL GHARBY</t>
  </si>
  <si>
    <t>GOURG</t>
  </si>
  <si>
    <t>SAMERAH</t>
  </si>
  <si>
    <t>كنده اشمر</t>
  </si>
  <si>
    <t>محمد حسام الدين</t>
  </si>
  <si>
    <t>KINDA ASHMAR</t>
  </si>
  <si>
    <t>MOHAMAD HUSSAM ALDDIN</t>
  </si>
  <si>
    <t>كنده دوحان</t>
  </si>
  <si>
    <t>سلحب</t>
  </si>
  <si>
    <t>KINDA DOHAN</t>
  </si>
  <si>
    <t>FRIAL</t>
  </si>
  <si>
    <t>SALHAB</t>
  </si>
  <si>
    <t>قصي سعد</t>
  </si>
  <si>
    <t>آمال حسن</t>
  </si>
  <si>
    <t>KOUSIE SAIED</t>
  </si>
  <si>
    <t>SAIED</t>
  </si>
  <si>
    <t>قصي بدران</t>
  </si>
  <si>
    <t>ازهار بدران</t>
  </si>
  <si>
    <t>kusai badran</t>
  </si>
  <si>
    <t>damaskus</t>
  </si>
  <si>
    <t>ليلى رميح</t>
  </si>
  <si>
    <t>هناء غاوجي</t>
  </si>
  <si>
    <t>laila rmeh</t>
  </si>
  <si>
    <t>لمه خاص</t>
  </si>
  <si>
    <t>مختار</t>
  </si>
  <si>
    <t>نهله قاروط</t>
  </si>
  <si>
    <t>LAMA KHASS</t>
  </si>
  <si>
    <t>MKHTAR</t>
  </si>
  <si>
    <t>NAHLAH</t>
  </si>
  <si>
    <t>لمى شيبوب</t>
  </si>
  <si>
    <t>LAMA SHAIBOB</t>
  </si>
  <si>
    <t>FATEN</t>
  </si>
  <si>
    <t>لمياء الاحمد</t>
  </si>
  <si>
    <t>شريفه</t>
  </si>
  <si>
    <t>lameaa alahmad</t>
  </si>
  <si>
    <t>nabeh</t>
  </si>
  <si>
    <t>sharefa</t>
  </si>
  <si>
    <t>لمياء الموسى</t>
  </si>
  <si>
    <t>lameaa almousa</t>
  </si>
  <si>
    <t>aminah</t>
  </si>
  <si>
    <t>لمياء رزوق</t>
  </si>
  <si>
    <t>lameaa razook</t>
  </si>
  <si>
    <t>ismaeel</t>
  </si>
  <si>
    <t>sameah</t>
  </si>
  <si>
    <t>لنا سامو</t>
  </si>
  <si>
    <t>lana samo</t>
  </si>
  <si>
    <t>dala</t>
  </si>
  <si>
    <t>جاسم الجاسم</t>
  </si>
  <si>
    <t>الكسوه</t>
  </si>
  <si>
    <t>lasem aljasem</t>
  </si>
  <si>
    <t>azizah</t>
  </si>
  <si>
    <t>alkwese</t>
  </si>
  <si>
    <t>ليال صبح</t>
  </si>
  <si>
    <t>شبلي</t>
  </si>
  <si>
    <t>layal sobeh</t>
  </si>
  <si>
    <t>shebli</t>
  </si>
  <si>
    <t>لين الحريري</t>
  </si>
  <si>
    <t>LEEN ALARIRI</t>
  </si>
  <si>
    <t>MHD EMAD</t>
  </si>
  <si>
    <t>لين ديب</t>
  </si>
  <si>
    <t>ايفا</t>
  </si>
  <si>
    <t>LEEN DEEP</t>
  </si>
  <si>
    <t>YOUSSEF</t>
  </si>
  <si>
    <t>EVA</t>
  </si>
  <si>
    <t>لين حمصي</t>
  </si>
  <si>
    <t>اليز</t>
  </si>
  <si>
    <t>leen homsi</t>
  </si>
  <si>
    <t>anton</t>
  </si>
  <si>
    <t>aliz</t>
  </si>
  <si>
    <t>لين زغلوله</t>
  </si>
  <si>
    <t>Leen Zaghlouleh</t>
  </si>
  <si>
    <t>لينا عزام</t>
  </si>
  <si>
    <t>سوسن الزين</t>
  </si>
  <si>
    <t>LENA AZAM</t>
  </si>
  <si>
    <t>SAWSAN</t>
  </si>
  <si>
    <t>ليليان عبود</t>
  </si>
  <si>
    <t>اسعاف</t>
  </si>
  <si>
    <t>Lilian Abboud</t>
  </si>
  <si>
    <t>Riad</t>
  </si>
  <si>
    <t>Essaf</t>
  </si>
  <si>
    <t>لينا الخباز</t>
  </si>
  <si>
    <t>اميره اليغشي</t>
  </si>
  <si>
    <t>lina alkhabaz</t>
  </si>
  <si>
    <t>لجين زيدان</t>
  </si>
  <si>
    <t>logain zaidan</t>
  </si>
  <si>
    <t>لبنى صالح</t>
  </si>
  <si>
    <t>زهيره</t>
  </si>
  <si>
    <t>loubna saleh</t>
  </si>
  <si>
    <t>mhd</t>
  </si>
  <si>
    <t>zouhaera</t>
  </si>
  <si>
    <t>لجين غريب</t>
  </si>
  <si>
    <t>loujain ghareb</t>
  </si>
  <si>
    <t>لورا الخلف</t>
  </si>
  <si>
    <t>LOURA AL KALAF</t>
  </si>
  <si>
    <t>YOWSEF</t>
  </si>
  <si>
    <t>WAHEPA</t>
  </si>
  <si>
    <t>لوره حداد</t>
  </si>
  <si>
    <t>عين الريحاني</t>
  </si>
  <si>
    <t>loura hadad</t>
  </si>
  <si>
    <t>suhail</t>
  </si>
  <si>
    <t>لبانه البشير</t>
  </si>
  <si>
    <t>منى البشير</t>
  </si>
  <si>
    <t>lubana  albasher</t>
  </si>
  <si>
    <t>suhel</t>
  </si>
  <si>
    <t>muna</t>
  </si>
  <si>
    <t>لبنى محمود</t>
  </si>
  <si>
    <t>Lubna Mahmoud</t>
  </si>
  <si>
    <t>Maha</t>
  </si>
  <si>
    <t>لجين البني</t>
  </si>
  <si>
    <t>LUGAYN AL BOUNNY</t>
  </si>
  <si>
    <t>IHSSAN</t>
  </si>
  <si>
    <t>K.S.A</t>
  </si>
  <si>
    <t>لجين حسن</t>
  </si>
  <si>
    <t>lujain hasan</t>
  </si>
  <si>
    <t>لجين الجباعي</t>
  </si>
  <si>
    <t>Lujin Aljbaie</t>
  </si>
  <si>
    <t>Enaam</t>
  </si>
  <si>
    <t>محمد عمر غزولي</t>
  </si>
  <si>
    <t>M OMAR GHAZZOULI</t>
  </si>
  <si>
    <t>FARIZ</t>
  </si>
  <si>
    <t>مجدولين شرف الدين</t>
  </si>
  <si>
    <t>ممدوح</t>
  </si>
  <si>
    <t>magdoleen sharaf alden</t>
  </si>
  <si>
    <t>mamdouh</t>
  </si>
  <si>
    <t>مها الحرش</t>
  </si>
  <si>
    <t>maha al harash</t>
  </si>
  <si>
    <t>ghiath</t>
  </si>
  <si>
    <t>مها النحاس</t>
  </si>
  <si>
    <t>maha alnahhas</t>
  </si>
  <si>
    <t>nabila</t>
  </si>
  <si>
    <t>مها مطلق</t>
  </si>
  <si>
    <t>Maha Motulq</t>
  </si>
  <si>
    <t>Moneer</t>
  </si>
  <si>
    <t>Nabilia</t>
  </si>
  <si>
    <t>محي الدين شربجي</t>
  </si>
  <si>
    <t>رغداء المسالخي</t>
  </si>
  <si>
    <t>MAHE ALDEN SHARBAGE</t>
  </si>
  <si>
    <t>MHD MATAAZ</t>
  </si>
  <si>
    <t>RADAA</t>
  </si>
  <si>
    <t>ماهر عبد الملك</t>
  </si>
  <si>
    <t>كهيلا</t>
  </si>
  <si>
    <t>maher abdalmalek</t>
  </si>
  <si>
    <t>kouhaila</t>
  </si>
  <si>
    <t>ماهر الحلبي</t>
  </si>
  <si>
    <t>MAHER ALHALABI</t>
  </si>
  <si>
    <t>MAAMON</t>
  </si>
  <si>
    <t>ماهر الجبان</t>
  </si>
  <si>
    <t>محمدصالح</t>
  </si>
  <si>
    <t>maher aljaban</t>
  </si>
  <si>
    <t>mohamad saleh</t>
  </si>
  <si>
    <t>ماهر حمدان</t>
  </si>
  <si>
    <t>امنه حمدان</t>
  </si>
  <si>
    <t>maher hamdan</t>
  </si>
  <si>
    <t>kassem</t>
  </si>
  <si>
    <t>محمود الخالد</t>
  </si>
  <si>
    <t>MAHMOD ALKHALED</t>
  </si>
  <si>
    <t>LAMIE</t>
  </si>
  <si>
    <t>REEF DAMASCUS</t>
  </si>
  <si>
    <t>محمود مقصوص</t>
  </si>
  <si>
    <t>mahmod maksos</t>
  </si>
  <si>
    <t>محمود صبح</t>
  </si>
  <si>
    <t>MAHMOD SOBH</t>
  </si>
  <si>
    <t>ISA</t>
  </si>
  <si>
    <t>SOAD</t>
  </si>
  <si>
    <t>محمود الاعرج</t>
  </si>
  <si>
    <t>mahmoud alaraj</t>
  </si>
  <si>
    <t>aebtesam</t>
  </si>
  <si>
    <t>منصوره يوسف</t>
  </si>
  <si>
    <t>mahmoud alkhateb</t>
  </si>
  <si>
    <t>mansoura</t>
  </si>
  <si>
    <t>محمود الصبره</t>
  </si>
  <si>
    <t>mahmoud alsabrah</t>
  </si>
  <si>
    <t>layla</t>
  </si>
  <si>
    <t>محمود الوني</t>
  </si>
  <si>
    <t>MAHMOUD ALWANI</t>
  </si>
  <si>
    <t>YASSER</t>
  </si>
  <si>
    <t>LAILA</t>
  </si>
  <si>
    <t>محمود بنيان</t>
  </si>
  <si>
    <t>خديجه جمعه</t>
  </si>
  <si>
    <t>MAHMOUD BENYAN</t>
  </si>
  <si>
    <t>محمود ماجد معترماوي</t>
  </si>
  <si>
    <t>Mahmoud Majid Matermawi</t>
  </si>
  <si>
    <t>Esmail</t>
  </si>
  <si>
    <t>Almarra</t>
  </si>
  <si>
    <t>مي قيس</t>
  </si>
  <si>
    <t>فائده حسين</t>
  </si>
  <si>
    <t>mai kaeis</t>
  </si>
  <si>
    <t>jafaar</t>
  </si>
  <si>
    <t>faeda</t>
  </si>
  <si>
    <t>alkswa</t>
  </si>
  <si>
    <t>مجد الدين طنطه</t>
  </si>
  <si>
    <t>majd  tanta</t>
  </si>
  <si>
    <t>مجد عبد العزيز</t>
  </si>
  <si>
    <t>MAJD ABD AL AZEZ</t>
  </si>
  <si>
    <t>SOULAF</t>
  </si>
  <si>
    <t>مجد ابو صعب</t>
  </si>
  <si>
    <t>الرميلان</t>
  </si>
  <si>
    <t>majd abo saab</t>
  </si>
  <si>
    <t>alrmilan</t>
  </si>
  <si>
    <t>مجد ابو عقل</t>
  </si>
  <si>
    <t xml:space="preserve">majd abou akel  </t>
  </si>
  <si>
    <t xml:space="preserve">sulieman </t>
  </si>
  <si>
    <t xml:space="preserve">amal </t>
  </si>
  <si>
    <t>مجد ابو حجيله</t>
  </si>
  <si>
    <t>طربا</t>
  </si>
  <si>
    <t>Majd AbouHjela</t>
  </si>
  <si>
    <t>Saied</t>
  </si>
  <si>
    <t>Jumana</t>
  </si>
  <si>
    <t>Sweda</t>
  </si>
  <si>
    <t>مجد الدين شلبي</t>
  </si>
  <si>
    <t>Majd aldien Shalabi</t>
  </si>
  <si>
    <t>Mohammad yaser</t>
  </si>
  <si>
    <t>مجد مرعي</t>
  </si>
  <si>
    <t>نظيره</t>
  </si>
  <si>
    <t>MAJD MERAI</t>
  </si>
  <si>
    <t>HOUSSIN</t>
  </si>
  <si>
    <t>NAZIRA</t>
  </si>
  <si>
    <t>مجد نابلسي</t>
  </si>
  <si>
    <t>محمد رفعت</t>
  </si>
  <si>
    <t>امل علوان</t>
  </si>
  <si>
    <t>MAJD NABOULSY</t>
  </si>
  <si>
    <t>مجد السوطري</t>
  </si>
  <si>
    <t>majeed sotri</t>
  </si>
  <si>
    <t>safa</t>
  </si>
  <si>
    <t>مكرم شيخ اكريم</t>
  </si>
  <si>
    <t>makaram  shekh akrayem</t>
  </si>
  <si>
    <t xml:space="preserve">mohammad nabil </t>
  </si>
  <si>
    <t xml:space="preserve">nawal </t>
  </si>
  <si>
    <t>ملاك عبويني</t>
  </si>
  <si>
    <t>باحثه</t>
  </si>
  <si>
    <t>MALAK ABWINI</t>
  </si>
  <si>
    <t>BEHITH</t>
  </si>
  <si>
    <t>ملاذ سعد الدين</t>
  </si>
  <si>
    <t>malaz saed aldeen</t>
  </si>
  <si>
    <t>basher</t>
  </si>
  <si>
    <t>moemna</t>
  </si>
  <si>
    <t>مامون غضبان</t>
  </si>
  <si>
    <t>MAMOWN GHADBAN</t>
  </si>
  <si>
    <t>FZIZEH</t>
  </si>
  <si>
    <t>مناف البني</t>
  </si>
  <si>
    <t>Manaf Al-Bunni</t>
  </si>
  <si>
    <t>Manar</t>
  </si>
  <si>
    <t>Nisreen</t>
  </si>
  <si>
    <t>منال البعيني</t>
  </si>
  <si>
    <t>ذوقان</t>
  </si>
  <si>
    <t>فرحا البعيني</t>
  </si>
  <si>
    <t>MANAI AIBAENI</t>
  </si>
  <si>
    <t>THOKAN</t>
  </si>
  <si>
    <t>FARHA</t>
  </si>
  <si>
    <t>DAMACUS</t>
  </si>
  <si>
    <t>منال علمي</t>
  </si>
  <si>
    <t>MANAL ALMI</t>
  </si>
  <si>
    <t>FADWA</t>
  </si>
  <si>
    <t>منال عم علي</t>
  </si>
  <si>
    <t>manal am ali</t>
  </si>
  <si>
    <t>aesam</t>
  </si>
  <si>
    <t>منار الشعيبي</t>
  </si>
  <si>
    <t>Manar  Al shoaibi</t>
  </si>
  <si>
    <t>mayaden</t>
  </si>
  <si>
    <t>منار حمزه</t>
  </si>
  <si>
    <t>manar hamzeh</t>
  </si>
  <si>
    <t>aref</t>
  </si>
  <si>
    <t>awatif</t>
  </si>
  <si>
    <t>ranous</t>
  </si>
  <si>
    <t>مرح الجوهري</t>
  </si>
  <si>
    <t>ايمان زرقطه</t>
  </si>
  <si>
    <t>marah aljouhary</t>
  </si>
  <si>
    <t>damascue</t>
  </si>
  <si>
    <t>مرح السهوي</t>
  </si>
  <si>
    <t>جوزيف</t>
  </si>
  <si>
    <t>الهيت</t>
  </si>
  <si>
    <t>marah alsahwi</t>
  </si>
  <si>
    <t>jozif</t>
  </si>
  <si>
    <t>souzan</t>
  </si>
  <si>
    <t>alheeth</t>
  </si>
  <si>
    <t>مرح حسن</t>
  </si>
  <si>
    <t>Marah Hasan</t>
  </si>
  <si>
    <t>Mohamad Kheer</t>
  </si>
  <si>
    <t>مرح منصور</t>
  </si>
  <si>
    <t>محمد عرفات</t>
  </si>
  <si>
    <t>marah mansour</t>
  </si>
  <si>
    <t>mohamad arafaat</t>
  </si>
  <si>
    <t>gehan</t>
  </si>
  <si>
    <t>مرح شيخ البلد</t>
  </si>
  <si>
    <t>marah shekh albald</t>
  </si>
  <si>
    <t>gheath</t>
  </si>
  <si>
    <t>مرام ابو لحاف</t>
  </si>
  <si>
    <t>maram abo lhaf</t>
  </si>
  <si>
    <t>lena</t>
  </si>
  <si>
    <t>مرام القدور</t>
  </si>
  <si>
    <t>انصاف العلوش</t>
  </si>
  <si>
    <t>MARAM ALKADDOUR</t>
  </si>
  <si>
    <t>MOUSAB</t>
  </si>
  <si>
    <t>ENSAF</t>
  </si>
  <si>
    <t>مرام دالي كباب</t>
  </si>
  <si>
    <t>حنان أشرفاني</t>
  </si>
  <si>
    <t>maram daly kabab</t>
  </si>
  <si>
    <t>مرام دمشقي</t>
  </si>
  <si>
    <t>maram dimashky</t>
  </si>
  <si>
    <t>mazher</t>
  </si>
  <si>
    <t>meriam</t>
  </si>
  <si>
    <t>مرام مصري</t>
  </si>
  <si>
    <t>MARAM MASRI</t>
  </si>
  <si>
    <t>MOHAMAD YASER</t>
  </si>
  <si>
    <t>مرام صاطور</t>
  </si>
  <si>
    <t>الحريف</t>
  </si>
  <si>
    <t>maram satour</t>
  </si>
  <si>
    <t>harrif</t>
  </si>
  <si>
    <t>مرام زند الحديد</t>
  </si>
  <si>
    <t>maram zend alhadid</t>
  </si>
  <si>
    <t>27/7/1996</t>
  </si>
  <si>
    <t>مريم نكز</t>
  </si>
  <si>
    <t>MARIAM NAKKEZ</t>
  </si>
  <si>
    <t>مريم شعبان</t>
  </si>
  <si>
    <t>mariam shaaban</t>
  </si>
  <si>
    <t>abdulrahamn</t>
  </si>
  <si>
    <t>Kefah</t>
  </si>
  <si>
    <t>ماريانا ابو حيدر</t>
  </si>
  <si>
    <t>mariana abo hadir</t>
  </si>
  <si>
    <t>najib</t>
  </si>
  <si>
    <t>مارلين اسعد</t>
  </si>
  <si>
    <t>Marleen Asaad</t>
  </si>
  <si>
    <t>Rabeaa</t>
  </si>
  <si>
    <t>ماري ابو عراج</t>
  </si>
  <si>
    <t>شروق</t>
  </si>
  <si>
    <t>Marry Abu Arraj</t>
  </si>
  <si>
    <t>Thaer</t>
  </si>
  <si>
    <t>Shorouq</t>
  </si>
  <si>
    <t>مروه الفتيح</t>
  </si>
  <si>
    <t>أمير</t>
  </si>
  <si>
    <t>marwa alftayeh</t>
  </si>
  <si>
    <t>ameer</t>
  </si>
  <si>
    <t>مروه المجذوب</t>
  </si>
  <si>
    <t>MARWA ALMAJTHOUP</t>
  </si>
  <si>
    <t>LAYLA</t>
  </si>
  <si>
    <t>مروه الموصلي</t>
  </si>
  <si>
    <t>marwa almosale</t>
  </si>
  <si>
    <t>nader</t>
  </si>
  <si>
    <t>fatin</t>
  </si>
  <si>
    <t>mokhaem alyarmok</t>
  </si>
  <si>
    <t>مروه مرعي</t>
  </si>
  <si>
    <t>MARWA MERIE</t>
  </si>
  <si>
    <t>مروه شمس الدين</t>
  </si>
  <si>
    <t>ثرى</t>
  </si>
  <si>
    <t>marwa shams aldeen</t>
  </si>
  <si>
    <t>thara</t>
  </si>
  <si>
    <t>مروه يحيى</t>
  </si>
  <si>
    <t>منصف</t>
  </si>
  <si>
    <t>marwa yahia</t>
  </si>
  <si>
    <t>monsef</t>
  </si>
  <si>
    <t>مروان الكيلاني</t>
  </si>
  <si>
    <t>كفرين</t>
  </si>
  <si>
    <t>marwan alkelany</t>
  </si>
  <si>
    <t>alkfren</t>
  </si>
  <si>
    <t>مروان لوزه</t>
  </si>
  <si>
    <t>قمر حمزه</t>
  </si>
  <si>
    <t>MARWAN LOUZEH</t>
  </si>
  <si>
    <t>QAMAR</t>
  </si>
  <si>
    <t>مايا ابو شاح</t>
  </si>
  <si>
    <t>عاليه</t>
  </si>
  <si>
    <t>maya abou shah</t>
  </si>
  <si>
    <t>libanon</t>
  </si>
  <si>
    <t>مايا اللحام</t>
  </si>
  <si>
    <t>maya allaham</t>
  </si>
  <si>
    <t>مايا الشاعر</t>
  </si>
  <si>
    <t>معلولا</t>
  </si>
  <si>
    <t>Maya Alshaer</t>
  </si>
  <si>
    <t>Ibrahim</t>
  </si>
  <si>
    <t>Roula</t>
  </si>
  <si>
    <t>Maaloula</t>
  </si>
  <si>
    <t>مايا ايوب</t>
  </si>
  <si>
    <t>انطوان</t>
  </si>
  <si>
    <t>maya ayoub</t>
  </si>
  <si>
    <t>antoan</t>
  </si>
  <si>
    <t>مايا مراد</t>
  </si>
  <si>
    <t>المالكيه</t>
  </si>
  <si>
    <t>MAYA MURAD</t>
  </si>
  <si>
    <t>ABDULLAH</t>
  </si>
  <si>
    <t>HADYA</t>
  </si>
  <si>
    <t>ALHASKA</t>
  </si>
  <si>
    <t>مياده شحود</t>
  </si>
  <si>
    <t>محمد غازي</t>
  </si>
  <si>
    <t>وجيهه</t>
  </si>
  <si>
    <t>Mayada Shahoud</t>
  </si>
  <si>
    <t>MohamadGhazi</t>
  </si>
  <si>
    <t>Wajeha</t>
  </si>
  <si>
    <t>مياس عبود</t>
  </si>
  <si>
    <t>سناء معلا</t>
  </si>
  <si>
    <t>MAYAS ABOUD</t>
  </si>
  <si>
    <t>MOUHAMED</t>
  </si>
  <si>
    <t>ميسم الرفاعي</t>
  </si>
  <si>
    <t>maysam alrefaie</t>
  </si>
  <si>
    <t>mhd issa</t>
  </si>
  <si>
    <t>rabah</t>
  </si>
  <si>
    <t>ميسون عفا الرفاعي</t>
  </si>
  <si>
    <t>ختام جمعان</t>
  </si>
  <si>
    <t>mayson afa alrifaee</t>
  </si>
  <si>
    <t>mhd kher</t>
  </si>
  <si>
    <t>khitam</t>
  </si>
  <si>
    <t>damas surbub</t>
  </si>
  <si>
    <t>ميسون تركماني</t>
  </si>
  <si>
    <t>محمد سليم</t>
  </si>
  <si>
    <t>mayson tourkmane</t>
  </si>
  <si>
    <t>mhd salim</t>
  </si>
  <si>
    <t>مازن عامر</t>
  </si>
  <si>
    <t>بنيا السليمان</t>
  </si>
  <si>
    <t>MAZEN AMER</t>
  </si>
  <si>
    <t>BANIA</t>
  </si>
  <si>
    <t>مازن نصر</t>
  </si>
  <si>
    <t>جدعان</t>
  </si>
  <si>
    <t>هديه نصر</t>
  </si>
  <si>
    <t>mazen naser</t>
  </si>
  <si>
    <t>gadaan</t>
  </si>
  <si>
    <t>مدين عبد السلام</t>
  </si>
  <si>
    <t>MEDIAN  ABDULLSALAM</t>
  </si>
  <si>
    <t>AFAF</t>
  </si>
  <si>
    <t>HAZRAMA</t>
  </si>
  <si>
    <t>مريام شكري</t>
  </si>
  <si>
    <t>محمد خيري</t>
  </si>
  <si>
    <t>نفيسه</t>
  </si>
  <si>
    <t>meryam shkry</t>
  </si>
  <si>
    <t>mhd khery</t>
  </si>
  <si>
    <t>nafeseh</t>
  </si>
  <si>
    <t>ميريهان المسالخي</t>
  </si>
  <si>
    <t>MERYHAN ALMASALKHI</t>
  </si>
  <si>
    <t>MOHAMAD WALEED</t>
  </si>
  <si>
    <t>محمد مسعود</t>
  </si>
  <si>
    <t>mhamaed  massoud</t>
  </si>
  <si>
    <t>fadea</t>
  </si>
  <si>
    <t>محمد عدنان تقي الدين</t>
  </si>
  <si>
    <t>mhd adnan taki eddin</t>
  </si>
  <si>
    <t>محمد عربي الكناني</t>
  </si>
  <si>
    <t>محمد هاني</t>
  </si>
  <si>
    <t>MHD ARABI AL KANNANI</t>
  </si>
  <si>
    <t>MHD HANI</t>
  </si>
  <si>
    <t>محمد عماد الخضري</t>
  </si>
  <si>
    <t>فاتن دبوره</t>
  </si>
  <si>
    <t>mhd emad alkhoudare</t>
  </si>
  <si>
    <t>محمد فهد شالاتي</t>
  </si>
  <si>
    <t>mhd fahad shalaty</t>
  </si>
  <si>
    <t>mhd majed</t>
  </si>
  <si>
    <t>محمد فراس العزي</t>
  </si>
  <si>
    <t>احمد هشام</t>
  </si>
  <si>
    <t>دمسق</t>
  </si>
  <si>
    <t>MHD FIRAS ALAZI</t>
  </si>
  <si>
    <t>AHMAD HESHAM</t>
  </si>
  <si>
    <t>ROBA</t>
  </si>
  <si>
    <t>محمد حمزه سكينه</t>
  </si>
  <si>
    <t>MHD HAMZA SAKINA</t>
  </si>
  <si>
    <t>AZHAR</t>
  </si>
  <si>
    <t>محمد خالد خولي</t>
  </si>
  <si>
    <t>mhd khaled khowle</t>
  </si>
  <si>
    <t>mouataz</t>
  </si>
  <si>
    <t>nasebah</t>
  </si>
  <si>
    <t>darya</t>
  </si>
  <si>
    <t>محمد ميسات سنيطر</t>
  </si>
  <si>
    <t>MHD MAYSAT SANTER</t>
  </si>
  <si>
    <t>TAYSER</t>
  </si>
  <si>
    <t>MALAK</t>
  </si>
  <si>
    <t>محمد نور بكيره</t>
  </si>
  <si>
    <t>لقمان</t>
  </si>
  <si>
    <t>غاده بكيره</t>
  </si>
  <si>
    <t>mhd nour bkera</t>
  </si>
  <si>
    <t>lokman</t>
  </si>
  <si>
    <t>محمد قصي المعلم</t>
  </si>
  <si>
    <t>نرمان</t>
  </si>
  <si>
    <t>MHD QUSSAI ALMUALLEM</t>
  </si>
  <si>
    <t>NASSER</t>
  </si>
  <si>
    <t>NARMAN</t>
  </si>
  <si>
    <t>محمد راشد كبريتي</t>
  </si>
  <si>
    <t>mhd rashed kabarete</t>
  </si>
  <si>
    <t>محمد سلمان الدراس</t>
  </si>
  <si>
    <t>فاطمه الميس</t>
  </si>
  <si>
    <t>MHD SALMAN ALDARRAS</t>
  </si>
  <si>
    <t>SHEKRE</t>
  </si>
  <si>
    <t>محمد سمهر محايري</t>
  </si>
  <si>
    <t>شهير</t>
  </si>
  <si>
    <t>MHD SAMHAR MAHAIRI</t>
  </si>
  <si>
    <t>SHAHIR</t>
  </si>
  <si>
    <t>محمد شاكر السبيني</t>
  </si>
  <si>
    <t>mhd shaker alsbainy</t>
  </si>
  <si>
    <t>suria</t>
  </si>
  <si>
    <t>محمد وائل برازي</t>
  </si>
  <si>
    <t>MHD Wael Barazi</t>
  </si>
  <si>
    <t>MDH Eid</t>
  </si>
  <si>
    <t>محمد يمان كواره</t>
  </si>
  <si>
    <t>MHD YAMAN KAWARA</t>
  </si>
  <si>
    <t>محمد يزن مجركش</t>
  </si>
  <si>
    <t>mhd yazan mojarkesh</t>
  </si>
  <si>
    <t>محمد غيث الشوا</t>
  </si>
  <si>
    <t>MHD.GHAITH ALSHAWA</t>
  </si>
  <si>
    <t>محمد معروف المسدى</t>
  </si>
  <si>
    <t>mhmad marof almsadi</t>
  </si>
  <si>
    <t>ميسر غريري</t>
  </si>
  <si>
    <t>فاطمه عبد الباري</t>
  </si>
  <si>
    <t>miasar ghriri</t>
  </si>
  <si>
    <t>fatemh</t>
  </si>
  <si>
    <t>محمد خضر</t>
  </si>
  <si>
    <t>مخيم جرمانا</t>
  </si>
  <si>
    <t>MIHAMMAD KHUDER</t>
  </si>
  <si>
    <t>KHTAM</t>
  </si>
  <si>
    <t>معاذ الباشا</t>
  </si>
  <si>
    <t>moaaz albasha</t>
  </si>
  <si>
    <t>nabea</t>
  </si>
  <si>
    <t>artooz</t>
  </si>
  <si>
    <t>معاذ مستو</t>
  </si>
  <si>
    <t>moaaz mesto</t>
  </si>
  <si>
    <t>abd alghani</t>
  </si>
  <si>
    <t>ref damascus</t>
  </si>
  <si>
    <t>موده قاسم</t>
  </si>
  <si>
    <t>moada kassem</t>
  </si>
  <si>
    <t>feras</t>
  </si>
  <si>
    <t>aenaam</t>
  </si>
  <si>
    <t>مؤيد الحناوي</t>
  </si>
  <si>
    <t>Moayad henawe</t>
  </si>
  <si>
    <t>mohab</t>
  </si>
  <si>
    <t>محمد العماري</t>
  </si>
  <si>
    <t>عانه</t>
  </si>
  <si>
    <t>mohamad  alamare</t>
  </si>
  <si>
    <t>salih</t>
  </si>
  <si>
    <t>aana</t>
  </si>
  <si>
    <t>alalea</t>
  </si>
  <si>
    <t xml:space="preserve">mohamad  ali </t>
  </si>
  <si>
    <t>ghatfan</t>
  </si>
  <si>
    <t>jedda</t>
  </si>
  <si>
    <t>محمد الشاعر</t>
  </si>
  <si>
    <t>mohamad al shaer</t>
  </si>
  <si>
    <t>syri</t>
  </si>
  <si>
    <t>محمد البلح</t>
  </si>
  <si>
    <t>MOHAMAD ALBALAH</t>
  </si>
  <si>
    <t>FAHED</t>
  </si>
  <si>
    <t>MOHAMAD ALOUSH</t>
  </si>
  <si>
    <t>MANAR</t>
  </si>
  <si>
    <t>محمد الطويل</t>
  </si>
  <si>
    <t>mohamad altawil</t>
  </si>
  <si>
    <t>naeem</t>
  </si>
  <si>
    <t>rola</t>
  </si>
  <si>
    <t>محمد الوادي</t>
  </si>
  <si>
    <t>الجيداء الوادي</t>
  </si>
  <si>
    <t>MOHAMAD ALWADI</t>
  </si>
  <si>
    <t>ALJEDAA</t>
  </si>
  <si>
    <t>AKRAPA</t>
  </si>
  <si>
    <t>محمد عامر حمصي</t>
  </si>
  <si>
    <t>Mohamad Amer Homsi</t>
  </si>
  <si>
    <t>Heba</t>
  </si>
  <si>
    <t>محمد انس صرصر</t>
  </si>
  <si>
    <t>Mohamad Anas  Sarsar</t>
  </si>
  <si>
    <t>Yaser</t>
  </si>
  <si>
    <t>Nahla</t>
  </si>
  <si>
    <t>محمد عرفه</t>
  </si>
  <si>
    <t>MOHAMAD ARFA</t>
  </si>
  <si>
    <t>ABD ALKADER</t>
  </si>
  <si>
    <t>محمد بلال الفيل</t>
  </si>
  <si>
    <t>MOHAMAD BELAL ALFEL</t>
  </si>
  <si>
    <t>EYAD</t>
  </si>
  <si>
    <t>محمد بلال رميح</t>
  </si>
  <si>
    <t>mohamad belal rmiah</t>
  </si>
  <si>
    <t>محمد دنون</t>
  </si>
  <si>
    <t>فهميه زريق</t>
  </si>
  <si>
    <t>MOHAMAD DANOUN</t>
  </si>
  <si>
    <t>FAHMIA</t>
  </si>
  <si>
    <t>محمد غياث دعبول</t>
  </si>
  <si>
    <t>محمد منذر</t>
  </si>
  <si>
    <t>mohamad ghaeath daboul</t>
  </si>
  <si>
    <t>moahamad monzr</t>
  </si>
  <si>
    <t>maysoun</t>
  </si>
  <si>
    <t>محمد جرري</t>
  </si>
  <si>
    <t>ياسمين</t>
  </si>
  <si>
    <t>Mohamad Jarary</t>
  </si>
  <si>
    <t>Kheder</t>
  </si>
  <si>
    <t>Yasmin</t>
  </si>
  <si>
    <t>Salamieah</t>
  </si>
  <si>
    <t>محمد كريم</t>
  </si>
  <si>
    <t>mohamad karim</t>
  </si>
  <si>
    <t>zakria</t>
  </si>
  <si>
    <t>bit sahem</t>
  </si>
  <si>
    <t>محمد خالد الشعار</t>
  </si>
  <si>
    <t>MOHAMAD KHALED AL SHAAR</t>
  </si>
  <si>
    <t>MOHAMAD  GAMAL</t>
  </si>
  <si>
    <t>محمد خولي</t>
  </si>
  <si>
    <t>mohamad khouly</t>
  </si>
  <si>
    <t>ramz</t>
  </si>
  <si>
    <t>محمد ماهر رزمه</t>
  </si>
  <si>
    <t>MOHAMAD MAHER RAZMEH</t>
  </si>
  <si>
    <t>محمد مازن الباشا</t>
  </si>
  <si>
    <t>mohamad mazen albasha</t>
  </si>
  <si>
    <t>mohamad hicham</t>
  </si>
  <si>
    <t>maissa</t>
  </si>
  <si>
    <t>محمد مازن كيلارجي</t>
  </si>
  <si>
    <t>MOHAMAD MAZEN KILARJI</t>
  </si>
  <si>
    <t>محمد مصطفى الميداني</t>
  </si>
  <si>
    <t>mohamad mostafa almidani</t>
  </si>
  <si>
    <t>محمد عباده الحرش</t>
  </si>
  <si>
    <t>mohamad obada al harash</t>
  </si>
  <si>
    <t>mhd sameer</t>
  </si>
  <si>
    <t>محمد رائد خربوطلي</t>
  </si>
  <si>
    <t>mohamad raed kharbotli</t>
  </si>
  <si>
    <t>mohamad osama</t>
  </si>
  <si>
    <t>howida malas</t>
  </si>
  <si>
    <t>محمد رامز النحلاوي</t>
  </si>
  <si>
    <t>mohamad ramez alnhalawi</t>
  </si>
  <si>
    <t>محمد رامي الحلاب</t>
  </si>
  <si>
    <t>وفاء الجاويش</t>
  </si>
  <si>
    <t>MOHAMAD RAMI ALHALLAB</t>
  </si>
  <si>
    <t>MOHAMAD ALI</t>
  </si>
  <si>
    <t>محمد رضا الكلاس</t>
  </si>
  <si>
    <t xml:space="preserve">mohamad reda  alkallas </t>
  </si>
  <si>
    <t xml:space="preserve">ahmad </t>
  </si>
  <si>
    <t>myssa</t>
  </si>
  <si>
    <t>محمد سواح</t>
  </si>
  <si>
    <t>اناس</t>
  </si>
  <si>
    <t>mohamad sawah</t>
  </si>
  <si>
    <t>mattaz</t>
  </si>
  <si>
    <t>inas</t>
  </si>
  <si>
    <t>محمد يمان زعيتر</t>
  </si>
  <si>
    <t>MOHAMAD YAMAN ZOAITER</t>
  </si>
  <si>
    <t>ABD ALHAKIM</t>
  </si>
  <si>
    <t>محمد ياسين كسكين</t>
  </si>
  <si>
    <t>mohamad yasin kaskin</t>
  </si>
  <si>
    <t>mhd yaser</t>
  </si>
  <si>
    <t>محمد ياسر النابلسي</t>
  </si>
  <si>
    <t>MOHAMAD YASSER AL NABLSI</t>
  </si>
  <si>
    <t>ABIER</t>
  </si>
  <si>
    <t>محمد يزبك</t>
  </si>
  <si>
    <t>mohamad yazbak</t>
  </si>
  <si>
    <t>Rafek</t>
  </si>
  <si>
    <t>Ebtesam</t>
  </si>
  <si>
    <t>السعوديه</t>
  </si>
  <si>
    <t>Mohamed Elsayed Hassan</t>
  </si>
  <si>
    <t>Hassan</t>
  </si>
  <si>
    <t>Saudi Arabia</t>
  </si>
  <si>
    <t>محمد فوزي اصفري</t>
  </si>
  <si>
    <t>عطاف نجاري</t>
  </si>
  <si>
    <t>MOHAMED FAWZI ASFARI</t>
  </si>
  <si>
    <t>محمد غيث العلبي</t>
  </si>
  <si>
    <t>زاهيه</t>
  </si>
  <si>
    <t>MOHAMED GHAITH  AL OLABL</t>
  </si>
  <si>
    <t>KHALDOUN</t>
  </si>
  <si>
    <t>ZAHIA</t>
  </si>
  <si>
    <t>محمد مازن عنيز</t>
  </si>
  <si>
    <t>حمزه</t>
  </si>
  <si>
    <t>mohamed mazen onaiz</t>
  </si>
  <si>
    <t>hamzah</t>
  </si>
  <si>
    <t>محمد معلا</t>
  </si>
  <si>
    <t>الطواحين</t>
  </si>
  <si>
    <t>mohamed mulaa</t>
  </si>
  <si>
    <t>thabet</t>
  </si>
  <si>
    <t>nahe</t>
  </si>
  <si>
    <t>محمد بالوش</t>
  </si>
  <si>
    <t>mohammad  balosh</t>
  </si>
  <si>
    <t>abd alnhsir</t>
  </si>
  <si>
    <t>محمد فارس</t>
  </si>
  <si>
    <t>شهيره دحروج</t>
  </si>
  <si>
    <t>MOHAMMAD  FARES</t>
  </si>
  <si>
    <t xml:space="preserve">SHAHIRA </t>
  </si>
  <si>
    <t>محمد رباح</t>
  </si>
  <si>
    <t>mohammad  rabah</t>
  </si>
  <si>
    <t xml:space="preserve">Mohammad  Ramadan </t>
  </si>
  <si>
    <t>Emad</t>
  </si>
  <si>
    <t>محمد شحود</t>
  </si>
  <si>
    <t>ناجيا</t>
  </si>
  <si>
    <t>Mohammad  Shahoud</t>
  </si>
  <si>
    <t>Mohsean</t>
  </si>
  <si>
    <t>Najea</t>
  </si>
  <si>
    <t>محمد توكز</t>
  </si>
  <si>
    <t>mohammad  toukoz</t>
  </si>
  <si>
    <t>hwam</t>
  </si>
  <si>
    <t>محمد عبد الرزاق</t>
  </si>
  <si>
    <t>ليبية</t>
  </si>
  <si>
    <t>MOHAMMAD ABDULRAZAQ</t>
  </si>
  <si>
    <t>LABEBAH</t>
  </si>
  <si>
    <t>محمد العسه</t>
  </si>
  <si>
    <t>MOHAMMAD AL ASSEH</t>
  </si>
  <si>
    <t>MHD FOUAD</t>
  </si>
  <si>
    <t>محمد الغاوي</t>
  </si>
  <si>
    <t>اناث</t>
  </si>
  <si>
    <t>MOHAMMAD ALGHAWA</t>
  </si>
  <si>
    <t>HAMZA</t>
  </si>
  <si>
    <t>ENASA</t>
  </si>
  <si>
    <t>محمد الكنج</t>
  </si>
  <si>
    <t>mohammad alkanj</t>
  </si>
  <si>
    <t>hamdo</t>
  </si>
  <si>
    <t>محمد اللحام</t>
  </si>
  <si>
    <t>mohammad allahham</t>
  </si>
  <si>
    <t>mhd kheir</t>
  </si>
  <si>
    <t>rouaida</t>
  </si>
  <si>
    <t>محمد الملط</t>
  </si>
  <si>
    <t>محمدياسين</t>
  </si>
  <si>
    <t>mohammad almalt</t>
  </si>
  <si>
    <t>mohammad yaseen</t>
  </si>
  <si>
    <t>محمد ايمن دركشلي</t>
  </si>
  <si>
    <t>MOHAMMAD AYMAN DARKASHLI</t>
  </si>
  <si>
    <t>MOHAMMAD SAMER</t>
  </si>
  <si>
    <t>محمد بكر</t>
  </si>
  <si>
    <t>وفاء الدبس</t>
  </si>
  <si>
    <t>mohammad baker</t>
  </si>
  <si>
    <t>محمد دعاس</t>
  </si>
  <si>
    <t>MOHAMMAD DAAS</t>
  </si>
  <si>
    <t>محمد حمدون</t>
  </si>
  <si>
    <t>mohammad hamdoun</t>
  </si>
  <si>
    <t>aml</t>
  </si>
  <si>
    <t>محمد جعباص</t>
  </si>
  <si>
    <t>رسلان</t>
  </si>
  <si>
    <t>سبينة الكبرى</t>
  </si>
  <si>
    <t>mohammad jaabaas</t>
  </si>
  <si>
    <t>ruslan</t>
  </si>
  <si>
    <t>alsbina</t>
  </si>
  <si>
    <t>محمد كبول</t>
  </si>
  <si>
    <t>MOHAMMAD KABOUL</t>
  </si>
  <si>
    <t>FARED</t>
  </si>
  <si>
    <t>NAELA</t>
  </si>
  <si>
    <t>محمد قاروط</t>
  </si>
  <si>
    <t>سروه الميداني</t>
  </si>
  <si>
    <t>mohammad karout</t>
  </si>
  <si>
    <t>sarwa</t>
  </si>
  <si>
    <t>damascus1988</t>
  </si>
  <si>
    <t>محمد محايري</t>
  </si>
  <si>
    <t>قمرابو خبصه</t>
  </si>
  <si>
    <t>Mohammad Mahairi</t>
  </si>
  <si>
    <t>Haytham</t>
  </si>
  <si>
    <t>Kamar</t>
  </si>
  <si>
    <t>محمد رشيد اصلان</t>
  </si>
  <si>
    <t>Mohammad Rasheed Asslan</t>
  </si>
  <si>
    <t>Omar</t>
  </si>
  <si>
    <t>Enas</t>
  </si>
  <si>
    <t>محمد سعيد الحلاق</t>
  </si>
  <si>
    <t>MOHAMMAD SAED ALHALAK</t>
  </si>
  <si>
    <t>MOHAMMAD ADNAN</t>
  </si>
  <si>
    <t>RWEDA</t>
  </si>
  <si>
    <t>محمد سامر الزيات</t>
  </si>
  <si>
    <t>mohammad samer alzeyat</t>
  </si>
  <si>
    <t>محمد شلهوم</t>
  </si>
  <si>
    <t>تلفيتا</t>
  </si>
  <si>
    <t>mohammad shlhoom</t>
  </si>
  <si>
    <t>mrwan</t>
  </si>
  <si>
    <t>محمد طلال دياب</t>
  </si>
  <si>
    <t>MOHAMMAD TALAL DIAB</t>
  </si>
  <si>
    <t>MAHMOAD</t>
  </si>
  <si>
    <t>محمد ثائر قطان</t>
  </si>
  <si>
    <t>الميدان</t>
  </si>
  <si>
    <t>mohammad thaer kattan</t>
  </si>
  <si>
    <t>محمد ياسين امون</t>
  </si>
  <si>
    <t xml:space="preserve">MOHAMMAD YASEEN  AMON </t>
  </si>
  <si>
    <t xml:space="preserve">MAMON </t>
  </si>
  <si>
    <t xml:space="preserve">ZAINAB </t>
  </si>
  <si>
    <t>محمد زعيتر</t>
  </si>
  <si>
    <t>mohammad zouetar</t>
  </si>
  <si>
    <t>abd alstar</t>
  </si>
  <si>
    <t>محمد القابو ني</t>
  </si>
  <si>
    <t>خلود الصائغي</t>
  </si>
  <si>
    <t>مكه المكرمه</t>
  </si>
  <si>
    <t>Mohammed Alkabouni</t>
  </si>
  <si>
    <t>Yhya</t>
  </si>
  <si>
    <t>Khoulod</t>
  </si>
  <si>
    <t>محمد حارث الزعبي</t>
  </si>
  <si>
    <t>Mohammed Harit  Al Zoubi</t>
  </si>
  <si>
    <t>AbdulWahab</t>
  </si>
  <si>
    <t>MOHAMMED MOHAMMED</t>
  </si>
  <si>
    <t>ATA</t>
  </si>
  <si>
    <t>JARAMANA</t>
  </si>
  <si>
    <t>مهند الحمصي</t>
  </si>
  <si>
    <t>mohanad homsi</t>
  </si>
  <si>
    <t>mufak</t>
  </si>
  <si>
    <t>jomana</t>
  </si>
  <si>
    <t>محمد الدرع</t>
  </si>
  <si>
    <t>MOHANNAD aldera</t>
  </si>
  <si>
    <t>yassen</t>
  </si>
  <si>
    <t>مهند الحلاق</t>
  </si>
  <si>
    <t>MOHANNAD ALHALAK</t>
  </si>
  <si>
    <t>ISAAM</t>
  </si>
  <si>
    <t>محمد وليد توبان</t>
  </si>
  <si>
    <t>MOHD WALID TOUBAN</t>
  </si>
  <si>
    <t>Mohmad Ali</t>
  </si>
  <si>
    <t>Faeaz</t>
  </si>
  <si>
    <t>Rodena</t>
  </si>
  <si>
    <t>مهند احمد</t>
  </si>
  <si>
    <t>MOHNAD AHMAD</t>
  </si>
  <si>
    <t>MHMAD</t>
  </si>
  <si>
    <t>NADWA</t>
  </si>
  <si>
    <t>منى القده</t>
  </si>
  <si>
    <t>نورالهدى</t>
  </si>
  <si>
    <t>mona alkdah</t>
  </si>
  <si>
    <t>soleman</t>
  </si>
  <si>
    <t>nour alhoda</t>
  </si>
  <si>
    <t>منذر هيشان</t>
  </si>
  <si>
    <t>عربيه</t>
  </si>
  <si>
    <t>monzer heshan</t>
  </si>
  <si>
    <t>arabea</t>
  </si>
  <si>
    <t>Domaer</t>
  </si>
  <si>
    <t>مصطفى عثمان</t>
  </si>
  <si>
    <t>mostafa osman</t>
  </si>
  <si>
    <t>abd alghane</t>
  </si>
  <si>
    <t>arbeed</t>
  </si>
  <si>
    <t>مؤيد الكباريتي</t>
  </si>
  <si>
    <t>وسام</t>
  </si>
  <si>
    <t>moued kabarity</t>
  </si>
  <si>
    <t>wesam</t>
  </si>
  <si>
    <t>مفيده الحوري</t>
  </si>
  <si>
    <t>moufeda alhouri</t>
  </si>
  <si>
    <t>abd alwahab</t>
  </si>
  <si>
    <t>rawda</t>
  </si>
  <si>
    <t>محمد النهار</t>
  </si>
  <si>
    <t>mouhamad alnahar</t>
  </si>
  <si>
    <t>abd almotaleb</t>
  </si>
  <si>
    <t>محمد بصبوص</t>
  </si>
  <si>
    <t>mouhamad basbous</t>
  </si>
  <si>
    <t>alkiswa</t>
  </si>
  <si>
    <t>محمد غياث القحف</t>
  </si>
  <si>
    <t>mouhamed gheath alkahaf</t>
  </si>
  <si>
    <t>mhd hasan</t>
  </si>
  <si>
    <t>محمد حسن النونو</t>
  </si>
  <si>
    <t>mouhamed hasan alnouno</t>
  </si>
  <si>
    <t>ehsan</t>
  </si>
  <si>
    <t>.ahrea</t>
  </si>
  <si>
    <t>mouhamed housen</t>
  </si>
  <si>
    <t>hend</t>
  </si>
  <si>
    <t>محمد جنح</t>
  </si>
  <si>
    <t>mouhamed janah</t>
  </si>
  <si>
    <t>taeser</t>
  </si>
  <si>
    <t>مؤمن جوهر</t>
  </si>
  <si>
    <t>هلا</t>
  </si>
  <si>
    <t>MOUMEN JOHER</t>
  </si>
  <si>
    <t>MOUMEN</t>
  </si>
  <si>
    <t>مؤمنات بوبس</t>
  </si>
  <si>
    <t>moumenat boubes</t>
  </si>
  <si>
    <t>منى الحمود</t>
  </si>
  <si>
    <t>mouna alhamoud</t>
  </si>
  <si>
    <t>khadeja</t>
  </si>
  <si>
    <t>منذر درويش</t>
  </si>
  <si>
    <t>mounzer darwesh</t>
  </si>
  <si>
    <t>asia</t>
  </si>
  <si>
    <t>موسى المعوعي شلحه</t>
  </si>
  <si>
    <t>MOUSA AL MAOUAI SHALHA</t>
  </si>
  <si>
    <t>GHZLANEA</t>
  </si>
  <si>
    <t>مصطفى نمره</t>
  </si>
  <si>
    <t>moustfa nemra</t>
  </si>
  <si>
    <t>zahre</t>
  </si>
  <si>
    <t>معتز مبروكه</t>
  </si>
  <si>
    <t>moutaz mabrouka</t>
  </si>
  <si>
    <t>ammar</t>
  </si>
  <si>
    <t>مريم خلاصي</t>
  </si>
  <si>
    <t>راضيه</t>
  </si>
  <si>
    <t>طاوي</t>
  </si>
  <si>
    <t>mrem  khlse</t>
  </si>
  <si>
    <t>radeah</t>
  </si>
  <si>
    <t>alraqa</t>
  </si>
  <si>
    <t>مريم لطيف</t>
  </si>
  <si>
    <t>mriam latif</t>
  </si>
  <si>
    <t>محمد توفيق الزعبي</t>
  </si>
  <si>
    <t>muhamad tawfiq alzuebi</t>
  </si>
  <si>
    <t>eabd alsalam</t>
  </si>
  <si>
    <t>aftikar</t>
  </si>
  <si>
    <t>dimashq</t>
  </si>
  <si>
    <t>Muhammad AL Sayed</t>
  </si>
  <si>
    <t>mammon</t>
  </si>
  <si>
    <t>hann</t>
  </si>
  <si>
    <t>محمد التبان</t>
  </si>
  <si>
    <t>Muhammad Altaban</t>
  </si>
  <si>
    <t>Adnan</t>
  </si>
  <si>
    <t>محمد باكير اغا</t>
  </si>
  <si>
    <t>سناء تقى الصغير</t>
  </si>
  <si>
    <t>muhammed bakeer agha</t>
  </si>
  <si>
    <t>مهند قهوه جي</t>
  </si>
  <si>
    <t>Muhannad Kahwaji</t>
  </si>
  <si>
    <t>مهيب عسليه مبروكه</t>
  </si>
  <si>
    <t>muhib asaleh mabroukeh</t>
  </si>
  <si>
    <t>tawfeq</t>
  </si>
  <si>
    <t>halaa</t>
  </si>
  <si>
    <t>منى زياده</t>
  </si>
  <si>
    <t>MUNA ZIADA</t>
  </si>
  <si>
    <t>RUKAIEH</t>
  </si>
  <si>
    <t>منيه زند الحديد</t>
  </si>
  <si>
    <t>munia zend alhadid</t>
  </si>
  <si>
    <t>مصطفى الرحال</t>
  </si>
  <si>
    <t>mustafa alrahal</t>
  </si>
  <si>
    <t>hussien</t>
  </si>
  <si>
    <t>nora</t>
  </si>
  <si>
    <t>ميسر ابو الذهب</t>
  </si>
  <si>
    <t>متمن</t>
  </si>
  <si>
    <t>myasser aboalzahab</t>
  </si>
  <si>
    <t>mhd yassen</t>
  </si>
  <si>
    <t>motaman</t>
  </si>
  <si>
    <t>نبيل ديبه</t>
  </si>
  <si>
    <t>سميره حويط</t>
  </si>
  <si>
    <t>nabil dibeh</t>
  </si>
  <si>
    <t>mishel</t>
  </si>
  <si>
    <t>ندى الاصفر</t>
  </si>
  <si>
    <t>همام</t>
  </si>
  <si>
    <t>nada alasfar</t>
  </si>
  <si>
    <t>humam</t>
  </si>
  <si>
    <t>ندى المغربي</t>
  </si>
  <si>
    <t>جيهان</t>
  </si>
  <si>
    <t>nada almoghrabi</t>
  </si>
  <si>
    <t>bashir</t>
  </si>
  <si>
    <t>jihan</t>
  </si>
  <si>
    <t>ندى بدوي السليم</t>
  </si>
  <si>
    <t>سيده</t>
  </si>
  <si>
    <t>الكفره</t>
  </si>
  <si>
    <t>nada bdewe alsalim</t>
  </si>
  <si>
    <t>sedah</t>
  </si>
  <si>
    <t>ندى سلام</t>
  </si>
  <si>
    <t>ليبيا البيضاء</t>
  </si>
  <si>
    <t>nada sallam</t>
  </si>
  <si>
    <t>libya albayda</t>
  </si>
  <si>
    <t>نادين حمشو</t>
  </si>
  <si>
    <t>نهيا</t>
  </si>
  <si>
    <t>لاهثه</t>
  </si>
  <si>
    <t>nadeen hamsho</t>
  </si>
  <si>
    <t>nahia</t>
  </si>
  <si>
    <t>نهله العباس</t>
  </si>
  <si>
    <t>NAHLA   AL-ABBAS</t>
  </si>
  <si>
    <t>HEDYA</t>
  </si>
  <si>
    <t>HARASTA</t>
  </si>
  <si>
    <t>نايف فروه</t>
  </si>
  <si>
    <t>حلبون</t>
  </si>
  <si>
    <t>NAIF FARWAH</t>
  </si>
  <si>
    <t>SAMIER</t>
  </si>
  <si>
    <t>NAYFAH</t>
  </si>
  <si>
    <t>نايري مقدسيان</t>
  </si>
  <si>
    <t>أغوب</t>
  </si>
  <si>
    <t>زيبور</t>
  </si>
  <si>
    <t>Nairy Makdesian</t>
  </si>
  <si>
    <t>Agop</t>
  </si>
  <si>
    <t>Zepiuer</t>
  </si>
  <si>
    <t>Amman</t>
  </si>
  <si>
    <t>نجم الدين سوسق</t>
  </si>
  <si>
    <t>najem al deen sousak</t>
  </si>
  <si>
    <t>hourya</t>
  </si>
  <si>
    <t>نجوت الحمصي</t>
  </si>
  <si>
    <t>Najwat Al Homsi</t>
  </si>
  <si>
    <t>Mouafak</t>
  </si>
  <si>
    <t>Hend</t>
  </si>
  <si>
    <t>ناريمان حسن</t>
  </si>
  <si>
    <t>nariman hassan</t>
  </si>
  <si>
    <t>نارينا قبلان</t>
  </si>
  <si>
    <t>narina kabalan</t>
  </si>
  <si>
    <t>ناصر قرموز</t>
  </si>
  <si>
    <t>بشيرا</t>
  </si>
  <si>
    <t>naser kazmouz</t>
  </si>
  <si>
    <t>maged</t>
  </si>
  <si>
    <t>نتالي الصفدي</t>
  </si>
  <si>
    <t>natali alsafadi</t>
  </si>
  <si>
    <t>haisam</t>
  </si>
  <si>
    <t>نتالي حلاق</t>
  </si>
  <si>
    <t>جيما سنكري</t>
  </si>
  <si>
    <t>مرمريتا</t>
  </si>
  <si>
    <t>Natalie Hallak</t>
  </si>
  <si>
    <t>Jima</t>
  </si>
  <si>
    <t>Marmarita</t>
  </si>
  <si>
    <t>نوال الطبل</t>
  </si>
  <si>
    <t>اثنيا السويلم</t>
  </si>
  <si>
    <t>Nawal Altabl</t>
  </si>
  <si>
    <t>Mousa</t>
  </si>
  <si>
    <t>Ethnaia</t>
  </si>
  <si>
    <t>Sbeneh</t>
  </si>
  <si>
    <t>نوال رضوان</t>
  </si>
  <si>
    <t>nawal radwan</t>
  </si>
  <si>
    <t>khalid</t>
  </si>
  <si>
    <t>amnah</t>
  </si>
  <si>
    <t>نوار الطرشان</t>
  </si>
  <si>
    <t>Nawar Al tarshan</t>
  </si>
  <si>
    <t>Hafeza</t>
  </si>
  <si>
    <t xml:space="preserve"> Al taiba</t>
  </si>
  <si>
    <t>نبال رسلان</t>
  </si>
  <si>
    <t>nebal  reslan</t>
  </si>
  <si>
    <t>hadieh</t>
  </si>
  <si>
    <t>نبال الظواهره</t>
  </si>
  <si>
    <t>معذى</t>
  </si>
  <si>
    <t>nebal al zwahraa</t>
  </si>
  <si>
    <t>mathaa</t>
  </si>
  <si>
    <t>sbhaa</t>
  </si>
  <si>
    <t>نبال اشريفه</t>
  </si>
  <si>
    <t>عزه</t>
  </si>
  <si>
    <t>شيخة</t>
  </si>
  <si>
    <t>قيطة</t>
  </si>
  <si>
    <t>nebal ashreefa</t>
  </si>
  <si>
    <t>azat</t>
  </si>
  <si>
    <t>shaikha</t>
  </si>
  <si>
    <t>نضال درخباني</t>
  </si>
  <si>
    <t>nedal drkhbani</t>
  </si>
  <si>
    <t>nebal</t>
  </si>
  <si>
    <t>نسرين الحمد</t>
  </si>
  <si>
    <t>فاديه الزعبي</t>
  </si>
  <si>
    <t>nesreen alhamad</t>
  </si>
  <si>
    <t>jadaan</t>
  </si>
  <si>
    <t>نزار تللو</t>
  </si>
  <si>
    <t>nezar tallo</t>
  </si>
  <si>
    <t>mohammad jamal</t>
  </si>
  <si>
    <t>نبال طاطين</t>
  </si>
  <si>
    <t>nibal taten</t>
  </si>
  <si>
    <t>نسرين ابو زرد</t>
  </si>
  <si>
    <t>nisreen abu zarad</t>
  </si>
  <si>
    <t>amneh</t>
  </si>
  <si>
    <t>نسرين علي</t>
  </si>
  <si>
    <t>NISREEN ALI</t>
  </si>
  <si>
    <t>FATOMAH</t>
  </si>
  <si>
    <t>ABO DEAMA</t>
  </si>
  <si>
    <t>محمد امين لطفي</t>
  </si>
  <si>
    <t>ايسل</t>
  </si>
  <si>
    <t>nohammad amin lotfe</t>
  </si>
  <si>
    <t>aysel</t>
  </si>
  <si>
    <t>نور قاسو</t>
  </si>
  <si>
    <t>NOOR  KASSO</t>
  </si>
  <si>
    <t>MOHAMAD ADNAN</t>
  </si>
  <si>
    <t>ENTESAR</t>
  </si>
  <si>
    <t>نور الهدى ابو صبح</t>
  </si>
  <si>
    <t>NOOR AL HUDA ABO SOBH</t>
  </si>
  <si>
    <t>MHD FAEZ</t>
  </si>
  <si>
    <t>نور الرفاعي</t>
  </si>
  <si>
    <t>noor alrefaae</t>
  </si>
  <si>
    <t>نور عطايا</t>
  </si>
  <si>
    <t>noor ataia</t>
  </si>
  <si>
    <t>jumaa</t>
  </si>
  <si>
    <t>roeda</t>
  </si>
  <si>
    <t>نور غزال</t>
  </si>
  <si>
    <t>محمد زين</t>
  </si>
  <si>
    <t>NOOR GHAZZAL</t>
  </si>
  <si>
    <t>MOHAMAD ZAIN</t>
  </si>
  <si>
    <t>EMTITHAL</t>
  </si>
  <si>
    <t>نسيبه الاحمد</t>
  </si>
  <si>
    <t>nosyba al ahmad</t>
  </si>
  <si>
    <t>نور الدين الرشيدي</t>
  </si>
  <si>
    <t>Nour Adden  Al Rashidi</t>
  </si>
  <si>
    <t>Rasha</t>
  </si>
  <si>
    <t>Damascus - Syria</t>
  </si>
  <si>
    <t>نور الهدى رستم</t>
  </si>
  <si>
    <t>Nour Alhouda Rustom</t>
  </si>
  <si>
    <t>Kaseem</t>
  </si>
  <si>
    <t>Amenah</t>
  </si>
  <si>
    <t>Syrgaya</t>
  </si>
  <si>
    <t>نور الخجا</t>
  </si>
  <si>
    <t>nour alkhaja</t>
  </si>
  <si>
    <t>sawsn</t>
  </si>
  <si>
    <t>نور الزرقان</t>
  </si>
  <si>
    <t>Nour Alzarkan</t>
  </si>
  <si>
    <t>نور عزيز</t>
  </si>
  <si>
    <t>محمد ابراهيم</t>
  </si>
  <si>
    <t>nour azez</t>
  </si>
  <si>
    <t>mohammad ibrahem</t>
  </si>
  <si>
    <t>shamsa</t>
  </si>
  <si>
    <t>نور حداد</t>
  </si>
  <si>
    <t>NOUR HADDAD</t>
  </si>
  <si>
    <t>FAYZ</t>
  </si>
  <si>
    <t>نور هيكل</t>
  </si>
  <si>
    <t>NOUR HAIKAL</t>
  </si>
  <si>
    <t>MHD JAMAL</t>
  </si>
  <si>
    <t>SOHAIR</t>
  </si>
  <si>
    <t>نور جاموس</t>
  </si>
  <si>
    <t>nour jamous</t>
  </si>
  <si>
    <t>نور كشور</t>
  </si>
  <si>
    <t>nour kashur</t>
  </si>
  <si>
    <t>roueda</t>
  </si>
  <si>
    <t>نور شومان</t>
  </si>
  <si>
    <t xml:space="preserve">ببيلا </t>
  </si>
  <si>
    <t>nour shouman</t>
  </si>
  <si>
    <t>babela</t>
  </si>
  <si>
    <t>نور الشوا</t>
  </si>
  <si>
    <t>دوير الشوا</t>
  </si>
  <si>
    <t>NOURA ALSHWA</t>
  </si>
  <si>
    <t>YOSEEF</t>
  </si>
  <si>
    <t>نيروز بخش</t>
  </si>
  <si>
    <t>Nowruz Bakhsh</t>
  </si>
  <si>
    <t>Yassen</t>
  </si>
  <si>
    <t>sublime</t>
  </si>
  <si>
    <t>نرمين توجش</t>
  </si>
  <si>
    <t xml:space="preserve">nrmen  tewchaj </t>
  </si>
  <si>
    <t>monier</t>
  </si>
  <si>
    <t xml:space="preserve">ghada </t>
  </si>
  <si>
    <t>damasacus</t>
  </si>
  <si>
    <t>ابي سعد</t>
  </si>
  <si>
    <t>OBAY SAEID</t>
  </si>
  <si>
    <t>علا عابدين</t>
  </si>
  <si>
    <t>OLA ABDEEN</t>
  </si>
  <si>
    <t>MHD NIZAR</t>
  </si>
  <si>
    <t>علا علاف</t>
  </si>
  <si>
    <t>OLA ALAF</t>
  </si>
  <si>
    <t>علا كحيل</t>
  </si>
  <si>
    <t>ثريا زينو</t>
  </si>
  <si>
    <t>تلدره</t>
  </si>
  <si>
    <t>ola alkahel</t>
  </si>
  <si>
    <t>thouraea</t>
  </si>
  <si>
    <t>علا بركات</t>
  </si>
  <si>
    <t>ola barakat</t>
  </si>
  <si>
    <t>fathe</t>
  </si>
  <si>
    <t>علا فاعور</t>
  </si>
  <si>
    <t>ola faour</t>
  </si>
  <si>
    <t>علا حمد</t>
  </si>
  <si>
    <t>صفيه حمد</t>
  </si>
  <si>
    <t>كفريا</t>
  </si>
  <si>
    <t>OLA HAMAD</t>
  </si>
  <si>
    <t>HEKMAT</t>
  </si>
  <si>
    <t>SAFIA</t>
  </si>
  <si>
    <t>IDLEB</t>
  </si>
  <si>
    <t>علا حرب</t>
  </si>
  <si>
    <t>ola harb</t>
  </si>
  <si>
    <t>علا رجوح</t>
  </si>
  <si>
    <t>ola rajjouh</t>
  </si>
  <si>
    <t>علا يحيى</t>
  </si>
  <si>
    <t>Ola yahea</t>
  </si>
  <si>
    <t>Ghada</t>
  </si>
  <si>
    <t>عمر الريس</t>
  </si>
  <si>
    <t>محمود باسم</t>
  </si>
  <si>
    <t>omar  alreis</t>
  </si>
  <si>
    <t>mahmmoud basim</t>
  </si>
  <si>
    <t>fatina</t>
  </si>
  <si>
    <t>عمر البقاعي</t>
  </si>
  <si>
    <t>OMAR ALBOKAI</t>
  </si>
  <si>
    <t>عمر بشار</t>
  </si>
  <si>
    <t>omar bashar</t>
  </si>
  <si>
    <t>عمر كلش</t>
  </si>
  <si>
    <t>محمدمنتصر</t>
  </si>
  <si>
    <t>omar kalash</t>
  </si>
  <si>
    <t>mohama montaser</t>
  </si>
  <si>
    <t>عمر عمر</t>
  </si>
  <si>
    <t>ثناء السيد أحمد</t>
  </si>
  <si>
    <t>كفر كرمين</t>
  </si>
  <si>
    <t>Omar Omar</t>
  </si>
  <si>
    <t>Salah Eddin</t>
  </si>
  <si>
    <t>Thanaa</t>
  </si>
  <si>
    <t>محمد اسامه المجذوب</t>
  </si>
  <si>
    <t>رنا قسوم</t>
  </si>
  <si>
    <t>OSAMA ALMAJZOUB</t>
  </si>
  <si>
    <t>عثمان عدس</t>
  </si>
  <si>
    <t xml:space="preserve"> تجارية</t>
  </si>
  <si>
    <t>OTHMAN ADAS</t>
  </si>
  <si>
    <t>JAIROUD</t>
  </si>
  <si>
    <t>عباده ابو رشدان</t>
  </si>
  <si>
    <t>oubad abo rashdan</t>
  </si>
  <si>
    <t>قمر بشناق</t>
  </si>
  <si>
    <t>qamar boshnak</t>
  </si>
  <si>
    <t>eiman</t>
  </si>
  <si>
    <t>قمر ملص</t>
  </si>
  <si>
    <t>qamar malas</t>
  </si>
  <si>
    <t>mhd faeez</t>
  </si>
  <si>
    <t>zouhera</t>
  </si>
  <si>
    <t>قصي ابو الشامات</t>
  </si>
  <si>
    <t>QOSAI ABO ALSHAMAT</t>
  </si>
  <si>
    <t>RANIA</t>
  </si>
  <si>
    <t>قصي درموش</t>
  </si>
  <si>
    <t>غاده قمر</t>
  </si>
  <si>
    <t>qusai darmoush</t>
  </si>
  <si>
    <t>قصي مسعود</t>
  </si>
  <si>
    <t>ادهم</t>
  </si>
  <si>
    <t>جوليا</t>
  </si>
  <si>
    <t>QUSAI MASOUD</t>
  </si>
  <si>
    <t>ADHM</t>
  </si>
  <si>
    <t>JOLIA</t>
  </si>
  <si>
    <t>قصي رسلان</t>
  </si>
  <si>
    <t>ساره عرابي</t>
  </si>
  <si>
    <t>qusai reslan</t>
  </si>
  <si>
    <t>رابعه السلوم</t>
  </si>
  <si>
    <t>ارنبا</t>
  </si>
  <si>
    <t>rabaa alsaloum</t>
  </si>
  <si>
    <t>ربيع دارب نصر</t>
  </si>
  <si>
    <t>rabee dareb naser</t>
  </si>
  <si>
    <t>noaman</t>
  </si>
  <si>
    <t>رضوان حوا</t>
  </si>
  <si>
    <t>ندا</t>
  </si>
  <si>
    <t>radwan hawa</t>
  </si>
  <si>
    <t>hussain</t>
  </si>
  <si>
    <t>رفيق الصفدي</t>
  </si>
  <si>
    <t>rafeek alsafadi</t>
  </si>
  <si>
    <t>esmaeel</t>
  </si>
  <si>
    <t>رجاء الطالب</t>
  </si>
  <si>
    <t>محجه</t>
  </si>
  <si>
    <t>ragaa altalb</t>
  </si>
  <si>
    <t>رغد الجزيري</t>
  </si>
  <si>
    <t>علا</t>
  </si>
  <si>
    <t>RAGAD ALJAZIRI</t>
  </si>
  <si>
    <t>OLA</t>
  </si>
  <si>
    <t>رغد الاحمد</t>
  </si>
  <si>
    <t>السيد</t>
  </si>
  <si>
    <t>raghad alahmad</t>
  </si>
  <si>
    <t>alsaeed</t>
  </si>
  <si>
    <t>رغد السهلي</t>
  </si>
  <si>
    <t>نشات</t>
  </si>
  <si>
    <t>RAGHAD ALSAHLI</t>
  </si>
  <si>
    <t>NASHAT</t>
  </si>
  <si>
    <t>SHSAN</t>
  </si>
  <si>
    <t>رغد حبيب</t>
  </si>
  <si>
    <t>ناديا خولي</t>
  </si>
  <si>
    <t>raghad habib</t>
  </si>
  <si>
    <t>رغد قضماني</t>
  </si>
  <si>
    <t>raghad kudmani</t>
  </si>
  <si>
    <t>read</t>
  </si>
  <si>
    <t>sana</t>
  </si>
  <si>
    <t>رغد شعبان</t>
  </si>
  <si>
    <t>raghad shaban</t>
  </si>
  <si>
    <t>mae</t>
  </si>
  <si>
    <t>sahnaya</t>
  </si>
  <si>
    <t>رغد سرور</t>
  </si>
  <si>
    <t>محمد تاج الدين</t>
  </si>
  <si>
    <t>raghad srour</t>
  </si>
  <si>
    <t>mhd taj alden</t>
  </si>
  <si>
    <t>رغداء الكبرا</t>
  </si>
  <si>
    <t>RAGHDAA ALKABRA</t>
  </si>
  <si>
    <t>RIYAD</t>
  </si>
  <si>
    <t>FATIMAH</t>
  </si>
  <si>
    <t>رغيد اللوجي</t>
  </si>
  <si>
    <t>RAGHEED ALLOJI</t>
  </si>
  <si>
    <t>AMIN</t>
  </si>
  <si>
    <t>رهف العاقل</t>
  </si>
  <si>
    <t>رجاء الكلاوي</t>
  </si>
  <si>
    <t>rahaf alakal</t>
  </si>
  <si>
    <t>mhd khaer</t>
  </si>
  <si>
    <t>رهف السبيني</t>
  </si>
  <si>
    <t>Rahaf ALSBINY</t>
  </si>
  <si>
    <t xml:space="preserve">IBRAHEM </t>
  </si>
  <si>
    <t>Manal</t>
  </si>
  <si>
    <t>رهف عزيزه</t>
  </si>
  <si>
    <t>RAHAF AZIAZA</t>
  </si>
  <si>
    <t>BILAL</t>
  </si>
  <si>
    <t>رهف صالح</t>
  </si>
  <si>
    <t>RAHAF SALEH</t>
  </si>
  <si>
    <t>SAMIR</t>
  </si>
  <si>
    <t>رهف شاهين</t>
  </si>
  <si>
    <t>RAHAF SHAHEEN</t>
  </si>
  <si>
    <t>SAMI</t>
  </si>
  <si>
    <t>ROSE</t>
  </si>
  <si>
    <t>راما الفاعور</t>
  </si>
  <si>
    <t>نبيله فاعور</t>
  </si>
  <si>
    <t>RAM ALFAOUR</t>
  </si>
  <si>
    <t>NABELAH</t>
  </si>
  <si>
    <t>راما اخوان</t>
  </si>
  <si>
    <t>rama  ikhwan</t>
  </si>
  <si>
    <t>راما الحلبي</t>
  </si>
  <si>
    <t>rama alhalby</t>
  </si>
  <si>
    <t>راما السبسبي</t>
  </si>
  <si>
    <t>rama alsabsabe</t>
  </si>
  <si>
    <t>mohammad gamal</t>
  </si>
  <si>
    <t>da,mascus</t>
  </si>
  <si>
    <t>راما بدور</t>
  </si>
  <si>
    <t>مناهل</t>
  </si>
  <si>
    <t>rama badour</t>
  </si>
  <si>
    <t>mnahel</t>
  </si>
  <si>
    <t>راما بيرقدار</t>
  </si>
  <si>
    <t>rama beirakdar</t>
  </si>
  <si>
    <t>ekram</t>
  </si>
  <si>
    <t>راما حجازي</t>
  </si>
  <si>
    <t>rama hijaze</t>
  </si>
  <si>
    <t>راما قباني</t>
  </si>
  <si>
    <t>rama kabani</t>
  </si>
  <si>
    <t>راما مهاوش</t>
  </si>
  <si>
    <t>صباح مهاوش</t>
  </si>
  <si>
    <t>RAMA MAHAWESH</t>
  </si>
  <si>
    <t>GHAZI</t>
  </si>
  <si>
    <t>راما محمد</t>
  </si>
  <si>
    <t>rama mohmad</t>
  </si>
  <si>
    <t>mohmad haref</t>
  </si>
  <si>
    <t>ibtesam</t>
  </si>
  <si>
    <t>راما توتونجي الكلاس</t>
  </si>
  <si>
    <t>rama totonji</t>
  </si>
  <si>
    <t>fayssal</t>
  </si>
  <si>
    <t>رامي جحى</t>
  </si>
  <si>
    <t>RAME JAHA</t>
  </si>
  <si>
    <t>ESRA</t>
  </si>
  <si>
    <t>رامي بدر</t>
  </si>
  <si>
    <t>ايمان جمعان</t>
  </si>
  <si>
    <t>RAMI BADER</t>
  </si>
  <si>
    <t>رامي محمود</t>
  </si>
  <si>
    <t>راما محمود</t>
  </si>
  <si>
    <t>RAMI MAHMOOD</t>
  </si>
  <si>
    <t>RAMA MAHMOUD</t>
  </si>
  <si>
    <t>رامي العقله</t>
  </si>
  <si>
    <t>روزا</t>
  </si>
  <si>
    <t>Ramy AlAuglha</t>
  </si>
  <si>
    <t>Hussain</t>
  </si>
  <si>
    <t>Roza</t>
  </si>
  <si>
    <t>رنا العاشق</t>
  </si>
  <si>
    <t>rana alashek</t>
  </si>
  <si>
    <t>fathea</t>
  </si>
  <si>
    <t>رنا الحرفي</t>
  </si>
  <si>
    <t>rana alhorafy</t>
  </si>
  <si>
    <t>reema</t>
  </si>
  <si>
    <t>رنا الشعار</t>
  </si>
  <si>
    <t>rana al-shaar</t>
  </si>
  <si>
    <t>muhammad saed</t>
  </si>
  <si>
    <t>رنا رمضان</t>
  </si>
  <si>
    <t>rana ramadn</t>
  </si>
  <si>
    <t>zamalka</t>
  </si>
  <si>
    <t>رنا والي</t>
  </si>
  <si>
    <t>رنده الريحاوي</t>
  </si>
  <si>
    <t>rana wali</t>
  </si>
  <si>
    <t>nabih</t>
  </si>
  <si>
    <t>randah</t>
  </si>
  <si>
    <t>رنيم غزولي</t>
  </si>
  <si>
    <t>raneem  ghazzoli</t>
  </si>
  <si>
    <t>fareez</t>
  </si>
  <si>
    <t>رنيم الشعار</t>
  </si>
  <si>
    <t>محمد زاهر</t>
  </si>
  <si>
    <t>raneem al shaar</t>
  </si>
  <si>
    <t>mohammed zaher</t>
  </si>
  <si>
    <t>رنيم ركاب</t>
  </si>
  <si>
    <t>محمد عز الدين</t>
  </si>
  <si>
    <t>RANEEM REKAB</t>
  </si>
  <si>
    <t>MHD EZZ ALDEN</t>
  </si>
  <si>
    <t>رنيم البني</t>
  </si>
  <si>
    <t>RANEM ALBUNE</t>
  </si>
  <si>
    <t>رنيم الصواف</t>
  </si>
  <si>
    <t>Ranem al-sawaf</t>
  </si>
  <si>
    <t>Radwan</t>
  </si>
  <si>
    <t>khayia</t>
  </si>
  <si>
    <t>رنيم سهلي</t>
  </si>
  <si>
    <t>رهيفة</t>
  </si>
  <si>
    <t>ranem sahli</t>
  </si>
  <si>
    <t>rahifa</t>
  </si>
  <si>
    <t>رانيا بازرباشي</t>
  </si>
  <si>
    <t>Rania  Bazirbashi</t>
  </si>
  <si>
    <t>رنيم شموط</t>
  </si>
  <si>
    <t>RANIM  SHAMOT</t>
  </si>
  <si>
    <t>SABHIA</t>
  </si>
  <si>
    <t>رنيم سليمان اغا</t>
  </si>
  <si>
    <t>سحر مدنيه</t>
  </si>
  <si>
    <t>RANIM  SOULEMAN AGHA</t>
  </si>
  <si>
    <t>MOHAMAD SAAED</t>
  </si>
  <si>
    <t>رنيم زخريا</t>
  </si>
  <si>
    <t>حبسه اسد</t>
  </si>
  <si>
    <t xml:space="preserve">RANIM  ZAKHRYA </t>
  </si>
  <si>
    <t xml:space="preserve">ESAM </t>
  </si>
  <si>
    <t xml:space="preserve">HABSA </t>
  </si>
  <si>
    <t xml:space="preserve">HOMS </t>
  </si>
  <si>
    <t>رشا الكوسا</t>
  </si>
  <si>
    <t>RASHA ALKOSA</t>
  </si>
  <si>
    <t>khleel</t>
  </si>
  <si>
    <t>alsaaboura</t>
  </si>
  <si>
    <t>رشا الشرع</t>
  </si>
  <si>
    <t>احمد ربيع</t>
  </si>
  <si>
    <t>rasha alsharaa</t>
  </si>
  <si>
    <t>رشا عمار</t>
  </si>
  <si>
    <t>rasha ammar</t>
  </si>
  <si>
    <t>mayada</t>
  </si>
  <si>
    <t>رشا لباد</t>
  </si>
  <si>
    <t>rasha labaad</t>
  </si>
  <si>
    <t>rfaat</t>
  </si>
  <si>
    <t>رشا يوسف</t>
  </si>
  <si>
    <t>RASHA YOUSSEF</t>
  </si>
  <si>
    <t>KHADIJEH</t>
  </si>
  <si>
    <t>رشيد الابطح</t>
  </si>
  <si>
    <t>مها لبش</t>
  </si>
  <si>
    <t>RASHEED ALABTAH</t>
  </si>
  <si>
    <t>MHD KHEER</t>
  </si>
  <si>
    <t>راتب ابو حجر</t>
  </si>
  <si>
    <t>RATEB ABO HAJAR</t>
  </si>
  <si>
    <t>روعه الشربجي المزيك</t>
  </si>
  <si>
    <t>عفاف مراد</t>
  </si>
  <si>
    <t>RAWAA ALSHABAJE</t>
  </si>
  <si>
    <t>روعه عارفه</t>
  </si>
  <si>
    <t>Rawaa Arfeh</t>
  </si>
  <si>
    <t>khder</t>
  </si>
  <si>
    <t>Rateba</t>
  </si>
  <si>
    <t>روان منصور</t>
  </si>
  <si>
    <t>rawaan  mansour</t>
  </si>
  <si>
    <t>mowafk</t>
  </si>
  <si>
    <t>ieman</t>
  </si>
  <si>
    <t>رواد المنصور</t>
  </si>
  <si>
    <t>RAWAD ALMANSOUR</t>
  </si>
  <si>
    <t>HESAM</t>
  </si>
  <si>
    <t>رواد داود</t>
  </si>
  <si>
    <t>RAWAD DAOOAD</t>
  </si>
  <si>
    <t>روان الغزال</t>
  </si>
  <si>
    <t>فاطمه الرفاعي</t>
  </si>
  <si>
    <t>rawan  alghazal</t>
  </si>
  <si>
    <t>jasem</t>
  </si>
  <si>
    <t>روان بكوره</t>
  </si>
  <si>
    <t xml:space="preserve">rawan  bakora </t>
  </si>
  <si>
    <t>emad al din</t>
  </si>
  <si>
    <t>روان السابق</t>
  </si>
  <si>
    <t>محمد نزير</t>
  </si>
  <si>
    <t>rawan al sabek</t>
  </si>
  <si>
    <t>mohammed nazer</t>
  </si>
  <si>
    <t>nemaat</t>
  </si>
  <si>
    <t>روان الدنان</t>
  </si>
  <si>
    <t>ايناس</t>
  </si>
  <si>
    <t>rawan aldannan</t>
  </si>
  <si>
    <t>mohammad mustafa</t>
  </si>
  <si>
    <t>enas</t>
  </si>
  <si>
    <t>روان المقداد</t>
  </si>
  <si>
    <t>rawan Almekdad</t>
  </si>
  <si>
    <t>Majed</t>
  </si>
  <si>
    <t>Hala</t>
  </si>
  <si>
    <t>روان خضرو</t>
  </si>
  <si>
    <t>rawan khadro</t>
  </si>
  <si>
    <t>razan</t>
  </si>
  <si>
    <t>روان ملص</t>
  </si>
  <si>
    <t>RAWAN MALAS</t>
  </si>
  <si>
    <t>ABD ALRAHMAN</t>
  </si>
  <si>
    <t>روان ملحان</t>
  </si>
  <si>
    <t>RAWAN MALHAN</t>
  </si>
  <si>
    <t>KHALEL</t>
  </si>
  <si>
    <t>TRIPOLI</t>
  </si>
  <si>
    <t>روان ساني</t>
  </si>
  <si>
    <t>RAWAN SANI</t>
  </si>
  <si>
    <t>ABDALKAREEM</t>
  </si>
  <si>
    <t>BASSEMA</t>
  </si>
  <si>
    <t>روان شخاشيرو</t>
  </si>
  <si>
    <t>شاهر</t>
  </si>
  <si>
    <t>rawan shakhashiro</t>
  </si>
  <si>
    <t>shaher</t>
  </si>
  <si>
    <t>روضه سعد الدين</t>
  </si>
  <si>
    <t>Rawda Saad Eddin</t>
  </si>
  <si>
    <t>رزان السيد</t>
  </si>
  <si>
    <t>razan  alsayed</t>
  </si>
  <si>
    <t>zyad</t>
  </si>
  <si>
    <t>rbah</t>
  </si>
  <si>
    <t>رزان الزامل</t>
  </si>
  <si>
    <t>RAZAN AL ZAMEL</t>
  </si>
  <si>
    <t>رزان الافندي</t>
  </si>
  <si>
    <t>بارعه ادلبي</t>
  </si>
  <si>
    <t>razan alafandi</t>
  </si>
  <si>
    <t>mhd adnan</t>
  </si>
  <si>
    <t>رزان الخليل</t>
  </si>
  <si>
    <t>RAZAN ALKHALEEL</t>
  </si>
  <si>
    <t>MWUAFFAQ</t>
  </si>
  <si>
    <t>رزان بدر</t>
  </si>
  <si>
    <t>الضمير مساكن</t>
  </si>
  <si>
    <t>razan badar</t>
  </si>
  <si>
    <t>lila</t>
  </si>
  <si>
    <t>رزان مطر</t>
  </si>
  <si>
    <t>razan matar</t>
  </si>
  <si>
    <t>nour aldien</t>
  </si>
  <si>
    <t>رزان شلبي</t>
  </si>
  <si>
    <t>razan shalabi</t>
  </si>
  <si>
    <t>maamon</t>
  </si>
  <si>
    <t>al riad</t>
  </si>
  <si>
    <t>رئام ونوس</t>
  </si>
  <si>
    <t>كيروان</t>
  </si>
  <si>
    <t>حنجور</t>
  </si>
  <si>
    <t>ream wanous</t>
  </si>
  <si>
    <t>mouhammad</t>
  </si>
  <si>
    <t>kerwan</t>
  </si>
  <si>
    <t>hanjour</t>
  </si>
  <si>
    <t>ريم النقطه</t>
  </si>
  <si>
    <t>Reem  Alnoqtah</t>
  </si>
  <si>
    <t>MOHAMMAD YASSER</t>
  </si>
  <si>
    <t xml:space="preserve"> REEAS</t>
  </si>
  <si>
    <t>ريم جاموس</t>
  </si>
  <si>
    <t>هدى الديري</t>
  </si>
  <si>
    <t>reem  jamous</t>
  </si>
  <si>
    <t>yarmouk</t>
  </si>
  <si>
    <t>ريم الحياوي</t>
  </si>
  <si>
    <t>خنساء</t>
  </si>
  <si>
    <t>reem al hayeawi</t>
  </si>
  <si>
    <t>khansaa</t>
  </si>
  <si>
    <t>ريم العلي</t>
  </si>
  <si>
    <t>سائر</t>
  </si>
  <si>
    <t>نجوى الصالح</t>
  </si>
  <si>
    <t>reem alali</t>
  </si>
  <si>
    <t>saer</t>
  </si>
  <si>
    <t>ريم القيسي</t>
  </si>
  <si>
    <t>reem alkaesi</t>
  </si>
  <si>
    <t>ريم الكجك</t>
  </si>
  <si>
    <t>محمدعلاءالدين</t>
  </si>
  <si>
    <t>reem alkjk</t>
  </si>
  <si>
    <t>mohmad alaa alden</t>
  </si>
  <si>
    <t>ريم الشريف</t>
  </si>
  <si>
    <t>بارعه السبيني</t>
  </si>
  <si>
    <t>REEM ALSHARIF</t>
  </si>
  <si>
    <t>GAIATH</t>
  </si>
  <si>
    <t>BARAA</t>
  </si>
  <si>
    <t>عبير دوبا</t>
  </si>
  <si>
    <t>ابتسام سليمان</t>
  </si>
  <si>
    <t>reem alshufe</t>
  </si>
  <si>
    <t>moodad</t>
  </si>
  <si>
    <t>ريم راجح</t>
  </si>
  <si>
    <t>REEM RAJEH</t>
  </si>
  <si>
    <t>ABDALA</t>
  </si>
  <si>
    <t>FIRZAT</t>
  </si>
  <si>
    <t>ريم صفدي</t>
  </si>
  <si>
    <t>reem safadi</t>
  </si>
  <si>
    <t>mhd zouher</t>
  </si>
  <si>
    <t>sobhea</t>
  </si>
  <si>
    <t>ريم سنديان</t>
  </si>
  <si>
    <t>reem sendyan</t>
  </si>
  <si>
    <t>mhd  fahd</t>
  </si>
  <si>
    <t>ريما زينو</t>
  </si>
  <si>
    <t>REEMA ZENO</t>
  </si>
  <si>
    <t>RACHAD</t>
  </si>
  <si>
    <t>رهام الصالحاني</t>
  </si>
  <si>
    <t>ماهيتاب</t>
  </si>
  <si>
    <t>reham al salhani</t>
  </si>
  <si>
    <t>mahitab</t>
  </si>
  <si>
    <t>رهام الشريحي</t>
  </si>
  <si>
    <t>جباتا الخشب</t>
  </si>
  <si>
    <t>reham alshrehe</t>
  </si>
  <si>
    <t>zakea</t>
  </si>
  <si>
    <t>رهام قدو</t>
  </si>
  <si>
    <t>محمد زكي</t>
  </si>
  <si>
    <t>REHAM KADDO</t>
  </si>
  <si>
    <t>MOHAMAD ZAKI</t>
  </si>
  <si>
    <t>رهام نعمان</t>
  </si>
  <si>
    <t>Reham Numan</t>
  </si>
  <si>
    <t>Marwan</t>
  </si>
  <si>
    <t>Rashida</t>
  </si>
  <si>
    <t>رهام ذلغنى</t>
  </si>
  <si>
    <t>جومانا الخباز</t>
  </si>
  <si>
    <t>REHAM ZOLGHENA</t>
  </si>
  <si>
    <t>JOMANA</t>
  </si>
  <si>
    <t>ريم ديوب</t>
  </si>
  <si>
    <t>مشهور</t>
  </si>
  <si>
    <t>REM DAYOUB</t>
  </si>
  <si>
    <t>MASHHOUR</t>
  </si>
  <si>
    <t>JORJEET</t>
  </si>
  <si>
    <t>ريمه طربيه</t>
  </si>
  <si>
    <t>rema tarabee</t>
  </si>
  <si>
    <t>yehya</t>
  </si>
  <si>
    <t>ريمون مخلوف</t>
  </si>
  <si>
    <t>القريات</t>
  </si>
  <si>
    <t>remoun makhluf</t>
  </si>
  <si>
    <t>fuze</t>
  </si>
  <si>
    <t>ريهام العلاوي</t>
  </si>
  <si>
    <t>riham alallawi</t>
  </si>
  <si>
    <t>ريم العلبي</t>
  </si>
  <si>
    <t xml:space="preserve">RIM ALOLABI </t>
  </si>
  <si>
    <t>MOUNA</t>
  </si>
  <si>
    <t>ريما ابو حسان</t>
  </si>
  <si>
    <t>رسيله</t>
  </si>
  <si>
    <t>rima abou hassan</t>
  </si>
  <si>
    <t>rselah</t>
  </si>
  <si>
    <t>jarmana</t>
  </si>
  <si>
    <t>ريما الدمشقي</t>
  </si>
  <si>
    <t>فاتنه طلس</t>
  </si>
  <si>
    <t>rima aldemashki</t>
  </si>
  <si>
    <t>ريمون ابو عطيه</t>
  </si>
  <si>
    <t>جبرا</t>
  </si>
  <si>
    <t>جاكلين قدح</t>
  </si>
  <si>
    <t>rimon abouaita</t>
  </si>
  <si>
    <t>jabra</t>
  </si>
  <si>
    <t>jacklien</t>
  </si>
  <si>
    <t>damascuse</t>
  </si>
  <si>
    <t>ريموندا العم</t>
  </si>
  <si>
    <t>جومانا</t>
  </si>
  <si>
    <t>Rimonda Al-amm</t>
  </si>
  <si>
    <t xml:space="preserve">Jamil </t>
  </si>
  <si>
    <t xml:space="preserve">joumana </t>
  </si>
  <si>
    <t>tartous</t>
  </si>
  <si>
    <t>رندا مقلد</t>
  </si>
  <si>
    <t>العراق بغداد</t>
  </si>
  <si>
    <t>rodaina abou shakra</t>
  </si>
  <si>
    <t>hammoud</t>
  </si>
  <si>
    <t>naayem</t>
  </si>
  <si>
    <t>روماريو عوض</t>
  </si>
  <si>
    <t>صيدنايا</t>
  </si>
  <si>
    <t>romario awad</t>
  </si>
  <si>
    <t>ayda</t>
  </si>
  <si>
    <t>روز الحشوه</t>
  </si>
  <si>
    <t>rooz alhashwa</t>
  </si>
  <si>
    <t>jourje</t>
  </si>
  <si>
    <t>sooad</t>
  </si>
  <si>
    <t>ربا شبعانيه</t>
  </si>
  <si>
    <t>ROUBA SHABANIA</t>
  </si>
  <si>
    <t>ZOHIR</t>
  </si>
  <si>
    <t>SOUAD</t>
  </si>
  <si>
    <t>روهات عثمان</t>
  </si>
  <si>
    <t>ROUHAT OTHMAN</t>
  </si>
  <si>
    <t>MOHAMAD AMIN</t>
  </si>
  <si>
    <t>HASAKA</t>
  </si>
  <si>
    <t>رولا النصر</t>
  </si>
  <si>
    <t>امل عطاالله</t>
  </si>
  <si>
    <t>roula  alnasr</t>
  </si>
  <si>
    <t>nawaf</t>
  </si>
  <si>
    <t>رلى ريدان زين الدين</t>
  </si>
  <si>
    <t>roula redan zein aldeen</t>
  </si>
  <si>
    <t>رولان عرقسوسي</t>
  </si>
  <si>
    <t>ROULAN ARAKSOSI</t>
  </si>
  <si>
    <t>روشان الضميرى</t>
  </si>
  <si>
    <t>عبدالرؤوف</t>
  </si>
  <si>
    <t>roushan aldmiri</t>
  </si>
  <si>
    <t>abd ulrouf</t>
  </si>
  <si>
    <t>fairouz</t>
  </si>
  <si>
    <t>ربى الازعط</t>
  </si>
  <si>
    <t>RUBA ALAZAAT</t>
  </si>
  <si>
    <t>RANDAH</t>
  </si>
  <si>
    <t>ربى عطار</t>
  </si>
  <si>
    <t>عرفان</t>
  </si>
  <si>
    <t>Ruba attar</t>
  </si>
  <si>
    <t>Arfan</t>
  </si>
  <si>
    <t>foton</t>
  </si>
  <si>
    <t>ربى مراو</t>
  </si>
  <si>
    <t>بشرا</t>
  </si>
  <si>
    <t>ruba mraou</t>
  </si>
  <si>
    <t>mohamad yasser</t>
  </si>
  <si>
    <t>bushra</t>
  </si>
  <si>
    <t>رويده مسعود</t>
  </si>
  <si>
    <t>rwaida massod</t>
  </si>
  <si>
    <t>nouaf</t>
  </si>
  <si>
    <t>azeza</t>
  </si>
  <si>
    <t>صباح داوود</t>
  </si>
  <si>
    <t>نايفه مطلق</t>
  </si>
  <si>
    <t>SABAH DAOUD</t>
  </si>
  <si>
    <t>NAIFA</t>
  </si>
  <si>
    <t>سعد الدين جفول</t>
  </si>
  <si>
    <t>البياضه</t>
  </si>
  <si>
    <t>SAD AL DIEN GAFOUL</t>
  </si>
  <si>
    <t>ISAA</t>
  </si>
  <si>
    <t>صفا ابو سيف</t>
  </si>
  <si>
    <t>SADA ABO SIEF</t>
  </si>
  <si>
    <t>سعديه المحمد</t>
  </si>
  <si>
    <t>سمر الهمال</t>
  </si>
  <si>
    <t>sadea almohamad</t>
  </si>
  <si>
    <t>suhil</t>
  </si>
  <si>
    <t>deer azzor</t>
  </si>
  <si>
    <t>سعديه جحه</t>
  </si>
  <si>
    <t>SADIEA HAJAH</t>
  </si>
  <si>
    <t>MOHAMAD SALAH</t>
  </si>
  <si>
    <t>KHADEJA</t>
  </si>
  <si>
    <t>سعيد كسرواني</t>
  </si>
  <si>
    <t>دره</t>
  </si>
  <si>
    <t>saed kasrwani</t>
  </si>
  <si>
    <t>doura</t>
  </si>
  <si>
    <t>akrba</t>
  </si>
  <si>
    <t>سعيد صيدناوي</t>
  </si>
  <si>
    <t>معربا</t>
  </si>
  <si>
    <t>saeed sednawi</t>
  </si>
  <si>
    <t>صفا احمد</t>
  </si>
  <si>
    <t>safa ahmad</t>
  </si>
  <si>
    <t>fawzi</t>
  </si>
  <si>
    <t>tamam</t>
  </si>
  <si>
    <t>صفاء الوقه</t>
  </si>
  <si>
    <t>SAFA ALWAKA</t>
  </si>
  <si>
    <t>RASHED</t>
  </si>
  <si>
    <t>ABBER</t>
  </si>
  <si>
    <t>صفا عطايا</t>
  </si>
  <si>
    <t>ملك عرابي</t>
  </si>
  <si>
    <t>safa ataya</t>
  </si>
  <si>
    <t>mahmouad</t>
  </si>
  <si>
    <t>صفا درخباني</t>
  </si>
  <si>
    <t>Safa Darkhabani</t>
  </si>
  <si>
    <t>Mohamad</t>
  </si>
  <si>
    <t>Maysaa</t>
  </si>
  <si>
    <t>Damascous</t>
  </si>
  <si>
    <t>صفاء سليمان</t>
  </si>
  <si>
    <t>safaa  sulaiman</t>
  </si>
  <si>
    <t>صفاء الاكراد</t>
  </si>
  <si>
    <t>فضيه الخليلي</t>
  </si>
  <si>
    <t>safaa alakrad</t>
  </si>
  <si>
    <t>fadiah</t>
  </si>
  <si>
    <t>صفاء السحاب</t>
  </si>
  <si>
    <t>فاطمه الشمص</t>
  </si>
  <si>
    <t>safaa alsahab</t>
  </si>
  <si>
    <t>barakat</t>
  </si>
  <si>
    <t>صفاء دباس</t>
  </si>
  <si>
    <t>SAFAA DABAS</t>
  </si>
  <si>
    <t>MOHAMMAD NIZAR</t>
  </si>
  <si>
    <t>صفاء مصطفى</t>
  </si>
  <si>
    <t>امنه حجازي</t>
  </si>
  <si>
    <t>safaa moustafa</t>
  </si>
  <si>
    <t>صفاء رفاعي</t>
  </si>
  <si>
    <t>SAFAA RIFAI</t>
  </si>
  <si>
    <t>صفاء سعود</t>
  </si>
  <si>
    <t>تمره</t>
  </si>
  <si>
    <t>Safaa Soud</t>
  </si>
  <si>
    <t>Tmra</t>
  </si>
  <si>
    <t>سحر الملحم</t>
  </si>
  <si>
    <t>ملح</t>
  </si>
  <si>
    <t>sahar almulhem</t>
  </si>
  <si>
    <t>صلاح نويدر</t>
  </si>
  <si>
    <t>SALAH NOUIDER</t>
  </si>
  <si>
    <t>RAFIK</t>
  </si>
  <si>
    <t>سلام همج</t>
  </si>
  <si>
    <t>Salam Hamaj</t>
  </si>
  <si>
    <t>Huda</t>
  </si>
  <si>
    <t>سلام خيت</t>
  </si>
  <si>
    <t>SALAM KHIT</t>
  </si>
  <si>
    <t>RABIAA</t>
  </si>
  <si>
    <t>سلام مقشاتي</t>
  </si>
  <si>
    <t>salam moukshty</t>
  </si>
  <si>
    <t>سلام سويدان</t>
  </si>
  <si>
    <t>مضر</t>
  </si>
  <si>
    <t>salam souidan</t>
  </si>
  <si>
    <t>mudar</t>
  </si>
  <si>
    <t>fardos</t>
  </si>
  <si>
    <t>damas suburb</t>
  </si>
  <si>
    <t>سلام يحيى</t>
  </si>
  <si>
    <t>salam yahea</t>
  </si>
  <si>
    <t>صالح كمون</t>
  </si>
  <si>
    <t>SALEH KAMOON</t>
  </si>
  <si>
    <t>HOREA</t>
  </si>
  <si>
    <t>سلوى قطريب</t>
  </si>
  <si>
    <t>salwa katreeb</t>
  </si>
  <si>
    <t>gabr</t>
  </si>
  <si>
    <t>malaka</t>
  </si>
  <si>
    <t>سلوى زاده</t>
  </si>
  <si>
    <t>salwa zada</t>
  </si>
  <si>
    <t>ismaill</t>
  </si>
  <si>
    <t>magedah</t>
  </si>
  <si>
    <t>سماح الفياض</t>
  </si>
  <si>
    <t>samah alfayad</t>
  </si>
  <si>
    <t>سماح الشعار</t>
  </si>
  <si>
    <t>samah alshaar</t>
  </si>
  <si>
    <t>amad</t>
  </si>
  <si>
    <t>سمر بعيون</t>
  </si>
  <si>
    <t>samar bayoun</t>
  </si>
  <si>
    <t>سمر حجازى</t>
  </si>
  <si>
    <t>عاطفه</t>
  </si>
  <si>
    <t>SAMAR HIJAZI</t>
  </si>
  <si>
    <t>ATFA</t>
  </si>
  <si>
    <t>سمير زكارى</t>
  </si>
  <si>
    <t>خشفه</t>
  </si>
  <si>
    <t>SAMEER ZOKARI</t>
  </si>
  <si>
    <t>KHASHFA</t>
  </si>
  <si>
    <t>سامح راسبيه</t>
  </si>
  <si>
    <t>المختارة</t>
  </si>
  <si>
    <t>sameh rasbey</t>
  </si>
  <si>
    <t>houssein</t>
  </si>
  <si>
    <t>al mktara</t>
  </si>
  <si>
    <t>سميحه دللول</t>
  </si>
  <si>
    <t>SAMEHA DALOUL</t>
  </si>
  <si>
    <t>BASAM</t>
  </si>
  <si>
    <t>FAAEZA</t>
  </si>
  <si>
    <t>سامر ياغي</t>
  </si>
  <si>
    <t xml:space="preserve">samer  yghe </t>
  </si>
  <si>
    <t xml:space="preserve">barhan </t>
  </si>
  <si>
    <t xml:space="preserve">reem </t>
  </si>
  <si>
    <t>سامر بعلبكي</t>
  </si>
  <si>
    <t>samer balbaki</t>
  </si>
  <si>
    <t>kherya</t>
  </si>
  <si>
    <t>سامر قطيش</t>
  </si>
  <si>
    <t>samer kotaish</t>
  </si>
  <si>
    <t>sarhan</t>
  </si>
  <si>
    <t>سامر تتان</t>
  </si>
  <si>
    <t>samer tattan</t>
  </si>
  <si>
    <t>zakaria</t>
  </si>
  <si>
    <t>ساميه هواري</t>
  </si>
  <si>
    <t>samia hoary</t>
  </si>
  <si>
    <t>mhd riad</t>
  </si>
  <si>
    <t>ساميه حمصي</t>
  </si>
  <si>
    <t>samia homsi</t>
  </si>
  <si>
    <t>سامي السيد احمد</t>
  </si>
  <si>
    <t>SAMY AL SAYD AHAMAD</t>
  </si>
  <si>
    <t>ABDOH</t>
  </si>
  <si>
    <t>سناء السمان</t>
  </si>
  <si>
    <t>sanaa alsamman</t>
  </si>
  <si>
    <t>kholud</t>
  </si>
  <si>
    <t>سناء الناصر</t>
  </si>
  <si>
    <t>كفرلاها</t>
  </si>
  <si>
    <t>SANAA NASER</t>
  </si>
  <si>
    <t>AMINA</t>
  </si>
  <si>
    <t>ساندي الحداد</t>
  </si>
  <si>
    <t>sandi alhaddad</t>
  </si>
  <si>
    <t>khalil</t>
  </si>
  <si>
    <t>ساندي فرح</t>
  </si>
  <si>
    <t>SANDI FARAH</t>
  </si>
  <si>
    <t>ساري بلشه</t>
  </si>
  <si>
    <t>sare albalshah</t>
  </si>
  <si>
    <t>sayah</t>
  </si>
  <si>
    <t>سهام كوزلي</t>
  </si>
  <si>
    <t>seham kouzali</t>
  </si>
  <si>
    <t>sosan</t>
  </si>
  <si>
    <t>شادي بشاره</t>
  </si>
  <si>
    <t>انعام لطفي</t>
  </si>
  <si>
    <t>shadi bshara</t>
  </si>
  <si>
    <t>hlal</t>
  </si>
  <si>
    <t>شهد المحمد الاحمد عاني</t>
  </si>
  <si>
    <t>محمد بهير</t>
  </si>
  <si>
    <t>امتثال المصطفى</t>
  </si>
  <si>
    <t>shahad almohamad alahmad anie</t>
  </si>
  <si>
    <t>mohamad baher</t>
  </si>
  <si>
    <t>emtathal</t>
  </si>
  <si>
    <t>شهد العلواني</t>
  </si>
  <si>
    <t>SHAHD AL ELWANI</t>
  </si>
  <si>
    <t>IBTESAM</t>
  </si>
  <si>
    <t>شاهر حيدر</t>
  </si>
  <si>
    <t>shaheer haedar</t>
  </si>
  <si>
    <t>rabeea</t>
  </si>
  <si>
    <t>شيماء الغزاوي</t>
  </si>
  <si>
    <t>shaimaa al ghazzawi</t>
  </si>
  <si>
    <t>kwait</t>
  </si>
  <si>
    <t>شذى الكردي</t>
  </si>
  <si>
    <t>shaza al kurdi</t>
  </si>
  <si>
    <t>rima</t>
  </si>
  <si>
    <t>شذى هيكل</t>
  </si>
  <si>
    <t>shaza haikal</t>
  </si>
  <si>
    <t>thoria</t>
  </si>
  <si>
    <t>damasxus</t>
  </si>
  <si>
    <t>شذى شيبان</t>
  </si>
  <si>
    <t>shaza shiban</t>
  </si>
  <si>
    <t>mohammad rabie</t>
  </si>
  <si>
    <t>nahed</t>
  </si>
  <si>
    <t>شذى السليلاتي</t>
  </si>
  <si>
    <t>مجد</t>
  </si>
  <si>
    <t>SHAZA SLILATI</t>
  </si>
  <si>
    <t>MAJD</t>
  </si>
  <si>
    <t>شبلي جبر</t>
  </si>
  <si>
    <t>SHEBLI JABR</t>
  </si>
  <si>
    <t>YAHYA</t>
  </si>
  <si>
    <t>ASHRAFET  SEHNAYA</t>
  </si>
  <si>
    <t>شيراز مرزا</t>
  </si>
  <si>
    <t>اميره النجم</t>
  </si>
  <si>
    <t>sheraz merza</t>
  </si>
  <si>
    <t>شيرين مللي</t>
  </si>
  <si>
    <t>SHEREEN  MELLI</t>
  </si>
  <si>
    <t>شيركو حميدو</t>
  </si>
  <si>
    <t>SHERKO HAMIDO</t>
  </si>
  <si>
    <t>HANA</t>
  </si>
  <si>
    <t>شيرين جديني</t>
  </si>
  <si>
    <t>shireen jadiny</t>
  </si>
  <si>
    <t>سيلفا هاروتنيان</t>
  </si>
  <si>
    <t>ناديا كلاكل</t>
  </si>
  <si>
    <t xml:space="preserve">SILFA  HAROTINYAN </t>
  </si>
  <si>
    <t xml:space="preserve">NABIL </t>
  </si>
  <si>
    <t xml:space="preserve">NADIA </t>
  </si>
  <si>
    <t>سليمان الخطيب</t>
  </si>
  <si>
    <t>soleman alkhateb</t>
  </si>
  <si>
    <t>سوزان شبابيبي</t>
  </si>
  <si>
    <t>souazan shabibi</t>
  </si>
  <si>
    <t>سهى عبد الولى</t>
  </si>
  <si>
    <t>SOUHA ABD ALWILY</t>
  </si>
  <si>
    <t>NAHLA</t>
  </si>
  <si>
    <t>سهير بدور</t>
  </si>
  <si>
    <t>souheir badoor</t>
  </si>
  <si>
    <t>سليمان محاميد</t>
  </si>
  <si>
    <t>soulaeman mahameed</t>
  </si>
  <si>
    <t>سوزان العجمي</t>
  </si>
  <si>
    <t>SUZAN AL AJAMI</t>
  </si>
  <si>
    <t>سوزان المولا</t>
  </si>
  <si>
    <t>SUZAN AL MAWLA</t>
  </si>
  <si>
    <t>سوزان حجاوي</t>
  </si>
  <si>
    <t>مطيعه ناصيف</t>
  </si>
  <si>
    <t>suzan hejawe</t>
  </si>
  <si>
    <t>muteaa</t>
  </si>
  <si>
    <t>سوزان ماملي</t>
  </si>
  <si>
    <t>SUZAN MAMILLI</t>
  </si>
  <si>
    <t>تغريد حميدان</t>
  </si>
  <si>
    <t>TAGHRED HMEDAN</t>
  </si>
  <si>
    <t>تغريد الاكتع</t>
  </si>
  <si>
    <t>Taghreed Alaktaa</t>
  </si>
  <si>
    <t>Abd-Alhamid</t>
  </si>
  <si>
    <t>تغريد العثمان</t>
  </si>
  <si>
    <t>محمدوليد</t>
  </si>
  <si>
    <t>نارمان</t>
  </si>
  <si>
    <t>taghrid alothman</t>
  </si>
  <si>
    <t>mhd walid</t>
  </si>
  <si>
    <t>narman</t>
  </si>
  <si>
    <t>طه الشماط</t>
  </si>
  <si>
    <t>منى الاعرج</t>
  </si>
  <si>
    <t>TAHA ALSHAMAT</t>
  </si>
  <si>
    <t>JALAL</t>
  </si>
  <si>
    <t>تماضر الموسى</t>
  </si>
  <si>
    <t>الصمدانية</t>
  </si>
  <si>
    <t>tamador almoussa</t>
  </si>
  <si>
    <t>alsamdania</t>
  </si>
  <si>
    <t>طارق بلان</t>
  </si>
  <si>
    <t>شهيرا</t>
  </si>
  <si>
    <t>Tarek ballan</t>
  </si>
  <si>
    <t>damas subura</t>
  </si>
  <si>
    <t>طارق طوبجي</t>
  </si>
  <si>
    <t>TAREK TOUBJE</t>
  </si>
  <si>
    <t>تسنيم سليم</t>
  </si>
  <si>
    <t>TASNEEM  SALIM</t>
  </si>
  <si>
    <t>تيسير قدره</t>
  </si>
  <si>
    <t>taysir qadarah</t>
  </si>
  <si>
    <t>aisead</t>
  </si>
  <si>
    <t>تريز استيفان</t>
  </si>
  <si>
    <t>مريم حداد</t>
  </si>
  <si>
    <t>TEAREZ ESTEPHAN</t>
  </si>
  <si>
    <t>ANTOUN</t>
  </si>
  <si>
    <t>MARI</t>
  </si>
  <si>
    <t>تهاني مرعي</t>
  </si>
  <si>
    <t>Thane Mariy</t>
  </si>
  <si>
    <t xml:space="preserve">Mohammad </t>
  </si>
  <si>
    <t>Khadra</t>
  </si>
  <si>
    <t>ثراء الحامد</t>
  </si>
  <si>
    <t>قصيبه</t>
  </si>
  <si>
    <t>tharaa alhamed</t>
  </si>
  <si>
    <t>abrahem</t>
  </si>
  <si>
    <t>ذكاء بو حسون</t>
  </si>
  <si>
    <t>لايقه</t>
  </si>
  <si>
    <t>thokaa bou hassoun</t>
  </si>
  <si>
    <t>nassif</t>
  </si>
  <si>
    <t>layka</t>
  </si>
  <si>
    <t>وفاء سلام</t>
  </si>
  <si>
    <t>wadaa salam</t>
  </si>
  <si>
    <t>sumaya</t>
  </si>
  <si>
    <t>وعد الصعيدي</t>
  </si>
  <si>
    <t>waed alsaede</t>
  </si>
  <si>
    <t>وعد نصر الدين</t>
  </si>
  <si>
    <t>waed nasser eddin</t>
  </si>
  <si>
    <t>nadya</t>
  </si>
  <si>
    <t>وجيه ابراهيم</t>
  </si>
  <si>
    <t>رسام</t>
  </si>
  <si>
    <t>WAGIH IBRAHEM</t>
  </si>
  <si>
    <t>RIAD</t>
  </si>
  <si>
    <t>ROUSAM</t>
  </si>
  <si>
    <t>ولاء الاعسر</t>
  </si>
  <si>
    <t>walaa alassar</t>
  </si>
  <si>
    <t>salah eddin</t>
  </si>
  <si>
    <t>mnawar</t>
  </si>
  <si>
    <t>ولاء بيرقدار</t>
  </si>
  <si>
    <t>WALAA BERKDAR</t>
  </si>
  <si>
    <t>WALED</t>
  </si>
  <si>
    <t>ولاء غنام</t>
  </si>
  <si>
    <t>walaa ghanam</t>
  </si>
  <si>
    <t>منيره حمزه</t>
  </si>
  <si>
    <t>walaa kurbaj</t>
  </si>
  <si>
    <t>munirah</t>
  </si>
  <si>
    <t>ولاء شيخ الحاره</t>
  </si>
  <si>
    <t>Wala'a Sheikh Al-Hara</t>
  </si>
  <si>
    <t>Zoubida</t>
  </si>
  <si>
    <t>وليد شيخ خليل</t>
  </si>
  <si>
    <t>WALED SHEK KHALEL</t>
  </si>
  <si>
    <t>MNIN</t>
  </si>
  <si>
    <t>وليد الصغير</t>
  </si>
  <si>
    <t>نايفي</t>
  </si>
  <si>
    <t>waleed alsghaier</t>
  </si>
  <si>
    <t>nayfe</t>
  </si>
  <si>
    <t>ولاء الزالق</t>
  </si>
  <si>
    <t>Walla Alzalek</t>
  </si>
  <si>
    <t>وسيم الشوفي</t>
  </si>
  <si>
    <t>wasiem alshoufe</t>
  </si>
  <si>
    <t>وسيم الحلبي</t>
  </si>
  <si>
    <t>وهيبه المليص</t>
  </si>
  <si>
    <t>wassim al halabi</t>
  </si>
  <si>
    <t>وسيم صهيوني</t>
  </si>
  <si>
    <t>WASSIM SAHYONI</t>
  </si>
  <si>
    <t>YASSIN</t>
  </si>
  <si>
    <t>SANA</t>
  </si>
  <si>
    <t>SAMAS</t>
  </si>
  <si>
    <t>وئام الشعار</t>
  </si>
  <si>
    <t>احمد بهاء الدين</t>
  </si>
  <si>
    <t>weaam alshaar</t>
  </si>
  <si>
    <t>ahmad bahaa aldeen</t>
  </si>
  <si>
    <t>وصال الصالح</t>
  </si>
  <si>
    <t>طلحه</t>
  </si>
  <si>
    <t>Wesal Al Saleh</t>
  </si>
  <si>
    <t>Talha</t>
  </si>
  <si>
    <t>Haylah</t>
  </si>
  <si>
    <t>Dair Alzour</t>
  </si>
  <si>
    <t>وسام العابد</t>
  </si>
  <si>
    <t>wesam alabed</t>
  </si>
  <si>
    <t>safwan</t>
  </si>
  <si>
    <t>وسام السمان</t>
  </si>
  <si>
    <t>wesam alsamman</t>
  </si>
  <si>
    <t>وسام درويش</t>
  </si>
  <si>
    <t>wesam darouish</t>
  </si>
  <si>
    <t>وسام الدين اللحام</t>
  </si>
  <si>
    <t>WESSAM ALDEEN ALLAHAM</t>
  </si>
  <si>
    <t>KHOULOOD</t>
  </si>
  <si>
    <t>وصال الكيال</t>
  </si>
  <si>
    <t>wisall al kayall</t>
  </si>
  <si>
    <t xml:space="preserve">ibrahim </t>
  </si>
  <si>
    <t>وسام الخانجي</t>
  </si>
  <si>
    <t>Wisam Al-Khanji</t>
  </si>
  <si>
    <t>Moafak</t>
  </si>
  <si>
    <t>ورود القطيش</t>
  </si>
  <si>
    <t>ليلى نقيري</t>
  </si>
  <si>
    <t>worod alkatesh</t>
  </si>
  <si>
    <t>admoun</t>
  </si>
  <si>
    <t>laila</t>
  </si>
  <si>
    <t>يحيى كوكش</t>
  </si>
  <si>
    <t>فاطمه نور الدين</t>
  </si>
  <si>
    <t>YAHIA KOKASH</t>
  </si>
  <si>
    <t>يمام الرفاعي</t>
  </si>
  <si>
    <t>Yamam Alrefaai</t>
  </si>
  <si>
    <t>يمامه القاضي</t>
  </si>
  <si>
    <t>yamama alkady</t>
  </si>
  <si>
    <t>mohammed khair</t>
  </si>
  <si>
    <t>يارا الميهوب</t>
  </si>
  <si>
    <t>yara almaehoub</t>
  </si>
  <si>
    <t>sadaa</t>
  </si>
  <si>
    <t>يارا معلا</t>
  </si>
  <si>
    <t>هفافه</t>
  </si>
  <si>
    <t>طواحين</t>
  </si>
  <si>
    <t>yara mouala</t>
  </si>
  <si>
    <t>hafaf</t>
  </si>
  <si>
    <t>tawahen</t>
  </si>
  <si>
    <t>يارا نصر الدين</t>
  </si>
  <si>
    <t>سلوى نصر الدين</t>
  </si>
  <si>
    <t>yara nasr al deen</t>
  </si>
  <si>
    <t>riead</t>
  </si>
  <si>
    <t>al read</t>
  </si>
  <si>
    <t>ياسين خليل</t>
  </si>
  <si>
    <t>فاطمه خليل</t>
  </si>
  <si>
    <t>الجيزه</t>
  </si>
  <si>
    <t>yasin khalel</t>
  </si>
  <si>
    <t>ياسمين الصباح</t>
  </si>
  <si>
    <t>مونه</t>
  </si>
  <si>
    <t>yasmeen alsabah</t>
  </si>
  <si>
    <t>ياسمين الخجا</t>
  </si>
  <si>
    <t>yasmin alkhja</t>
  </si>
  <si>
    <t>yhia</t>
  </si>
  <si>
    <t>ezdhar</t>
  </si>
  <si>
    <t>ياسمين حلاويك</t>
  </si>
  <si>
    <t>ملاز</t>
  </si>
  <si>
    <t>yasmin halaweek</t>
  </si>
  <si>
    <t>ragheb</t>
  </si>
  <si>
    <t>malaz</t>
  </si>
  <si>
    <t>alkeswa</t>
  </si>
  <si>
    <t>ياسمين السهلي</t>
  </si>
  <si>
    <t>YASMINE ALSAHLI</t>
  </si>
  <si>
    <t>JAWDAT</t>
  </si>
  <si>
    <t>AHLAM</t>
  </si>
  <si>
    <t>ياسر داود</t>
  </si>
  <si>
    <t>فهميه</t>
  </si>
  <si>
    <t>YASSER DAWOOD</t>
  </si>
  <si>
    <t>MOHAMED KHER</t>
  </si>
  <si>
    <t>FEHMEAH</t>
  </si>
  <si>
    <t>ياسر الزربا</t>
  </si>
  <si>
    <t>yassr alzarba</t>
  </si>
  <si>
    <t>يزن سواح</t>
  </si>
  <si>
    <t>YAZAN SAWAH</t>
  </si>
  <si>
    <t>MHD AZAT</t>
  </si>
  <si>
    <t>MIRVAT</t>
  </si>
  <si>
    <t>يحيى بدوي</t>
  </si>
  <si>
    <t>بهيجه</t>
  </si>
  <si>
    <t>YHIA BDAWI</t>
  </si>
  <si>
    <t>NSWH</t>
  </si>
  <si>
    <t>BHIJA</t>
  </si>
  <si>
    <t>يونس حمد</t>
  </si>
  <si>
    <t>عرنة</t>
  </si>
  <si>
    <t>younes hamad</t>
  </si>
  <si>
    <t>Salman</t>
  </si>
  <si>
    <t>Linda Qureshi</t>
  </si>
  <si>
    <t>arnah</t>
  </si>
  <si>
    <t>يوسف صابو ني</t>
  </si>
  <si>
    <t>كفتين</t>
  </si>
  <si>
    <t>YOUSEF SABOUNI</t>
  </si>
  <si>
    <t>BAYAN</t>
  </si>
  <si>
    <t>IDLIB</t>
  </si>
  <si>
    <t>يوسف سليم</t>
  </si>
  <si>
    <t>yousef salem</t>
  </si>
  <si>
    <t>esam</t>
  </si>
  <si>
    <t>يسرا الاشقر الحموي</t>
  </si>
  <si>
    <t>YOUSRA AL ASHKAR AL HAMWE</t>
  </si>
  <si>
    <t>MOHAMMAD SAMEER</t>
  </si>
  <si>
    <t>AISHA</t>
  </si>
  <si>
    <t>يسر رجا</t>
  </si>
  <si>
    <t>صباح حمور</t>
  </si>
  <si>
    <t>YUSR RAJA</t>
  </si>
  <si>
    <t>زهراء عريشه</t>
  </si>
  <si>
    <t>zahraa aresheh</t>
  </si>
  <si>
    <t>ذكيه نصر الله</t>
  </si>
  <si>
    <t>ZAKIE NASRALLAH</t>
  </si>
  <si>
    <t>ROQAYA</t>
  </si>
  <si>
    <t>زينب وهبي</t>
  </si>
  <si>
    <t>فتحية</t>
  </si>
  <si>
    <t>zeinab wahbe</t>
  </si>
  <si>
    <t>Abdo</t>
  </si>
  <si>
    <t>زينب المصري</t>
  </si>
  <si>
    <t>يسرا</t>
  </si>
  <si>
    <t>ZENB ALMSRI</t>
  </si>
  <si>
    <t>YSRA</t>
  </si>
  <si>
    <t>DOWMA</t>
  </si>
  <si>
    <t>زهير عبيسي</t>
  </si>
  <si>
    <t>zouhir oubisi</t>
  </si>
  <si>
    <t>mhd nabil</t>
  </si>
  <si>
    <t>زبيده بدوي</t>
  </si>
  <si>
    <t>zubida badwi</t>
  </si>
  <si>
    <t>samih</t>
  </si>
  <si>
    <t>زهير عبيد</t>
  </si>
  <si>
    <t>محمد جواد</t>
  </si>
  <si>
    <t>ZUHAIR OBAID</t>
  </si>
  <si>
    <t>MOHAMAD JWAD</t>
  </si>
  <si>
    <t>AIMAN</t>
  </si>
  <si>
    <t>وصال بحصاص</t>
  </si>
  <si>
    <t>هديل السيوطي</t>
  </si>
  <si>
    <t>انتصار سلامه</t>
  </si>
  <si>
    <t>روضه الاشقر</t>
  </si>
  <si>
    <t>علياء الزايد</t>
  </si>
  <si>
    <t>رغد العطار</t>
  </si>
  <si>
    <t>رولا النقشبندي</t>
  </si>
  <si>
    <t>مقصود</t>
  </si>
  <si>
    <t>باسمه المارديني</t>
  </si>
  <si>
    <t>فاطمه حمزه</t>
  </si>
  <si>
    <t>هيفاء عزام</t>
  </si>
  <si>
    <t>ناصرية</t>
  </si>
  <si>
    <t>شهيناز حاج مصطفى</t>
  </si>
  <si>
    <t>شيرين</t>
  </si>
  <si>
    <t>قبه الشيخ</t>
  </si>
  <si>
    <t>احمد الرمان</t>
  </si>
  <si>
    <t>فاطمه الغيد</t>
  </si>
  <si>
    <t>خالد وفا</t>
  </si>
  <si>
    <t>مريم وفا</t>
  </si>
  <si>
    <t>احمد الحربات</t>
  </si>
  <si>
    <t>لطفيه الغضبان</t>
  </si>
  <si>
    <t>حسام الكعيد</t>
  </si>
  <si>
    <t>جسيم</t>
  </si>
  <si>
    <t>عائشه الناصر</t>
  </si>
  <si>
    <t>غدير البستان</t>
  </si>
  <si>
    <t>ياسر علي</t>
  </si>
  <si>
    <t>عمشه محمد</t>
  </si>
  <si>
    <t>ليلان</t>
  </si>
  <si>
    <t>عبد الله ابو الحسن</t>
  </si>
  <si>
    <t>عبد العزيز صالحاني</t>
  </si>
  <si>
    <t>حسام حمزه الامام</t>
  </si>
  <si>
    <t>ساره حمزه الامام</t>
  </si>
  <si>
    <t>محمد خير عبد الهادي</t>
  </si>
  <si>
    <t>ايهم حسن</t>
  </si>
  <si>
    <t>اراضي نوى</t>
  </si>
  <si>
    <t>احمد عهد علوان</t>
  </si>
  <si>
    <t>وداد عثمان</t>
  </si>
  <si>
    <t>سفيان قصاص</t>
  </si>
  <si>
    <t>ايهم الحلبي</t>
  </si>
  <si>
    <t>احمد العوض</t>
  </si>
  <si>
    <t>راكان</t>
  </si>
  <si>
    <t>هند المحمد</t>
  </si>
  <si>
    <t>علام شدود</t>
  </si>
  <si>
    <t>محمد ايهم الاختيار</t>
  </si>
  <si>
    <t>محمد عامر</t>
  </si>
  <si>
    <t>غصون حبيب</t>
  </si>
  <si>
    <t>محمد منير البقاعي</t>
  </si>
  <si>
    <t>بشاره الشماس</t>
  </si>
  <si>
    <t>عاطف العمر</t>
  </si>
  <si>
    <t>عدرا</t>
  </si>
  <si>
    <t>رهان التركماني</t>
  </si>
  <si>
    <t>مرسوله</t>
  </si>
  <si>
    <t>ميرفت زين الدين</t>
  </si>
  <si>
    <t>انصاف الاعور</t>
  </si>
  <si>
    <t>لمى ابو الهوا</t>
  </si>
  <si>
    <t>محمد عزت مهره</t>
  </si>
  <si>
    <t>صباح مهره</t>
  </si>
  <si>
    <t>يوسف زين الدين</t>
  </si>
  <si>
    <t>آمنه نصر الدين</t>
  </si>
  <si>
    <t>حسام رسلان</t>
  </si>
  <si>
    <t>زينب العذبه</t>
  </si>
  <si>
    <t>محمد باسل النحاس</t>
  </si>
  <si>
    <t>محمد باهر</t>
  </si>
  <si>
    <t>ندى الشويكي</t>
  </si>
  <si>
    <t>محمد الخليل</t>
  </si>
  <si>
    <t>سليمان الحريري</t>
  </si>
  <si>
    <t>عائشه الحريري</t>
  </si>
  <si>
    <t>علما</t>
  </si>
  <si>
    <t>عزت الحمصي</t>
  </si>
  <si>
    <t>احمد حبيب</t>
  </si>
  <si>
    <t>حفير فوقا</t>
  </si>
  <si>
    <t>مهند وحش</t>
  </si>
  <si>
    <t>محمد عادل</t>
  </si>
  <si>
    <t>هيفرون علي شان</t>
  </si>
  <si>
    <t>احمد روحي</t>
  </si>
  <si>
    <t>ايهم جابر</t>
  </si>
  <si>
    <t>تركيه احمد</t>
  </si>
  <si>
    <t>سمير شبلي</t>
  </si>
  <si>
    <t>مؤيد مصطفى</t>
  </si>
  <si>
    <t>عائشه الجاسم</t>
  </si>
  <si>
    <t>بقاسل الشهير بالكحيص</t>
  </si>
  <si>
    <t>عصام ديركي</t>
  </si>
  <si>
    <t>يونس مبارك</t>
  </si>
  <si>
    <t>مصطفى ناجي</t>
  </si>
  <si>
    <t>يزن النجار</t>
  </si>
  <si>
    <t>امجد رزق</t>
  </si>
  <si>
    <t>نور الراعي</t>
  </si>
  <si>
    <t>نوال خورشيد</t>
  </si>
  <si>
    <t>ملهم السيد</t>
  </si>
  <si>
    <t>خالده ناصر</t>
  </si>
  <si>
    <t>شقا</t>
  </si>
  <si>
    <t>سراج ونوس</t>
  </si>
  <si>
    <t>مديحه محمد</t>
  </si>
  <si>
    <t>شذا مهنا</t>
  </si>
  <si>
    <t>نجلا محمود</t>
  </si>
  <si>
    <t>نبال الحسنيه</t>
  </si>
  <si>
    <t>ناديا الخطيب</t>
  </si>
  <si>
    <t>عائشه الحمدو اليتيم</t>
  </si>
  <si>
    <t>نديمه اليتيم</t>
  </si>
  <si>
    <t>السفيرة</t>
  </si>
  <si>
    <t>علاء الدين سلطان</t>
  </si>
  <si>
    <t>محمد انس كياره</t>
  </si>
  <si>
    <t>انيسه راجح</t>
  </si>
  <si>
    <t>منير حرب</t>
  </si>
  <si>
    <t>نوال حرب</t>
  </si>
  <si>
    <t>عراجه</t>
  </si>
  <si>
    <t>محمد طيلوني</t>
  </si>
  <si>
    <t>معتصم ذياب</t>
  </si>
  <si>
    <t>بهلول ذياب الرفاعي</t>
  </si>
  <si>
    <t>ناديا محمد ذياب الشرع</t>
  </si>
  <si>
    <t>نديم الانكليزي</t>
  </si>
  <si>
    <t>وصفيه قويدر</t>
  </si>
  <si>
    <t>فراس اكريم</t>
  </si>
  <si>
    <t>عماد الهندي</t>
  </si>
  <si>
    <t>احمد البوش</t>
  </si>
  <si>
    <t>شيماء العودات</t>
  </si>
  <si>
    <t>عبد الغفار</t>
  </si>
  <si>
    <t>شادي بنور</t>
  </si>
  <si>
    <t>بلال بوبس</t>
  </si>
  <si>
    <t>عزيزه الشامي</t>
  </si>
  <si>
    <t>عهد الشوفي</t>
  </si>
  <si>
    <t>اقبال العنداري</t>
  </si>
  <si>
    <t>عوس</t>
  </si>
  <si>
    <t>حيان عبد العزيز</t>
  </si>
  <si>
    <t>ماجده النجار</t>
  </si>
  <si>
    <t>بيان دنون</t>
  </si>
  <si>
    <t>حسن خراط</t>
  </si>
  <si>
    <t>محمد يزن حمد الله</t>
  </si>
  <si>
    <t>مروه اورفه لي</t>
  </si>
  <si>
    <t>عمار العك</t>
  </si>
  <si>
    <t>فضل الله</t>
  </si>
  <si>
    <t>حياة العك</t>
  </si>
  <si>
    <t>رضميه اللواء</t>
  </si>
  <si>
    <t>سامر الشلق</t>
  </si>
  <si>
    <t>هدى الجولق</t>
  </si>
  <si>
    <t>خالده عامر</t>
  </si>
  <si>
    <t>امال عامر</t>
  </si>
  <si>
    <t>هبه عيسى</t>
  </si>
  <si>
    <t>هدى ياغي</t>
  </si>
  <si>
    <t>حنان سليمان</t>
  </si>
  <si>
    <t>خيزران</t>
  </si>
  <si>
    <t>محمد حمدي عابدين</t>
  </si>
  <si>
    <t>رضوان خميس</t>
  </si>
  <si>
    <t>فهميه خميس</t>
  </si>
  <si>
    <t>محمد طبيش</t>
  </si>
  <si>
    <t>امنه مريمه</t>
  </si>
  <si>
    <t>محمد راتب جريده</t>
  </si>
  <si>
    <t>ناديا الحكيم</t>
  </si>
  <si>
    <t>فاطمه المهدي</t>
  </si>
  <si>
    <t>افنان سنجاب</t>
  </si>
  <si>
    <t>جدة</t>
  </si>
  <si>
    <t>رحاب دقدوقه</t>
  </si>
  <si>
    <t>فاطمه دقدوقه</t>
  </si>
  <si>
    <t>بشرى طري</t>
  </si>
  <si>
    <t>ايمان الموات</t>
  </si>
  <si>
    <t>ياسمين الخطيب الجشي</t>
  </si>
  <si>
    <t>كفرشمس</t>
  </si>
  <si>
    <t>سماح المنعم</t>
  </si>
  <si>
    <t>ملكه الجاسم</t>
  </si>
  <si>
    <t>عليا الخضر</t>
  </si>
  <si>
    <t>فاطمه زين الدين</t>
  </si>
  <si>
    <t>ليبيا</t>
  </si>
  <si>
    <t>مجد متولي</t>
  </si>
  <si>
    <t>ليلى السيوفي</t>
  </si>
  <si>
    <t>الاء التنبكجي</t>
  </si>
  <si>
    <t>ساره خير بك</t>
  </si>
  <si>
    <t>محمد فواز</t>
  </si>
  <si>
    <t>نيفين كبول</t>
  </si>
  <si>
    <t>سوسن منذر</t>
  </si>
  <si>
    <t>ندى عبد النبي</t>
  </si>
  <si>
    <t>اميره عبد الرؤف</t>
  </si>
  <si>
    <t>بيداء موعي</t>
  </si>
  <si>
    <t>نور الاسود</t>
  </si>
  <si>
    <t>لميس قطفي</t>
  </si>
  <si>
    <t>منار عايد</t>
  </si>
  <si>
    <t>لميعة علي</t>
  </si>
  <si>
    <t>محمد حسام خنصر</t>
  </si>
  <si>
    <t>صبحيه سرحان</t>
  </si>
  <si>
    <t>محمد خضير</t>
  </si>
  <si>
    <t>خالد رجب</t>
  </si>
  <si>
    <t>قتيبه النابلسي</t>
  </si>
  <si>
    <t>بثينه الاحمد النابلسي</t>
  </si>
  <si>
    <t>رضوان الحجه</t>
  </si>
  <si>
    <t>الديماس\</t>
  </si>
  <si>
    <t>سامي ابو درهمين</t>
  </si>
  <si>
    <t>منتها ابو درهمين</t>
  </si>
  <si>
    <t>مهند الجمال</t>
  </si>
  <si>
    <t>كوكب شعبان</t>
  </si>
  <si>
    <t>محمد معاذ حمصي</t>
  </si>
  <si>
    <t>ثروت سواح</t>
  </si>
  <si>
    <t>ماهر البغدادي</t>
  </si>
  <si>
    <t>هديه الشيخ</t>
  </si>
  <si>
    <t>فادي قاسم</t>
  </si>
  <si>
    <t>نوره قاسم</t>
  </si>
  <si>
    <t>محمد نضال مدور</t>
  </si>
  <si>
    <t>عائشه الشلبي</t>
  </si>
  <si>
    <t>وليد سريول</t>
  </si>
  <si>
    <t>هناء شيخ عرابي</t>
  </si>
  <si>
    <t>وائل طباع</t>
  </si>
  <si>
    <t>حسان عبد الهادي</t>
  </si>
  <si>
    <t>حمده السرور</t>
  </si>
  <si>
    <t>معربة</t>
  </si>
  <si>
    <t>طارق ابو ضعيف</t>
  </si>
  <si>
    <t>سوسن اسماعيل</t>
  </si>
  <si>
    <t>ربيع الخوري</t>
  </si>
  <si>
    <t>باسم صالح</t>
  </si>
  <si>
    <t>وداد صالح</t>
  </si>
  <si>
    <t>مازن ابو صلوع</t>
  </si>
  <si>
    <t>زاد الخير ابو صلوع</t>
  </si>
  <si>
    <t>انخل</t>
  </si>
  <si>
    <t>مرهف الحوش</t>
  </si>
  <si>
    <t>امل الحوش</t>
  </si>
  <si>
    <t>محمد تللو</t>
  </si>
  <si>
    <t>محمد الشلق</t>
  </si>
  <si>
    <t>أذين</t>
  </si>
  <si>
    <t>عامر سلوم</t>
  </si>
  <si>
    <t>جوليا دمر</t>
  </si>
  <si>
    <t>امجد دادو</t>
  </si>
  <si>
    <t>محمد فتحي</t>
  </si>
  <si>
    <t>عز الدين الدالي</t>
  </si>
  <si>
    <t>هناء العطار</t>
  </si>
  <si>
    <t>عامر الاورفلي</t>
  </si>
  <si>
    <t>علاء سمير</t>
  </si>
  <si>
    <t>منيره الرفاعي</t>
  </si>
  <si>
    <t>مازن السمان</t>
  </si>
  <si>
    <t>محمد يزن ايبو</t>
  </si>
  <si>
    <t>عبدو سيف الدين</t>
  </si>
  <si>
    <t>اندريه زعرور</t>
  </si>
  <si>
    <t>فاديا بركيل</t>
  </si>
  <si>
    <t>عبد الهادي الجارح</t>
  </si>
  <si>
    <t>محمود خير الحلبي</t>
  </si>
  <si>
    <t>العامة</t>
  </si>
  <si>
    <t>عبد الله الرشيد</t>
  </si>
  <si>
    <t>جهاد مصطفى</t>
  </si>
  <si>
    <t>زينه موسى</t>
  </si>
  <si>
    <t>هيجانة</t>
  </si>
  <si>
    <t>خليف الناطور</t>
  </si>
  <si>
    <t>هدى الغزاوي</t>
  </si>
  <si>
    <t>ايفون كوركجيان</t>
  </si>
  <si>
    <t>كيفورك</t>
  </si>
  <si>
    <t>صونيا</t>
  </si>
  <si>
    <t>سماح عرفه</t>
  </si>
  <si>
    <t>عبد الرحيم الحمد</t>
  </si>
  <si>
    <t>محجة</t>
  </si>
  <si>
    <t>عبدو الهادي</t>
  </si>
  <si>
    <t>مادلين جنبلاط</t>
  </si>
  <si>
    <t>جميله النمر</t>
  </si>
  <si>
    <t>منال فاكهاني</t>
  </si>
  <si>
    <t>منال البيطار</t>
  </si>
  <si>
    <t>داليا نحلاوي</t>
  </si>
  <si>
    <t>محمد تحسين</t>
  </si>
  <si>
    <t>مها ايوب</t>
  </si>
  <si>
    <t>عبد الرحيم</t>
  </si>
  <si>
    <t>فتحيه ايوب</t>
  </si>
  <si>
    <t>ضحى ناعمه</t>
  </si>
  <si>
    <t>شذى الخطيب</t>
  </si>
  <si>
    <t>علا الزايد</t>
  </si>
  <si>
    <t>الاء غنام</t>
  </si>
  <si>
    <t>ثراء بلان</t>
  </si>
  <si>
    <t>هديه خليل</t>
  </si>
  <si>
    <t>هيا حسين</t>
  </si>
  <si>
    <t>سالي ابو عدلا</t>
  </si>
  <si>
    <t>طارق جمعه</t>
  </si>
  <si>
    <t>باسل ابو سعده</t>
  </si>
  <si>
    <t>مجيد</t>
  </si>
  <si>
    <t>نجاه ابو سعدى</t>
  </si>
  <si>
    <t>عبد الجبار العوده</t>
  </si>
  <si>
    <t>كمره العوده</t>
  </si>
  <si>
    <t>ام قصير</t>
  </si>
  <si>
    <t>محمد اسامه عبد الرحمن</t>
  </si>
  <si>
    <t>ضياء الدين تركي</t>
  </si>
  <si>
    <t>نوار حسن</t>
  </si>
  <si>
    <t>حكمات</t>
  </si>
  <si>
    <t>منى خضر</t>
  </si>
  <si>
    <t>رياض الاغواني</t>
  </si>
  <si>
    <t>مياده الاغواني</t>
  </si>
  <si>
    <t xml:space="preserve">        علمي</t>
  </si>
  <si>
    <t>بشير عبد الله</t>
  </si>
  <si>
    <t>ساميه المحمد</t>
  </si>
  <si>
    <t>موسى مغمومه</t>
  </si>
  <si>
    <t>بلال الشيخ</t>
  </si>
  <si>
    <t>ديبه حجازي</t>
  </si>
  <si>
    <t>محمد نمر</t>
  </si>
  <si>
    <t>باسله ابراهيم</t>
  </si>
  <si>
    <t>لينغراد</t>
  </si>
  <si>
    <t>القصيم - السعودية</t>
  </si>
  <si>
    <t>احمد مراد</t>
  </si>
  <si>
    <t>صباح قصار</t>
  </si>
  <si>
    <t>فوزه احمد</t>
  </si>
  <si>
    <t>حسان حراق الحشيش</t>
  </si>
  <si>
    <t>رضيه</t>
  </si>
  <si>
    <t>محمد عزت الشعار</t>
  </si>
  <si>
    <t>يوشع الناعم</t>
  </si>
  <si>
    <t>محمد غانم</t>
  </si>
  <si>
    <t>وسيله</t>
  </si>
  <si>
    <t>محمد شامل بيرقدار</t>
  </si>
  <si>
    <t>عين النسر</t>
  </si>
  <si>
    <t>يحيى محمود</t>
  </si>
  <si>
    <t>محمد صوصو</t>
  </si>
  <si>
    <t>هدله</t>
  </si>
  <si>
    <t>نبك</t>
  </si>
  <si>
    <t>محمد عهد الخيمي</t>
  </si>
  <si>
    <t>محمود القبرصلي</t>
  </si>
  <si>
    <t>رياض الشواف</t>
  </si>
  <si>
    <t>منهل</t>
  </si>
  <si>
    <t>ايمان عاقوله</t>
  </si>
  <si>
    <t>عمرو الناشف</t>
  </si>
  <si>
    <t>احمدمطاع</t>
  </si>
  <si>
    <t>حسين يوسف</t>
  </si>
  <si>
    <t>محمد قاسم الخباز</t>
  </si>
  <si>
    <t>نور علوش</t>
  </si>
  <si>
    <t>ميساء القاضي</t>
  </si>
  <si>
    <t>حسام الدين الاحلس</t>
  </si>
  <si>
    <t>منور المفشي</t>
  </si>
  <si>
    <t>محمد عامر المنصوري</t>
  </si>
  <si>
    <t>غزل نقشبندي</t>
  </si>
  <si>
    <t>وسام الحريري</t>
  </si>
  <si>
    <t>وداد الحريري</t>
  </si>
  <si>
    <t>ماجد العلوش</t>
  </si>
  <si>
    <t>امنه العوش</t>
  </si>
  <si>
    <t>لبنى عزام</t>
  </si>
  <si>
    <t>تعاره</t>
  </si>
  <si>
    <t>ريم ابو سعيد</t>
  </si>
  <si>
    <t>حامده الشمندي</t>
  </si>
  <si>
    <t>محمد ملهم القطمه</t>
  </si>
  <si>
    <t>زبيده الطرح</t>
  </si>
  <si>
    <t>رامي عجور</t>
  </si>
  <si>
    <t>نوره شاغوري</t>
  </si>
  <si>
    <t>خالد مظلوم</t>
  </si>
  <si>
    <t>عنان عثمان</t>
  </si>
  <si>
    <t>محمد بشير القصاص</t>
  </si>
  <si>
    <t>رويده طرحها</t>
  </si>
  <si>
    <t>محمد نقشبندي</t>
  </si>
  <si>
    <t>باسل صالحه</t>
  </si>
  <si>
    <t>اعتدال مظلوم</t>
  </si>
  <si>
    <t>محمد انور شتيوي</t>
  </si>
  <si>
    <t>صباح سراقبي</t>
  </si>
  <si>
    <t>عبد الهادي الملقي</t>
  </si>
  <si>
    <t>فهيمه</t>
  </si>
  <si>
    <t>طارق مسرابي</t>
  </si>
  <si>
    <t>خالد الكلاس</t>
  </si>
  <si>
    <t>اديب نجيب</t>
  </si>
  <si>
    <t>ربى ناعسه</t>
  </si>
  <si>
    <t>سحر المعلم</t>
  </si>
  <si>
    <t>روان دركزلي</t>
  </si>
  <si>
    <t>روز البديوي</t>
  </si>
  <si>
    <t>اميل</t>
  </si>
  <si>
    <t>يمان الصالحاني</t>
  </si>
  <si>
    <t>عاليه الجرمقاني</t>
  </si>
  <si>
    <t>ايه الله اتاسي</t>
  </si>
  <si>
    <t>رنا حديد</t>
  </si>
  <si>
    <t>وسيم قبه جي</t>
  </si>
  <si>
    <t>نجوى هلال</t>
  </si>
  <si>
    <t>ابراهيم ابو ديب</t>
  </si>
  <si>
    <t>انس ايوبي</t>
  </si>
  <si>
    <t>عمار البطحيش</t>
  </si>
  <si>
    <t>هزار</t>
  </si>
  <si>
    <t>ولاء البرقاوي</t>
  </si>
  <si>
    <t>مها محمود</t>
  </si>
  <si>
    <t>ساره مخللاتي</t>
  </si>
  <si>
    <t>فرح مراد</t>
  </si>
  <si>
    <t>محمدنضار</t>
  </si>
  <si>
    <t>يونس المحمود</t>
  </si>
  <si>
    <t>خليف</t>
  </si>
  <si>
    <t>العزيزية</t>
  </si>
  <si>
    <t>عمار الجلاد</t>
  </si>
  <si>
    <t>جوليت الجلاد</t>
  </si>
  <si>
    <t>قصي حمزه</t>
  </si>
  <si>
    <t>اعتدال رزق</t>
  </si>
  <si>
    <t>سليم خاشوقه</t>
  </si>
  <si>
    <t>متري</t>
  </si>
  <si>
    <t>محمد وئام اسماعيل</t>
  </si>
  <si>
    <t>عزيز</t>
  </si>
  <si>
    <t>كنان</t>
  </si>
  <si>
    <t>محمد الناطور</t>
  </si>
  <si>
    <t>تمام الغزاوي</t>
  </si>
  <si>
    <t>عماد الدين علاوي</t>
  </si>
  <si>
    <t>صلاح الحمصي</t>
  </si>
  <si>
    <t>رامي سمور</t>
  </si>
  <si>
    <t>هيام سمور</t>
  </si>
  <si>
    <t>محمد غيث الازهري</t>
  </si>
  <si>
    <t>اسلام</t>
  </si>
  <si>
    <t>بلال ورده</t>
  </si>
  <si>
    <t>احمد فلاحه</t>
  </si>
  <si>
    <t>وسيم تللوالنشواتي</t>
  </si>
  <si>
    <t>علي الابراهيم</t>
  </si>
  <si>
    <t>احمد الهاماني</t>
  </si>
  <si>
    <t>فراس ثعلب</t>
  </si>
  <si>
    <t>نواف سوسق</t>
  </si>
  <si>
    <t>محمد يزن بيضون</t>
  </si>
  <si>
    <t>احمد بطالو</t>
  </si>
  <si>
    <t>نداء العتمه</t>
  </si>
  <si>
    <t>غزاله اللباد</t>
  </si>
  <si>
    <t>محمد عامر علوان</t>
  </si>
  <si>
    <t>فرحان فروج</t>
  </si>
  <si>
    <t>باسل الزعوقي</t>
  </si>
  <si>
    <t>زمرين</t>
  </si>
  <si>
    <t>محمد عمار شلبي</t>
  </si>
  <si>
    <t>احمد قره واعظ</t>
  </si>
  <si>
    <t>عباده ابو عساف</t>
  </si>
  <si>
    <t>جماله</t>
  </si>
  <si>
    <t>نيفين داود</t>
  </si>
  <si>
    <t>جميله غزال</t>
  </si>
  <si>
    <t>رؤى قهرمان</t>
  </si>
  <si>
    <t>رهف عاقل</t>
  </si>
  <si>
    <t>دلال السلامه العلاوش</t>
  </si>
  <si>
    <t>صبريه اهتيمي</t>
  </si>
  <si>
    <t>ضرار عدره</t>
  </si>
  <si>
    <t>بدره يوسف</t>
  </si>
  <si>
    <t>عناب</t>
  </si>
  <si>
    <t>ماهر العمروش</t>
  </si>
  <si>
    <t>عائشه جديد</t>
  </si>
  <si>
    <t>منبج</t>
  </si>
  <si>
    <t>عماد الدين الشعراني</t>
  </si>
  <si>
    <t>فريده الشيخ ياسين</t>
  </si>
  <si>
    <t>حسين العالول</t>
  </si>
  <si>
    <t>سهام زيتون</t>
  </si>
  <si>
    <t>مهدي قلفه</t>
  </si>
  <si>
    <t>سهيله عبد العزيز</t>
  </si>
  <si>
    <t>عبد الرحمن شرف</t>
  </si>
  <si>
    <t>مؤمنه الخجا</t>
  </si>
  <si>
    <t>رياض معصراني</t>
  </si>
  <si>
    <t>فاتنه السيداه</t>
  </si>
  <si>
    <t>محمد طارق بوارشي</t>
  </si>
  <si>
    <t>محمد ارشيد</t>
  </si>
  <si>
    <t>قاسم صالحاني</t>
  </si>
  <si>
    <t>غياث سويد</t>
  </si>
  <si>
    <t>هديه الحلواني</t>
  </si>
  <si>
    <t>مسره مكوح</t>
  </si>
  <si>
    <t>سهير الخبي</t>
  </si>
  <si>
    <t>عبير عرنوس</t>
  </si>
  <si>
    <t>امنه عرنوس</t>
  </si>
  <si>
    <t>سلمى الحمدان</t>
  </si>
  <si>
    <t>ليلى شيا</t>
  </si>
  <si>
    <t>خلود الفحل</t>
  </si>
  <si>
    <t>نجاح حمصي</t>
  </si>
  <si>
    <t>لما شهاب الدين</t>
  </si>
  <si>
    <t>نور مصري</t>
  </si>
  <si>
    <t>رنى الركاد</t>
  </si>
  <si>
    <t>اسماء عبود</t>
  </si>
  <si>
    <t>اسيه اراجه</t>
  </si>
  <si>
    <t>رنده عباس</t>
  </si>
  <si>
    <t>حنان عباس</t>
  </si>
  <si>
    <t>رهف الشياح</t>
  </si>
  <si>
    <t>انعام المرجى</t>
  </si>
  <si>
    <t>ايناس الرواس</t>
  </si>
  <si>
    <t>رشا بصل</t>
  </si>
  <si>
    <t>رئيفه خلوف</t>
  </si>
  <si>
    <t>هزار الحلاق</t>
  </si>
  <si>
    <t>رشا المحمد</t>
  </si>
  <si>
    <t>رحوم</t>
  </si>
  <si>
    <t>روحيه الكفوله</t>
  </si>
  <si>
    <t>علا كريشاتي</t>
  </si>
  <si>
    <t>حنان كريشاتي</t>
  </si>
  <si>
    <t>علاء خليل</t>
  </si>
  <si>
    <t>منى ابراهيم</t>
  </si>
  <si>
    <t>ندى الشوفي</t>
  </si>
  <si>
    <t>سناء السيد</t>
  </si>
  <si>
    <t>مناف</t>
  </si>
  <si>
    <t>اعتدال احمد</t>
  </si>
  <si>
    <t>بعمره</t>
  </si>
  <si>
    <t>نيرما هواري</t>
  </si>
  <si>
    <t>لينا سكر</t>
  </si>
  <si>
    <t>شذا فرنسيس</t>
  </si>
  <si>
    <t>جرجي</t>
  </si>
  <si>
    <t>غاده دروبي</t>
  </si>
  <si>
    <t>هبه مملوك</t>
  </si>
  <si>
    <t>محمدفرزت</t>
  </si>
  <si>
    <t>مروه السيروان</t>
  </si>
  <si>
    <t>لورين وهبه</t>
  </si>
  <si>
    <t>مها غرز الدين</t>
  </si>
  <si>
    <t>صفاء عوده</t>
  </si>
  <si>
    <t>خجومعلم</t>
  </si>
  <si>
    <t>تيريز الجوابره</t>
  </si>
  <si>
    <t>ميناس داود</t>
  </si>
  <si>
    <t>مريم داؤود</t>
  </si>
  <si>
    <t>ريم شباط</t>
  </si>
  <si>
    <t>نادين زهره</t>
  </si>
  <si>
    <t>رانيا سعيد</t>
  </si>
  <si>
    <t>نزهه</t>
  </si>
  <si>
    <t>رهام الحجار</t>
  </si>
  <si>
    <t>رهام ابو حسن</t>
  </si>
  <si>
    <t>حرنه</t>
  </si>
  <si>
    <t>رولانا الراعي</t>
  </si>
  <si>
    <t>نصر ورده</t>
  </si>
  <si>
    <t>خديجه عيد</t>
  </si>
  <si>
    <t>بلغراد</t>
  </si>
  <si>
    <t>محمود حبوش</t>
  </si>
  <si>
    <t>عزيزه حسن</t>
  </si>
  <si>
    <t>محمد وسيم الشورى</t>
  </si>
  <si>
    <t>ربيعه غنام</t>
  </si>
  <si>
    <t>صلاح الدين حامده</t>
  </si>
  <si>
    <t>علاء صلاح الدين</t>
  </si>
  <si>
    <t>عزت</t>
  </si>
  <si>
    <t>راغده حامد</t>
  </si>
  <si>
    <t>عامر قصقص</t>
  </si>
  <si>
    <t>محمد نصر الله</t>
  </si>
  <si>
    <t>سمر نصر الله</t>
  </si>
  <si>
    <t>زياد ونوس</t>
  </si>
  <si>
    <t>وهيبه ابراهيم</t>
  </si>
  <si>
    <t>مشفى طرطوس</t>
  </si>
  <si>
    <t>رئفت غزالي</t>
  </si>
  <si>
    <t>اسامه شبلي</t>
  </si>
  <si>
    <t>توفبق</t>
  </si>
  <si>
    <t>عائشة حمزه</t>
  </si>
  <si>
    <t>فراس الحلاق</t>
  </si>
  <si>
    <t>امين نورو</t>
  </si>
  <si>
    <t>فاطمه اسعد</t>
  </si>
  <si>
    <t>محمد حسن الحموي</t>
  </si>
  <si>
    <t>علاء نظام</t>
  </si>
  <si>
    <t>هناء هيفا</t>
  </si>
  <si>
    <t>هاشم حمزه</t>
  </si>
  <si>
    <t>وفاء مرعي القاضي</t>
  </si>
  <si>
    <t>شفيقه الحناوي</t>
  </si>
  <si>
    <t>محمد الدبس</t>
  </si>
  <si>
    <t>سلوى الحوراني</t>
  </si>
  <si>
    <t>نور الدين علاوي</t>
  </si>
  <si>
    <t>صباح سنديان</t>
  </si>
  <si>
    <t>مهند ابو شاهين</t>
  </si>
  <si>
    <t>القيس ابراهيم</t>
  </si>
  <si>
    <t>رهيف حسن</t>
  </si>
  <si>
    <t>المنصورة</t>
  </si>
  <si>
    <t>محمد الخطيب</t>
  </si>
  <si>
    <t>محمد حيدر بيضون</t>
  </si>
  <si>
    <t>وليد جمعه</t>
  </si>
  <si>
    <t>يزن مهنا</t>
  </si>
  <si>
    <t>عماد المحسن</t>
  </si>
  <si>
    <t>ريام</t>
  </si>
  <si>
    <t>محمد بسام المصري</t>
  </si>
  <si>
    <t>محمد مكي عجاج</t>
  </si>
  <si>
    <t>انس</t>
  </si>
  <si>
    <t>محمد مجد دركشلي</t>
  </si>
  <si>
    <t>احمد عصعص</t>
  </si>
  <si>
    <t>محمد رجب</t>
  </si>
  <si>
    <t>عيد الناصر</t>
  </si>
  <si>
    <t>محمد حتاحت</t>
  </si>
  <si>
    <t>مصطفى الطعام</t>
  </si>
  <si>
    <t>محمد جابر</t>
  </si>
  <si>
    <t>غاده الدهنه</t>
  </si>
  <si>
    <t>هبه جركس</t>
  </si>
  <si>
    <t>هدى طبرنين</t>
  </si>
  <si>
    <t>غفران الرفاعي</t>
  </si>
  <si>
    <t>عائشه الخبير</t>
  </si>
  <si>
    <t>مكيه</t>
  </si>
  <si>
    <t>مروه القاضي</t>
  </si>
  <si>
    <t>ماسه عز الدين</t>
  </si>
  <si>
    <t>جديده الوادي</t>
  </si>
  <si>
    <t>رهف حامد</t>
  </si>
  <si>
    <t>لينا وانلي</t>
  </si>
  <si>
    <t>ضحى الشاذلي</t>
  </si>
  <si>
    <t>يمامه المخللاتي</t>
  </si>
  <si>
    <t>الاء دانيه</t>
  </si>
  <si>
    <t>محمد هزاع</t>
  </si>
  <si>
    <t>لوسين ديمريجيان</t>
  </si>
  <si>
    <t>خاشير</t>
  </si>
  <si>
    <t>هدى الحسن</t>
  </si>
  <si>
    <t>سلام دبش</t>
  </si>
  <si>
    <t>فاتن عيسى</t>
  </si>
  <si>
    <t>جواهر وهبه</t>
  </si>
  <si>
    <t>تمارا الطرشه</t>
  </si>
  <si>
    <t>أميل</t>
  </si>
  <si>
    <t>رنيم الداده</t>
  </si>
  <si>
    <t>محمد انس تسبحجي</t>
  </si>
  <si>
    <t>فاطر العلي</t>
  </si>
  <si>
    <t>موجفه</t>
  </si>
  <si>
    <t>حورات عمورين</t>
  </si>
  <si>
    <t>بشار الخياط</t>
  </si>
  <si>
    <t>منى الحلاق</t>
  </si>
  <si>
    <t>وائل النشواتي</t>
  </si>
  <si>
    <t>معتصم الجرادات</t>
  </si>
  <si>
    <t>رحمه مزعل</t>
  </si>
  <si>
    <t>سامر احمد</t>
  </si>
  <si>
    <t xml:space="preserve">ابو ظبي </t>
  </si>
  <si>
    <t>محمود حبابه</t>
  </si>
  <si>
    <t>سعاد حبابه</t>
  </si>
  <si>
    <t>لؤي الطرزي</t>
  </si>
  <si>
    <t>معتصم بتك</t>
  </si>
  <si>
    <t>حياه مهنا</t>
  </si>
  <si>
    <t>المزه</t>
  </si>
  <si>
    <t>فاتن المهباني</t>
  </si>
  <si>
    <t>مسره</t>
  </si>
  <si>
    <t>محمد ممدوح النحاس</t>
  </si>
  <si>
    <t>عبد الرحمن قواص</t>
  </si>
  <si>
    <t>انس شما</t>
  </si>
  <si>
    <t>احمد الباشا</t>
  </si>
  <si>
    <t>عبد الرزاق اليافي</t>
  </si>
  <si>
    <t>قتيبه كبول</t>
  </si>
  <si>
    <t>جبات الخشب</t>
  </si>
  <si>
    <t>عبد الرحمن السباعي</t>
  </si>
  <si>
    <t>محمدسالم</t>
  </si>
  <si>
    <t>محمد الحلبي</t>
  </si>
  <si>
    <t>أحمد غسان</t>
  </si>
  <si>
    <t>كابرييل الخولي</t>
  </si>
  <si>
    <t>ابتسام الخولي</t>
  </si>
  <si>
    <t>محمد فراس كنجو اللحام</t>
  </si>
  <si>
    <t>محمد سعيد لبابيدي</t>
  </si>
  <si>
    <t>عباده شيخ رجب</t>
  </si>
  <si>
    <t>فراس جمعه</t>
  </si>
  <si>
    <t>محمود الحلبي</t>
  </si>
  <si>
    <t>محمد صبحي</t>
  </si>
  <si>
    <t>محمود حواج</t>
  </si>
  <si>
    <t>محمد سامي التاجي</t>
  </si>
  <si>
    <t>طلال حاج علي</t>
  </si>
  <si>
    <t>ناصف</t>
  </si>
  <si>
    <t>محمد مازن البزره</t>
  </si>
  <si>
    <t>محمد ابراهيم عماش</t>
  </si>
  <si>
    <t>محمدخالد</t>
  </si>
  <si>
    <t>لجينه</t>
  </si>
  <si>
    <t>محمد زكريا</t>
  </si>
  <si>
    <t>علي العسلي</t>
  </si>
  <si>
    <t>مصطفى البطل</t>
  </si>
  <si>
    <t>روعة</t>
  </si>
  <si>
    <t>ضعف الرسوم</t>
  </si>
  <si>
    <t>مرهف الموسى</t>
  </si>
  <si>
    <t>سعيد بيرقدار</t>
  </si>
  <si>
    <t>زين العابدين العبد الله</t>
  </si>
  <si>
    <t>شاديه الرفاعي</t>
  </si>
  <si>
    <t>سناء محمد</t>
  </si>
  <si>
    <t>منتهى عبود</t>
  </si>
  <si>
    <t>محمد الشعار</t>
  </si>
  <si>
    <t>احمد النوار مراد</t>
  </si>
  <si>
    <t>محمد سعود</t>
  </si>
  <si>
    <t>فدوى سعود</t>
  </si>
  <si>
    <t>عز الدين المعاني</t>
  </si>
  <si>
    <t>محمد الجباصيني</t>
  </si>
  <si>
    <t>عبيده سلامه</t>
  </si>
  <si>
    <t>محمد مسلم الدوغري</t>
  </si>
  <si>
    <t>اسماعيل رستم اغا</t>
  </si>
  <si>
    <t>نذير تبيان</t>
  </si>
  <si>
    <t>اسيمه الشامي</t>
  </si>
  <si>
    <t>سميره ضاهر</t>
  </si>
  <si>
    <t>نسرين عرنوس</t>
  </si>
  <si>
    <t>الخبر</t>
  </si>
  <si>
    <t xml:space="preserve">سالم البواب </t>
  </si>
  <si>
    <t>سندس دغمش</t>
  </si>
  <si>
    <t>فرح طيفور</t>
  </si>
  <si>
    <t>جوزفين</t>
  </si>
  <si>
    <t>خليل الشمالي</t>
  </si>
  <si>
    <t>عطاف الضميري</t>
  </si>
  <si>
    <t>ايناس هيكل</t>
  </si>
  <si>
    <t>باسل طالب</t>
  </si>
  <si>
    <t>يسرى طه</t>
  </si>
  <si>
    <t>ديما مخول</t>
  </si>
  <si>
    <t>صفيه فلوح</t>
  </si>
  <si>
    <t>دنيا الشيخ</t>
  </si>
  <si>
    <t>محمد شرينة</t>
  </si>
  <si>
    <t>خلود بكور</t>
  </si>
  <si>
    <t>رؤف</t>
  </si>
  <si>
    <t>انتصار بكور</t>
  </si>
  <si>
    <t>عبد الله عياده</t>
  </si>
  <si>
    <t>حسنه العيساوي</t>
  </si>
  <si>
    <t>صيدا</t>
  </si>
  <si>
    <t>محمد سعيد العلبي</t>
  </si>
  <si>
    <t>ميساء قزاح</t>
  </si>
  <si>
    <t>احمد سياف</t>
  </si>
  <si>
    <t>احمد الزعبي</t>
  </si>
  <si>
    <t>عفاف القهوجي</t>
  </si>
  <si>
    <t>محمد صياح سكر</t>
  </si>
  <si>
    <t>نورا رستم</t>
  </si>
  <si>
    <t>ختام بكور</t>
  </si>
  <si>
    <t>احسان النجار</t>
  </si>
  <si>
    <t>مروه عاشور</t>
  </si>
  <si>
    <t>ناديا العلي</t>
  </si>
  <si>
    <t>ثناء العجي</t>
  </si>
  <si>
    <t>اسراء المصري</t>
  </si>
  <si>
    <t>شروق الجوجو</t>
  </si>
  <si>
    <t>وفاء عزيزه</t>
  </si>
  <si>
    <t>دينا رعد</t>
  </si>
  <si>
    <t>مجد الدوغري</t>
  </si>
  <si>
    <t>احمد عامر بازرباشي</t>
  </si>
  <si>
    <t>ايمان تفاحه</t>
  </si>
  <si>
    <t>محمد زهدي</t>
  </si>
  <si>
    <t>حسن الزير</t>
  </si>
  <si>
    <t>مايا فروج</t>
  </si>
  <si>
    <t>اركان</t>
  </si>
  <si>
    <t>ماجده فروج</t>
  </si>
  <si>
    <t>محمد عامر قضماني</t>
  </si>
  <si>
    <t>ولاء المحاميد</t>
  </si>
  <si>
    <t>الهام العلي السمعو</t>
  </si>
  <si>
    <t>حمام صغير مع شقله</t>
  </si>
  <si>
    <t>ايهم الخضري</t>
  </si>
  <si>
    <t>عمار مقصوصه</t>
  </si>
  <si>
    <t>محمد قاسم نقاوه</t>
  </si>
  <si>
    <t>محمد وائل عكوري</t>
  </si>
  <si>
    <t>محمود الخياط</t>
  </si>
  <si>
    <t>جنان الطريف</t>
  </si>
  <si>
    <t>راما كريم الدين</t>
  </si>
  <si>
    <t>علاء بغدادي</t>
  </si>
  <si>
    <t>عمار قويدر</t>
  </si>
  <si>
    <t>عمار موسى باشا</t>
  </si>
  <si>
    <t>عمر حرباوي</t>
  </si>
  <si>
    <t>عريفه</t>
  </si>
  <si>
    <t>محمد خضر ظريفه</t>
  </si>
  <si>
    <t>محمدنايف</t>
  </si>
  <si>
    <t>محمود النقشبندي</t>
  </si>
  <si>
    <t>ميرفت خرسه</t>
  </si>
  <si>
    <t>أحمدخير</t>
  </si>
  <si>
    <t>نورا خضر</t>
  </si>
  <si>
    <t>شهيده</t>
  </si>
  <si>
    <t>يارا الغبن الشلش</t>
  </si>
  <si>
    <t>احلام الحسن العنيزان</t>
  </si>
  <si>
    <t>احمد درويش</t>
  </si>
  <si>
    <t>فطوم جبه</t>
  </si>
  <si>
    <t>الاء معروف</t>
  </si>
  <si>
    <t>انس قنطار</t>
  </si>
  <si>
    <t>ايه الحموي</t>
  </si>
  <si>
    <t>حنان جمعه</t>
  </si>
  <si>
    <t>رنيم زغيب</t>
  </si>
  <si>
    <t>انتصار زغيب</t>
  </si>
  <si>
    <t>سامر عيسى</t>
  </si>
  <si>
    <t>شادي كرباج</t>
  </si>
  <si>
    <t>ايمان دبوس</t>
  </si>
  <si>
    <t>طارق فضو</t>
  </si>
  <si>
    <t>عصام الدين حمودي</t>
  </si>
  <si>
    <t>عمر شعبان</t>
  </si>
  <si>
    <t>غيث بكري</t>
  </si>
  <si>
    <t>رنا الصفدي</t>
  </si>
  <si>
    <t>لبيبه درويش</t>
  </si>
  <si>
    <t>منى جمعه</t>
  </si>
  <si>
    <t>محمد الوتار</t>
  </si>
  <si>
    <t>محمدمعتز</t>
  </si>
  <si>
    <t>محمد منى</t>
  </si>
  <si>
    <t>محمد نور البوشي</t>
  </si>
  <si>
    <t>محمد يوسف عزاوي</t>
  </si>
  <si>
    <t>مروه عرفه السيد</t>
  </si>
  <si>
    <t>نضال رفاعيه</t>
  </si>
  <si>
    <t>هبه الله رضوان</t>
  </si>
  <si>
    <t>احمد السلامه</t>
  </si>
  <si>
    <t>اصاله عريج</t>
  </si>
  <si>
    <t>نهال المغربي</t>
  </si>
  <si>
    <t>مصاد</t>
  </si>
  <si>
    <t>المعتصم بالله كمال الدين</t>
  </si>
  <si>
    <t>ايات سقا</t>
  </si>
  <si>
    <t>ايمن احمد</t>
  </si>
  <si>
    <t>جرابلس</t>
  </si>
  <si>
    <t>ايه شودب</t>
  </si>
  <si>
    <t>جودي النجار</t>
  </si>
  <si>
    <t>مياده القدسي</t>
  </si>
  <si>
    <t>رامي الخبي</t>
  </si>
  <si>
    <t>غدران</t>
  </si>
  <si>
    <t>ردينه ابو شقره</t>
  </si>
  <si>
    <t>ساهر العثمان</t>
  </si>
  <si>
    <t>كفر عويد</t>
  </si>
  <si>
    <t>سميره الشمص</t>
  </si>
  <si>
    <t>سنا حسن</t>
  </si>
  <si>
    <t>علا مراو</t>
  </si>
  <si>
    <t>علي سليمان</t>
  </si>
  <si>
    <t>ايساء</t>
  </si>
  <si>
    <t>لجين كردي</t>
  </si>
  <si>
    <t>ماهر الحوراني</t>
  </si>
  <si>
    <t>ناديا السلامه</t>
  </si>
  <si>
    <t>نغم عبد الخالق</t>
  </si>
  <si>
    <t>اطمه</t>
  </si>
  <si>
    <t>هبه ابو علي</t>
  </si>
  <si>
    <t>تواني</t>
  </si>
  <si>
    <t>الاء ابو فارس</t>
  </si>
  <si>
    <t>اماني بني المرجه</t>
  </si>
  <si>
    <t>امنه طيجون</t>
  </si>
  <si>
    <t>بيان خضير</t>
  </si>
  <si>
    <t>حليمه خليل</t>
  </si>
  <si>
    <t>حنان شهاب</t>
  </si>
  <si>
    <t>رشا الموسى</t>
  </si>
  <si>
    <t>ريم العوده</t>
  </si>
  <si>
    <t>يارا بو دقه</t>
  </si>
  <si>
    <t>يامن الخصا</t>
  </si>
  <si>
    <t>دعاء ابو الشامات</t>
  </si>
  <si>
    <t>سحاب العسلي</t>
  </si>
  <si>
    <t>عبير الشعار</t>
  </si>
  <si>
    <t>سيليه الجغامي</t>
  </si>
  <si>
    <t>مروه حمود</t>
  </si>
  <si>
    <t>ريما الطير</t>
  </si>
  <si>
    <t>هبه العقاد</t>
  </si>
  <si>
    <t>سعود</t>
  </si>
  <si>
    <t>رانيا الجزائري</t>
  </si>
  <si>
    <t>محمد حكمت</t>
  </si>
  <si>
    <t>نصره النجار</t>
  </si>
  <si>
    <t>راما جحى</t>
  </si>
  <si>
    <t>ماريا سكريه</t>
  </si>
  <si>
    <t>عمران</t>
  </si>
  <si>
    <t>نور شباط</t>
  </si>
  <si>
    <t>بيان قدموس</t>
  </si>
  <si>
    <t>أمينه عراط</t>
  </si>
  <si>
    <t>مرام ابو خرمه</t>
  </si>
  <si>
    <t>عبد القادر هنديه</t>
  </si>
  <si>
    <t>شفاء غزال</t>
  </si>
  <si>
    <t>فادي نونه</t>
  </si>
  <si>
    <t>محمد نذير زريق</t>
  </si>
  <si>
    <t>محمد ويس</t>
  </si>
  <si>
    <t>نعمه الخوجه</t>
  </si>
  <si>
    <t>نضال العجلوني</t>
  </si>
  <si>
    <t>يونس العبد</t>
  </si>
  <si>
    <t>المناجيد</t>
  </si>
  <si>
    <t>احمد عرابي</t>
  </si>
  <si>
    <t>خالد غانم</t>
  </si>
  <si>
    <t>جمرين</t>
  </si>
  <si>
    <t>لما الجراح</t>
  </si>
  <si>
    <t>رامه الهندي</t>
  </si>
  <si>
    <t>وفاء موشلي</t>
  </si>
  <si>
    <t>محمد عدنان شرباتي</t>
  </si>
  <si>
    <t>كاتيا حمدان</t>
  </si>
  <si>
    <t>مروه برغوث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</si>
</sst>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83" x14ac:knownFonts="1">
    <font>
      <sz val="11"/>
      <color theme="1"/>
      <name val="Arial"/>
      <family val="2"/>
      <scheme val="minor"/>
    </font>
    <font>
      <sz val="11"/>
      <color theme="1"/>
      <name val="Arial"/>
      <family val="2"/>
      <charset val="178"/>
      <scheme val="minor"/>
    </font>
    <font>
      <b/>
      <sz val="12"/>
      <name val="Arial"/>
      <family val="2"/>
    </font>
    <font>
      <b/>
      <sz val="12"/>
      <name val="Sakkal Majalla"/>
    </font>
    <font>
      <b/>
      <sz val="11"/>
      <name val="Arial"/>
      <family val="2"/>
    </font>
    <font>
      <sz val="12"/>
      <name val="Arial"/>
      <family val="2"/>
    </font>
    <font>
      <sz val="14"/>
      <name val="Arial"/>
      <family val="2"/>
    </font>
    <font>
      <sz val="10"/>
      <name val="Arial"/>
      <family val="2"/>
    </font>
    <font>
      <sz val="10"/>
      <name val="Traditional Arabic"/>
      <family val="1"/>
    </font>
    <font>
      <sz val="11"/>
      <color theme="0"/>
      <name val="Arial"/>
      <family val="2"/>
      <scheme val="minor"/>
    </font>
    <font>
      <u/>
      <sz val="10"/>
      <color theme="10"/>
      <name val="Arial"/>
      <family val="2"/>
    </font>
    <font>
      <sz val="11"/>
      <color rgb="FFFF0000"/>
      <name val="Arial"/>
      <family val="2"/>
      <scheme val="minor"/>
    </font>
    <font>
      <b/>
      <sz val="16"/>
      <color rgb="FFFF0000"/>
      <name val="Arial"/>
      <family val="2"/>
    </font>
    <font>
      <b/>
      <sz val="12"/>
      <color rgb="FFFF0000"/>
      <name val="Arial"/>
      <family val="2"/>
    </font>
    <font>
      <sz val="12"/>
      <color theme="1"/>
      <name val="Arial"/>
      <family val="2"/>
      <scheme val="minor"/>
    </font>
    <font>
      <b/>
      <sz val="12"/>
      <color theme="1"/>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0"/>
      <name val="Arial"/>
      <family val="2"/>
      <scheme val="minor"/>
    </font>
    <font>
      <b/>
      <sz val="14"/>
      <color theme="8" tint="-0.249977111117893"/>
      <name val="Arial"/>
      <family val="2"/>
      <scheme val="minor"/>
    </font>
    <font>
      <b/>
      <sz val="14"/>
      <name val="Arial"/>
      <family val="2"/>
      <scheme val="minor"/>
    </font>
    <font>
      <b/>
      <sz val="12"/>
      <color theme="0"/>
      <name val="Arial"/>
      <family val="2"/>
    </font>
    <font>
      <b/>
      <sz val="16"/>
      <color theme="0"/>
      <name val="Arial"/>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Arial"/>
      <family val="2"/>
      <scheme val="minor"/>
    </font>
    <font>
      <sz val="8"/>
      <name val="Arial"/>
      <family val="2"/>
      <scheme val="minor"/>
    </font>
    <font>
      <b/>
      <u/>
      <sz val="12"/>
      <color theme="0"/>
      <name val="Arial"/>
      <family val="2"/>
    </font>
    <font>
      <sz val="14"/>
      <color theme="0"/>
      <name val="Arial"/>
      <family val="2"/>
    </font>
    <font>
      <sz val="12"/>
      <color theme="0"/>
      <name val="Arial"/>
      <family val="2"/>
    </font>
    <font>
      <b/>
      <sz val="12"/>
      <color theme="0"/>
      <name val="Arial"/>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sz val="12"/>
      <color rgb="FFFF0000"/>
      <name val="Arial"/>
      <family val="2"/>
    </font>
    <font>
      <sz val="11"/>
      <color rgb="FFFF0000"/>
      <name val="Arial"/>
      <family val="2"/>
    </font>
    <font>
      <b/>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8"/>
      <color rgb="FFFF0000"/>
      <name val="Arial"/>
      <family val="2"/>
    </font>
    <font>
      <b/>
      <sz val="14"/>
      <color theme="7" tint="0.79998168889431442"/>
      <name val="Arial"/>
      <family val="2"/>
      <scheme val="minor"/>
    </font>
    <font>
      <b/>
      <sz val="16"/>
      <color theme="0"/>
      <name val="Sakkal Majalla"/>
    </font>
    <font>
      <sz val="14"/>
      <name val="Sakkal Majalla"/>
    </font>
    <font>
      <sz val="14"/>
      <color rgb="FFFF0000"/>
      <name val="Sakkal Majalla"/>
    </font>
    <font>
      <sz val="11"/>
      <color theme="1"/>
      <name val="Arial"/>
      <family val="2"/>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16"/>
      <color theme="1"/>
      <name val="Arial"/>
      <family val="2"/>
    </font>
    <font>
      <sz val="20"/>
      <color theme="1"/>
      <name val="Arial"/>
      <family val="2"/>
    </font>
    <font>
      <b/>
      <sz val="12"/>
      <color theme="0"/>
      <name val="Sakkal Majalla"/>
    </font>
    <font>
      <sz val="16"/>
      <color theme="1"/>
      <name val="Sakkal Majalla"/>
    </font>
  </fonts>
  <fills count="2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C00000"/>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
      <patternFill patternType="solid">
        <fgColor theme="0"/>
        <bgColor indexed="64"/>
      </patternFill>
    </fill>
  </fills>
  <borders count="145">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dashed">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theme="0"/>
      </left>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right style="medium">
        <color theme="0"/>
      </right>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s>
  <cellStyleXfs count="7">
    <xf numFmtId="0" fontId="0" fillId="0" borderId="0"/>
    <xf numFmtId="0" fontId="10" fillId="0" borderId="0" applyNumberFormat="0" applyFill="0" applyBorder="0" applyAlignment="0" applyProtection="0"/>
    <xf numFmtId="0" fontId="7" fillId="0" borderId="0"/>
    <xf numFmtId="0" fontId="8" fillId="0" borderId="0"/>
    <xf numFmtId="0" fontId="7" fillId="0" borderId="0"/>
    <xf numFmtId="0" fontId="41" fillId="0" borderId="0"/>
    <xf numFmtId="0" fontId="1" fillId="0" borderId="0"/>
  </cellStyleXfs>
  <cellXfs count="491">
    <xf numFmtId="0" fontId="0" fillId="0" borderId="0" xfId="0"/>
    <xf numFmtId="0" fontId="0" fillId="0" borderId="0" xfId="0" applyProtection="1">
      <protection hidden="1"/>
    </xf>
    <xf numFmtId="0" fontId="12" fillId="0" borderId="0" xfId="0" applyFont="1" applyAlignment="1" applyProtection="1">
      <alignment vertical="center"/>
      <protection hidden="1"/>
    </xf>
    <xf numFmtId="0" fontId="0" fillId="0" borderId="0" xfId="0" applyAlignment="1" applyProtection="1">
      <alignment horizontal="center" vertical="center"/>
      <protection hidden="1"/>
    </xf>
    <xf numFmtId="0" fontId="17" fillId="7" borderId="13" xfId="0" applyFont="1" applyFill="1" applyBorder="1" applyAlignment="1">
      <alignment horizontal="center" vertical="center"/>
    </xf>
    <xf numFmtId="0" fontId="3" fillId="7" borderId="13" xfId="0" applyFont="1" applyFill="1" applyBorder="1" applyAlignment="1">
      <alignment horizontal="center" vertical="center"/>
    </xf>
    <xf numFmtId="0" fontId="17" fillId="7" borderId="14" xfId="0" applyFont="1" applyFill="1" applyBorder="1" applyAlignment="1">
      <alignment horizontal="center" vertical="center"/>
    </xf>
    <xf numFmtId="0" fontId="0" fillId="5" borderId="15" xfId="0" applyFill="1" applyBorder="1" applyAlignment="1" applyProtection="1">
      <alignment wrapText="1"/>
      <protection locked="0"/>
    </xf>
    <xf numFmtId="49" fontId="0" fillId="5" borderId="15" xfId="0" applyNumberFormat="1" applyFill="1" applyBorder="1" applyAlignment="1" applyProtection="1">
      <alignment wrapText="1"/>
      <protection locked="0"/>
    </xf>
    <xf numFmtId="0" fontId="9" fillId="0" borderId="0" xfId="0" applyFont="1"/>
    <xf numFmtId="49" fontId="17" fillId="7" borderId="14" xfId="0" applyNumberFormat="1" applyFont="1" applyFill="1" applyBorder="1" applyAlignment="1">
      <alignment horizontal="center" vertical="center"/>
    </xf>
    <xf numFmtId="49" fontId="0" fillId="0" borderId="0" xfId="0" applyNumberFormat="1"/>
    <xf numFmtId="0" fontId="19" fillId="0" borderId="0" xfId="0" applyFont="1" applyAlignment="1" applyProtection="1">
      <alignment vertical="center"/>
      <protection hidden="1"/>
    </xf>
    <xf numFmtId="0" fontId="19"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4" fillId="0" borderId="0" xfId="0" applyFont="1" applyAlignment="1" applyProtection="1">
      <alignment horizontal="center" vertical="center"/>
      <protection hidden="1"/>
    </xf>
    <xf numFmtId="0" fontId="14" fillId="0" borderId="0" xfId="0" applyFont="1" applyProtection="1">
      <protection hidden="1"/>
    </xf>
    <xf numFmtId="0" fontId="21" fillId="9" borderId="24" xfId="0" applyFont="1" applyFill="1" applyBorder="1" applyAlignment="1" applyProtection="1">
      <alignment horizontal="center" vertical="center"/>
      <protection hidden="1"/>
    </xf>
    <xf numFmtId="0" fontId="21" fillId="9" borderId="25" xfId="0" applyFont="1" applyFill="1" applyBorder="1" applyAlignment="1" applyProtection="1">
      <alignment horizontal="center" vertical="center"/>
      <protection hidden="1"/>
    </xf>
    <xf numFmtId="14" fontId="21" fillId="9" borderId="25"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0" fillId="0" borderId="0" xfId="0" applyAlignment="1">
      <alignment wrapText="1"/>
    </xf>
    <xf numFmtId="0" fontId="27" fillId="0" borderId="0" xfId="0" applyFont="1"/>
    <xf numFmtId="0" fontId="26" fillId="0" borderId="0" xfId="0" applyFont="1" applyAlignment="1">
      <alignment horizontal="center"/>
    </xf>
    <xf numFmtId="0" fontId="26" fillId="0" borderId="0" xfId="0" applyFont="1"/>
    <xf numFmtId="0" fontId="32" fillId="9" borderId="64" xfId="1" applyFont="1" applyFill="1" applyBorder="1"/>
    <xf numFmtId="0" fontId="35" fillId="0" borderId="0" xfId="0" applyFont="1"/>
    <xf numFmtId="0" fontId="35" fillId="0" borderId="0" xfId="0" applyFont="1" applyAlignment="1">
      <alignment horizontal="center"/>
    </xf>
    <xf numFmtId="0" fontId="38" fillId="0" borderId="0" xfId="1" applyFont="1" applyFill="1" applyBorder="1" applyAlignment="1">
      <alignment vertical="center" wrapText="1"/>
    </xf>
    <xf numFmtId="0" fontId="38" fillId="0" borderId="0" xfId="1" applyFont="1" applyFill="1" applyAlignment="1"/>
    <xf numFmtId="0" fontId="11" fillId="0" borderId="0" xfId="0" applyFont="1" applyProtection="1">
      <protection hidden="1"/>
    </xf>
    <xf numFmtId="0" fontId="18" fillId="0" borderId="0" xfId="0" applyFont="1" applyAlignment="1" applyProtection="1">
      <alignment vertical="center"/>
      <protection hidden="1"/>
    </xf>
    <xf numFmtId="0" fontId="23" fillId="0" borderId="0" xfId="0" applyFont="1" applyAlignment="1" applyProtection="1">
      <alignment vertical="center"/>
      <protection hidden="1"/>
    </xf>
    <xf numFmtId="0" fontId="25"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3" fillId="0" borderId="0" xfId="0" applyFont="1" applyAlignment="1" applyProtection="1">
      <alignment vertical="center" shrinkToFit="1"/>
      <protection hidden="1"/>
    </xf>
    <xf numFmtId="0" fontId="23" fillId="0" borderId="0" xfId="0" applyFont="1" applyProtection="1">
      <protection hidden="1"/>
    </xf>
    <xf numFmtId="0" fontId="17" fillId="7" borderId="109" xfId="0" applyFont="1" applyFill="1" applyBorder="1" applyAlignment="1">
      <alignment horizontal="center" vertical="center"/>
    </xf>
    <xf numFmtId="0" fontId="0" fillId="5" borderId="110" xfId="0" applyFill="1" applyBorder="1" applyAlignment="1" applyProtection="1">
      <alignment wrapText="1"/>
      <protection locked="0"/>
    </xf>
    <xf numFmtId="0" fontId="47" fillId="0" borderId="0" xfId="0" applyFont="1" applyAlignment="1" applyProtection="1">
      <alignment vertical="center"/>
      <protection hidden="1"/>
    </xf>
    <xf numFmtId="0" fontId="45" fillId="0" borderId="0" xfId="0" applyFont="1" applyAlignment="1" applyProtection="1">
      <alignment vertical="center" shrinkToFit="1"/>
      <protection hidden="1"/>
    </xf>
    <xf numFmtId="0" fontId="23" fillId="0" borderId="0" xfId="0" applyFont="1" applyAlignment="1" applyProtection="1">
      <alignment horizontal="center" vertical="center" shrinkToFit="1"/>
      <protection hidden="1"/>
    </xf>
    <xf numFmtId="0" fontId="43" fillId="0" borderId="0" xfId="1" applyFont="1" applyFill="1" applyBorder="1" applyAlignment="1" applyProtection="1">
      <alignment vertical="center"/>
      <protection hidden="1"/>
    </xf>
    <xf numFmtId="0" fontId="43" fillId="0" borderId="0" xfId="1" applyFont="1" applyFill="1" applyBorder="1" applyAlignment="1" applyProtection="1">
      <alignment vertical="center" wrapText="1"/>
      <protection hidden="1"/>
    </xf>
    <xf numFmtId="0" fontId="44" fillId="0" borderId="0" xfId="1" applyFont="1" applyFill="1" applyBorder="1" applyAlignment="1" applyProtection="1">
      <alignment vertical="center" wrapText="1"/>
      <protection hidden="1"/>
    </xf>
    <xf numFmtId="0" fontId="25" fillId="0" borderId="0" xfId="0" applyFont="1" applyAlignment="1" applyProtection="1">
      <alignment horizontal="center" vertical="center"/>
      <protection hidden="1"/>
    </xf>
    <xf numFmtId="0" fontId="25" fillId="0" borderId="0" xfId="0" applyFont="1" applyProtection="1">
      <protection hidden="1"/>
    </xf>
    <xf numFmtId="0" fontId="23" fillId="0" borderId="0" xfId="0" applyFont="1" applyAlignment="1" applyProtection="1">
      <alignment vertical="center" textRotation="90"/>
      <protection hidden="1"/>
    </xf>
    <xf numFmtId="0" fontId="25" fillId="0" borderId="0" xfId="0" applyFont="1" applyAlignment="1" applyProtection="1">
      <alignment horizontal="center"/>
      <protection hidden="1"/>
    </xf>
    <xf numFmtId="0" fontId="25" fillId="0" borderId="0" xfId="0" applyFont="1" applyAlignment="1" applyProtection="1">
      <alignment vertical="center" wrapText="1"/>
      <protection hidden="1"/>
    </xf>
    <xf numFmtId="0" fontId="48" fillId="0" borderId="0" xfId="0" applyFont="1" applyAlignment="1" applyProtection="1">
      <alignment vertical="center"/>
      <protection hidden="1"/>
    </xf>
    <xf numFmtId="0" fontId="48" fillId="0" borderId="0" xfId="0" applyFont="1" applyAlignment="1" applyProtection="1">
      <alignment horizontal="right" vertical="center"/>
      <protection hidden="1"/>
    </xf>
    <xf numFmtId="0" fontId="49" fillId="0" borderId="0" xfId="1" applyFont="1" applyFill="1" applyBorder="1" applyProtection="1">
      <protection hidden="1"/>
    </xf>
    <xf numFmtId="0" fontId="25" fillId="0" borderId="0" xfId="0" applyFont="1" applyAlignment="1" applyProtection="1">
      <alignment horizontal="center" vertical="center" wrapText="1"/>
      <protection hidden="1"/>
    </xf>
    <xf numFmtId="0" fontId="45" fillId="0" borderId="0" xfId="0" applyFont="1" applyAlignment="1" applyProtection="1">
      <alignment shrinkToFit="1"/>
      <protection hidden="1"/>
    </xf>
    <xf numFmtId="0" fontId="50" fillId="0" borderId="0" xfId="0" applyFont="1" applyAlignment="1" applyProtection="1">
      <alignment vertical="center"/>
      <protection hidden="1"/>
    </xf>
    <xf numFmtId="0" fontId="18" fillId="0" borderId="0" xfId="0" applyFont="1" applyAlignment="1" applyProtection="1">
      <alignment vertical="center" shrinkToFit="1"/>
      <protection hidden="1"/>
    </xf>
    <xf numFmtId="0" fontId="18" fillId="0" borderId="0" xfId="0" applyFont="1" applyAlignment="1" applyProtection="1">
      <alignment horizontal="center" vertical="center"/>
      <protection hidden="1"/>
    </xf>
    <xf numFmtId="0" fontId="18" fillId="0" borderId="0" xfId="0" applyFont="1" applyProtection="1">
      <protection hidden="1"/>
    </xf>
    <xf numFmtId="0" fontId="18" fillId="0" borderId="0" xfId="0" applyFont="1" applyAlignment="1" applyProtection="1">
      <alignment horizontal="right"/>
      <protection hidden="1"/>
    </xf>
    <xf numFmtId="0" fontId="18" fillId="0" borderId="0" xfId="0" applyFont="1" applyAlignment="1" applyProtection="1">
      <alignment horizontal="center"/>
      <protection hidden="1"/>
    </xf>
    <xf numFmtId="0" fontId="51" fillId="0" borderId="0" xfId="0" applyFont="1" applyAlignment="1" applyProtection="1">
      <alignment horizontal="center"/>
      <protection hidden="1"/>
    </xf>
    <xf numFmtId="0" fontId="25" fillId="0" borderId="0" xfId="0" applyFont="1" applyAlignment="1" applyProtection="1">
      <alignment horizontal="right"/>
      <protection hidden="1"/>
    </xf>
    <xf numFmtId="0" fontId="52" fillId="0" borderId="0" xfId="1" applyFont="1" applyFill="1" applyBorder="1" applyAlignment="1" applyProtection="1">
      <alignment vertical="center" wrapText="1"/>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13" fillId="0" borderId="0" xfId="0" applyFont="1" applyProtection="1">
      <protection hidden="1"/>
    </xf>
    <xf numFmtId="0" fontId="54" fillId="0" borderId="0" xfId="0" applyFont="1" applyAlignment="1" applyProtection="1">
      <alignment horizontal="center" vertical="center"/>
      <protection hidden="1"/>
    </xf>
    <xf numFmtId="0" fontId="54" fillId="0" borderId="0" xfId="0" applyFont="1" applyProtection="1">
      <protection hidden="1"/>
    </xf>
    <xf numFmtId="0" fontId="55" fillId="0" borderId="0" xfId="0" applyFont="1" applyProtection="1">
      <protection hidden="1"/>
    </xf>
    <xf numFmtId="0" fontId="13" fillId="0" borderId="0" xfId="0" applyFont="1" applyAlignment="1" applyProtection="1">
      <alignment vertical="center"/>
      <protection hidden="1"/>
    </xf>
    <xf numFmtId="0" fontId="56" fillId="0" borderId="0" xfId="0" applyFont="1" applyAlignment="1" applyProtection="1">
      <alignment vertical="center"/>
      <protection hidden="1"/>
    </xf>
    <xf numFmtId="0" fontId="56" fillId="0" borderId="0" xfId="0" applyFont="1" applyAlignment="1" applyProtection="1">
      <alignment horizontal="right" vertical="center"/>
      <protection hidden="1"/>
    </xf>
    <xf numFmtId="0" fontId="57" fillId="0" borderId="0" xfId="0" applyFont="1" applyAlignment="1" applyProtection="1">
      <alignment vertical="center"/>
      <protection hidden="1"/>
    </xf>
    <xf numFmtId="0" fontId="58" fillId="0" borderId="0" xfId="0" applyFont="1" applyAlignment="1" applyProtection="1">
      <alignment shrinkToFit="1"/>
      <protection hidden="1"/>
    </xf>
    <xf numFmtId="0" fontId="59" fillId="0" borderId="0" xfId="0" applyFont="1" applyAlignment="1" applyProtection="1">
      <alignment vertical="center"/>
      <protection hidden="1"/>
    </xf>
    <xf numFmtId="0" fontId="60" fillId="0" borderId="0" xfId="0" applyFont="1" applyAlignment="1" applyProtection="1">
      <alignment vertical="center"/>
      <protection hidden="1"/>
    </xf>
    <xf numFmtId="0" fontId="23" fillId="0" borderId="22"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9" fillId="0" borderId="0" xfId="0" applyFont="1" applyProtection="1">
      <protection hidden="1"/>
    </xf>
    <xf numFmtId="0" fontId="50" fillId="0" borderId="0" xfId="0" applyFont="1" applyProtection="1">
      <protection hidden="1"/>
    </xf>
    <xf numFmtId="0" fontId="63" fillId="0" borderId="0" xfId="0" applyFont="1" applyProtection="1">
      <protection hidden="1"/>
    </xf>
    <xf numFmtId="0" fontId="5" fillId="4" borderId="44" xfId="0" applyFont="1" applyFill="1" applyBorder="1" applyAlignment="1" applyProtection="1">
      <alignment horizontal="center" vertical="center"/>
      <protection hidden="1"/>
    </xf>
    <xf numFmtId="0" fontId="5" fillId="4" borderId="50" xfId="0" applyFont="1" applyFill="1" applyBorder="1" applyAlignment="1" applyProtection="1">
      <alignment horizontal="center" vertical="center"/>
      <protection hidden="1"/>
    </xf>
    <xf numFmtId="0" fontId="65" fillId="0" borderId="0" xfId="0" applyFont="1" applyProtection="1">
      <protection hidden="1"/>
    </xf>
    <xf numFmtId="0" fontId="63" fillId="4" borderId="44" xfId="0" applyFont="1" applyFill="1" applyBorder="1" applyAlignment="1" applyProtection="1">
      <alignment horizontal="center" vertical="center"/>
      <protection hidden="1"/>
    </xf>
    <xf numFmtId="0" fontId="64" fillId="0" borderId="0" xfId="0" applyFont="1" applyProtection="1">
      <protection hidden="1"/>
    </xf>
    <xf numFmtId="0" fontId="63" fillId="4" borderId="50" xfId="0" applyFont="1" applyFill="1" applyBorder="1" applyAlignment="1" applyProtection="1">
      <alignment horizontal="center" vertical="center"/>
      <protection hidden="1"/>
    </xf>
    <xf numFmtId="0" fontId="63" fillId="4" borderId="75" xfId="0" applyFont="1" applyFill="1" applyBorder="1" applyAlignment="1" applyProtection="1">
      <alignment horizontal="center" vertical="center"/>
      <protection hidden="1"/>
    </xf>
    <xf numFmtId="0" fontId="64" fillId="0" borderId="0" xfId="0" applyFont="1" applyAlignment="1" applyProtection="1">
      <alignment shrinkToFit="1"/>
      <protection hidden="1"/>
    </xf>
    <xf numFmtId="0" fontId="63" fillId="4" borderId="2" xfId="0" applyFont="1" applyFill="1" applyBorder="1" applyAlignment="1" applyProtection="1">
      <alignment horizontal="center" vertical="center"/>
      <protection hidden="1"/>
    </xf>
    <xf numFmtId="0" fontId="18" fillId="0" borderId="76" xfId="0" applyFont="1" applyBorder="1" applyAlignment="1" applyProtection="1">
      <alignment horizontal="center" vertical="center"/>
      <protection hidden="1"/>
    </xf>
    <xf numFmtId="0" fontId="18" fillId="16" borderId="76" xfId="0" applyFont="1" applyFill="1" applyBorder="1" applyAlignment="1" applyProtection="1">
      <alignment horizontal="center" vertical="center"/>
      <protection hidden="1"/>
    </xf>
    <xf numFmtId="0" fontId="5" fillId="4" borderId="75" xfId="0" applyFont="1" applyFill="1" applyBorder="1" applyAlignment="1" applyProtection="1">
      <alignment horizontal="center" vertical="center"/>
      <protection hidden="1"/>
    </xf>
    <xf numFmtId="0" fontId="66" fillId="0" borderId="0" xfId="0" applyFont="1" applyProtection="1">
      <protection hidden="1"/>
    </xf>
    <xf numFmtId="0" fontId="48" fillId="19" borderId="0" xfId="0" applyFont="1" applyFill="1" applyAlignment="1" applyProtection="1">
      <alignment horizontal="center" vertical="center" wrapText="1"/>
      <protection hidden="1"/>
    </xf>
    <xf numFmtId="0" fontId="62" fillId="14" borderId="78" xfId="0" applyFont="1" applyFill="1" applyBorder="1" applyAlignment="1" applyProtection="1">
      <alignment horizontal="center" vertical="center"/>
      <protection hidden="1"/>
    </xf>
    <xf numFmtId="0" fontId="62" fillId="14" borderId="76" xfId="0" applyFont="1" applyFill="1" applyBorder="1" applyAlignment="1" applyProtection="1">
      <alignment horizontal="center" vertical="center"/>
      <protection hidden="1"/>
    </xf>
    <xf numFmtId="0" fontId="62" fillId="16" borderId="76" xfId="0" applyFont="1" applyFill="1" applyBorder="1" applyAlignment="1" applyProtection="1">
      <alignment horizontal="center" vertical="center"/>
      <protection hidden="1"/>
    </xf>
    <xf numFmtId="0" fontId="62" fillId="16" borderId="76" xfId="0" applyFont="1" applyFill="1" applyBorder="1" applyAlignment="1" applyProtection="1">
      <alignment horizontal="center" vertical="center"/>
      <protection locked="0" hidden="1"/>
    </xf>
    <xf numFmtId="0" fontId="48" fillId="14" borderId="78" xfId="0" applyFont="1" applyFill="1" applyBorder="1" applyAlignment="1" applyProtection="1">
      <alignment horizontal="center" vertical="center"/>
      <protection hidden="1"/>
    </xf>
    <xf numFmtId="0" fontId="48" fillId="14" borderId="76" xfId="0" applyFont="1" applyFill="1" applyBorder="1" applyAlignment="1" applyProtection="1">
      <alignment horizontal="center" vertical="center"/>
      <protection hidden="1"/>
    </xf>
    <xf numFmtId="0" fontId="44" fillId="0" borderId="0" xfId="0" applyFont="1" applyProtection="1">
      <protection hidden="1"/>
    </xf>
    <xf numFmtId="0" fontId="48" fillId="0" borderId="23" xfId="0" applyFont="1" applyBorder="1" applyAlignment="1" applyProtection="1">
      <alignment vertical="center"/>
      <protection hidden="1"/>
    </xf>
    <xf numFmtId="0" fontId="4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0" fillId="15" borderId="0" xfId="0" applyFill="1" applyAlignment="1" applyProtection="1">
      <alignment horizontal="center" vertical="center" wrapText="1"/>
      <protection hidden="1"/>
    </xf>
    <xf numFmtId="0" fontId="74" fillId="0" borderId="8" xfId="0" applyFont="1" applyBorder="1" applyAlignment="1" applyProtection="1">
      <alignment horizontal="right" vertical="center" shrinkToFit="1"/>
      <protection hidden="1"/>
    </xf>
    <xf numFmtId="0" fontId="77" fillId="0" borderId="0" xfId="0" applyFont="1" applyAlignment="1" applyProtection="1">
      <alignment horizontal="center" vertical="center" shrinkToFit="1"/>
      <protection hidden="1"/>
    </xf>
    <xf numFmtId="0" fontId="75" fillId="0" borderId="84" xfId="0" applyFont="1" applyBorder="1" applyAlignment="1" applyProtection="1">
      <alignment horizontal="center" vertical="center" shrinkToFit="1"/>
      <protection hidden="1"/>
    </xf>
    <xf numFmtId="0" fontId="75" fillId="2" borderId="0" xfId="0" applyFont="1" applyFill="1" applyAlignment="1" applyProtection="1">
      <alignment horizontal="center" vertical="center" shrinkToFit="1"/>
      <protection hidden="1"/>
    </xf>
    <xf numFmtId="0" fontId="66" fillId="0" borderId="0" xfId="0" applyFont="1" applyAlignment="1" applyProtection="1">
      <alignment horizontal="center" vertical="center" shrinkToFit="1"/>
      <protection hidden="1"/>
    </xf>
    <xf numFmtId="0" fontId="75" fillId="0" borderId="81" xfId="0" applyFont="1" applyBorder="1" applyAlignment="1" applyProtection="1">
      <alignment horizontal="center" vertical="center" shrinkToFit="1"/>
      <protection hidden="1"/>
    </xf>
    <xf numFmtId="0" fontId="77" fillId="0" borderId="16" xfId="0" applyFont="1" applyBorder="1" applyAlignment="1" applyProtection="1">
      <alignment horizontal="center" vertical="center" shrinkToFit="1"/>
      <protection hidden="1"/>
    </xf>
    <xf numFmtId="0" fontId="77" fillId="0" borderId="83" xfId="0" applyFont="1" applyBorder="1" applyAlignment="1" applyProtection="1">
      <alignment horizontal="center" vertical="center" shrinkToFit="1"/>
      <protection hidden="1"/>
    </xf>
    <xf numFmtId="0" fontId="77" fillId="0" borderId="82" xfId="0" applyFont="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7" fillId="0" borderId="7" xfId="0" applyFont="1" applyBorder="1" applyAlignment="1" applyProtection="1">
      <alignment vertical="center" shrinkToFit="1"/>
      <protection hidden="1"/>
    </xf>
    <xf numFmtId="0" fontId="77" fillId="0" borderId="0" xfId="0" applyFont="1" applyAlignment="1" applyProtection="1">
      <alignment shrinkToFit="1"/>
      <protection hidden="1"/>
    </xf>
    <xf numFmtId="0" fontId="77" fillId="3" borderId="7" xfId="0" applyFont="1" applyFill="1" applyBorder="1" applyAlignment="1" applyProtection="1">
      <alignment vertical="center" shrinkToFit="1"/>
      <protection hidden="1"/>
    </xf>
    <xf numFmtId="0" fontId="77" fillId="3" borderId="110" xfId="0" applyFont="1" applyFill="1" applyBorder="1" applyAlignment="1" applyProtection="1">
      <alignment vertical="center" shrinkToFit="1"/>
      <protection hidden="1"/>
    </xf>
    <xf numFmtId="0" fontId="74" fillId="16" borderId="0" xfId="0" applyFont="1" applyFill="1" applyAlignment="1" applyProtection="1">
      <alignment horizontal="center" vertical="center" shrinkToFit="1"/>
      <protection hidden="1"/>
    </xf>
    <xf numFmtId="165" fontId="74" fillId="16" borderId="0" xfId="0" applyNumberFormat="1" applyFont="1" applyFill="1" applyAlignment="1" applyProtection="1">
      <alignment horizontal="center" vertical="center" shrinkToFit="1"/>
      <protection hidden="1"/>
    </xf>
    <xf numFmtId="165" fontId="74" fillId="16" borderId="113" xfId="0" applyNumberFormat="1" applyFont="1" applyFill="1" applyBorder="1" applyAlignment="1" applyProtection="1">
      <alignment horizontal="center" vertical="center" shrinkToFit="1"/>
      <protection hidden="1"/>
    </xf>
    <xf numFmtId="0" fontId="78" fillId="6" borderId="114" xfId="0" applyFont="1" applyFill="1" applyBorder="1" applyAlignment="1" applyProtection="1">
      <alignment horizontal="center" vertical="center" shrinkToFit="1"/>
      <protection hidden="1"/>
    </xf>
    <xf numFmtId="0" fontId="75" fillId="0" borderId="45" xfId="0" applyFont="1" applyBorder="1" applyAlignment="1" applyProtection="1">
      <alignment vertical="center" textRotation="90" shrinkToFit="1"/>
      <protection hidden="1"/>
    </xf>
    <xf numFmtId="0" fontId="77" fillId="0" borderId="45" xfId="0" applyFont="1" applyBorder="1" applyAlignment="1" applyProtection="1">
      <alignment horizontal="center" vertical="center" shrinkToFit="1"/>
      <protection hidden="1"/>
    </xf>
    <xf numFmtId="0" fontId="75" fillId="0" borderId="46" xfId="0" applyFont="1" applyBorder="1" applyAlignment="1" applyProtection="1">
      <alignment vertical="center" textRotation="90" shrinkToFit="1"/>
      <protection hidden="1"/>
    </xf>
    <xf numFmtId="0" fontId="77" fillId="0" borderId="46" xfId="0" applyFont="1" applyBorder="1" applyAlignment="1" applyProtection="1">
      <alignment horizontal="center" vertical="center" shrinkToFit="1"/>
      <protection hidden="1"/>
    </xf>
    <xf numFmtId="0" fontId="77" fillId="0" borderId="0" xfId="0" applyFont="1" applyProtection="1">
      <protection hidden="1"/>
    </xf>
    <xf numFmtId="0" fontId="77" fillId="0" borderId="118" xfId="0" applyFont="1" applyBorder="1" applyProtection="1">
      <protection hidden="1"/>
    </xf>
    <xf numFmtId="0" fontId="80" fillId="0" borderId="49" xfId="0" applyFont="1" applyBorder="1" applyAlignment="1">
      <alignment horizontal="center" vertical="center"/>
    </xf>
    <xf numFmtId="0" fontId="78" fillId="6" borderId="6" xfId="0" applyFont="1" applyFill="1" applyBorder="1" applyAlignment="1" applyProtection="1">
      <alignment horizontal="center" vertical="center" shrinkToFit="1"/>
      <protection hidden="1"/>
    </xf>
    <xf numFmtId="0" fontId="7" fillId="3" borderId="7" xfId="0" applyFont="1" applyFill="1" applyBorder="1" applyAlignment="1" applyProtection="1">
      <alignment horizontal="center" vertical="center" shrinkToFit="1"/>
      <protection hidden="1"/>
    </xf>
    <xf numFmtId="0" fontId="77" fillId="0" borderId="7"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45" xfId="0" applyFont="1" applyBorder="1" applyAlignment="1" applyProtection="1">
      <alignment horizontal="center" vertical="top" shrinkToFit="1"/>
      <protection hidden="1"/>
    </xf>
    <xf numFmtId="0" fontId="75" fillId="0" borderId="46" xfId="0" applyFont="1" applyBorder="1" applyAlignment="1" applyProtection="1">
      <alignment horizontal="center" vertical="top" shrinkToFit="1"/>
      <protection hidden="1"/>
    </xf>
    <xf numFmtId="0" fontId="74" fillId="0" borderId="7" xfId="0" applyFont="1" applyBorder="1" applyAlignment="1" applyProtection="1">
      <alignment horizontal="right" vertical="center" shrinkToFit="1"/>
      <protection hidden="1"/>
    </xf>
    <xf numFmtId="0" fontId="75" fillId="0" borderId="7" xfId="0" applyFont="1" applyBorder="1" applyAlignment="1" applyProtection="1">
      <alignment horizontal="right" vertical="center" shrinkToFit="1"/>
      <protection hidden="1"/>
    </xf>
    <xf numFmtId="0" fontId="75" fillId="0" borderId="9" xfId="0" applyFont="1" applyBorder="1" applyAlignment="1" applyProtection="1">
      <alignment horizontal="center" vertical="center" shrinkToFit="1"/>
      <protection hidden="1"/>
    </xf>
    <xf numFmtId="0" fontId="75" fillId="0" borderId="7" xfId="0" applyFont="1" applyBorder="1" applyAlignment="1" applyProtection="1">
      <alignment horizontal="left" vertical="center" shrinkToFit="1"/>
      <protection hidden="1"/>
    </xf>
    <xf numFmtId="0" fontId="80" fillId="5" borderId="15" xfId="0" applyFont="1" applyFill="1" applyBorder="1" applyAlignment="1" applyProtection="1">
      <alignment horizontal="center" vertical="center" wrapText="1"/>
      <protection locked="0"/>
    </xf>
    <xf numFmtId="0" fontId="73" fillId="0" borderId="0" xfId="0" applyFont="1" applyAlignment="1">
      <alignment shrinkToFit="1"/>
    </xf>
    <xf numFmtId="49" fontId="73" fillId="0" borderId="0" xfId="0" applyNumberFormat="1" applyFont="1" applyAlignment="1">
      <alignment shrinkToFit="1"/>
    </xf>
    <xf numFmtId="14" fontId="0" fillId="0" borderId="0" xfId="0" applyNumberFormat="1"/>
    <xf numFmtId="0" fontId="50" fillId="0" borderId="0" xfId="0" applyFont="1"/>
    <xf numFmtId="0" fontId="16" fillId="0" borderId="0" xfId="0" applyFont="1" applyAlignment="1" applyProtection="1">
      <alignment vertical="center"/>
      <protection hidden="1"/>
    </xf>
    <xf numFmtId="0" fontId="20" fillId="9" borderId="24" xfId="0" applyFont="1" applyFill="1" applyBorder="1" applyAlignment="1" applyProtection="1">
      <alignment horizontal="center" vertical="center"/>
      <protection hidden="1"/>
    </xf>
    <xf numFmtId="0" fontId="20" fillId="9" borderId="25" xfId="0" applyFont="1" applyFill="1" applyBorder="1" applyAlignment="1" applyProtection="1">
      <alignment horizontal="center" vertical="center"/>
      <protection hidden="1"/>
    </xf>
    <xf numFmtId="14" fontId="20" fillId="9" borderId="25" xfId="0" applyNumberFormat="1" applyFont="1" applyFill="1" applyBorder="1" applyAlignment="1" applyProtection="1">
      <alignment horizontal="center" vertical="center"/>
      <protection hidden="1"/>
    </xf>
    <xf numFmtId="49" fontId="20" fillId="9" borderId="25" xfId="0" applyNumberFormat="1" applyFont="1" applyFill="1" applyBorder="1" applyAlignment="1" applyProtection="1">
      <alignment horizontal="center" vertical="center"/>
      <protection hidden="1"/>
    </xf>
    <xf numFmtId="0" fontId="71" fillId="16" borderId="26" xfId="0" applyFont="1" applyFill="1" applyBorder="1" applyAlignment="1" applyProtection="1">
      <alignment horizontal="center"/>
      <protection hidden="1"/>
    </xf>
    <xf numFmtId="164" fontId="71" fillId="16" borderId="26" xfId="0" applyNumberFormat="1" applyFont="1" applyFill="1" applyBorder="1" applyAlignment="1" applyProtection="1">
      <alignment horizontal="center"/>
      <protection hidden="1"/>
    </xf>
    <xf numFmtId="49" fontId="71" fillId="16" borderId="26" xfId="0" applyNumberFormat="1" applyFont="1" applyFill="1" applyBorder="1" applyAlignment="1" applyProtection="1">
      <alignment horizontal="center"/>
      <protection hidden="1"/>
    </xf>
    <xf numFmtId="0" fontId="71" fillId="16" borderId="27" xfId="0" applyFont="1" applyFill="1" applyBorder="1" applyAlignment="1" applyProtection="1">
      <alignment horizontal="center"/>
      <protection hidden="1"/>
    </xf>
    <xf numFmtId="0" fontId="71" fillId="16" borderId="33" xfId="0" applyFont="1" applyFill="1" applyBorder="1" applyAlignment="1" applyProtection="1">
      <alignment horizontal="center"/>
      <protection hidden="1"/>
    </xf>
    <xf numFmtId="0" fontId="71" fillId="16" borderId="28" xfId="0" applyFont="1" applyFill="1" applyBorder="1" applyAlignment="1" applyProtection="1">
      <alignment horizontal="center"/>
      <protection hidden="1"/>
    </xf>
    <xf numFmtId="0" fontId="71" fillId="16" borderId="135" xfId="0" applyFont="1" applyFill="1" applyBorder="1" applyAlignment="1" applyProtection="1">
      <alignment horizontal="center"/>
      <protection hidden="1"/>
    </xf>
    <xf numFmtId="0" fontId="29" fillId="21" borderId="136" xfId="0" applyFont="1" applyFill="1" applyBorder="1" applyAlignment="1" applyProtection="1">
      <alignment horizontal="center" vertical="center"/>
      <protection hidden="1"/>
    </xf>
    <xf numFmtId="0" fontId="71" fillId="7" borderId="15" xfId="0" applyFont="1" applyFill="1" applyBorder="1" applyAlignment="1" applyProtection="1">
      <alignment horizontal="center" vertical="center"/>
      <protection hidden="1"/>
    </xf>
    <xf numFmtId="0" fontId="29" fillId="21" borderId="15" xfId="0" applyFont="1" applyFill="1" applyBorder="1" applyAlignment="1" applyProtection="1">
      <alignment horizontal="center" vertical="center"/>
      <protection hidden="1"/>
    </xf>
    <xf numFmtId="0" fontId="71" fillId="7" borderId="129" xfId="0" applyFont="1" applyFill="1" applyBorder="1" applyAlignment="1" applyProtection="1">
      <alignment horizontal="center" vertical="center"/>
      <protection hidden="1"/>
    </xf>
    <xf numFmtId="0" fontId="29" fillId="21" borderId="128" xfId="0" applyFont="1" applyFill="1" applyBorder="1" applyAlignment="1" applyProtection="1">
      <alignment horizontal="center" vertical="center"/>
      <protection hidden="1"/>
    </xf>
    <xf numFmtId="0" fontId="71" fillId="7" borderId="137" xfId="0" applyFont="1" applyFill="1" applyBorder="1" applyAlignment="1" applyProtection="1">
      <alignment horizontal="center" vertical="center"/>
      <protection hidden="1"/>
    </xf>
    <xf numFmtId="0" fontId="71" fillId="3" borderId="128" xfId="0" applyFont="1" applyFill="1" applyBorder="1" applyAlignment="1" applyProtection="1">
      <alignment horizontal="center" vertical="center"/>
      <protection hidden="1"/>
    </xf>
    <xf numFmtId="0" fontId="71" fillId="3" borderId="15" xfId="0" applyFont="1" applyFill="1" applyBorder="1" applyAlignment="1" applyProtection="1">
      <alignment horizontal="center" vertical="center"/>
      <protection hidden="1"/>
    </xf>
    <xf numFmtId="1" fontId="71" fillId="3" borderId="129" xfId="0" applyNumberFormat="1" applyFont="1" applyFill="1" applyBorder="1" applyAlignment="1" applyProtection="1">
      <alignment horizontal="center"/>
      <protection hidden="1"/>
    </xf>
    <xf numFmtId="0" fontId="71" fillId="3" borderId="129" xfId="0" applyFont="1" applyFill="1" applyBorder="1" applyAlignment="1" applyProtection="1">
      <alignment horizontal="center"/>
      <protection hidden="1"/>
    </xf>
    <xf numFmtId="0" fontId="71" fillId="3" borderId="128" xfId="0" applyFont="1" applyFill="1" applyBorder="1" applyAlignment="1" applyProtection="1">
      <alignment horizontal="center"/>
      <protection hidden="1"/>
    </xf>
    <xf numFmtId="0" fontId="71" fillId="3" borderId="15" xfId="0" applyFont="1" applyFill="1" applyBorder="1" applyAlignment="1" applyProtection="1">
      <alignment horizontal="center"/>
      <protection hidden="1"/>
    </xf>
    <xf numFmtId="0" fontId="72" fillId="3" borderId="15" xfId="0" applyFont="1" applyFill="1" applyBorder="1" applyAlignment="1" applyProtection="1">
      <alignment horizontal="center"/>
      <protection hidden="1"/>
    </xf>
    <xf numFmtId="0" fontId="71" fillId="3" borderId="15" xfId="0" applyFont="1" applyFill="1" applyBorder="1" applyProtection="1">
      <protection hidden="1"/>
    </xf>
    <xf numFmtId="0" fontId="71" fillId="3" borderId="129" xfId="0" applyFont="1" applyFill="1" applyBorder="1" applyAlignment="1" applyProtection="1">
      <alignment horizontal="center" vertical="center"/>
      <protection hidden="1"/>
    </xf>
    <xf numFmtId="0" fontId="53" fillId="0" borderId="0" xfId="0" applyFont="1" applyProtection="1">
      <protection hidden="1"/>
    </xf>
    <xf numFmtId="0" fontId="0" fillId="5" borderId="110" xfId="0" applyFill="1" applyBorder="1" applyAlignment="1">
      <alignment wrapText="1"/>
    </xf>
    <xf numFmtId="164" fontId="0" fillId="5" borderId="110" xfId="0" applyNumberFormat="1" applyFill="1" applyBorder="1" applyAlignment="1">
      <alignment wrapText="1"/>
    </xf>
    <xf numFmtId="164" fontId="0" fillId="5" borderId="15" xfId="0" applyNumberFormat="1" applyFill="1" applyBorder="1" applyAlignment="1" applyProtection="1">
      <alignment wrapText="1"/>
      <protection locked="0"/>
    </xf>
    <xf numFmtId="0" fontId="82" fillId="0" borderId="0" xfId="0" applyFont="1" applyAlignment="1" applyProtection="1">
      <alignment vertical="center"/>
      <protection hidden="1"/>
    </xf>
    <xf numFmtId="164" fontId="9" fillId="0" borderId="0" xfId="0" applyNumberFormat="1" applyFont="1"/>
    <xf numFmtId="0" fontId="81" fillId="0" borderId="13" xfId="0" applyFont="1" applyBorder="1" applyAlignment="1">
      <alignment horizontal="center" vertical="center"/>
    </xf>
    <xf numFmtId="0" fontId="13" fillId="0" borderId="0" xfId="0" applyFont="1" applyAlignment="1" applyProtection="1">
      <alignment vertical="center" shrinkToFit="1"/>
      <protection hidden="1"/>
    </xf>
    <xf numFmtId="0" fontId="50" fillId="22" borderId="0" xfId="0" applyFont="1" applyFill="1" applyProtection="1">
      <protection hidden="1"/>
    </xf>
    <xf numFmtId="0" fontId="64" fillId="22" borderId="0" xfId="0" applyFont="1" applyFill="1" applyProtection="1">
      <protection hidden="1"/>
    </xf>
    <xf numFmtId="0" fontId="32" fillId="9" borderId="63" xfId="1" applyFont="1" applyFill="1" applyBorder="1" applyAlignment="1">
      <alignment horizontal="right"/>
    </xf>
    <xf numFmtId="0" fontId="32" fillId="9" borderId="32" xfId="1" applyFont="1" applyFill="1" applyBorder="1" applyAlignment="1">
      <alignment horizontal="right"/>
    </xf>
    <xf numFmtId="0" fontId="32" fillId="9" borderId="64" xfId="1" applyFont="1" applyFill="1" applyBorder="1" applyAlignment="1">
      <alignment horizontal="right"/>
    </xf>
    <xf numFmtId="0" fontId="33" fillId="9" borderId="65" xfId="0" applyFont="1" applyFill="1" applyBorder="1" applyAlignment="1">
      <alignment horizontal="right" vertical="center"/>
    </xf>
    <xf numFmtId="0" fontId="33" fillId="9" borderId="66" xfId="0" applyFont="1" applyFill="1" applyBorder="1" applyAlignment="1">
      <alignment horizontal="right" vertical="center"/>
    </xf>
    <xf numFmtId="0" fontId="33" fillId="9" borderId="67" xfId="0" applyFont="1" applyFill="1" applyBorder="1" applyAlignment="1">
      <alignment horizontal="right" vertical="center"/>
    </xf>
    <xf numFmtId="9" fontId="33" fillId="9" borderId="60" xfId="1" applyNumberFormat="1" applyFont="1" applyFill="1" applyBorder="1" applyAlignment="1">
      <alignment horizontal="right" vertical="center"/>
    </xf>
    <xf numFmtId="0" fontId="33" fillId="9" borderId="68" xfId="1" applyFont="1" applyFill="1" applyBorder="1" applyAlignment="1">
      <alignment horizontal="right" vertical="center"/>
    </xf>
    <xf numFmtId="0" fontId="28" fillId="0" borderId="0" xfId="0" applyFont="1" applyAlignment="1">
      <alignment horizontal="center"/>
    </xf>
    <xf numFmtId="0" fontId="29" fillId="0" borderId="5" xfId="0" applyFont="1" applyBorder="1" applyAlignment="1">
      <alignment horizontal="right"/>
    </xf>
    <xf numFmtId="0" fontId="30" fillId="9" borderId="52" xfId="0" applyFont="1" applyFill="1" applyBorder="1" applyAlignment="1">
      <alignment horizontal="center" vertical="center"/>
    </xf>
    <xf numFmtId="0" fontId="31" fillId="9" borderId="53" xfId="0" applyFont="1" applyFill="1" applyBorder="1" applyAlignment="1">
      <alignment horizontal="center" vertical="center"/>
    </xf>
    <xf numFmtId="0" fontId="31" fillId="9" borderId="59" xfId="0" applyFont="1" applyFill="1" applyBorder="1" applyAlignment="1">
      <alignment horizontal="center" vertical="center"/>
    </xf>
    <xf numFmtId="0" fontId="31" fillId="9" borderId="60" xfId="0" applyFont="1" applyFill="1" applyBorder="1" applyAlignment="1">
      <alignment horizontal="center" vertical="center"/>
    </xf>
    <xf numFmtId="0" fontId="31" fillId="9" borderId="54" xfId="0" applyFont="1" applyFill="1" applyBorder="1" applyAlignment="1">
      <alignment horizontal="center" vertical="center"/>
    </xf>
    <xf numFmtId="0" fontId="31" fillId="9" borderId="55" xfId="0" applyFont="1" applyFill="1" applyBorder="1" applyAlignment="1">
      <alignment horizontal="center" vertical="center"/>
    </xf>
    <xf numFmtId="0" fontId="31" fillId="9" borderId="61" xfId="0" applyFont="1" applyFill="1" applyBorder="1" applyAlignment="1">
      <alignment horizontal="center" vertical="center"/>
    </xf>
    <xf numFmtId="0" fontId="31" fillId="9" borderId="62" xfId="0" applyFont="1" applyFill="1" applyBorder="1" applyAlignment="1">
      <alignment horizontal="center" vertical="center"/>
    </xf>
    <xf numFmtId="0" fontId="32" fillId="9" borderId="56" xfId="1" applyFont="1" applyFill="1" applyBorder="1" applyAlignment="1">
      <alignment horizontal="right"/>
    </xf>
    <xf numFmtId="0" fontId="32" fillId="9" borderId="57" xfId="1" applyFont="1" applyFill="1" applyBorder="1" applyAlignment="1">
      <alignment horizontal="right"/>
    </xf>
    <xf numFmtId="0" fontId="32" fillId="9" borderId="58" xfId="1" applyFont="1" applyFill="1" applyBorder="1" applyAlignment="1">
      <alignment horizontal="right"/>
    </xf>
    <xf numFmtId="0" fontId="33" fillId="9" borderId="63" xfId="0" applyFont="1" applyFill="1" applyBorder="1" applyAlignment="1">
      <alignment horizontal="center"/>
    </xf>
    <xf numFmtId="0" fontId="33" fillId="9" borderId="32" xfId="0" applyFont="1" applyFill="1" applyBorder="1" applyAlignment="1">
      <alignment horizontal="center"/>
    </xf>
    <xf numFmtId="0" fontId="33" fillId="9" borderId="59" xfId="0" applyFont="1" applyFill="1" applyBorder="1" applyAlignment="1">
      <alignment horizontal="right" vertical="center"/>
    </xf>
    <xf numFmtId="0" fontId="33" fillId="9" borderId="60" xfId="0" applyFont="1" applyFill="1" applyBorder="1" applyAlignment="1">
      <alignment horizontal="right" vertical="center"/>
    </xf>
    <xf numFmtId="0" fontId="33" fillId="9" borderId="63" xfId="0" applyFont="1" applyFill="1" applyBorder="1" applyAlignment="1">
      <alignment horizontal="right"/>
    </xf>
    <xf numFmtId="0" fontId="33" fillId="9" borderId="32" xfId="0" applyFont="1" applyFill="1" applyBorder="1" applyAlignment="1">
      <alignment horizontal="right"/>
    </xf>
    <xf numFmtId="0" fontId="33" fillId="9" borderId="64" xfId="0" applyFont="1" applyFill="1" applyBorder="1" applyAlignment="1">
      <alignment horizontal="right"/>
    </xf>
    <xf numFmtId="0" fontId="34" fillId="9" borderId="60" xfId="0" applyFont="1" applyFill="1" applyBorder="1" applyAlignment="1">
      <alignment horizontal="right" vertical="center"/>
    </xf>
    <xf numFmtId="0" fontId="34" fillId="9" borderId="68" xfId="0" applyFont="1" applyFill="1" applyBorder="1" applyAlignment="1">
      <alignment horizontal="right" vertical="center"/>
    </xf>
    <xf numFmtId="0" fontId="36" fillId="9" borderId="32" xfId="1" applyFont="1" applyFill="1" applyBorder="1" applyAlignment="1">
      <alignment horizontal="center"/>
    </xf>
    <xf numFmtId="0" fontId="36" fillId="9" borderId="64" xfId="1" applyFont="1" applyFill="1" applyBorder="1" applyAlignment="1">
      <alignment horizontal="center"/>
    </xf>
    <xf numFmtId="0" fontId="33" fillId="9" borderId="65" xfId="0" applyFont="1" applyFill="1" applyBorder="1" applyAlignment="1">
      <alignment horizontal="right"/>
    </xf>
    <xf numFmtId="0" fontId="33" fillId="9" borderId="66" xfId="0" applyFont="1" applyFill="1" applyBorder="1" applyAlignment="1">
      <alignment horizontal="right"/>
    </xf>
    <xf numFmtId="0" fontId="33" fillId="9" borderId="67" xfId="0" applyFont="1" applyFill="1" applyBorder="1" applyAlignment="1">
      <alignment horizontal="right"/>
    </xf>
    <xf numFmtId="9" fontId="33" fillId="9" borderId="60" xfId="0" applyNumberFormat="1" applyFont="1" applyFill="1" applyBorder="1" applyAlignment="1">
      <alignment horizontal="right" vertical="center"/>
    </xf>
    <xf numFmtId="0" fontId="33" fillId="9" borderId="68" xfId="0" applyFont="1" applyFill="1" applyBorder="1" applyAlignment="1">
      <alignment horizontal="right" vertical="center"/>
    </xf>
    <xf numFmtId="0" fontId="33" fillId="9" borderId="51" xfId="0" applyFont="1" applyFill="1" applyBorder="1" applyAlignment="1">
      <alignment horizontal="center" vertical="center" wrapText="1"/>
    </xf>
    <xf numFmtId="0" fontId="33" fillId="9" borderId="0" xfId="0" applyFont="1" applyFill="1" applyAlignment="1">
      <alignment horizontal="center" vertical="center" wrapText="1"/>
    </xf>
    <xf numFmtId="0" fontId="33" fillId="9" borderId="47" xfId="0" applyFont="1" applyFill="1" applyBorder="1" applyAlignment="1">
      <alignment horizontal="center" vertical="center" wrapText="1"/>
    </xf>
    <xf numFmtId="0" fontId="33" fillId="9" borderId="59" xfId="0" applyFont="1" applyFill="1" applyBorder="1" applyAlignment="1">
      <alignment horizontal="right" vertical="center" wrapText="1"/>
    </xf>
    <xf numFmtId="0" fontId="33" fillId="9" borderId="60" xfId="0" applyFont="1" applyFill="1" applyBorder="1" applyAlignment="1">
      <alignment horizontal="right" vertical="center" wrapText="1"/>
    </xf>
    <xf numFmtId="9" fontId="33" fillId="9" borderId="60" xfId="0" applyNumberFormat="1" applyFont="1" applyFill="1" applyBorder="1" applyAlignment="1">
      <alignment horizontal="right"/>
    </xf>
    <xf numFmtId="0" fontId="33" fillId="9" borderId="68" xfId="0" applyFont="1" applyFill="1" applyBorder="1" applyAlignment="1">
      <alignment horizontal="right"/>
    </xf>
    <xf numFmtId="0" fontId="33" fillId="9" borderId="60" xfId="0" applyFont="1" applyFill="1" applyBorder="1" applyAlignment="1">
      <alignment horizontal="right"/>
    </xf>
    <xf numFmtId="9" fontId="33" fillId="9" borderId="60" xfId="0" applyNumberFormat="1" applyFont="1" applyFill="1" applyBorder="1" applyAlignment="1">
      <alignment horizontal="right" vertical="center" wrapText="1"/>
    </xf>
    <xf numFmtId="0" fontId="33" fillId="9" borderId="68" xfId="0" applyFont="1" applyFill="1" applyBorder="1" applyAlignment="1">
      <alignment horizontal="right" vertical="center" wrapText="1"/>
    </xf>
    <xf numFmtId="0" fontId="39" fillId="0" borderId="10" xfId="0" applyFont="1" applyBorder="1" applyAlignment="1">
      <alignment horizontal="center" wrapText="1"/>
    </xf>
    <xf numFmtId="0" fontId="39" fillId="0" borderId="3" xfId="0" applyFont="1" applyBorder="1" applyAlignment="1">
      <alignment horizontal="center" wrapText="1"/>
    </xf>
    <xf numFmtId="0" fontId="39" fillId="0" borderId="21" xfId="0" applyFont="1" applyBorder="1" applyAlignment="1">
      <alignment horizontal="center" wrapText="1"/>
    </xf>
    <xf numFmtId="0" fontId="39" fillId="0" borderId="11" xfId="0" applyFont="1" applyBorder="1" applyAlignment="1">
      <alignment horizontal="center" wrapText="1"/>
    </xf>
    <xf numFmtId="0" fontId="39" fillId="0" borderId="0" xfId="0" applyFont="1" applyAlignment="1">
      <alignment horizontal="center" wrapText="1"/>
    </xf>
    <xf numFmtId="0" fontId="39" fillId="0" borderId="17" xfId="0" applyFont="1" applyBorder="1" applyAlignment="1">
      <alignment horizontal="center" wrapText="1"/>
    </xf>
    <xf numFmtId="0" fontId="39" fillId="0" borderId="4" xfId="0" applyFont="1" applyBorder="1" applyAlignment="1">
      <alignment horizontal="center" wrapText="1"/>
    </xf>
    <xf numFmtId="0" fontId="39" fillId="0" borderId="5" xfId="0" applyFont="1" applyBorder="1" applyAlignment="1">
      <alignment horizontal="center" wrapText="1"/>
    </xf>
    <xf numFmtId="0" fontId="39" fillId="0" borderId="18" xfId="0" applyFont="1" applyBorder="1" applyAlignment="1">
      <alignment horizontal="center" wrapText="1"/>
    </xf>
    <xf numFmtId="0" fontId="33" fillId="9" borderId="69" xfId="0" applyFont="1" applyFill="1" applyBorder="1" applyAlignment="1">
      <alignment horizontal="right" vertical="center"/>
    </xf>
    <xf numFmtId="0" fontId="33" fillId="9" borderId="70" xfId="0" applyFont="1" applyFill="1" applyBorder="1" applyAlignment="1">
      <alignment horizontal="right" vertical="center"/>
    </xf>
    <xf numFmtId="0" fontId="33" fillId="9" borderId="71" xfId="0" applyFont="1" applyFill="1" applyBorder="1" applyAlignment="1">
      <alignment horizontal="right" vertical="center"/>
    </xf>
    <xf numFmtId="9" fontId="33" fillId="9" borderId="72" xfId="0" applyNumberFormat="1" applyFont="1" applyFill="1" applyBorder="1" applyAlignment="1">
      <alignment horizontal="right" vertical="center"/>
    </xf>
    <xf numFmtId="0" fontId="33" fillId="9" borderId="73" xfId="0" applyFont="1" applyFill="1" applyBorder="1" applyAlignment="1">
      <alignment horizontal="right" vertical="center"/>
    </xf>
    <xf numFmtId="0" fontId="33" fillId="9" borderId="63" xfId="0" applyFont="1" applyFill="1" applyBorder="1" applyAlignment="1">
      <alignment horizontal="right" wrapText="1"/>
    </xf>
    <xf numFmtId="0" fontId="33" fillId="9" borderId="32" xfId="0" applyFont="1" applyFill="1" applyBorder="1" applyAlignment="1">
      <alignment horizontal="right" wrapText="1"/>
    </xf>
    <xf numFmtId="0" fontId="33" fillId="9" borderId="64" xfId="0" applyFont="1" applyFill="1" applyBorder="1" applyAlignment="1">
      <alignment horizontal="right" wrapText="1"/>
    </xf>
    <xf numFmtId="0" fontId="37" fillId="0" borderId="0" xfId="0" applyFont="1" applyAlignment="1">
      <alignment horizontal="center" vertical="center" wrapText="1"/>
    </xf>
    <xf numFmtId="0" fontId="37" fillId="0" borderId="0" xfId="0" applyFont="1" applyAlignment="1">
      <alignment horizontal="center" vertical="center"/>
    </xf>
    <xf numFmtId="0" fontId="33" fillId="9" borderId="51" xfId="0" applyFont="1" applyFill="1" applyBorder="1" applyAlignment="1">
      <alignment horizontal="right" wrapText="1"/>
    </xf>
    <xf numFmtId="0" fontId="33" fillId="9" borderId="0" xfId="0" applyFont="1" applyFill="1" applyAlignment="1">
      <alignment horizontal="right" wrapText="1"/>
    </xf>
    <xf numFmtId="0" fontId="33" fillId="9" borderId="5" xfId="0" applyFont="1" applyFill="1" applyBorder="1" applyAlignment="1">
      <alignment horizontal="right" wrapText="1"/>
    </xf>
    <xf numFmtId="0" fontId="29" fillId="0" borderId="0" xfId="0" applyFont="1" applyAlignment="1">
      <alignment horizontal="right" vertical="center" wrapText="1"/>
    </xf>
    <xf numFmtId="0" fontId="29" fillId="0" borderId="0" xfId="0" applyFont="1" applyAlignment="1">
      <alignment horizontal="center"/>
    </xf>
    <xf numFmtId="0" fontId="79" fillId="14" borderId="0" xfId="0" applyFont="1" applyFill="1" applyAlignment="1">
      <alignment horizontal="right" vertical="center"/>
    </xf>
    <xf numFmtId="0" fontId="72" fillId="0" borderId="0" xfId="0" applyFont="1" applyAlignment="1">
      <alignment horizontal="center" vertical="center" wrapText="1"/>
    </xf>
    <xf numFmtId="0" fontId="0" fillId="0" borderId="0" xfId="0" applyAlignment="1">
      <alignment horizontal="center" vertical="center"/>
    </xf>
    <xf numFmtId="0" fontId="59" fillId="0" borderId="144" xfId="0" applyFont="1" applyBorder="1" applyAlignment="1" applyProtection="1">
      <alignment horizontal="center" shrinkToFit="1"/>
      <protection hidden="1"/>
    </xf>
    <xf numFmtId="0" fontId="44" fillId="20" borderId="0" xfId="0" applyFont="1" applyFill="1" applyAlignment="1" applyProtection="1">
      <alignment horizontal="center"/>
      <protection hidden="1"/>
    </xf>
    <xf numFmtId="0" fontId="61" fillId="8" borderId="0" xfId="0" applyFont="1" applyFill="1" applyAlignment="1" applyProtection="1">
      <alignment horizontal="center" vertical="center"/>
      <protection locked="0" hidden="1"/>
    </xf>
    <xf numFmtId="0" fontId="67" fillId="17" borderId="94" xfId="0" applyFont="1" applyFill="1" applyBorder="1" applyAlignment="1" applyProtection="1">
      <alignment horizontal="center" shrinkToFit="1"/>
      <protection hidden="1"/>
    </xf>
    <xf numFmtId="0" fontId="67" fillId="17" borderId="95" xfId="0" applyFont="1" applyFill="1" applyBorder="1" applyAlignment="1" applyProtection="1">
      <alignment horizontal="center" shrinkToFit="1"/>
      <protection hidden="1"/>
    </xf>
    <xf numFmtId="0" fontId="52" fillId="10" borderId="95" xfId="0" applyFont="1" applyFill="1" applyBorder="1" applyAlignment="1" applyProtection="1">
      <alignment horizontal="center"/>
      <protection locked="0" hidden="1"/>
    </xf>
    <xf numFmtId="0" fontId="52" fillId="10" borderId="96" xfId="0" applyFont="1" applyFill="1" applyBorder="1" applyAlignment="1" applyProtection="1">
      <alignment horizontal="center"/>
      <protection locked="0" hidden="1"/>
    </xf>
    <xf numFmtId="0" fontId="67" fillId="17" borderId="115" xfId="0" applyFont="1" applyFill="1" applyBorder="1" applyAlignment="1" applyProtection="1">
      <alignment horizontal="center" shrinkToFit="1"/>
      <protection hidden="1"/>
    </xf>
    <xf numFmtId="0" fontId="67" fillId="17" borderId="116" xfId="0" applyFont="1" applyFill="1" applyBorder="1" applyAlignment="1" applyProtection="1">
      <alignment horizontal="center" shrinkToFit="1"/>
      <protection hidden="1"/>
    </xf>
    <xf numFmtId="0" fontId="52" fillId="10" borderId="116" xfId="0" applyFont="1" applyFill="1" applyBorder="1" applyAlignment="1" applyProtection="1">
      <alignment horizontal="center"/>
      <protection hidden="1"/>
    </xf>
    <xf numFmtId="0" fontId="52" fillId="10" borderId="117" xfId="0" applyFont="1" applyFill="1" applyBorder="1" applyAlignment="1" applyProtection="1">
      <alignment horizontal="center"/>
      <protection hidden="1"/>
    </xf>
    <xf numFmtId="0" fontId="52" fillId="10" borderId="95" xfId="0" applyFont="1" applyFill="1" applyBorder="1" applyAlignment="1" applyProtection="1">
      <alignment horizontal="center"/>
      <protection hidden="1"/>
    </xf>
    <xf numFmtId="0" fontId="52" fillId="10" borderId="96" xfId="0" applyFont="1" applyFill="1" applyBorder="1" applyAlignment="1" applyProtection="1">
      <alignment horizontal="center"/>
      <protection hidden="1"/>
    </xf>
    <xf numFmtId="0" fontId="67" fillId="17" borderId="99" xfId="0" applyFont="1" applyFill="1" applyBorder="1" applyAlignment="1" applyProtection="1">
      <alignment horizontal="center" shrinkToFit="1"/>
      <protection hidden="1"/>
    </xf>
    <xf numFmtId="0" fontId="67" fillId="17" borderId="100" xfId="0" applyFont="1" applyFill="1" applyBorder="1" applyAlignment="1" applyProtection="1">
      <alignment horizontal="center" shrinkToFit="1"/>
      <protection hidden="1"/>
    </xf>
    <xf numFmtId="0" fontId="67" fillId="17" borderId="101" xfId="0" applyFont="1" applyFill="1" applyBorder="1" applyAlignment="1" applyProtection="1">
      <alignment horizontal="center" shrinkToFit="1"/>
      <protection hidden="1"/>
    </xf>
    <xf numFmtId="0" fontId="52" fillId="10" borderId="102" xfId="0" applyFont="1" applyFill="1" applyBorder="1" applyAlignment="1" applyProtection="1">
      <alignment horizontal="center"/>
      <protection hidden="1"/>
    </xf>
    <xf numFmtId="0" fontId="52" fillId="10" borderId="100" xfId="0" applyFont="1" applyFill="1" applyBorder="1" applyAlignment="1" applyProtection="1">
      <alignment horizontal="center"/>
      <protection hidden="1"/>
    </xf>
    <xf numFmtId="0" fontId="52" fillId="10" borderId="103" xfId="0" applyFont="1" applyFill="1" applyBorder="1" applyAlignment="1" applyProtection="1">
      <alignment horizontal="center"/>
      <protection hidden="1"/>
    </xf>
    <xf numFmtId="0" fontId="5" fillId="3" borderId="105" xfId="1" applyFont="1" applyFill="1" applyBorder="1" applyAlignment="1" applyProtection="1">
      <alignment horizontal="center" vertical="center" shrinkToFit="1"/>
      <protection locked="0" hidden="1"/>
    </xf>
    <xf numFmtId="0" fontId="5" fillId="3" borderId="106" xfId="1" applyFont="1" applyFill="1" applyBorder="1" applyAlignment="1" applyProtection="1">
      <alignment horizontal="center" vertical="center" shrinkToFit="1"/>
      <protection locked="0" hidden="1"/>
    </xf>
    <xf numFmtId="0" fontId="5" fillId="3" borderId="107" xfId="1" applyFont="1" applyFill="1" applyBorder="1" applyAlignment="1" applyProtection="1">
      <alignment horizontal="center" vertical="center" shrinkToFit="1"/>
      <protection locked="0" hidden="1"/>
    </xf>
    <xf numFmtId="0" fontId="23" fillId="15" borderId="97" xfId="0" applyFont="1" applyFill="1" applyBorder="1" applyAlignment="1" applyProtection="1">
      <alignment horizontal="center" vertical="center" shrinkToFit="1"/>
      <protection hidden="1"/>
    </xf>
    <xf numFmtId="0" fontId="5" fillId="3" borderId="97" xfId="0" applyFont="1" applyFill="1" applyBorder="1" applyAlignment="1" applyProtection="1">
      <alignment horizontal="center" vertical="center" shrinkToFit="1"/>
      <protection hidden="1"/>
    </xf>
    <xf numFmtId="164" fontId="5" fillId="3" borderId="97" xfId="0" applyNumberFormat="1" applyFont="1" applyFill="1" applyBorder="1" applyAlignment="1" applyProtection="1">
      <alignment horizontal="center" vertical="center" shrinkToFit="1"/>
      <protection hidden="1"/>
    </xf>
    <xf numFmtId="0" fontId="44" fillId="8" borderId="77" xfId="0" applyFont="1" applyFill="1" applyBorder="1" applyAlignment="1" applyProtection="1">
      <alignment horizontal="center"/>
      <protection hidden="1"/>
    </xf>
    <xf numFmtId="0" fontId="44" fillId="8" borderId="74" xfId="0" applyFont="1" applyFill="1" applyBorder="1" applyAlignment="1" applyProtection="1">
      <alignment horizontal="center"/>
      <protection hidden="1"/>
    </xf>
    <xf numFmtId="0" fontId="44" fillId="8" borderId="78" xfId="0" applyFont="1" applyFill="1" applyBorder="1" applyAlignment="1" applyProtection="1">
      <alignment horizontal="center"/>
      <protection hidden="1"/>
    </xf>
    <xf numFmtId="0" fontId="48" fillId="19" borderId="0" xfId="0" applyFont="1" applyFill="1" applyAlignment="1" applyProtection="1">
      <alignment horizontal="center" vertical="center"/>
      <protection hidden="1"/>
    </xf>
    <xf numFmtId="0" fontId="5" fillId="3" borderId="76" xfId="1" applyFont="1" applyFill="1" applyBorder="1" applyAlignment="1" applyProtection="1">
      <alignment horizontal="center" vertical="center" shrinkToFit="1"/>
      <protection hidden="1"/>
    </xf>
    <xf numFmtId="49" fontId="5" fillId="3" borderId="97" xfId="0" applyNumberFormat="1" applyFont="1" applyFill="1" applyBorder="1" applyAlignment="1" applyProtection="1">
      <alignment horizontal="center" vertical="center" shrinkToFit="1"/>
      <protection hidden="1"/>
    </xf>
    <xf numFmtId="0" fontId="23" fillId="15" borderId="76" xfId="0" applyFont="1" applyFill="1" applyBorder="1" applyAlignment="1" applyProtection="1">
      <alignment horizontal="center" vertical="center" shrinkToFit="1"/>
      <protection hidden="1"/>
    </xf>
    <xf numFmtId="0" fontId="5" fillId="3" borderId="76" xfId="0" applyFont="1" applyFill="1" applyBorder="1" applyAlignment="1" applyProtection="1">
      <alignment horizontal="center" vertical="center" shrinkToFit="1"/>
      <protection hidden="1"/>
    </xf>
    <xf numFmtId="0" fontId="23" fillId="18" borderId="80" xfId="0" applyFont="1" applyFill="1" applyBorder="1" applyAlignment="1" applyProtection="1">
      <alignment horizontal="center" vertical="center" shrinkToFit="1"/>
      <protection hidden="1"/>
    </xf>
    <xf numFmtId="0" fontId="23" fillId="18" borderId="0" xfId="0" applyFont="1" applyFill="1" applyAlignment="1" applyProtection="1">
      <alignment horizontal="center" vertical="center" shrinkToFit="1"/>
      <protection hidden="1"/>
    </xf>
    <xf numFmtId="0" fontId="23" fillId="18" borderId="98" xfId="0" applyFont="1" applyFill="1" applyBorder="1" applyAlignment="1" applyProtection="1">
      <alignment horizontal="center" vertical="center" shrinkToFit="1"/>
      <protection hidden="1"/>
    </xf>
    <xf numFmtId="0" fontId="5" fillId="3" borderId="77" xfId="1" applyFont="1" applyFill="1" applyBorder="1" applyAlignment="1" applyProtection="1">
      <alignment horizontal="center" vertical="center" shrinkToFit="1"/>
      <protection hidden="1"/>
    </xf>
    <xf numFmtId="0" fontId="5" fillId="3" borderId="74" xfId="1" applyFont="1" applyFill="1" applyBorder="1" applyAlignment="1" applyProtection="1">
      <alignment horizontal="center" vertical="center" shrinkToFit="1"/>
      <protection hidden="1"/>
    </xf>
    <xf numFmtId="0" fontId="5" fillId="3" borderId="78" xfId="1" applyFont="1" applyFill="1" applyBorder="1" applyAlignment="1" applyProtection="1">
      <alignment horizontal="center" vertical="center" shrinkToFit="1"/>
      <protection hidden="1"/>
    </xf>
    <xf numFmtId="0" fontId="6" fillId="3" borderId="76" xfId="1" applyFont="1" applyFill="1" applyBorder="1" applyAlignment="1" applyProtection="1">
      <alignment horizontal="center" vertical="center" shrinkToFit="1"/>
      <protection hidden="1"/>
    </xf>
    <xf numFmtId="0" fontId="5" fillId="3" borderId="97" xfId="1" applyFont="1" applyFill="1" applyBorder="1" applyAlignment="1" applyProtection="1">
      <alignment horizontal="center" vertical="center" shrinkToFit="1"/>
      <protection hidden="1"/>
    </xf>
    <xf numFmtId="0" fontId="40" fillId="3" borderId="76" xfId="1" applyFont="1" applyFill="1" applyBorder="1" applyAlignment="1" applyProtection="1">
      <alignment horizontal="center" vertical="center" wrapText="1" shrinkToFit="1"/>
      <protection hidden="1"/>
    </xf>
    <xf numFmtId="0" fontId="40" fillId="3" borderId="76" xfId="1" applyFont="1" applyFill="1" applyBorder="1" applyAlignment="1" applyProtection="1">
      <alignment horizontal="center" vertical="center" shrinkToFit="1"/>
      <protection hidden="1"/>
    </xf>
    <xf numFmtId="0" fontId="2" fillId="3" borderId="76" xfId="1" applyFont="1" applyFill="1" applyBorder="1" applyAlignment="1" applyProtection="1">
      <alignment horizontal="center" vertical="center" shrinkToFit="1"/>
      <protection hidden="1"/>
    </xf>
    <xf numFmtId="0" fontId="68" fillId="0" borderId="0" xfId="0" applyFont="1" applyAlignment="1" applyProtection="1">
      <alignment horizontal="center"/>
      <protection hidden="1"/>
    </xf>
    <xf numFmtId="0" fontId="48" fillId="19" borderId="79" xfId="0" applyFont="1" applyFill="1" applyBorder="1" applyAlignment="1" applyProtection="1">
      <alignment horizontal="center"/>
      <protection hidden="1"/>
    </xf>
    <xf numFmtId="0" fontId="44" fillId="8" borderId="76" xfId="0" applyFont="1" applyFill="1" applyBorder="1" applyAlignment="1" applyProtection="1">
      <alignment horizontal="center"/>
      <protection hidden="1"/>
    </xf>
    <xf numFmtId="0" fontId="40" fillId="0" borderId="0" xfId="1" applyFont="1" applyFill="1" applyBorder="1" applyAlignment="1" applyProtection="1">
      <alignment horizontal="center" vertical="center" shrinkToFit="1"/>
      <protection hidden="1"/>
    </xf>
    <xf numFmtId="0" fontId="5" fillId="0" borderId="76" xfId="1" applyFont="1" applyFill="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5" fillId="3" borderId="108" xfId="0" applyFont="1" applyFill="1" applyBorder="1" applyAlignment="1" applyProtection="1">
      <alignment horizontal="center" vertical="center" shrinkToFit="1"/>
      <protection hidden="1"/>
    </xf>
    <xf numFmtId="0" fontId="5" fillId="3" borderId="0" xfId="0" applyFont="1" applyFill="1" applyAlignment="1" applyProtection="1">
      <alignment horizontal="center" vertical="center" shrinkToFit="1"/>
      <protection hidden="1"/>
    </xf>
    <xf numFmtId="0" fontId="48" fillId="19" borderId="0" xfId="0" applyFont="1" applyFill="1" applyAlignment="1" applyProtection="1">
      <alignment horizontal="center" vertical="center" shrinkToFit="1"/>
      <protection hidden="1"/>
    </xf>
    <xf numFmtId="164" fontId="5" fillId="3" borderId="76" xfId="1" applyNumberFormat="1" applyFont="1" applyFill="1" applyBorder="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78" fillId="6" borderId="112" xfId="0" applyFont="1" applyFill="1" applyBorder="1" applyAlignment="1" applyProtection="1">
      <alignment horizontal="center" shrinkToFit="1"/>
      <protection hidden="1"/>
    </xf>
    <xf numFmtId="0" fontId="78" fillId="6" borderId="8" xfId="0" applyFont="1" applyFill="1" applyBorder="1" applyAlignment="1" applyProtection="1">
      <alignment horizontal="center" shrinkToFit="1"/>
      <protection hidden="1"/>
    </xf>
    <xf numFmtId="0" fontId="78" fillId="6" borderId="109" xfId="0" applyFont="1" applyFill="1" applyBorder="1" applyAlignment="1" applyProtection="1">
      <alignment horizontal="center" shrinkToFit="1"/>
      <protection hidden="1"/>
    </xf>
    <xf numFmtId="0" fontId="78" fillId="6" borderId="49" xfId="0" applyFont="1" applyFill="1" applyBorder="1" applyAlignment="1" applyProtection="1">
      <alignment horizontal="center" vertical="center" shrinkToFit="1"/>
      <protection hidden="1"/>
    </xf>
    <xf numFmtId="0" fontId="78" fillId="6" borderId="0" xfId="0" applyFont="1" applyFill="1" applyAlignment="1" applyProtection="1">
      <alignment horizontal="center" vertical="center" shrinkToFit="1"/>
      <protection hidden="1"/>
    </xf>
    <xf numFmtId="0" fontId="78" fillId="6" borderId="113" xfId="0" applyFont="1" applyFill="1" applyBorder="1" applyAlignment="1" applyProtection="1">
      <alignment horizontal="center" vertical="center" shrinkToFit="1"/>
      <protection hidden="1"/>
    </xf>
    <xf numFmtId="165" fontId="74" fillId="16" borderId="7" xfId="0" applyNumberFormat="1" applyFont="1" applyFill="1" applyBorder="1" applyAlignment="1" applyProtection="1">
      <alignment horizontal="center" vertical="center" shrinkToFit="1"/>
      <protection hidden="1"/>
    </xf>
    <xf numFmtId="22" fontId="74" fillId="0" borderId="0" xfId="0" applyNumberFormat="1" applyFont="1" applyAlignment="1" applyProtection="1">
      <alignment horizontal="center" vertical="center" shrinkToFit="1" readingOrder="2"/>
      <protection hidden="1"/>
    </xf>
    <xf numFmtId="0" fontId="75" fillId="0" borderId="88" xfId="0" applyFont="1" applyBorder="1" applyAlignment="1" applyProtection="1">
      <alignment horizontal="right" vertical="center" shrinkToFit="1"/>
      <protection hidden="1"/>
    </xf>
    <xf numFmtId="0" fontId="75" fillId="0" borderId="9" xfId="0" applyFont="1" applyBorder="1" applyAlignment="1" applyProtection="1">
      <alignment horizontal="right" vertical="center" shrinkToFit="1"/>
      <protection hidden="1"/>
    </xf>
    <xf numFmtId="0" fontId="76" fillId="3" borderId="9" xfId="1" applyNumberFormat="1" applyFont="1" applyFill="1" applyBorder="1" applyAlignment="1" applyProtection="1">
      <alignment horizontal="center" vertical="center" shrinkToFit="1"/>
      <protection hidden="1"/>
    </xf>
    <xf numFmtId="0" fontId="75" fillId="0" borderId="9" xfId="0" applyFont="1" applyBorder="1" applyAlignment="1" applyProtection="1">
      <alignment horizontal="center" vertical="center" shrinkToFit="1"/>
      <protection hidden="1"/>
    </xf>
    <xf numFmtId="0" fontId="74" fillId="3" borderId="9" xfId="0" applyFont="1" applyFill="1" applyBorder="1" applyAlignment="1" applyProtection="1">
      <alignment horizontal="center" vertical="center" shrinkToFit="1"/>
      <protection hidden="1"/>
    </xf>
    <xf numFmtId="0" fontId="77" fillId="3" borderId="7" xfId="0" applyFont="1" applyFill="1" applyBorder="1" applyAlignment="1" applyProtection="1">
      <alignment horizontal="center" vertical="center" shrinkToFit="1"/>
      <protection hidden="1"/>
    </xf>
    <xf numFmtId="0" fontId="74" fillId="0" borderId="90" xfId="0" applyFont="1" applyBorder="1" applyAlignment="1" applyProtection="1">
      <alignment horizontal="right" vertical="center" shrinkToFit="1"/>
      <protection hidden="1"/>
    </xf>
    <xf numFmtId="0" fontId="74" fillId="0" borderId="7" xfId="0" applyFont="1" applyBorder="1" applyAlignment="1" applyProtection="1">
      <alignment horizontal="right" vertical="center" shrinkToFit="1"/>
      <protection hidden="1"/>
    </xf>
    <xf numFmtId="0" fontId="75" fillId="0" borderId="16"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49" fontId="7" fillId="3" borderId="8" xfId="0" applyNumberFormat="1" applyFont="1" applyFill="1" applyBorder="1" applyAlignment="1" applyProtection="1">
      <alignment horizontal="center" vertical="center" shrinkToFit="1"/>
      <protection hidden="1"/>
    </xf>
    <xf numFmtId="0" fontId="7" fillId="3" borderId="8" xfId="0" applyFont="1" applyFill="1" applyBorder="1" applyAlignment="1" applyProtection="1">
      <alignment horizontal="center" vertical="center" shrinkToFit="1"/>
      <protection hidden="1"/>
    </xf>
    <xf numFmtId="0" fontId="54" fillId="11" borderId="3" xfId="0" applyFont="1" applyFill="1" applyBorder="1" applyAlignment="1" applyProtection="1">
      <alignment horizontal="right" vertical="center" wrapText="1" shrinkToFit="1"/>
      <protection hidden="1"/>
    </xf>
    <xf numFmtId="0" fontId="54" fillId="11" borderId="0" xfId="0" applyFont="1" applyFill="1" applyAlignment="1" applyProtection="1">
      <alignment horizontal="right" vertical="center" wrapText="1" shrinkToFit="1"/>
      <protection hidden="1"/>
    </xf>
    <xf numFmtId="0" fontId="75" fillId="3" borderId="9" xfId="0" applyFont="1" applyFill="1" applyBorder="1" applyAlignment="1" applyProtection="1">
      <alignment horizontal="center" vertical="center" shrinkToFit="1"/>
      <protection hidden="1"/>
    </xf>
    <xf numFmtId="0" fontId="75" fillId="3" borderId="89" xfId="0" applyFont="1" applyFill="1" applyBorder="1" applyAlignment="1" applyProtection="1">
      <alignment horizontal="center" vertical="center" shrinkToFit="1"/>
      <protection hidden="1"/>
    </xf>
    <xf numFmtId="0" fontId="75" fillId="3" borderId="7" xfId="0" applyFont="1" applyFill="1" applyBorder="1" applyAlignment="1" applyProtection="1">
      <alignment horizontal="center" vertical="center" shrinkToFit="1"/>
      <protection hidden="1"/>
    </xf>
    <xf numFmtId="164" fontId="77" fillId="3" borderId="7" xfId="0" applyNumberFormat="1" applyFont="1" applyFill="1" applyBorder="1" applyAlignment="1" applyProtection="1">
      <alignment horizontal="center" vertical="center" shrinkToFit="1"/>
      <protection hidden="1"/>
    </xf>
    <xf numFmtId="0" fontId="74" fillId="0" borderId="7" xfId="0" applyFont="1" applyBorder="1" applyAlignment="1" applyProtection="1">
      <alignment horizontal="left" vertical="center" shrinkToFit="1"/>
      <protection hidden="1"/>
    </xf>
    <xf numFmtId="0" fontId="74" fillId="0" borderId="91" xfId="0" applyFont="1" applyBorder="1" applyAlignment="1" applyProtection="1">
      <alignment horizontal="left" vertical="center" shrinkToFit="1"/>
      <protection hidden="1"/>
    </xf>
    <xf numFmtId="0" fontId="75" fillId="0" borderId="7" xfId="0" applyFont="1" applyBorder="1" applyAlignment="1" applyProtection="1">
      <alignment horizontal="left" vertical="center" shrinkToFit="1"/>
      <protection hidden="1"/>
    </xf>
    <xf numFmtId="0" fontId="75" fillId="0" borderId="91" xfId="0" applyFont="1" applyBorder="1" applyAlignment="1" applyProtection="1">
      <alignment horizontal="left" vertical="center" shrinkToFit="1"/>
      <protection hidden="1"/>
    </xf>
    <xf numFmtId="0" fontId="75" fillId="0" borderId="90" xfId="0" applyFont="1" applyBorder="1" applyAlignment="1" applyProtection="1">
      <alignment horizontal="right" vertical="center" shrinkToFit="1"/>
      <protection hidden="1"/>
    </xf>
    <xf numFmtId="0" fontId="75" fillId="0" borderId="7" xfId="0" applyFont="1" applyBorder="1" applyAlignment="1" applyProtection="1">
      <alignment horizontal="right" vertical="center" shrinkToFit="1"/>
      <protection hidden="1"/>
    </xf>
    <xf numFmtId="0" fontId="74" fillId="3" borderId="7" xfId="0" applyFont="1" applyFill="1" applyBorder="1" applyAlignment="1" applyProtection="1">
      <alignment horizontal="center" vertical="center" shrinkToFit="1"/>
      <protection hidden="1"/>
    </xf>
    <xf numFmtId="0" fontId="7" fillId="3" borderId="7" xfId="0" applyFont="1" applyFill="1" applyBorder="1" applyAlignment="1" applyProtection="1">
      <alignment horizontal="center" vertical="center" shrinkToFit="1"/>
      <protection hidden="1"/>
    </xf>
    <xf numFmtId="0" fontId="77" fillId="3" borderId="91" xfId="0" applyFont="1" applyFill="1" applyBorder="1" applyAlignment="1" applyProtection="1">
      <alignment horizontal="center" vertical="center" shrinkToFit="1"/>
      <protection hidden="1"/>
    </xf>
    <xf numFmtId="49" fontId="7" fillId="3" borderId="7" xfId="0" applyNumberFormat="1" applyFont="1" applyFill="1" applyBorder="1" applyAlignment="1" applyProtection="1">
      <alignment horizontal="center" vertical="center" shrinkToFit="1"/>
      <protection hidden="1"/>
    </xf>
    <xf numFmtId="165" fontId="77" fillId="3" borderId="7" xfId="0" applyNumberFormat="1" applyFont="1" applyFill="1" applyBorder="1" applyAlignment="1" applyProtection="1">
      <alignment horizontal="right" vertical="center" shrinkToFit="1"/>
      <protection hidden="1"/>
    </xf>
    <xf numFmtId="165" fontId="77" fillId="3" borderId="110" xfId="0" applyNumberFormat="1" applyFont="1" applyFill="1" applyBorder="1" applyAlignment="1" applyProtection="1">
      <alignment horizontal="right" vertical="center" shrinkToFit="1"/>
      <protection hidden="1"/>
    </xf>
    <xf numFmtId="0" fontId="74" fillId="0" borderId="92" xfId="0" applyFont="1" applyBorder="1" applyAlignment="1" applyProtection="1">
      <alignment horizontal="right" vertical="center" shrinkToFit="1"/>
      <protection hidden="1"/>
    </xf>
    <xf numFmtId="0" fontId="74" fillId="0" borderId="8" xfId="0" applyFont="1" applyBorder="1" applyAlignment="1" applyProtection="1">
      <alignment horizontal="right" vertical="center" shrinkToFit="1"/>
      <protection hidden="1"/>
    </xf>
    <xf numFmtId="49" fontId="77" fillId="3" borderId="8" xfId="0" applyNumberFormat="1" applyFont="1" applyFill="1" applyBorder="1" applyAlignment="1" applyProtection="1">
      <alignment horizontal="center" vertical="center" shrinkToFit="1"/>
      <protection hidden="1"/>
    </xf>
    <xf numFmtId="0" fontId="77" fillId="3" borderId="8" xfId="0" applyFont="1" applyFill="1" applyBorder="1" applyAlignment="1" applyProtection="1">
      <alignment horizontal="center" vertical="center" shrinkToFit="1"/>
      <protection hidden="1"/>
    </xf>
    <xf numFmtId="0" fontId="7" fillId="3" borderId="93" xfId="0" applyFont="1" applyFill="1" applyBorder="1" applyAlignment="1" applyProtection="1">
      <alignment horizontal="center" vertical="center" shrinkToFit="1"/>
      <protection hidden="1"/>
    </xf>
    <xf numFmtId="0" fontId="75" fillId="0" borderId="85" xfId="0" applyFont="1" applyBorder="1" applyAlignment="1" applyProtection="1">
      <alignment horizontal="center" vertical="center" shrinkToFit="1"/>
      <protection hidden="1"/>
    </xf>
    <xf numFmtId="0" fontId="75" fillId="0" borderId="86" xfId="0" applyFont="1" applyBorder="1" applyAlignment="1" applyProtection="1">
      <alignment horizontal="center" vertical="center" shrinkToFit="1"/>
      <protection hidden="1"/>
    </xf>
    <xf numFmtId="0" fontId="75" fillId="0" borderId="87" xfId="0" applyFont="1" applyBorder="1" applyAlignment="1" applyProtection="1">
      <alignment horizontal="center" vertical="center" shrinkToFit="1"/>
      <protection hidden="1"/>
    </xf>
    <xf numFmtId="0" fontId="75" fillId="0" borderId="82" xfId="0" applyFont="1" applyBorder="1" applyAlignment="1" applyProtection="1">
      <alignment horizontal="center" vertical="center" shrinkToFit="1"/>
      <protection hidden="1"/>
    </xf>
    <xf numFmtId="0" fontId="54" fillId="0" borderId="0" xfId="0" applyFont="1" applyAlignment="1" applyProtection="1">
      <alignment horizontal="right" vertical="center" wrapText="1" shrinkToFit="1"/>
      <protection hidden="1"/>
    </xf>
    <xf numFmtId="0" fontId="54" fillId="0" borderId="6" xfId="0" applyFont="1" applyBorder="1" applyAlignment="1" applyProtection="1">
      <alignment horizontal="right" vertical="center" wrapText="1" shrinkToFit="1"/>
      <protection hidden="1"/>
    </xf>
    <xf numFmtId="0" fontId="7" fillId="0" borderId="0" xfId="0" applyFont="1" applyAlignment="1" applyProtection="1">
      <alignment horizontal="center" shrinkToFit="1"/>
      <protection hidden="1"/>
    </xf>
    <xf numFmtId="0" fontId="75" fillId="0" borderId="0" xfId="0" applyFont="1" applyAlignment="1" applyProtection="1">
      <alignment horizontal="center" shrinkToFit="1"/>
      <protection hidden="1"/>
    </xf>
    <xf numFmtId="0" fontId="77" fillId="0" borderId="104" xfId="0" applyFont="1" applyBorder="1" applyAlignment="1" applyProtection="1">
      <alignment horizontal="right" vertical="center" shrinkToFit="1"/>
      <protection hidden="1"/>
    </xf>
    <xf numFmtId="0" fontId="77" fillId="0" borderId="7" xfId="0" applyFont="1" applyBorder="1" applyAlignment="1" applyProtection="1">
      <alignment horizontal="right" vertical="center" shrinkToFit="1"/>
      <protection hidden="1"/>
    </xf>
    <xf numFmtId="0" fontId="75" fillId="0" borderId="8"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7" fillId="0" borderId="6" xfId="0" applyFont="1" applyBorder="1" applyAlignment="1" applyProtection="1">
      <alignment horizontal="center" shrinkToFit="1"/>
      <protection hidden="1"/>
    </xf>
    <xf numFmtId="0" fontId="75" fillId="0" borderId="45" xfId="0" applyFont="1" applyBorder="1" applyAlignment="1" applyProtection="1">
      <alignment horizontal="center" vertical="top" shrinkToFit="1"/>
      <protection hidden="1"/>
    </xf>
    <xf numFmtId="0" fontId="75" fillId="0" borderId="46" xfId="0" applyFont="1" applyBorder="1" applyAlignment="1" applyProtection="1">
      <alignment horizontal="center" vertical="top" shrinkToFit="1"/>
      <protection hidden="1"/>
    </xf>
    <xf numFmtId="0" fontId="75" fillId="0" borderId="1" xfId="0" applyFont="1" applyBorder="1" applyAlignment="1" applyProtection="1">
      <alignment horizontal="right" vertical="center" shrinkToFit="1"/>
      <protection hidden="1"/>
    </xf>
    <xf numFmtId="0" fontId="75" fillId="0" borderId="6" xfId="0" applyFont="1" applyBorder="1" applyAlignment="1" applyProtection="1">
      <alignment horizontal="right" vertical="center" shrinkToFit="1"/>
      <protection hidden="1"/>
    </xf>
    <xf numFmtId="0" fontId="75" fillId="0" borderId="114" xfId="0" applyFont="1" applyBorder="1" applyAlignment="1" applyProtection="1">
      <alignment horizontal="right" vertical="center" shrinkToFit="1"/>
      <protection hidden="1"/>
    </xf>
    <xf numFmtId="0" fontId="75" fillId="0" borderId="0" xfId="0" applyFont="1" applyAlignment="1" applyProtection="1">
      <alignment horizontal="right" vertical="center" shrinkToFit="1"/>
      <protection hidden="1"/>
    </xf>
    <xf numFmtId="165" fontId="77" fillId="3" borderId="7" xfId="0" applyNumberFormat="1" applyFont="1" applyFill="1" applyBorder="1" applyAlignment="1" applyProtection="1">
      <alignment horizontal="right" shrinkToFit="1"/>
      <protection hidden="1"/>
    </xf>
    <xf numFmtId="165" fontId="77" fillId="3" borderId="110" xfId="0" applyNumberFormat="1" applyFont="1" applyFill="1" applyBorder="1" applyAlignment="1" applyProtection="1">
      <alignment horizontal="right" shrinkToFit="1"/>
      <protection hidden="1"/>
    </xf>
    <xf numFmtId="0" fontId="0" fillId="15" borderId="138" xfId="0" applyFill="1" applyBorder="1" applyAlignment="1" applyProtection="1">
      <alignment horizontal="right" vertical="center" wrapText="1"/>
      <protection hidden="1"/>
    </xf>
    <xf numFmtId="0" fontId="0" fillId="15" borderId="139" xfId="0" applyFill="1" applyBorder="1" applyAlignment="1" applyProtection="1">
      <alignment horizontal="right" vertical="center" wrapText="1"/>
      <protection hidden="1"/>
    </xf>
    <xf numFmtId="0" fontId="0" fillId="15" borderId="140" xfId="0" applyFill="1" applyBorder="1" applyAlignment="1" applyProtection="1">
      <alignment horizontal="right" vertical="center" wrapText="1"/>
      <protection hidden="1"/>
    </xf>
    <xf numFmtId="0" fontId="0" fillId="15" borderId="141" xfId="0" applyFill="1" applyBorder="1" applyAlignment="1" applyProtection="1">
      <alignment horizontal="right" vertical="center" wrapText="1"/>
      <protection hidden="1"/>
    </xf>
    <xf numFmtId="0" fontId="0" fillId="15" borderId="142" xfId="0" applyFill="1" applyBorder="1" applyAlignment="1" applyProtection="1">
      <alignment horizontal="right" vertical="center" wrapText="1"/>
      <protection hidden="1"/>
    </xf>
    <xf numFmtId="0" fontId="0" fillId="15" borderId="143" xfId="0" applyFill="1" applyBorder="1" applyAlignment="1" applyProtection="1">
      <alignment horizontal="right" vertical="center" wrapText="1"/>
      <protection hidden="1"/>
    </xf>
    <xf numFmtId="0" fontId="0" fillId="15" borderId="139" xfId="0" applyFill="1" applyBorder="1" applyAlignment="1" applyProtection="1">
      <alignment horizontal="center" vertical="center"/>
      <protection hidden="1"/>
    </xf>
    <xf numFmtId="0" fontId="0" fillId="15" borderId="0" xfId="0" applyFill="1" applyAlignment="1" applyProtection="1">
      <alignment horizontal="center" vertical="center"/>
      <protection hidden="1"/>
    </xf>
    <xf numFmtId="0" fontId="77" fillId="0" borderId="104" xfId="0" applyFont="1" applyBorder="1" applyAlignment="1" applyProtection="1">
      <alignment horizontal="center" vertical="center" shrinkToFit="1"/>
      <protection hidden="1"/>
    </xf>
    <xf numFmtId="0" fontId="77" fillId="0" borderId="7" xfId="0" applyFont="1" applyBorder="1" applyAlignment="1" applyProtection="1">
      <alignment horizontal="center" vertical="center" shrinkToFit="1"/>
      <protection hidden="1"/>
    </xf>
    <xf numFmtId="0" fontId="78" fillId="6" borderId="1" xfId="0" applyFont="1" applyFill="1" applyBorder="1" applyAlignment="1" applyProtection="1">
      <alignment horizontal="center" vertical="center" shrinkToFit="1"/>
      <protection hidden="1"/>
    </xf>
    <xf numFmtId="0" fontId="78" fillId="6" borderId="6" xfId="0" applyFont="1" applyFill="1" applyBorder="1" applyAlignment="1" applyProtection="1">
      <alignment horizontal="center" vertical="center" shrinkToFit="1"/>
      <protection hidden="1"/>
    </xf>
    <xf numFmtId="0" fontId="77" fillId="0" borderId="8" xfId="0" applyFont="1" applyBorder="1" applyAlignment="1" applyProtection="1">
      <alignment horizontal="center" vertical="center" shrinkToFit="1"/>
      <protection hidden="1"/>
    </xf>
    <xf numFmtId="0" fontId="77" fillId="0" borderId="0" xfId="0" applyFont="1" applyAlignment="1" applyProtection="1">
      <alignment horizontal="center" vertical="center" shrinkToFit="1"/>
      <protection hidden="1"/>
    </xf>
    <xf numFmtId="0" fontId="77" fillId="0" borderId="6" xfId="0" applyFont="1" applyBorder="1" applyAlignment="1" applyProtection="1">
      <alignment horizontal="center" vertical="center" shrinkToFit="1"/>
      <protection hidden="1"/>
    </xf>
    <xf numFmtId="0" fontId="77" fillId="0" borderId="109" xfId="0" applyFont="1" applyBorder="1" applyAlignment="1" applyProtection="1">
      <alignment horizontal="center" vertical="center" shrinkToFit="1"/>
      <protection hidden="1"/>
    </xf>
    <xf numFmtId="0" fontId="77" fillId="0" borderId="113" xfId="0" applyFont="1" applyBorder="1" applyAlignment="1" applyProtection="1">
      <alignment horizontal="center" vertical="center" shrinkToFit="1"/>
      <protection hidden="1"/>
    </xf>
    <xf numFmtId="0" fontId="77" fillId="0" borderId="114" xfId="0" applyFont="1" applyBorder="1" applyAlignment="1" applyProtection="1">
      <alignment horizontal="center" vertical="center" shrinkToFit="1"/>
      <protection hidden="1"/>
    </xf>
    <xf numFmtId="0" fontId="74" fillId="0" borderId="5" xfId="0" applyFont="1" applyBorder="1" applyAlignment="1" applyProtection="1">
      <alignment horizontal="center" vertical="center" shrinkToFit="1" readingOrder="2"/>
      <protection hidden="1"/>
    </xf>
    <xf numFmtId="0" fontId="77" fillId="0" borderId="112" xfId="0" applyFont="1" applyBorder="1" applyAlignment="1" applyProtection="1">
      <alignment horizontal="center" vertical="center" shrinkToFit="1"/>
      <protection hidden="1"/>
    </xf>
    <xf numFmtId="0" fontId="77" fillId="0" borderId="49" xfId="0" applyFont="1" applyBorder="1" applyAlignment="1" applyProtection="1">
      <alignment horizontal="center" vertical="center" shrinkToFit="1"/>
      <protection hidden="1"/>
    </xf>
    <xf numFmtId="0" fontId="77" fillId="0" borderId="1" xfId="0" applyFont="1" applyBorder="1" applyAlignment="1" applyProtection="1">
      <alignment horizontal="center" vertical="center" shrinkToFit="1"/>
      <protection hidden="1"/>
    </xf>
    <xf numFmtId="165" fontId="7" fillId="3" borderId="8" xfId="0" applyNumberFormat="1" applyFont="1" applyFill="1" applyBorder="1" applyAlignment="1" applyProtection="1">
      <alignment horizontal="center" vertical="center" shrinkToFit="1"/>
      <protection hidden="1"/>
    </xf>
    <xf numFmtId="165" fontId="7" fillId="3" borderId="109" xfId="0" applyNumberFormat="1" applyFont="1" applyFill="1" applyBorder="1" applyAlignment="1" applyProtection="1">
      <alignment horizontal="center" vertical="center" shrinkToFit="1"/>
      <protection hidden="1"/>
    </xf>
    <xf numFmtId="165" fontId="7" fillId="3" borderId="0" xfId="0" applyNumberFormat="1" applyFont="1" applyFill="1" applyAlignment="1" applyProtection="1">
      <alignment horizontal="center" vertical="center" shrinkToFit="1"/>
      <protection hidden="1"/>
    </xf>
    <xf numFmtId="165" fontId="7" fillId="3" borderId="113" xfId="0" applyNumberFormat="1" applyFont="1" applyFill="1" applyBorder="1" applyAlignment="1" applyProtection="1">
      <alignment horizontal="center" vertical="center" shrinkToFit="1"/>
      <protection hidden="1"/>
    </xf>
    <xf numFmtId="165" fontId="7" fillId="3" borderId="6" xfId="0" applyNumberFormat="1" applyFont="1" applyFill="1" applyBorder="1" applyAlignment="1" applyProtection="1">
      <alignment horizontal="center" vertical="center" shrinkToFit="1"/>
      <protection hidden="1"/>
    </xf>
    <xf numFmtId="165" fontId="7" fillId="3" borderId="114" xfId="0" applyNumberFormat="1" applyFont="1" applyFill="1" applyBorder="1" applyAlignment="1" applyProtection="1">
      <alignment horizontal="center" vertical="center" shrinkToFit="1"/>
      <protection hidden="1"/>
    </xf>
    <xf numFmtId="0" fontId="7" fillId="3" borderId="110" xfId="0" applyFont="1" applyFill="1" applyBorder="1" applyAlignment="1" applyProtection="1">
      <alignment horizontal="center" vertical="center" shrinkToFit="1"/>
      <protection hidden="1"/>
    </xf>
    <xf numFmtId="0" fontId="7" fillId="0" borderId="104" xfId="0" applyFont="1" applyBorder="1" applyAlignment="1" applyProtection="1">
      <alignment horizontal="right" vertical="center" shrinkToFit="1"/>
      <protection hidden="1"/>
    </xf>
    <xf numFmtId="0" fontId="7" fillId="0" borderId="7" xfId="0" applyFont="1" applyBorder="1" applyAlignment="1" applyProtection="1">
      <alignment horizontal="right" vertical="center" shrinkToFit="1"/>
      <protection hidden="1"/>
    </xf>
    <xf numFmtId="0" fontId="74" fillId="3" borderId="7" xfId="0" applyFont="1" applyFill="1" applyBorder="1" applyAlignment="1" applyProtection="1">
      <alignment horizontal="right" vertical="center" shrinkToFit="1"/>
      <protection hidden="1"/>
    </xf>
    <xf numFmtId="0" fontId="74" fillId="3" borderId="110" xfId="0" applyFont="1" applyFill="1" applyBorder="1" applyAlignment="1" applyProtection="1">
      <alignment horizontal="right" vertical="center" shrinkToFit="1"/>
      <protection hidden="1"/>
    </xf>
    <xf numFmtId="0" fontId="7" fillId="0" borderId="104" xfId="0" applyFont="1" applyBorder="1" applyAlignment="1" applyProtection="1">
      <alignment horizontal="center" vertical="center" shrinkToFit="1"/>
      <protection hidden="1"/>
    </xf>
    <xf numFmtId="0" fontId="74" fillId="16" borderId="104" xfId="0" applyFont="1" applyFill="1" applyBorder="1" applyAlignment="1" applyProtection="1">
      <alignment horizontal="center" vertical="center" shrinkToFit="1"/>
      <protection hidden="1"/>
    </xf>
    <xf numFmtId="0" fontId="74" fillId="16" borderId="7" xfId="0" applyFont="1" applyFill="1" applyBorder="1" applyAlignment="1" applyProtection="1">
      <alignment horizontal="center" vertical="center" shrinkToFit="1"/>
      <protection hidden="1"/>
    </xf>
    <xf numFmtId="0" fontId="77" fillId="0" borderId="112" xfId="0" applyFont="1" applyBorder="1" applyAlignment="1" applyProtection="1">
      <alignment horizontal="right" vertical="center" shrinkToFit="1"/>
      <protection hidden="1"/>
    </xf>
    <xf numFmtId="0" fontId="77" fillId="0" borderId="8" xfId="0" applyFont="1" applyBorder="1" applyAlignment="1" applyProtection="1">
      <alignment horizontal="right" vertical="center" shrinkToFit="1"/>
      <protection hidden="1"/>
    </xf>
    <xf numFmtId="165" fontId="77" fillId="3" borderId="8" xfId="0" applyNumberFormat="1" applyFont="1" applyFill="1" applyBorder="1" applyAlignment="1" applyProtection="1">
      <alignment horizontal="right" vertical="center" shrinkToFit="1"/>
      <protection hidden="1"/>
    </xf>
    <xf numFmtId="165" fontId="77" fillId="3" borderId="109" xfId="0" applyNumberFormat="1" applyFont="1" applyFill="1" applyBorder="1" applyAlignment="1" applyProtection="1">
      <alignment horizontal="right" vertical="center" shrinkToFit="1"/>
      <protection hidden="1"/>
    </xf>
    <xf numFmtId="0" fontId="70" fillId="20" borderId="134" xfId="0" applyFont="1" applyFill="1" applyBorder="1" applyAlignment="1" applyProtection="1">
      <alignment horizontal="center" vertical="center"/>
      <protection hidden="1"/>
    </xf>
    <xf numFmtId="0" fontId="70" fillId="20" borderId="124" xfId="0" applyFont="1" applyFill="1" applyBorder="1" applyAlignment="1" applyProtection="1">
      <alignment horizontal="center" vertical="center"/>
      <protection hidden="1"/>
    </xf>
    <xf numFmtId="0" fontId="23" fillId="20" borderId="134" xfId="0" applyFont="1" applyFill="1" applyBorder="1" applyAlignment="1" applyProtection="1">
      <alignment horizontal="center" vertical="center" wrapText="1"/>
      <protection hidden="1"/>
    </xf>
    <xf numFmtId="0" fontId="23" fillId="20" borderId="124" xfId="0" applyFont="1" applyFill="1" applyBorder="1" applyAlignment="1" applyProtection="1">
      <alignment horizontal="center" vertical="center" wrapText="1"/>
      <protection hidden="1"/>
    </xf>
    <xf numFmtId="0" fontId="46" fillId="20" borderId="15" xfId="0" applyFont="1" applyFill="1" applyBorder="1" applyAlignment="1" applyProtection="1">
      <alignment horizontal="center" vertical="center"/>
      <protection hidden="1"/>
    </xf>
    <xf numFmtId="0" fontId="70" fillId="20" borderId="133" xfId="0" applyFont="1" applyFill="1" applyBorder="1" applyAlignment="1" applyProtection="1">
      <alignment horizontal="center" vertical="center"/>
      <protection hidden="1"/>
    </xf>
    <xf numFmtId="0" fontId="70" fillId="20" borderId="123" xfId="0" applyFont="1" applyFill="1" applyBorder="1" applyAlignment="1" applyProtection="1">
      <alignment horizontal="center" vertical="center"/>
      <protection hidden="1"/>
    </xf>
    <xf numFmtId="0" fontId="15" fillId="0" borderId="13" xfId="0" applyFont="1" applyBorder="1" applyAlignment="1" applyProtection="1">
      <alignment horizontal="center" vertical="center" textRotation="90"/>
      <protection hidden="1"/>
    </xf>
    <xf numFmtId="0" fontId="15" fillId="0" borderId="48" xfId="0" applyFont="1" applyBorder="1" applyAlignment="1" applyProtection="1">
      <alignment horizontal="center" vertical="center" textRotation="90"/>
      <protection hidden="1"/>
    </xf>
    <xf numFmtId="0" fontId="70" fillId="20" borderId="13" xfId="0" applyFont="1" applyFill="1" applyBorder="1" applyAlignment="1" applyProtection="1">
      <alignment horizontal="center" vertical="center"/>
      <protection hidden="1"/>
    </xf>
    <xf numFmtId="0" fontId="70" fillId="20" borderId="48" xfId="0" applyFont="1" applyFill="1" applyBorder="1" applyAlignment="1" applyProtection="1">
      <alignment horizontal="center" vertical="center"/>
      <protection hidden="1"/>
    </xf>
    <xf numFmtId="0" fontId="3" fillId="3" borderId="123"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22" fillId="4" borderId="34" xfId="0" applyFont="1" applyFill="1" applyBorder="1" applyAlignment="1" applyProtection="1">
      <alignment horizontal="center" vertical="center"/>
      <protection hidden="1"/>
    </xf>
    <xf numFmtId="0" fontId="22" fillId="4" borderId="37" xfId="0" applyFont="1" applyFill="1" applyBorder="1" applyAlignment="1" applyProtection="1">
      <alignment horizontal="center" vertical="center"/>
      <protection hidden="1"/>
    </xf>
    <xf numFmtId="0" fontId="46" fillId="20" borderId="134" xfId="0" applyFont="1" applyFill="1" applyBorder="1" applyAlignment="1" applyProtection="1">
      <alignment horizontal="center" vertical="center" textRotation="90" wrapText="1"/>
      <protection hidden="1"/>
    </xf>
    <xf numFmtId="0" fontId="46" fillId="20" borderId="124" xfId="0" applyFont="1" applyFill="1" applyBorder="1" applyAlignment="1" applyProtection="1">
      <alignment horizontal="center" vertical="center" textRotation="90" wrapText="1"/>
      <protection hidden="1"/>
    </xf>
    <xf numFmtId="0" fontId="23" fillId="20" borderId="13" xfId="0" applyFont="1" applyFill="1" applyBorder="1" applyAlignment="1" applyProtection="1">
      <alignment horizontal="center" vertical="center" wrapText="1"/>
      <protection hidden="1"/>
    </xf>
    <xf numFmtId="0" fontId="23" fillId="20" borderId="48" xfId="0" applyFont="1" applyFill="1" applyBorder="1" applyAlignment="1" applyProtection="1">
      <alignment horizontal="center" vertical="center" wrapText="1"/>
      <protection hidden="1"/>
    </xf>
    <xf numFmtId="0" fontId="23" fillId="20" borderId="133" xfId="0" applyFont="1" applyFill="1" applyBorder="1" applyAlignment="1" applyProtection="1">
      <alignment horizontal="center" vertical="center" wrapText="1"/>
      <protection hidden="1"/>
    </xf>
    <xf numFmtId="0" fontId="23" fillId="20" borderId="123" xfId="0" applyFont="1" applyFill="1" applyBorder="1" applyAlignment="1" applyProtection="1">
      <alignment horizontal="center" vertical="center" wrapText="1"/>
      <protection hidden="1"/>
    </xf>
    <xf numFmtId="0" fontId="3" fillId="3" borderId="130" xfId="0" applyFont="1" applyFill="1" applyBorder="1" applyAlignment="1" applyProtection="1">
      <alignment horizontal="center" vertical="center" textRotation="90" wrapText="1"/>
      <protection hidden="1"/>
    </xf>
    <xf numFmtId="0" fontId="3" fillId="3" borderId="131" xfId="0" applyFont="1" applyFill="1" applyBorder="1" applyAlignment="1" applyProtection="1">
      <alignment horizontal="center" vertical="center" textRotation="90" wrapText="1"/>
      <protection hidden="1"/>
    </xf>
    <xf numFmtId="0" fontId="46" fillId="20" borderId="13" xfId="0" applyFont="1" applyFill="1" applyBorder="1" applyAlignment="1" applyProtection="1">
      <alignment horizontal="center" vertical="center" textRotation="90" wrapText="1"/>
      <protection hidden="1"/>
    </xf>
    <xf numFmtId="0" fontId="46" fillId="20" borderId="48" xfId="0" applyFont="1" applyFill="1" applyBorder="1" applyAlignment="1" applyProtection="1">
      <alignment horizontal="center" vertical="center" textRotation="90" wrapText="1"/>
      <protection hidden="1"/>
    </xf>
    <xf numFmtId="0" fontId="2" fillId="6" borderId="111" xfId="0" applyFont="1" applyFill="1" applyBorder="1" applyAlignment="1" applyProtection="1">
      <alignment horizontal="center" vertical="center"/>
      <protection hidden="1"/>
    </xf>
    <xf numFmtId="0" fontId="2" fillId="6" borderId="40" xfId="0" applyFont="1" applyFill="1" applyBorder="1" applyAlignment="1" applyProtection="1">
      <alignment horizontal="center" vertical="center"/>
      <protection hidden="1"/>
    </xf>
    <xf numFmtId="0" fontId="23" fillId="20" borderId="128" xfId="0" applyFont="1" applyFill="1" applyBorder="1" applyAlignment="1" applyProtection="1">
      <alignment horizontal="center" vertical="center" wrapText="1"/>
      <protection hidden="1"/>
    </xf>
    <xf numFmtId="0" fontId="16" fillId="14" borderId="127" xfId="0" applyFont="1" applyFill="1" applyBorder="1" applyAlignment="1" applyProtection="1">
      <alignment horizontal="center" vertical="center"/>
      <protection hidden="1"/>
    </xf>
    <xf numFmtId="0" fontId="16" fillId="14" borderId="14" xfId="0" applyFont="1" applyFill="1" applyBorder="1" applyAlignment="1" applyProtection="1">
      <alignment horizontal="center" vertical="center"/>
      <protection hidden="1"/>
    </xf>
    <xf numFmtId="0" fontId="46" fillId="20" borderId="15" xfId="0" applyFont="1" applyFill="1" applyBorder="1" applyAlignment="1" applyProtection="1">
      <alignment horizontal="center" vertical="center" wrapText="1"/>
      <protection hidden="1"/>
    </xf>
    <xf numFmtId="0" fontId="46" fillId="20" borderId="133" xfId="0" applyFont="1" applyFill="1" applyBorder="1" applyAlignment="1" applyProtection="1">
      <alignment horizontal="center" vertical="center" textRotation="90"/>
      <protection hidden="1"/>
    </xf>
    <xf numFmtId="0" fontId="46" fillId="20" borderId="123" xfId="0" applyFont="1" applyFill="1" applyBorder="1" applyAlignment="1" applyProtection="1">
      <alignment horizontal="center" vertical="center" textRotation="90"/>
      <protection hidden="1"/>
    </xf>
    <xf numFmtId="0" fontId="23" fillId="20" borderId="15" xfId="0" applyFont="1" applyFill="1" applyBorder="1" applyAlignment="1" applyProtection="1">
      <alignment horizontal="center" vertical="center"/>
      <protection hidden="1"/>
    </xf>
    <xf numFmtId="0" fontId="20" fillId="8" borderId="119" xfId="0" applyFont="1" applyFill="1" applyBorder="1" applyAlignment="1" applyProtection="1">
      <alignment horizontal="center" vertical="center"/>
      <protection hidden="1"/>
    </xf>
    <xf numFmtId="0" fontId="20" fillId="8" borderId="0" xfId="0" applyFont="1" applyFill="1" applyAlignment="1" applyProtection="1">
      <alignment horizontal="center" vertical="center"/>
      <protection hidden="1"/>
    </xf>
    <xf numFmtId="0" fontId="16" fillId="14" borderId="125" xfId="0" applyFont="1" applyFill="1" applyBorder="1" applyAlignment="1" applyProtection="1">
      <alignment horizontal="center" vertical="center"/>
      <protection hidden="1"/>
    </xf>
    <xf numFmtId="0" fontId="3" fillId="3" borderId="132" xfId="0" applyFont="1" applyFill="1" applyBorder="1" applyAlignment="1" applyProtection="1">
      <alignment horizontal="center" vertical="center" textRotation="90" wrapText="1"/>
      <protection hidden="1"/>
    </xf>
    <xf numFmtId="0" fontId="16" fillId="0" borderId="20"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6" fillId="14" borderId="126" xfId="0" applyFont="1" applyFill="1" applyBorder="1" applyAlignment="1" applyProtection="1">
      <alignment horizontal="center" vertical="center"/>
      <protection hidden="1"/>
    </xf>
    <xf numFmtId="0" fontId="16" fillId="0" borderId="120"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16" fillId="0" borderId="122" xfId="0" applyFont="1" applyBorder="1" applyAlignment="1" applyProtection="1">
      <alignment horizontal="center" vertical="center"/>
      <protection hidden="1"/>
    </xf>
    <xf numFmtId="0" fontId="16" fillId="0" borderId="128" xfId="0" applyFont="1" applyBorder="1" applyAlignment="1" applyProtection="1">
      <alignment horizontal="center" vertical="center"/>
      <protection hidden="1"/>
    </xf>
    <xf numFmtId="0" fontId="16" fillId="0" borderId="15" xfId="0" applyFont="1" applyBorder="1" applyAlignment="1" applyProtection="1">
      <alignment horizontal="center" vertical="center"/>
      <protection hidden="1"/>
    </xf>
    <xf numFmtId="0" fontId="16" fillId="0" borderId="129" xfId="0" applyFont="1" applyBorder="1" applyAlignment="1" applyProtection="1">
      <alignment horizontal="center" vertical="center"/>
      <protection hidden="1"/>
    </xf>
    <xf numFmtId="0" fontId="16" fillId="0" borderId="123" xfId="0" applyFont="1" applyBorder="1" applyAlignment="1" applyProtection="1">
      <alignment horizontal="center" vertical="center"/>
      <protection hidden="1"/>
    </xf>
    <xf numFmtId="0" fontId="16" fillId="0" borderId="48" xfId="0" applyFont="1" applyBorder="1" applyAlignment="1" applyProtection="1">
      <alignment horizontal="center" vertical="center"/>
      <protection hidden="1"/>
    </xf>
    <xf numFmtId="0" fontId="16" fillId="0" borderId="124" xfId="0" applyFont="1" applyBorder="1" applyAlignment="1" applyProtection="1">
      <alignment horizontal="center" vertical="center"/>
      <protection hidden="1"/>
    </xf>
    <xf numFmtId="0" fontId="22" fillId="4" borderId="35" xfId="0" applyFont="1" applyFill="1" applyBorder="1" applyAlignment="1" applyProtection="1">
      <alignment horizontal="center" vertical="center"/>
      <protection hidden="1"/>
    </xf>
    <xf numFmtId="0" fontId="22" fillId="4" borderId="38" xfId="0" applyFont="1" applyFill="1" applyBorder="1" applyAlignment="1" applyProtection="1">
      <alignment horizontal="center" vertical="center"/>
      <protection hidden="1"/>
    </xf>
    <xf numFmtId="0" fontId="16" fillId="13" borderId="25" xfId="0" applyFont="1" applyFill="1" applyBorder="1" applyAlignment="1" applyProtection="1">
      <alignment horizontal="center" vertical="center"/>
      <protection hidden="1"/>
    </xf>
    <xf numFmtId="0" fontId="16" fillId="13" borderId="29" xfId="0" applyFont="1" applyFill="1" applyBorder="1" applyAlignment="1" applyProtection="1">
      <alignment horizontal="center" vertical="center"/>
      <protection hidden="1"/>
    </xf>
    <xf numFmtId="0" fontId="20" fillId="12" borderId="0" xfId="0" applyFont="1" applyFill="1" applyAlignment="1" applyProtection="1">
      <alignment horizontal="center" vertical="center"/>
      <protection hidden="1"/>
    </xf>
    <xf numFmtId="0" fontId="20" fillId="12" borderId="22" xfId="0" applyFont="1" applyFill="1" applyBorder="1" applyAlignment="1" applyProtection="1">
      <alignment horizontal="center" vertical="center"/>
      <protection hidden="1"/>
    </xf>
    <xf numFmtId="0" fontId="22" fillId="4" borderId="41" xfId="0" applyFont="1" applyFill="1" applyBorder="1" applyAlignment="1" applyProtection="1">
      <alignment horizontal="center" vertical="center"/>
      <protection hidden="1"/>
    </xf>
    <xf numFmtId="0" fontId="22" fillId="4" borderId="42" xfId="0" applyFont="1" applyFill="1" applyBorder="1" applyAlignment="1" applyProtection="1">
      <alignment horizontal="center" vertical="center"/>
      <protection hidden="1"/>
    </xf>
    <xf numFmtId="0" fontId="22" fillId="4" borderId="43" xfId="0" applyFont="1" applyFill="1" applyBorder="1" applyAlignment="1" applyProtection="1">
      <alignment horizontal="center" vertical="center"/>
      <protection hidden="1"/>
    </xf>
    <xf numFmtId="0" fontId="22" fillId="4" borderId="36" xfId="0" applyFont="1" applyFill="1" applyBorder="1" applyAlignment="1" applyProtection="1">
      <alignment horizontal="center" vertical="center"/>
      <protection hidden="1"/>
    </xf>
    <xf numFmtId="0" fontId="22" fillId="4" borderId="39" xfId="0" applyFont="1" applyFill="1" applyBorder="1" applyAlignment="1" applyProtection="1">
      <alignment horizontal="center" vertical="center"/>
      <protection hidden="1"/>
    </xf>
    <xf numFmtId="0" fontId="16" fillId="13" borderId="30" xfId="0" applyFont="1" applyFill="1" applyBorder="1" applyAlignment="1" applyProtection="1">
      <alignment horizontal="center" vertical="center"/>
      <protection hidden="1"/>
    </xf>
    <xf numFmtId="0" fontId="16" fillId="13" borderId="31" xfId="0" applyFont="1" applyFill="1" applyBorder="1" applyAlignment="1" applyProtection="1">
      <alignment horizontal="center" vertical="center"/>
      <protection hidden="1"/>
    </xf>
  </cellXfs>
  <cellStyles count="7">
    <cellStyle name="Normal 2" xfId="2" xr:uid="{00000000-0005-0000-0000-000002000000}"/>
    <cellStyle name="Normal 2 2" xfId="3" xr:uid="{00000000-0005-0000-0000-000003000000}"/>
    <cellStyle name="Normal 4" xfId="4" xr:uid="{00000000-0005-0000-0000-000004000000}"/>
    <cellStyle name="ارتباط تشعبي" xfId="1" builtinId="8"/>
    <cellStyle name="عادي" xfId="0" builtinId="0"/>
    <cellStyle name="عادي 2" xfId="5" xr:uid="{00000000-0005-0000-0000-000005000000}"/>
    <cellStyle name="عادي 2 2" xfId="6" xr:uid="{00000000-0005-0000-0000-000006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border>
        <left/>
        <right/>
        <bottom/>
        <vertical/>
        <horizontal/>
      </border>
    </dxf>
    <dxf>
      <border>
        <left/>
        <right/>
        <bottom/>
        <vertical/>
        <horizontal/>
      </border>
    </dxf>
    <dxf>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ont>
        <b/>
        <i val="0"/>
        <color theme="0"/>
      </font>
      <fill>
        <patternFill>
          <bgColor theme="8" tint="-0.499984740745262"/>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8BB206E7-BF58-478C-B8B6-3EC9FD23543F}"/>
            </a:ext>
          </a:extLst>
        </xdr:cNvPr>
        <xdr:cNvSpPr/>
      </xdr:nvSpPr>
      <xdr:spPr>
        <a:xfrm>
          <a:off x="1012115070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6</xdr:col>
      <xdr:colOff>38100</xdr:colOff>
      <xdr:row>7</xdr:row>
      <xdr:rowOff>129540</xdr:rowOff>
    </xdr:from>
    <xdr:to>
      <xdr:col>6</xdr:col>
      <xdr:colOff>609600</xdr:colOff>
      <xdr:row>7</xdr:row>
      <xdr:rowOff>388620</xdr:rowOff>
    </xdr:to>
    <xdr:sp macro="" textlink="">
      <xdr:nvSpPr>
        <xdr:cNvPr id="3" name="سهم: لليسار 2">
          <a:extLst>
            <a:ext uri="{FF2B5EF4-FFF2-40B4-BE49-F238E27FC236}">
              <a16:creationId xmlns:a16="http://schemas.microsoft.com/office/drawing/2014/main" id="{3966CF92-726C-4FC6-8910-56944C73DCE4}"/>
            </a:ext>
          </a:extLst>
        </xdr:cNvPr>
        <xdr:cNvSpPr/>
      </xdr:nvSpPr>
      <xdr:spPr>
        <a:xfrm rot="10800000">
          <a:off x="10109812140" y="294894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17</xdr:col>
      <xdr:colOff>213360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1631060" y="9515476"/>
          <a:ext cx="6625590"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266700</xdr:colOff>
      <xdr:row>44</xdr:row>
      <xdr:rowOff>201930</xdr:rowOff>
    </xdr:from>
    <xdr:to>
      <xdr:col>6</xdr:col>
      <xdr:colOff>55245</xdr:colOff>
      <xdr:row>46</xdr:row>
      <xdr:rowOff>42418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201155" y="9536430"/>
          <a:ext cx="276225" cy="274828"/>
        </a:xfrm>
        <a:prstGeom prst="rect">
          <a:avLst/>
        </a:prstGeom>
      </xdr:spPr>
    </xdr:pic>
    <xdr:clientData/>
  </xdr:twoCellAnchor>
  <xdr:twoCellAnchor editAs="oneCell">
    <xdr:from>
      <xdr:col>10</xdr:col>
      <xdr:colOff>32880</xdr:colOff>
      <xdr:row>44</xdr:row>
      <xdr:rowOff>220486</xdr:rowOff>
    </xdr:from>
    <xdr:to>
      <xdr:col>10</xdr:col>
      <xdr:colOff>259079</xdr:colOff>
      <xdr:row>46</xdr:row>
      <xdr:rowOff>10299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320921" y="9554986"/>
          <a:ext cx="226199" cy="2241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Telegram%20Desktop\&#1581;&#1580;&#1576;%20&#1583;&#1575;&#1574;&#160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حجب"/>
      <sheetName val="ورقة1"/>
    </sheetNames>
    <sheetDataSet>
      <sheetData sheetId="0">
        <row r="2">
          <cell r="A2">
            <v>424179</v>
          </cell>
        </row>
        <row r="3">
          <cell r="A3">
            <v>413195</v>
          </cell>
        </row>
        <row r="4">
          <cell r="A4">
            <v>417768</v>
          </cell>
        </row>
        <row r="5">
          <cell r="A5">
            <v>419554</v>
          </cell>
        </row>
        <row r="6">
          <cell r="A6">
            <v>421388</v>
          </cell>
        </row>
        <row r="7">
          <cell r="A7">
            <v>423599</v>
          </cell>
        </row>
        <row r="8">
          <cell r="A8">
            <v>423822</v>
          </cell>
        </row>
        <row r="9">
          <cell r="A9">
            <v>426206</v>
          </cell>
        </row>
        <row r="10">
          <cell r="A10">
            <v>426567</v>
          </cell>
        </row>
        <row r="11">
          <cell r="A11">
            <v>427098</v>
          </cell>
        </row>
        <row r="12">
          <cell r="A12">
            <v>427098</v>
          </cell>
        </row>
      </sheetData>
      <sheetData sheetId="1"/>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Lenovo/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Lenovo/Lenovo/user/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B8" sqref="B8:I12"/>
    </sheetView>
  </sheetViews>
  <sheetFormatPr defaultColWidth="9" defaultRowHeight="18" x14ac:dyDescent="0.45"/>
  <cols>
    <col min="1" max="1" width="2.25" style="23" customWidth="1"/>
    <col min="2" max="2" width="4.375" style="23" customWidth="1"/>
    <col min="3" max="6" width="9" style="23"/>
    <col min="7" max="7" width="1.375" style="23" customWidth="1"/>
    <col min="8" max="8" width="12.75" style="23" customWidth="1"/>
    <col min="9" max="9" width="16.875" style="23" customWidth="1"/>
    <col min="10" max="10" width="5" style="23" customWidth="1"/>
    <col min="11" max="11" width="9" style="23"/>
    <col min="12" max="12" width="2.75" style="23" customWidth="1"/>
    <col min="13" max="14" width="9" style="23"/>
    <col min="15" max="15" width="3.375" style="23" customWidth="1"/>
    <col min="16" max="17" width="9" style="23"/>
    <col min="18" max="18" width="4.75" style="23" customWidth="1"/>
    <col min="19" max="19" width="2" style="23" customWidth="1"/>
    <col min="20" max="20" width="8.875" style="23" customWidth="1"/>
    <col min="21" max="21" width="15.375" style="23" customWidth="1"/>
    <col min="22" max="16384" width="9" style="23"/>
  </cols>
  <sheetData>
    <row r="1" spans="1:22" ht="28.5" thickBot="1" x14ac:dyDescent="0.7">
      <c r="B1" s="200" t="s">
        <v>0</v>
      </c>
      <c r="C1" s="200"/>
      <c r="D1" s="200"/>
      <c r="E1" s="200"/>
      <c r="F1" s="200"/>
      <c r="G1" s="200"/>
      <c r="H1" s="200"/>
      <c r="I1" s="200"/>
      <c r="J1" s="200"/>
      <c r="K1" s="200"/>
      <c r="L1" s="200"/>
      <c r="M1" s="200"/>
      <c r="N1" s="200"/>
      <c r="O1" s="200"/>
      <c r="P1" s="200"/>
      <c r="Q1" s="200"/>
      <c r="R1" s="200"/>
      <c r="S1" s="200"/>
      <c r="T1" s="200"/>
      <c r="U1" s="200"/>
    </row>
    <row r="2" spans="1:22" ht="19.5" customHeight="1" thickBot="1" x14ac:dyDescent="0.55000000000000004">
      <c r="B2" s="201" t="s">
        <v>1</v>
      </c>
      <c r="C2" s="201"/>
      <c r="D2" s="201"/>
      <c r="E2" s="201"/>
      <c r="F2" s="201"/>
      <c r="G2" s="201"/>
      <c r="H2" s="201"/>
      <c r="I2" s="201"/>
      <c r="J2" s="24"/>
      <c r="K2" s="202" t="s">
        <v>2</v>
      </c>
      <c r="L2" s="203"/>
      <c r="M2" s="203"/>
      <c r="N2" s="203"/>
      <c r="O2" s="203"/>
      <c r="P2" s="203"/>
      <c r="Q2" s="203"/>
      <c r="R2" s="203"/>
      <c r="S2" s="203"/>
      <c r="T2" s="206" t="s">
        <v>3</v>
      </c>
      <c r="U2" s="207"/>
    </row>
    <row r="3" spans="1:22" ht="22.5" customHeight="1" thickBot="1" x14ac:dyDescent="0.55000000000000004">
      <c r="A3" s="25">
        <v>1</v>
      </c>
      <c r="B3" s="210" t="s">
        <v>4</v>
      </c>
      <c r="C3" s="211"/>
      <c r="D3" s="211"/>
      <c r="E3" s="211"/>
      <c r="F3" s="211"/>
      <c r="G3" s="211"/>
      <c r="H3" s="211"/>
      <c r="I3" s="212"/>
      <c r="K3" s="204"/>
      <c r="L3" s="205"/>
      <c r="M3" s="205"/>
      <c r="N3" s="205"/>
      <c r="O3" s="205"/>
      <c r="P3" s="205"/>
      <c r="Q3" s="205"/>
      <c r="R3" s="205"/>
      <c r="S3" s="205"/>
      <c r="T3" s="208"/>
      <c r="U3" s="209"/>
    </row>
    <row r="4" spans="1:22" ht="22.5" customHeight="1" thickBot="1" x14ac:dyDescent="0.55000000000000004">
      <c r="A4" s="25">
        <v>2</v>
      </c>
      <c r="B4" s="192" t="s">
        <v>5</v>
      </c>
      <c r="C4" s="193"/>
      <c r="D4" s="193"/>
      <c r="E4" s="193"/>
      <c r="F4" s="193"/>
      <c r="G4" s="193"/>
      <c r="H4" s="193"/>
      <c r="I4" s="194"/>
      <c r="K4" s="195" t="s">
        <v>6</v>
      </c>
      <c r="L4" s="196"/>
      <c r="M4" s="196"/>
      <c r="N4" s="196"/>
      <c r="O4" s="196"/>
      <c r="P4" s="196"/>
      <c r="Q4" s="196"/>
      <c r="R4" s="196"/>
      <c r="S4" s="197"/>
      <c r="T4" s="198">
        <v>1</v>
      </c>
      <c r="U4" s="199"/>
    </row>
    <row r="5" spans="1:22" ht="22.5" customHeight="1" thickBot="1" x14ac:dyDescent="0.55000000000000004">
      <c r="A5" s="25"/>
      <c r="B5" s="213" t="s">
        <v>7</v>
      </c>
      <c r="C5" s="214"/>
      <c r="D5" s="214"/>
      <c r="E5" s="214"/>
      <c r="F5" s="214"/>
      <c r="G5" s="214"/>
      <c r="H5" s="214"/>
      <c r="I5" s="26"/>
      <c r="K5" s="215" t="s">
        <v>8</v>
      </c>
      <c r="L5" s="216"/>
      <c r="M5" s="216"/>
      <c r="N5" s="216"/>
      <c r="O5" s="216"/>
      <c r="P5" s="216"/>
      <c r="Q5" s="216"/>
      <c r="R5" s="216"/>
      <c r="S5" s="216"/>
      <c r="T5" s="198">
        <v>1</v>
      </c>
      <c r="U5" s="199"/>
    </row>
    <row r="6" spans="1:22" ht="22.5" customHeight="1" thickBot="1" x14ac:dyDescent="0.55000000000000004">
      <c r="A6" s="25"/>
      <c r="B6" s="217" t="s">
        <v>9</v>
      </c>
      <c r="C6" s="218"/>
      <c r="D6" s="218"/>
      <c r="E6" s="218"/>
      <c r="F6" s="218"/>
      <c r="G6" s="218"/>
      <c r="H6" s="218"/>
      <c r="I6" s="219"/>
      <c r="K6" s="215" t="s">
        <v>10</v>
      </c>
      <c r="L6" s="216"/>
      <c r="M6" s="216"/>
      <c r="N6" s="216"/>
      <c r="O6" s="216"/>
      <c r="P6" s="216"/>
      <c r="Q6" s="216"/>
      <c r="R6" s="216"/>
      <c r="S6" s="216"/>
      <c r="T6" s="220" t="s">
        <v>11</v>
      </c>
      <c r="U6" s="221"/>
    </row>
    <row r="7" spans="1:22" ht="22.5" customHeight="1" thickBot="1" x14ac:dyDescent="0.55000000000000004">
      <c r="A7" s="25">
        <v>3</v>
      </c>
      <c r="B7" s="213" t="s">
        <v>12</v>
      </c>
      <c r="C7" s="214"/>
      <c r="D7" s="214"/>
      <c r="E7" s="214"/>
      <c r="F7" s="214"/>
      <c r="G7" s="214"/>
      <c r="H7" s="222" t="s">
        <v>13</v>
      </c>
      <c r="I7" s="223"/>
      <c r="K7" s="224" t="s">
        <v>14</v>
      </c>
      <c r="L7" s="225"/>
      <c r="M7" s="225"/>
      <c r="N7" s="225"/>
      <c r="O7" s="225"/>
      <c r="P7" s="225"/>
      <c r="Q7" s="225"/>
      <c r="R7" s="225"/>
      <c r="S7" s="226"/>
      <c r="T7" s="227">
        <v>0.5</v>
      </c>
      <c r="U7" s="228"/>
      <c r="V7" s="27"/>
    </row>
    <row r="8" spans="1:22" ht="22.5" customHeight="1" x14ac:dyDescent="0.5">
      <c r="A8" s="25">
        <v>4</v>
      </c>
      <c r="B8" s="229" t="s">
        <v>15</v>
      </c>
      <c r="C8" s="229"/>
      <c r="D8" s="229"/>
      <c r="E8" s="229"/>
      <c r="F8" s="229"/>
      <c r="G8" s="229"/>
      <c r="H8" s="229"/>
      <c r="I8" s="229"/>
      <c r="J8" s="27"/>
      <c r="K8" s="232" t="s">
        <v>16</v>
      </c>
      <c r="L8" s="233"/>
      <c r="M8" s="233"/>
      <c r="N8" s="233"/>
      <c r="O8" s="233"/>
      <c r="P8" s="233"/>
      <c r="Q8" s="233"/>
      <c r="R8" s="233"/>
      <c r="S8" s="233"/>
      <c r="T8" s="234">
        <v>0.2</v>
      </c>
      <c r="U8" s="235"/>
    </row>
    <row r="9" spans="1:22" ht="22.5" customHeight="1" x14ac:dyDescent="0.5">
      <c r="A9" s="25"/>
      <c r="B9" s="230"/>
      <c r="C9" s="230"/>
      <c r="D9" s="230"/>
      <c r="E9" s="230"/>
      <c r="F9" s="230"/>
      <c r="G9" s="230"/>
      <c r="H9" s="230"/>
      <c r="I9" s="230"/>
      <c r="J9" s="28"/>
      <c r="K9" s="232"/>
      <c r="L9" s="233"/>
      <c r="M9" s="233"/>
      <c r="N9" s="233"/>
      <c r="O9" s="233"/>
      <c r="P9" s="233"/>
      <c r="Q9" s="233"/>
      <c r="R9" s="233"/>
      <c r="S9" s="233"/>
      <c r="T9" s="236"/>
      <c r="U9" s="235"/>
    </row>
    <row r="10" spans="1:22" ht="22.5" customHeight="1" x14ac:dyDescent="0.5">
      <c r="A10" s="25"/>
      <c r="B10" s="230"/>
      <c r="C10" s="230"/>
      <c r="D10" s="230"/>
      <c r="E10" s="230"/>
      <c r="F10" s="230"/>
      <c r="G10" s="230"/>
      <c r="H10" s="230"/>
      <c r="I10" s="230"/>
      <c r="K10" s="195" t="s">
        <v>17</v>
      </c>
      <c r="L10" s="196"/>
      <c r="M10" s="196"/>
      <c r="N10" s="196"/>
      <c r="O10" s="196"/>
      <c r="P10" s="196"/>
      <c r="Q10" s="196"/>
      <c r="R10" s="196"/>
      <c r="S10" s="197"/>
      <c r="T10" s="237">
        <v>0.2</v>
      </c>
      <c r="U10" s="238"/>
    </row>
    <row r="11" spans="1:22" ht="22.5" customHeight="1" x14ac:dyDescent="0.5">
      <c r="A11" s="25"/>
      <c r="B11" s="230"/>
      <c r="C11" s="230"/>
      <c r="D11" s="230"/>
      <c r="E11" s="230"/>
      <c r="F11" s="230"/>
      <c r="G11" s="230"/>
      <c r="H11" s="230"/>
      <c r="I11" s="230"/>
      <c r="K11" s="224" t="s">
        <v>18</v>
      </c>
      <c r="L11" s="225"/>
      <c r="M11" s="225"/>
      <c r="N11" s="225"/>
      <c r="O11" s="225"/>
      <c r="P11" s="225"/>
      <c r="Q11" s="225"/>
      <c r="R11" s="225"/>
      <c r="S11" s="226"/>
      <c r="T11" s="237">
        <v>0.2</v>
      </c>
      <c r="U11" s="238"/>
    </row>
    <row r="12" spans="1:22" ht="22.5" customHeight="1" thickBot="1" x14ac:dyDescent="0.55000000000000004">
      <c r="A12" s="25"/>
      <c r="B12" s="231"/>
      <c r="C12" s="231"/>
      <c r="D12" s="231"/>
      <c r="E12" s="231"/>
      <c r="F12" s="231"/>
      <c r="G12" s="231"/>
      <c r="H12" s="231"/>
      <c r="I12" s="231"/>
      <c r="K12" s="248" t="s">
        <v>19</v>
      </c>
      <c r="L12" s="249"/>
      <c r="M12" s="249"/>
      <c r="N12" s="249"/>
      <c r="O12" s="249"/>
      <c r="P12" s="249"/>
      <c r="Q12" s="249"/>
      <c r="R12" s="249"/>
      <c r="S12" s="250"/>
      <c r="T12" s="251">
        <v>0.5</v>
      </c>
      <c r="U12" s="252"/>
    </row>
    <row r="13" spans="1:22" ht="22.5" customHeight="1" thickBot="1" x14ac:dyDescent="0.55000000000000004">
      <c r="A13" s="25">
        <v>5</v>
      </c>
      <c r="B13" s="253" t="s">
        <v>20</v>
      </c>
      <c r="C13" s="254"/>
      <c r="D13" s="254"/>
      <c r="E13" s="254"/>
      <c r="F13" s="254"/>
      <c r="G13" s="254"/>
      <c r="H13" s="254"/>
      <c r="I13" s="255"/>
      <c r="K13" s="256" t="s">
        <v>21</v>
      </c>
      <c r="L13" s="257"/>
      <c r="M13" s="257"/>
      <c r="N13" s="257"/>
      <c r="O13" s="257"/>
      <c r="P13" s="257"/>
      <c r="Q13" s="257"/>
      <c r="R13" s="257"/>
      <c r="S13" s="257"/>
      <c r="T13" s="257"/>
      <c r="U13" s="257"/>
    </row>
    <row r="14" spans="1:22" ht="22.5" customHeight="1" x14ac:dyDescent="0.5">
      <c r="A14" s="25"/>
      <c r="B14" s="258" t="s">
        <v>22</v>
      </c>
      <c r="C14" s="258"/>
      <c r="D14" s="258"/>
      <c r="E14" s="258"/>
      <c r="F14" s="258"/>
      <c r="G14" s="258"/>
      <c r="H14" s="258"/>
      <c r="I14" s="258"/>
      <c r="K14" s="257"/>
      <c r="L14" s="257"/>
      <c r="M14" s="257"/>
      <c r="N14" s="257"/>
      <c r="O14" s="257"/>
      <c r="P14" s="257"/>
      <c r="Q14" s="257"/>
      <c r="R14" s="257"/>
      <c r="S14" s="257"/>
      <c r="T14" s="257"/>
      <c r="U14" s="257"/>
    </row>
    <row r="15" spans="1:22" ht="3.75" customHeight="1" x14ac:dyDescent="0.5">
      <c r="A15" s="25"/>
      <c r="B15" s="259"/>
      <c r="C15" s="259"/>
      <c r="D15" s="259"/>
      <c r="E15" s="259"/>
      <c r="F15" s="259"/>
      <c r="G15" s="259"/>
      <c r="H15" s="259"/>
      <c r="I15" s="259"/>
      <c r="K15" s="261"/>
      <c r="L15" s="261"/>
      <c r="M15" s="261"/>
      <c r="N15" s="261"/>
      <c r="O15" s="261"/>
      <c r="P15" s="261"/>
      <c r="Q15" s="261"/>
      <c r="R15" s="261"/>
      <c r="S15" s="261"/>
      <c r="T15" s="261"/>
      <c r="U15" s="261"/>
    </row>
    <row r="16" spans="1:22" ht="26.25" customHeight="1" x14ac:dyDescent="0.5">
      <c r="A16" s="25">
        <v>6</v>
      </c>
      <c r="B16" s="259"/>
      <c r="C16" s="259"/>
      <c r="D16" s="259"/>
      <c r="E16" s="259"/>
      <c r="F16" s="259"/>
      <c r="G16" s="259"/>
      <c r="H16" s="259"/>
      <c r="I16" s="259"/>
      <c r="K16" s="261"/>
      <c r="L16" s="261"/>
      <c r="M16" s="261"/>
      <c r="N16" s="261"/>
      <c r="O16" s="261"/>
      <c r="P16" s="261"/>
      <c r="Q16" s="261"/>
      <c r="R16" s="261"/>
      <c r="S16" s="261"/>
      <c r="T16" s="261"/>
      <c r="U16" s="261"/>
    </row>
    <row r="17" spans="2:21" ht="19.5" customHeight="1" x14ac:dyDescent="0.45">
      <c r="B17" s="259"/>
      <c r="C17" s="259"/>
      <c r="D17" s="259"/>
      <c r="E17" s="259"/>
      <c r="F17" s="259"/>
      <c r="G17" s="259"/>
      <c r="H17" s="259"/>
      <c r="I17" s="259"/>
      <c r="K17" s="261"/>
      <c r="L17" s="261"/>
      <c r="M17" s="261"/>
      <c r="N17" s="261"/>
      <c r="O17" s="261"/>
      <c r="P17" s="261"/>
      <c r="Q17" s="261"/>
      <c r="R17" s="261"/>
      <c r="S17" s="261"/>
      <c r="T17" s="261"/>
      <c r="U17" s="261"/>
    </row>
    <row r="18" spans="2:21" ht="19.5" customHeight="1" x14ac:dyDescent="0.5">
      <c r="B18" s="259"/>
      <c r="C18" s="259"/>
      <c r="D18" s="259"/>
      <c r="E18" s="259"/>
      <c r="F18" s="259"/>
      <c r="G18" s="259"/>
      <c r="H18" s="259"/>
      <c r="I18" s="259"/>
      <c r="K18" s="29"/>
      <c r="M18" s="261"/>
      <c r="N18" s="261"/>
      <c r="O18" s="261"/>
      <c r="P18" s="30"/>
      <c r="Q18" s="262"/>
      <c r="R18" s="262"/>
      <c r="S18" s="29"/>
      <c r="T18" s="29"/>
      <c r="U18" s="29"/>
    </row>
    <row r="19" spans="2:21" ht="21.75" customHeight="1" thickBot="1" x14ac:dyDescent="0.5">
      <c r="B19" s="260"/>
      <c r="C19" s="260"/>
      <c r="D19" s="260"/>
      <c r="E19" s="260"/>
      <c r="F19" s="260"/>
      <c r="G19" s="260"/>
      <c r="H19" s="260"/>
      <c r="I19" s="260"/>
    </row>
    <row r="20" spans="2:21" ht="3.75" customHeight="1" thickBot="1" x14ac:dyDescent="0.5"/>
    <row r="21" spans="2:21" ht="35.25" customHeight="1" x14ac:dyDescent="0.45">
      <c r="B21" s="239"/>
      <c r="C21" s="240"/>
      <c r="D21" s="240"/>
      <c r="E21" s="240"/>
      <c r="F21" s="240"/>
      <c r="G21" s="240"/>
      <c r="H21" s="240"/>
      <c r="I21" s="240"/>
      <c r="J21" s="240"/>
      <c r="K21" s="240"/>
      <c r="L21" s="240"/>
      <c r="M21" s="240"/>
      <c r="N21" s="240"/>
      <c r="O21" s="240"/>
      <c r="P21" s="240"/>
      <c r="Q21" s="240"/>
      <c r="R21" s="240"/>
      <c r="S21" s="240"/>
      <c r="T21" s="240"/>
      <c r="U21" s="241"/>
    </row>
    <row r="22" spans="2:21" ht="14.25" customHeight="1" x14ac:dyDescent="0.45">
      <c r="B22" s="242"/>
      <c r="C22" s="243"/>
      <c r="D22" s="243"/>
      <c r="E22" s="243"/>
      <c r="F22" s="243"/>
      <c r="G22" s="243"/>
      <c r="H22" s="243"/>
      <c r="I22" s="243"/>
      <c r="J22" s="243"/>
      <c r="K22" s="243"/>
      <c r="L22" s="243"/>
      <c r="M22" s="243"/>
      <c r="N22" s="243"/>
      <c r="O22" s="243"/>
      <c r="P22" s="243"/>
      <c r="Q22" s="243"/>
      <c r="R22" s="243"/>
      <c r="S22" s="243"/>
      <c r="T22" s="243"/>
      <c r="U22" s="244"/>
    </row>
    <row r="23" spans="2:21" ht="15" customHeight="1" thickBot="1" x14ac:dyDescent="0.5">
      <c r="B23" s="245"/>
      <c r="C23" s="246"/>
      <c r="D23" s="246"/>
      <c r="E23" s="246"/>
      <c r="F23" s="246"/>
      <c r="G23" s="246"/>
      <c r="H23" s="246"/>
      <c r="I23" s="246"/>
      <c r="J23" s="246"/>
      <c r="K23" s="246"/>
      <c r="L23" s="246"/>
      <c r="M23" s="246"/>
      <c r="N23" s="246"/>
      <c r="O23" s="246"/>
      <c r="P23" s="246"/>
      <c r="Q23" s="246"/>
      <c r="R23" s="246"/>
      <c r="S23" s="246"/>
      <c r="T23" s="246"/>
      <c r="U23" s="247"/>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R24"/>
  <sheetViews>
    <sheetView showGridLines="0" rightToLeft="1" topLeftCell="A4" workbookViewId="0">
      <selection activeCell="A5" sqref="A5:G5"/>
    </sheetView>
  </sheetViews>
  <sheetFormatPr defaultColWidth="9" defaultRowHeight="14.25" x14ac:dyDescent="0.2"/>
  <cols>
    <col min="1" max="1" width="13.875" bestFit="1" customWidth="1"/>
    <col min="2" max="2" width="22.25" customWidth="1"/>
    <col min="3" max="3" width="18.875" customWidth="1"/>
    <col min="4" max="4" width="26" customWidth="1"/>
    <col min="5" max="5" width="20.375" customWidth="1"/>
    <col min="6" max="6" width="20" customWidth="1"/>
    <col min="7" max="7" width="11.25" bestFit="1" customWidth="1"/>
    <col min="8" max="8" width="4.5" hidden="1" customWidth="1"/>
    <col min="9" max="9" width="3.25" hidden="1" customWidth="1"/>
    <col min="10" max="10" width="8.375" hidden="1" customWidth="1"/>
    <col min="11" max="11" width="18.875" hidden="1" customWidth="1"/>
    <col min="12" max="12" width="13.625" hidden="1" customWidth="1"/>
    <col min="13" max="14" width="11" customWidth="1"/>
    <col min="15" max="15" width="15.375" customWidth="1"/>
    <col min="16" max="16" width="37.125" customWidth="1"/>
    <col min="17" max="17" width="20" style="11" customWidth="1"/>
    <col min="18" max="18" width="18.375" style="11" customWidth="1"/>
    <col min="19" max="19" width="16.25" customWidth="1"/>
  </cols>
  <sheetData>
    <row r="1" spans="1:13" ht="25.9" customHeight="1" x14ac:dyDescent="0.2">
      <c r="A1" s="263" t="s">
        <v>23</v>
      </c>
      <c r="B1" s="263"/>
      <c r="C1" s="150"/>
      <c r="D1" s="139" t="str">
        <f>IFERROR(VLOOKUP(C1,ورقة2!$A$2:$U$7594,2,0),"")</f>
        <v/>
      </c>
      <c r="F1" t="e">
        <f>IF(VLOOKUP(C1,ورقة2!A1:X7734,24,0)="","",VLOOKUP(C1,ورقة2!A1:X7734,24,0))</f>
        <v>#N/A</v>
      </c>
      <c r="M1" s="153"/>
    </row>
    <row r="2" spans="1:13" ht="40.15" customHeight="1" x14ac:dyDescent="0.2">
      <c r="A2" s="264"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264"/>
      <c r="C2" s="264"/>
      <c r="D2" s="264"/>
      <c r="E2" s="264"/>
      <c r="F2" s="264"/>
    </row>
    <row r="3" spans="1:13" x14ac:dyDescent="0.2">
      <c r="A3" s="265" t="s">
        <v>24</v>
      </c>
      <c r="B3" s="265"/>
      <c r="C3" s="265"/>
      <c r="D3" s="265"/>
      <c r="E3" s="265"/>
      <c r="F3" s="265"/>
    </row>
    <row r="4" spans="1:13" ht="35.450000000000003" customHeight="1" x14ac:dyDescent="0.2">
      <c r="A4" s="4" t="s">
        <v>36</v>
      </c>
      <c r="B4" s="6" t="s">
        <v>37</v>
      </c>
      <c r="C4" s="4" t="s">
        <v>38</v>
      </c>
      <c r="D4" s="10" t="s">
        <v>39</v>
      </c>
      <c r="E4" s="10" t="s">
        <v>40</v>
      </c>
      <c r="F4" s="6" t="s">
        <v>41</v>
      </c>
      <c r="G4" s="6" t="s">
        <v>51</v>
      </c>
    </row>
    <row r="5" spans="1:13" ht="35.450000000000003" customHeight="1" x14ac:dyDescent="0.2">
      <c r="A5" s="8"/>
      <c r="B5" s="7"/>
      <c r="C5" s="7"/>
      <c r="D5" s="8"/>
      <c r="E5" s="8"/>
      <c r="F5" s="7"/>
      <c r="G5" s="7"/>
    </row>
    <row r="6" spans="1:13" ht="35.450000000000003" customHeight="1" x14ac:dyDescent="0.2">
      <c r="A6" s="39" t="s">
        <v>68</v>
      </c>
      <c r="B6" s="4" t="s">
        <v>69</v>
      </c>
      <c r="C6" s="4" t="s">
        <v>25</v>
      </c>
      <c r="D6" s="4" t="s">
        <v>26</v>
      </c>
      <c r="E6" s="4" t="s">
        <v>27</v>
      </c>
      <c r="F6" s="4" t="s">
        <v>28</v>
      </c>
      <c r="H6" t="s">
        <v>29</v>
      </c>
      <c r="I6" s="151"/>
      <c r="J6" t="s">
        <v>30</v>
      </c>
      <c r="L6" t="s">
        <v>31</v>
      </c>
    </row>
    <row r="7" spans="1:13" s="22" customFormat="1" ht="35.450000000000003" customHeight="1" x14ac:dyDescent="0.2">
      <c r="A7" s="183" t="e">
        <f>IF(A8&lt;&gt;"",A8,VLOOKUP($C$1,ورقة2!$A$2:$AF$7734,3,0))</f>
        <v>#N/A</v>
      </c>
      <c r="B7" s="183" t="e">
        <f>IF(B8&lt;&gt;"",B8,VLOOKUP($C$1,ورقة2!$A$2:$AF$7734,4,0))</f>
        <v>#N/A</v>
      </c>
      <c r="C7" s="183" t="e">
        <f>IF(C8&lt;&gt;"",C8,VLOOKUP($C$1,ورقة2!$A$2:$AF$7734,25,0))</f>
        <v>#N/A</v>
      </c>
      <c r="D7" s="183" t="e">
        <f>IF(D8&lt;&gt;"",D8,VLOOKUP($C$1,ورقة2!$A$2:$AF$7734,26,0))</f>
        <v>#N/A</v>
      </c>
      <c r="E7" s="183" t="e">
        <f>IF(E8&lt;&gt;"",E8,VLOOKUP($C$1,ورقة2!$A$2:$AF$7734,27,0))</f>
        <v>#N/A</v>
      </c>
      <c r="F7" s="183" t="e">
        <f>IF(F8&lt;&gt;"",F8,VLOOKUP($C$1,ورقة2!$A$2:$AF$7734,28,0))</f>
        <v>#N/A</v>
      </c>
      <c r="H7" s="22" t="s">
        <v>32</v>
      </c>
      <c r="I7" s="152" t="s">
        <v>33</v>
      </c>
      <c r="J7" t="s">
        <v>34</v>
      </c>
      <c r="L7" t="s">
        <v>35</v>
      </c>
    </row>
    <row r="8" spans="1:13" ht="35.450000000000003" customHeight="1" x14ac:dyDescent="0.2">
      <c r="A8" s="40"/>
      <c r="B8" s="7"/>
      <c r="C8" s="7"/>
      <c r="D8" s="7"/>
      <c r="E8" s="7"/>
      <c r="F8" s="7"/>
      <c r="I8" s="152" t="s">
        <v>42</v>
      </c>
      <c r="J8" t="s">
        <v>43</v>
      </c>
      <c r="L8" t="s">
        <v>44</v>
      </c>
      <c r="M8" s="186" t="s">
        <v>1360</v>
      </c>
    </row>
    <row r="9" spans="1:13" ht="35.450000000000003" customHeight="1" x14ac:dyDescent="0.2">
      <c r="A9" s="4" t="s">
        <v>58</v>
      </c>
      <c r="B9" s="4" t="s">
        <v>59</v>
      </c>
      <c r="C9" s="4" t="s">
        <v>60</v>
      </c>
      <c r="D9" s="5" t="s">
        <v>61</v>
      </c>
      <c r="E9" s="4" t="s">
        <v>48</v>
      </c>
      <c r="F9" s="4" t="s">
        <v>49</v>
      </c>
      <c r="G9" s="4" t="s">
        <v>50</v>
      </c>
      <c r="I9" s="152" t="s">
        <v>45</v>
      </c>
      <c r="J9" t="s">
        <v>46</v>
      </c>
      <c r="L9" t="s">
        <v>47</v>
      </c>
    </row>
    <row r="10" spans="1:13" ht="35.450000000000003" customHeight="1" x14ac:dyDescent="0.2">
      <c r="A10" s="184" t="e">
        <f>IF(A11&lt;&gt;"",A11,VLOOKUP($C$1,ورقة2!$A$2:$AF$7734,6,0))</f>
        <v>#N/A</v>
      </c>
      <c r="B10" s="183" t="e">
        <f>IF(B11&lt;&gt;"",B11,VLOOKUP($C$1,ورقة2!$A$2:$AF$7734,7,0))</f>
        <v>#N/A</v>
      </c>
      <c r="C10" s="183" t="e">
        <f>IF(C11&lt;&gt;"",C11,VLOOKUP($C$1,ورقة2!$A$2:$AF$7734,8,0))</f>
        <v>#N/A</v>
      </c>
      <c r="D10" s="183" t="e">
        <f>IF(D11&lt;&gt;"",D11,VLOOKUP($C$1,ورقة2!$A$2:$AF$7734,5,0))</f>
        <v>#N/A</v>
      </c>
      <c r="E10" s="183" t="e">
        <f>IF(E11&lt;&gt;"",E11,VLOOKUP($C$1,ورقة2!$A$2:$AF$7734,10,0))</f>
        <v>#N/A</v>
      </c>
      <c r="F10" s="183" t="e">
        <f>IF(F11&lt;&gt;"",F11,VLOOKUP($C$1,ورقة2!$A$2:$AF$7734,11,0))</f>
        <v>#N/A</v>
      </c>
      <c r="G10" s="183" t="e">
        <f>IF(G11&lt;&gt;"",G11,VLOOKUP($C$1,ورقة2!$A$2:$AF$7734,12,0))</f>
        <v>#N/A</v>
      </c>
      <c r="I10" s="152" t="s">
        <v>52</v>
      </c>
      <c r="J10" t="s">
        <v>53</v>
      </c>
      <c r="L10" t="s">
        <v>54</v>
      </c>
    </row>
    <row r="11" spans="1:13" ht="35.450000000000003" customHeight="1" x14ac:dyDescent="0.2">
      <c r="A11" s="185"/>
      <c r="B11" s="7"/>
      <c r="C11" s="7"/>
      <c r="D11" s="7"/>
      <c r="E11" s="7"/>
      <c r="F11" s="7"/>
      <c r="G11" s="7"/>
      <c r="I11" s="152" t="s">
        <v>55</v>
      </c>
      <c r="J11" t="s">
        <v>56</v>
      </c>
      <c r="L11" t="s">
        <v>57</v>
      </c>
    </row>
    <row r="12" spans="1:13" ht="23.25" customHeight="1" x14ac:dyDescent="0.2">
      <c r="I12" s="152" t="s">
        <v>62</v>
      </c>
      <c r="J12" t="s">
        <v>63</v>
      </c>
      <c r="L12" t="s">
        <v>64</v>
      </c>
    </row>
    <row r="13" spans="1:13" ht="33.75" customHeight="1" x14ac:dyDescent="0.2">
      <c r="I13" s="152" t="s">
        <v>65</v>
      </c>
      <c r="J13" t="s">
        <v>66</v>
      </c>
      <c r="L13" t="s">
        <v>67</v>
      </c>
    </row>
    <row r="14" spans="1:13" ht="23.25" customHeight="1" x14ac:dyDescent="0.2">
      <c r="I14" s="152" t="s">
        <v>70</v>
      </c>
      <c r="J14" t="s">
        <v>71</v>
      </c>
      <c r="L14" t="s">
        <v>72</v>
      </c>
    </row>
    <row r="15" spans="1:13" ht="33.75" customHeight="1" x14ac:dyDescent="0.2">
      <c r="I15" s="152" t="s">
        <v>73</v>
      </c>
      <c r="J15" t="s">
        <v>74</v>
      </c>
      <c r="L15" t="s">
        <v>75</v>
      </c>
    </row>
    <row r="16" spans="1:13" x14ac:dyDescent="0.2">
      <c r="I16" s="152" t="s">
        <v>76</v>
      </c>
      <c r="J16" t="s">
        <v>77</v>
      </c>
      <c r="L16" t="s">
        <v>78</v>
      </c>
    </row>
    <row r="17" spans="7:12" x14ac:dyDescent="0.2">
      <c r="I17" s="152" t="s">
        <v>79</v>
      </c>
      <c r="J17" t="s">
        <v>80</v>
      </c>
      <c r="L17" t="s">
        <v>81</v>
      </c>
    </row>
    <row r="18" spans="7:12" x14ac:dyDescent="0.2">
      <c r="I18" s="152" t="s">
        <v>82</v>
      </c>
      <c r="J18" t="s">
        <v>83</v>
      </c>
      <c r="L18" t="s">
        <v>84</v>
      </c>
    </row>
    <row r="19" spans="7:12" x14ac:dyDescent="0.2">
      <c r="I19" s="152" t="s">
        <v>85</v>
      </c>
      <c r="J19" t="s">
        <v>86</v>
      </c>
      <c r="L19" t="s">
        <v>87</v>
      </c>
    </row>
    <row r="20" spans="7:12" x14ac:dyDescent="0.2">
      <c r="I20" s="152" t="s">
        <v>88</v>
      </c>
      <c r="J20" t="s">
        <v>89</v>
      </c>
      <c r="L20" t="s">
        <v>90</v>
      </c>
    </row>
    <row r="21" spans="7:12" x14ac:dyDescent="0.2">
      <c r="L21" t="s">
        <v>91</v>
      </c>
    </row>
    <row r="23" spans="7:12" x14ac:dyDescent="0.2">
      <c r="G23" s="9" t="s">
        <v>92</v>
      </c>
    </row>
    <row r="24" spans="7:12" x14ac:dyDescent="0.2">
      <c r="G24" s="9" t="s">
        <v>93</v>
      </c>
    </row>
  </sheetData>
  <sheetProtection algorithmName="SHA-512" hashValue="yzdvREXhbFR0ozbC4nawfEsR1uJEFkM3azCdw8tzBIwX8mJ4QD0Ks4657fxBEQnXxTKn05WmAGP7bw2jfe1eLg==" saltValue="fDK/p5NfvHlGzyxu/iEfOA==" spinCount="100000" sheet="1" objects="1" scenarios="1"/>
  <autoFilter ref="L6:L21" xr:uid="{00000000-0001-0000-0100-000000000000}">
    <sortState xmlns:xlrd2="http://schemas.microsoft.com/office/spreadsheetml/2017/richdata2" ref="L7:L21">
      <sortCondition ref="L6:L21"/>
    </sortState>
  </autoFilter>
  <mergeCells count="3">
    <mergeCell ref="A1:B1"/>
    <mergeCell ref="A2:F2"/>
    <mergeCell ref="A3:F3"/>
  </mergeCells>
  <dataValidations count="12">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0000000}">
      <formula1>AND(OR(LEFT(A5,1)="0",LEFT(A5,1)="1",LEFT(A5,1)="9"),LEFT(A5,2)&lt;&gt;"00",LEN(A5)=11)</formula1>
    </dataValidation>
    <dataValidation type="list" allowBlank="1" showInputMessage="1" showErrorMessage="1" sqref="D11" xr:uid="{00000000-0002-0000-0100-000001000000}">
      <formula1>$G$23:$G$24</formula1>
    </dataValidation>
    <dataValidation type="list" allowBlank="1" showInputMessage="1" showErrorMessage="1" sqref="E11" xr:uid="{00000000-0002-0000-0100-000002000000}">
      <formula1>$H$6:$H$7</formula1>
    </dataValidation>
    <dataValidation type="custom" allowBlank="1" showInputMessage="1" showErrorMessage="1" errorTitle="خطأ" error="رقم الموبايل غير صحيح" sqref="E5" xr:uid="{35386650-5D63-4C96-A66D-81F3629BF563}">
      <formula1>AND(LEFT(E5,2)="09",LEN(E5)=10)</formula1>
    </dataValidation>
    <dataValidation type="custom" allowBlank="1" showInputMessage="1" showErrorMessage="1" errorTitle="خطأ" error="رقم الهاتف غير صحيح" sqref="D5" xr:uid="{FA5A8F67-AED1-4069-977B-6ACE50D12941}">
      <formula1>AND(LEFT(D5,1)="0",AND(LEN(D5)&gt;8,LEN(D5)&lt;12))</formula1>
    </dataValidation>
    <dataValidation type="list" allowBlank="1" showInputMessage="1" showErrorMessage="1" sqref="G11" xr:uid="{00000000-0002-0000-0100-000003000000}">
      <formula1>$J$6:$J$20</formula1>
    </dataValidation>
    <dataValidation type="list" allowBlank="1" showInputMessage="1" showErrorMessage="1" sqref="C11" xr:uid="{2E94E5A1-3FDC-48C6-8B2D-F7C1A2DC8693}">
      <formula1>$L$6:$L$21</formula1>
    </dataValidation>
    <dataValidation type="date" allowBlank="1" showInputMessage="1" showErrorMessage="1" promptTitle="يجب أن يكون التاريخ " prompt="يوم / شهر / سنة" sqref="A11" xr:uid="{727F7E2C-6EFE-45F9-BE9D-149CF438E3DD}">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4045D15C-E2E8-4710-8FD4-060879C02527}"/>
    <dataValidation allowBlank="1" showInputMessage="1" showErrorMessage="1" promptTitle="اسم الأم باللغة الانكليزية" prompt="يجب أن يكون صحيح لأن سيتم إعتماده في جميع الوثائق الجامعية" sqref="E8" xr:uid="{623E8E84-426A-4B6B-A8F1-9BB06F6F2608}"/>
    <dataValidation allowBlank="1" showInputMessage="1" showErrorMessage="1" promptTitle="مكان الميلاد باللغة الانكليزية" prompt="يجب أن يكون صحيح لأن سيتم إعتماده في جميع الوثائق الجامعية" sqref="F8" xr:uid="{BE0F255A-7B2E-4B5A-8912-900BFDCC1293}"/>
    <dataValidation type="whole" allowBlank="1" showInputMessage="1" showErrorMessage="1" sqref="F11" xr:uid="{A733A882-49AF-4794-9785-CBBD79ADFED5}">
      <formula1>1950</formula1>
      <formula2>2021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60"/>
  <sheetViews>
    <sheetView showGridLines="0" rightToLeft="1" topLeftCell="A8" workbookViewId="0">
      <selection activeCell="T20" sqref="T10:T20"/>
    </sheetView>
  </sheetViews>
  <sheetFormatPr defaultColWidth="9" defaultRowHeight="14.25" customHeight="1" x14ac:dyDescent="0.2"/>
  <cols>
    <col min="1" max="8" width="4.375" style="86" customWidth="1"/>
    <col min="9" max="9" width="5.375" style="86" bestFit="1" customWidth="1"/>
    <col min="10" max="10" width="5.875" style="86" customWidth="1"/>
    <col min="11" max="16" width="4.375" style="86" customWidth="1"/>
    <col min="17" max="17" width="6.375" style="86" bestFit="1" customWidth="1"/>
    <col min="18" max="33" width="4.375" style="86" customWidth="1"/>
    <col min="34" max="38" width="4" style="86" customWidth="1"/>
    <col min="39" max="40" width="4" style="86" hidden="1" customWidth="1"/>
    <col min="41" max="41" width="48.25" style="87" hidden="1" customWidth="1"/>
    <col min="42" max="54" width="4" style="87" hidden="1" customWidth="1"/>
    <col min="55" max="56" width="3.375" style="87" hidden="1" customWidth="1"/>
    <col min="57" max="57" width="34.25" style="87" hidden="1" customWidth="1"/>
    <col min="58" max="58" width="20.375" style="87" hidden="1" customWidth="1"/>
    <col min="59" max="59" width="9.375" style="87" hidden="1" customWidth="1"/>
    <col min="60" max="62" width="9" style="87" hidden="1" customWidth="1"/>
    <col min="63" max="63" width="5.875" style="87" hidden="1" customWidth="1"/>
    <col min="64" max="64" width="3.375" style="87" hidden="1" customWidth="1"/>
    <col min="65" max="65" width="4.375" style="87" hidden="1" customWidth="1"/>
    <col min="66" max="66" width="26.375" style="87" hidden="1" customWidth="1"/>
    <col min="67" max="67" width="5.125" style="87" hidden="1" customWidth="1"/>
    <col min="68" max="68" width="4.75" style="87" hidden="1" customWidth="1"/>
    <col min="69" max="69" width="2.25" style="87" hidden="1" customWidth="1"/>
    <col min="70" max="71" width="5.875" style="87" hidden="1" customWidth="1"/>
    <col min="72" max="72" width="7.75" style="87" hidden="1" customWidth="1"/>
    <col min="73" max="73" width="9" style="87" hidden="1" customWidth="1"/>
    <col min="74" max="74" width="35.375" style="87" customWidth="1"/>
    <col min="75" max="76" width="9" style="87" customWidth="1"/>
    <col min="77" max="77" width="23" style="87" customWidth="1"/>
    <col min="78" max="78" width="9" style="86" customWidth="1"/>
    <col min="79" max="79" width="23" style="86" customWidth="1"/>
    <col min="80" max="80" width="9" style="86" customWidth="1"/>
    <col min="81" max="16384" width="9" style="86"/>
  </cols>
  <sheetData>
    <row r="1" spans="1:79" s="80" customFormat="1" ht="21" customHeight="1" thickBot="1" x14ac:dyDescent="0.25">
      <c r="A1" s="297" t="s">
        <v>94</v>
      </c>
      <c r="B1" s="297"/>
      <c r="C1" s="297"/>
      <c r="D1" s="307">
        <f>'إدخال البيانات'!C1</f>
        <v>0</v>
      </c>
      <c r="E1" s="308"/>
      <c r="F1" s="308"/>
      <c r="G1" s="297" t="s">
        <v>95</v>
      </c>
      <c r="H1" s="297"/>
      <c r="I1" s="297"/>
      <c r="J1" s="305" t="str">
        <f>IFERROR(VLOOKUP($D$1,ورقة2!$A$2:$U$8594,2,0),"")</f>
        <v/>
      </c>
      <c r="K1" s="305"/>
      <c r="L1" s="305"/>
      <c r="M1" s="297" t="s">
        <v>96</v>
      </c>
      <c r="N1" s="297"/>
      <c r="O1" s="297"/>
      <c r="P1" s="295" t="str">
        <f>IFERROR(IF(VLOOKUP($D$1,ورقة2!$A$2:$U$8594,3,0)=0,'إدخال البيانات'!A7,VLOOKUP($D$1,ورقة2!$A$2:$U$8594,3,0)),"")</f>
        <v/>
      </c>
      <c r="Q1" s="295"/>
      <c r="R1" s="295"/>
      <c r="S1" s="297" t="s">
        <v>97</v>
      </c>
      <c r="T1" s="297"/>
      <c r="U1" s="297"/>
      <c r="V1" s="295" t="str">
        <f>IFERROR(IF(VLOOKUP($D$1,ورقة2!A2:U8594,4,0)=0,'إدخال البيانات'!B7,VLOOKUP($D$1,ورقة2!A2:U8594,4,0)),"")</f>
        <v/>
      </c>
      <c r="W1" s="295"/>
      <c r="X1" s="295"/>
      <c r="Y1" s="297" t="s">
        <v>58</v>
      </c>
      <c r="Z1" s="297"/>
      <c r="AA1" s="297"/>
      <c r="AB1" s="319" t="str">
        <f>IFERROR(IF('إدخال البيانات'!A10&lt;&gt;"",'إدخال البيانات'!A10,VLOOKUP($D$1,ورقة2!A2:U8594,6,0)),"")</f>
        <v/>
      </c>
      <c r="AC1" s="319"/>
      <c r="AD1" s="319"/>
      <c r="AE1" s="297" t="s">
        <v>59</v>
      </c>
      <c r="AF1" s="297"/>
      <c r="AG1" s="297"/>
      <c r="AH1" s="295" t="str">
        <f>IFERROR(IF('إدخال البيانات'!B10&lt;&gt;"",'إدخال البيانات'!B10,VLOOKUP($D$1,ورقة2!A2:U8594,7,0)),"")</f>
        <v/>
      </c>
      <c r="AI1" s="295"/>
      <c r="AJ1" s="295"/>
      <c r="AK1" s="313"/>
      <c r="AL1" s="313"/>
      <c r="AN1" s="80">
        <f>الإستمارة!AJ1</f>
        <v>0</v>
      </c>
      <c r="AO1" s="81" t="s">
        <v>98</v>
      </c>
      <c r="AP1" s="81"/>
      <c r="AQ1" s="81"/>
      <c r="AR1" s="81"/>
      <c r="AS1" s="81"/>
      <c r="AT1" s="81"/>
      <c r="AU1" s="81"/>
      <c r="AV1" s="81"/>
      <c r="AW1" s="81"/>
      <c r="AX1" s="81"/>
      <c r="AY1" s="81"/>
      <c r="AZ1" s="81"/>
      <c r="BA1" s="81"/>
      <c r="BB1" s="81"/>
      <c r="BC1" s="81"/>
      <c r="BD1" s="81"/>
      <c r="BE1" s="81" t="s">
        <v>98</v>
      </c>
      <c r="BF1" s="81"/>
      <c r="BG1" s="81"/>
      <c r="BH1" s="81"/>
      <c r="BI1" s="81"/>
      <c r="BJ1" s="81"/>
      <c r="BK1" s="81"/>
      <c r="BL1" s="82"/>
      <c r="BM1" s="82"/>
      <c r="BN1" s="82"/>
      <c r="BO1" s="82"/>
      <c r="BP1" s="82"/>
      <c r="BQ1" s="82"/>
      <c r="BR1" s="82"/>
      <c r="BS1" s="82" t="s">
        <v>99</v>
      </c>
      <c r="BT1" s="81" t="s">
        <v>100</v>
      </c>
      <c r="BU1" s="81"/>
      <c r="BV1" s="81"/>
      <c r="BW1" s="81"/>
      <c r="BX1" s="81"/>
      <c r="BY1" s="81"/>
    </row>
    <row r="2" spans="1:79" s="83" customFormat="1" ht="21" customHeight="1" thickTop="1" x14ac:dyDescent="0.2">
      <c r="A2" s="297" t="s">
        <v>101</v>
      </c>
      <c r="B2" s="297"/>
      <c r="C2" s="297"/>
      <c r="D2" s="309" t="e">
        <f>VLOOKUP($D$1,ورقة2!A2:U8594,9,0)</f>
        <v>#N/A</v>
      </c>
      <c r="E2" s="309"/>
      <c r="F2" s="309"/>
      <c r="G2" s="302" t="e">
        <f>'إدخال البيانات'!F7</f>
        <v>#N/A</v>
      </c>
      <c r="H2" s="303"/>
      <c r="I2" s="303"/>
      <c r="J2" s="303"/>
      <c r="K2" s="303"/>
      <c r="L2" s="304"/>
      <c r="M2" s="297" t="s">
        <v>102</v>
      </c>
      <c r="N2" s="297"/>
      <c r="O2" s="297"/>
      <c r="P2" s="295" t="e">
        <f>'إدخال البيانات'!E7</f>
        <v>#N/A</v>
      </c>
      <c r="Q2" s="295"/>
      <c r="R2" s="295"/>
      <c r="S2" s="297" t="s">
        <v>103</v>
      </c>
      <c r="T2" s="297"/>
      <c r="U2" s="297"/>
      <c r="V2" s="295" t="e">
        <f>'إدخال البيانات'!D7</f>
        <v>#N/A</v>
      </c>
      <c r="W2" s="295"/>
      <c r="X2" s="295"/>
      <c r="Y2" s="297" t="s">
        <v>104</v>
      </c>
      <c r="Z2" s="297"/>
      <c r="AA2" s="297"/>
      <c r="AB2" s="295" t="e">
        <f>'إدخال البيانات'!C7</f>
        <v>#N/A</v>
      </c>
      <c r="AC2" s="295"/>
      <c r="AD2" s="295"/>
      <c r="AE2" s="297" t="s">
        <v>105</v>
      </c>
      <c r="AF2" s="297"/>
      <c r="AG2" s="297"/>
      <c r="AH2" s="314"/>
      <c r="AI2" s="314"/>
      <c r="AJ2" s="314"/>
      <c r="AK2" s="313"/>
      <c r="AL2" s="313"/>
      <c r="AO2" s="82" t="s">
        <v>106</v>
      </c>
      <c r="AP2" s="82"/>
      <c r="AQ2" s="82"/>
      <c r="AR2" s="82"/>
      <c r="AS2" s="82"/>
      <c r="AT2" s="82"/>
      <c r="AU2" s="82"/>
      <c r="AV2" s="82"/>
      <c r="AW2" s="82"/>
      <c r="AX2" s="82"/>
      <c r="AY2" s="82"/>
      <c r="AZ2" s="82"/>
      <c r="BA2" s="82"/>
      <c r="BB2" s="82"/>
      <c r="BC2" s="82"/>
      <c r="BD2" s="82"/>
      <c r="BE2" s="82" t="s">
        <v>106</v>
      </c>
      <c r="BF2" s="82"/>
      <c r="BG2" s="82"/>
      <c r="BH2" s="82"/>
      <c r="BI2" s="82"/>
      <c r="BJ2" s="82"/>
      <c r="BK2" s="82"/>
      <c r="BL2" s="82"/>
      <c r="BM2" s="82"/>
      <c r="BN2" s="82"/>
      <c r="BO2" s="82"/>
      <c r="BP2" s="82"/>
      <c r="BQ2" s="82"/>
      <c r="BR2" s="82"/>
      <c r="BS2" s="82" t="s">
        <v>107</v>
      </c>
      <c r="BT2" s="82" t="s">
        <v>108</v>
      </c>
      <c r="BU2" s="82"/>
      <c r="BV2" s="82"/>
      <c r="BW2" s="82"/>
      <c r="BX2" s="82"/>
      <c r="BY2" s="82"/>
    </row>
    <row r="3" spans="1:79" s="83" customFormat="1" ht="21" customHeight="1" x14ac:dyDescent="0.2">
      <c r="A3" s="297" t="s">
        <v>61</v>
      </c>
      <c r="B3" s="297"/>
      <c r="C3" s="297"/>
      <c r="D3" s="298" t="str">
        <f>IFERROR(IF('إدخال البيانات'!D10&lt;&gt;"",'إدخال البيانات'!D10,VLOOKUP($D$1,ورقة2!A2:U8594,5,0)),"")</f>
        <v/>
      </c>
      <c r="E3" s="298"/>
      <c r="F3" s="298"/>
      <c r="G3" s="297" t="s">
        <v>60</v>
      </c>
      <c r="H3" s="297"/>
      <c r="I3" s="297"/>
      <c r="J3" s="295" t="str">
        <f>IFERROR(IF('إدخال البيانات'!C10&lt;&gt;"",'إدخال البيانات'!C10,VLOOKUP(D1,ورقة2!A2:H8594,8,0)),"")</f>
        <v/>
      </c>
      <c r="K3" s="295"/>
      <c r="L3" s="295"/>
      <c r="M3" s="297" t="s">
        <v>36</v>
      </c>
      <c r="N3" s="297"/>
      <c r="O3" s="297"/>
      <c r="P3" s="298">
        <f>IF(OR(J3='إدخال البيانات'!L6,'إختيار المقررات'!J3='إدخال البيانات'!L7),'إدخال البيانات'!A5,'إدخال البيانات'!B5)</f>
        <v>0</v>
      </c>
      <c r="Q3" s="298"/>
      <c r="R3" s="298"/>
      <c r="S3" s="297" t="s">
        <v>109</v>
      </c>
      <c r="T3" s="297"/>
      <c r="U3" s="297"/>
      <c r="V3" s="298" t="str">
        <f>IFERROR(IF('إختيار المقررات'!J3&lt;&gt;'إدخال البيانات'!L6,'إدخال البيانات'!J6,VLOOKUP(LEFT('إدخال البيانات'!A5,2),'إدخال البيانات'!I7:J20,2,0)),"")</f>
        <v>غير سوري</v>
      </c>
      <c r="W3" s="298"/>
      <c r="X3" s="298"/>
      <c r="Y3" s="297" t="s">
        <v>38</v>
      </c>
      <c r="Z3" s="297"/>
      <c r="AA3" s="297"/>
      <c r="AB3" s="298" t="str">
        <f>IF(J3&lt;&gt;'إدخال البيانات'!L6,"غير سوري",'إدخال البيانات'!C5)</f>
        <v>غير سوري</v>
      </c>
      <c r="AC3" s="298">
        <f>'إدخال البيانات'!C5</f>
        <v>0</v>
      </c>
      <c r="AD3" s="298"/>
      <c r="AE3" s="297" t="s">
        <v>51</v>
      </c>
      <c r="AF3" s="297"/>
      <c r="AG3" s="297"/>
      <c r="AH3" s="298" t="str">
        <f>IF(AND(OR(J3="العربية السورية",J3="الفلسطينية السورية"),D3="ذكر"),'إدخال البيانات'!G5,"لايوجد")</f>
        <v>لايوجد</v>
      </c>
      <c r="AI3" s="298"/>
      <c r="AJ3" s="298"/>
      <c r="AK3" s="315"/>
      <c r="AL3" s="315"/>
      <c r="AO3" s="82" t="s">
        <v>110</v>
      </c>
      <c r="AP3" s="82"/>
      <c r="AQ3" s="82"/>
      <c r="AR3" s="82"/>
      <c r="AS3" s="82"/>
      <c r="AT3" s="82"/>
      <c r="AU3" s="82"/>
      <c r="AV3" s="82"/>
      <c r="AW3" s="82"/>
      <c r="AX3" s="82"/>
      <c r="AY3" s="82"/>
      <c r="AZ3" s="82"/>
      <c r="BA3" s="82"/>
      <c r="BB3" s="82"/>
      <c r="BC3" s="82"/>
      <c r="BD3" s="82"/>
      <c r="BE3" s="82" t="s">
        <v>110</v>
      </c>
      <c r="BF3" s="82"/>
      <c r="BG3" s="82"/>
      <c r="BH3" s="82"/>
      <c r="BI3" s="82"/>
      <c r="BJ3" s="82"/>
      <c r="BK3" s="82"/>
      <c r="BL3" s="82"/>
      <c r="BM3" s="82"/>
      <c r="BN3" s="82"/>
      <c r="BO3" s="82"/>
      <c r="BP3" s="82"/>
      <c r="BQ3" s="82"/>
      <c r="BR3" s="82"/>
      <c r="BS3" s="82"/>
      <c r="BT3" s="82"/>
      <c r="BU3" s="82"/>
      <c r="BV3" s="82"/>
      <c r="BW3" s="82"/>
      <c r="BX3" s="82"/>
      <c r="BY3" s="82"/>
    </row>
    <row r="4" spans="1:79" s="83" customFormat="1" ht="21" customHeight="1" thickBot="1" x14ac:dyDescent="0.25">
      <c r="A4" s="297" t="s">
        <v>111</v>
      </c>
      <c r="B4" s="297"/>
      <c r="C4" s="297"/>
      <c r="D4" s="289" t="str">
        <f>IFERROR(IF('إدخال البيانات'!E10&lt;&gt;"",'إدخال البيانات'!E10,VLOOKUP($D$1,ورقة2!A2:U8594,10,0)),"")</f>
        <v/>
      </c>
      <c r="E4" s="289"/>
      <c r="F4" s="289"/>
      <c r="G4" s="288" t="s">
        <v>112</v>
      </c>
      <c r="H4" s="288"/>
      <c r="I4" s="288"/>
      <c r="J4" s="306" t="str">
        <f>IFERROR(IF('إدخال البيانات'!F10&lt;&gt;"",'إدخال البيانات'!F10,VLOOKUP($D$1,ورقة2!A2:U8594,11,0)),"")</f>
        <v/>
      </c>
      <c r="K4" s="306"/>
      <c r="L4" s="306"/>
      <c r="M4" s="288" t="s">
        <v>113</v>
      </c>
      <c r="N4" s="288"/>
      <c r="O4" s="288"/>
      <c r="P4" s="289" t="str">
        <f>IFERROR(IF('إدخال البيانات'!G10&lt;&gt;"",'إدخال البيانات'!G10,VLOOKUP($D$1,ورقة2!A2:U8594,12,0)),"")</f>
        <v/>
      </c>
      <c r="Q4" s="289"/>
      <c r="R4" s="289"/>
      <c r="S4" s="288" t="s">
        <v>114</v>
      </c>
      <c r="T4" s="288"/>
      <c r="U4" s="288"/>
      <c r="V4" s="296">
        <f>'إدخال البيانات'!E5</f>
        <v>0</v>
      </c>
      <c r="W4" s="289"/>
      <c r="X4" s="289"/>
      <c r="Y4" s="288" t="s">
        <v>115</v>
      </c>
      <c r="Z4" s="288"/>
      <c r="AA4" s="288"/>
      <c r="AB4" s="296">
        <f>'إدخال البيانات'!D5</f>
        <v>0</v>
      </c>
      <c r="AC4" s="289">
        <f>'إدخال البيانات'!D5</f>
        <v>0</v>
      </c>
      <c r="AD4" s="289"/>
      <c r="AE4" s="288" t="s">
        <v>41</v>
      </c>
      <c r="AF4" s="288"/>
      <c r="AG4" s="288"/>
      <c r="AH4" s="316">
        <f>'إدخال البيانات'!F5</f>
        <v>0</v>
      </c>
      <c r="AI4" s="317"/>
      <c r="AJ4" s="317"/>
      <c r="AK4" s="317"/>
      <c r="AL4" s="317"/>
      <c r="AO4" s="66" t="s">
        <v>116</v>
      </c>
      <c r="AP4" s="82"/>
      <c r="AQ4" s="82"/>
      <c r="AR4" s="82"/>
      <c r="AS4" s="82"/>
      <c r="AT4" s="82"/>
      <c r="AU4" s="82"/>
      <c r="AV4" s="82"/>
      <c r="AW4" s="82"/>
      <c r="AX4" s="82"/>
      <c r="AY4" s="82"/>
      <c r="AZ4" s="82"/>
      <c r="BA4" s="82"/>
      <c r="BB4" s="82"/>
      <c r="BC4" s="81"/>
      <c r="BD4" s="82"/>
      <c r="BE4" s="66" t="s">
        <v>116</v>
      </c>
      <c r="BF4" s="82"/>
      <c r="BG4" s="82"/>
      <c r="BH4" s="82"/>
      <c r="BI4" s="82"/>
      <c r="BJ4" s="82"/>
      <c r="BK4" s="82"/>
      <c r="BL4" s="82"/>
      <c r="BM4" s="82"/>
      <c r="BN4" s="82"/>
      <c r="BO4" s="82"/>
      <c r="BP4" s="82"/>
      <c r="BQ4" s="67"/>
      <c r="BR4" s="82"/>
      <c r="BS4" s="82"/>
      <c r="BT4" s="82"/>
      <c r="BU4" s="82"/>
      <c r="BV4" s="82"/>
      <c r="BW4" s="82"/>
      <c r="BX4" s="82"/>
      <c r="BY4" s="82"/>
    </row>
    <row r="5" spans="1:79" s="83" customFormat="1" ht="21" customHeight="1" thickTop="1" thickBot="1" x14ac:dyDescent="0.25">
      <c r="A5" s="299" t="s">
        <v>117</v>
      </c>
      <c r="B5" s="300"/>
      <c r="C5" s="301"/>
      <c r="D5" s="285"/>
      <c r="E5" s="286"/>
      <c r="F5" s="286"/>
      <c r="G5" s="286"/>
      <c r="H5" s="286"/>
      <c r="I5" s="286"/>
      <c r="J5" s="286"/>
      <c r="K5" s="286"/>
      <c r="L5" s="287"/>
      <c r="M5" s="288" t="s">
        <v>118</v>
      </c>
      <c r="N5" s="288"/>
      <c r="O5" s="288"/>
      <c r="P5" s="289" t="e">
        <f>VLOOKUP($D$1,ورقة2!$A$2:$U$8594,14,0)</f>
        <v>#N/A</v>
      </c>
      <c r="Q5" s="289"/>
      <c r="R5" s="289"/>
      <c r="S5" s="288" t="s">
        <v>119</v>
      </c>
      <c r="T5" s="288"/>
      <c r="U5" s="288"/>
      <c r="V5" s="290" t="e">
        <f>VLOOKUP($D$1,ورقة2!$A$2:$U$8594,15,0)</f>
        <v>#N/A</v>
      </c>
      <c r="W5" s="290"/>
      <c r="X5" s="290"/>
      <c r="Y5" s="288" t="s">
        <v>120</v>
      </c>
      <c r="Z5" s="288"/>
      <c r="AA5" s="288"/>
      <c r="AB5" s="289" t="e">
        <f>VLOOKUP($D$1,ورقة2!$A$2:$U$8594,16,0)</f>
        <v>#N/A</v>
      </c>
      <c r="AC5" s="289"/>
      <c r="AD5" s="289"/>
      <c r="AE5" s="37"/>
      <c r="AF5" s="37"/>
      <c r="AG5" s="37"/>
      <c r="AH5" s="42"/>
      <c r="AI5" s="42"/>
      <c r="AJ5" s="42"/>
      <c r="AK5" s="43"/>
      <c r="AL5" s="43"/>
      <c r="AO5" s="82" t="s">
        <v>121</v>
      </c>
      <c r="AP5" s="82"/>
      <c r="AQ5" s="82"/>
      <c r="AR5" s="82"/>
      <c r="AS5" s="82"/>
      <c r="AT5" s="82"/>
      <c r="AU5" s="82"/>
      <c r="AV5" s="82"/>
      <c r="AW5" s="82"/>
      <c r="AX5" s="82"/>
      <c r="AY5" s="82"/>
      <c r="AZ5" s="82"/>
      <c r="BA5" s="82"/>
      <c r="BB5" s="82"/>
      <c r="BC5" s="82"/>
      <c r="BD5" s="82"/>
      <c r="BE5" s="82" t="s">
        <v>121</v>
      </c>
      <c r="BF5" s="82"/>
      <c r="BG5" s="82"/>
      <c r="BH5" s="82"/>
      <c r="BI5" s="82"/>
      <c r="BJ5" s="82"/>
      <c r="BK5" s="82"/>
      <c r="BL5" s="82">
        <v>1</v>
      </c>
      <c r="BM5" s="82"/>
      <c r="BN5" s="82" t="s">
        <v>122</v>
      </c>
      <c r="BO5" s="82"/>
      <c r="BP5" s="82"/>
      <c r="BQ5" s="82"/>
      <c r="BR5" s="82"/>
      <c r="BS5" s="82" t="e">
        <f>IF(AND(BS6="",BS7="",BS8="",BS9="",BS10="",BS11=""),"",BL5)</f>
        <v>#N/A</v>
      </c>
      <c r="BT5" s="82" t="e">
        <f>IF(AND(BT6="",BT7="",BT8="",BT9="",BT10="",BT11=""),"",BL5)</f>
        <v>#N/A</v>
      </c>
      <c r="BU5" s="82"/>
      <c r="BV5" s="67"/>
      <c r="BW5" s="82"/>
      <c r="BX5" s="82"/>
      <c r="BY5" s="82"/>
    </row>
    <row r="6" spans="1:79" s="83" customFormat="1" ht="5.25" customHeight="1" thickBot="1" x14ac:dyDescent="0.25">
      <c r="A6" s="37"/>
      <c r="B6" s="37"/>
      <c r="C6" s="37"/>
      <c r="AK6" s="37"/>
      <c r="AL6" s="37"/>
      <c r="AM6" s="37"/>
      <c r="AN6" s="37"/>
      <c r="AO6" s="82" t="s">
        <v>123</v>
      </c>
      <c r="AP6" s="82"/>
      <c r="AQ6" s="82"/>
      <c r="AR6" s="82"/>
      <c r="AS6" s="82"/>
      <c r="AT6" s="82"/>
      <c r="AU6" s="82"/>
      <c r="AV6" s="82"/>
      <c r="AW6" s="82"/>
      <c r="AX6" s="82"/>
      <c r="AY6" s="82"/>
      <c r="AZ6" s="82"/>
      <c r="BA6" s="82"/>
      <c r="BB6" s="82"/>
      <c r="BC6" s="82"/>
      <c r="BD6" s="82"/>
      <c r="BE6" s="82" t="s">
        <v>123</v>
      </c>
      <c r="BF6" s="82"/>
      <c r="BG6" s="82"/>
      <c r="BH6" s="82"/>
      <c r="BI6" s="82"/>
      <c r="BJ6" s="82"/>
      <c r="BK6" s="82" t="e">
        <f>IF(BR6="م",BL6,"")</f>
        <v>#N/A</v>
      </c>
      <c r="BL6" s="68">
        <v>2</v>
      </c>
      <c r="BM6" s="68">
        <v>1</v>
      </c>
      <c r="BN6" s="68" t="s">
        <v>124</v>
      </c>
      <c r="BO6" s="82" t="s">
        <v>125</v>
      </c>
      <c r="BP6" s="82" t="s">
        <v>126</v>
      </c>
      <c r="BQ6" s="82" t="str">
        <f t="shared" ref="BQ6:BQ11" si="0">IFERROR(VLOOKUP(BL6,$G$9:$T$21,13,0),"")</f>
        <v/>
      </c>
      <c r="BR6" s="84" t="e">
        <f>IF(VLOOKUP($D$1,ورقة4!$A$2:$AW$8486,3,0)=0,"",(VLOOKUP($D$1,ورقة4!$A$2:$AW$8486,3,0)))</f>
        <v>#N/A</v>
      </c>
      <c r="BS6" s="67" t="e">
        <f>IF(BR6="م",BL6,"")</f>
        <v>#N/A</v>
      </c>
      <c r="BT6" s="82" t="e">
        <f>IF(BR6="","",BL6)</f>
        <v>#N/A</v>
      </c>
      <c r="BU6" s="82"/>
      <c r="BV6" s="82"/>
      <c r="BW6" s="82"/>
      <c r="BX6" s="68"/>
      <c r="BY6" s="82"/>
    </row>
    <row r="7" spans="1:79" ht="26.25" customHeight="1" thickTop="1" thickBot="1" x14ac:dyDescent="0.4">
      <c r="A7" s="85"/>
      <c r="B7" s="85"/>
      <c r="C7" s="85"/>
      <c r="D7" s="85"/>
      <c r="E7" s="85"/>
      <c r="F7" s="85"/>
      <c r="G7" s="85"/>
      <c r="H7" s="85"/>
      <c r="I7" s="85"/>
      <c r="J7" s="310" t="e">
        <f>IF(D2="مستنفذ","استنفذت فرص التسجيل بسبب رسوبك لمدة ثلاث سنوات متتالية","")</f>
        <v>#N/A</v>
      </c>
      <c r="K7" s="310"/>
      <c r="L7" s="310"/>
      <c r="M7" s="310"/>
      <c r="N7" s="310"/>
      <c r="O7" s="310"/>
      <c r="P7" s="310"/>
      <c r="Q7" s="310"/>
      <c r="R7" s="310"/>
      <c r="S7" s="310"/>
      <c r="T7" s="310"/>
      <c r="U7" s="310"/>
      <c r="V7" s="310"/>
      <c r="W7" s="310"/>
      <c r="X7" s="310"/>
      <c r="Y7" s="310"/>
      <c r="Z7" s="310"/>
      <c r="AA7" s="310"/>
      <c r="AC7" s="279" t="s">
        <v>127</v>
      </c>
      <c r="AD7" s="280"/>
      <c r="AE7" s="280"/>
      <c r="AF7" s="280"/>
      <c r="AG7" s="281"/>
      <c r="AH7" s="282" t="e">
        <f>IF(D2="الرابعة حديث",7000,0)</f>
        <v>#N/A</v>
      </c>
      <c r="AI7" s="283"/>
      <c r="AJ7" s="284"/>
      <c r="AL7" s="37"/>
      <c r="AM7" s="37"/>
      <c r="AN7" s="37"/>
      <c r="AO7" s="82" t="s">
        <v>128</v>
      </c>
      <c r="BC7" s="81"/>
      <c r="BE7" s="82" t="s">
        <v>128</v>
      </c>
      <c r="BK7" s="82" t="e">
        <f t="shared" ref="BK7:BK42" si="1">IF(BR7="م",BL7,"")</f>
        <v>#N/A</v>
      </c>
      <c r="BL7" s="82">
        <v>3</v>
      </c>
      <c r="BM7" s="68">
        <v>2</v>
      </c>
      <c r="BN7" s="68" t="s">
        <v>129</v>
      </c>
      <c r="BO7" s="82" t="s">
        <v>125</v>
      </c>
      <c r="BP7" s="82" t="s">
        <v>126</v>
      </c>
      <c r="BQ7" s="82" t="str">
        <f t="shared" si="0"/>
        <v/>
      </c>
      <c r="BR7" s="88" t="e">
        <f>IF(VLOOKUP($D$1,ورقة4!$A$2:$AW$8486,4,0)=0,"",(VLOOKUP($D$1,ورقة4!$A$2:$AW$8486,4,0)))</f>
        <v>#N/A</v>
      </c>
      <c r="BS7" s="67" t="e">
        <f t="shared" ref="BS7:BS11" si="2">IF(BR7="م",BL7,"")</f>
        <v>#N/A</v>
      </c>
      <c r="BT7" s="82" t="e">
        <f t="shared" ref="BT7:BT11" si="3">IF(BR7="","",BL7)</f>
        <v>#N/A</v>
      </c>
      <c r="BU7" s="82"/>
      <c r="BX7" s="82"/>
      <c r="BY7" s="82"/>
      <c r="BZ7" s="83"/>
      <c r="CA7" s="83"/>
    </row>
    <row r="8" spans="1:79" ht="30.75" customHeight="1" thickTop="1" x14ac:dyDescent="0.25">
      <c r="F8" s="85"/>
      <c r="G8" s="85"/>
      <c r="H8" s="189"/>
      <c r="I8" s="85"/>
      <c r="J8" s="101" t="s">
        <v>130</v>
      </c>
      <c r="K8" s="311" t="s">
        <v>131</v>
      </c>
      <c r="L8" s="311"/>
      <c r="M8" s="311"/>
      <c r="N8" s="311"/>
      <c r="O8" s="311"/>
      <c r="P8" s="311"/>
      <c r="Q8" s="311"/>
      <c r="R8" s="311"/>
      <c r="S8" s="311"/>
      <c r="T8" s="311"/>
      <c r="V8" s="318" t="s">
        <v>132</v>
      </c>
      <c r="W8" s="318"/>
      <c r="X8" s="318"/>
      <c r="Y8" s="318"/>
      <c r="Z8" s="318"/>
      <c r="AA8" s="318"/>
      <c r="AC8" s="269" t="s">
        <v>133</v>
      </c>
      <c r="AD8" s="270"/>
      <c r="AE8" s="270"/>
      <c r="AF8" s="270"/>
      <c r="AG8" s="270"/>
      <c r="AH8" s="277" t="e">
        <f>IF(AC20="ضعف الرسوم",SUM(I10:I28)*2,SUM(I10:I28))</f>
        <v>#N/A</v>
      </c>
      <c r="AI8" s="277"/>
      <c r="AJ8" s="278"/>
      <c r="AO8" s="87" t="s">
        <v>134</v>
      </c>
      <c r="BC8" s="82"/>
      <c r="BK8" s="82" t="e">
        <f t="shared" si="1"/>
        <v>#N/A</v>
      </c>
      <c r="BL8" s="68">
        <v>4</v>
      </c>
      <c r="BM8" s="68">
        <v>3</v>
      </c>
      <c r="BN8" s="68" t="s">
        <v>135</v>
      </c>
      <c r="BO8" s="82" t="s">
        <v>125</v>
      </c>
      <c r="BP8" s="82" t="s">
        <v>126</v>
      </c>
      <c r="BQ8" s="82" t="str">
        <f t="shared" si="0"/>
        <v/>
      </c>
      <c r="BR8" s="88" t="e">
        <f>IF(VLOOKUP($D$1,ورقة4!$A$2:$AW$8486,5,0)=0,"",(VLOOKUP($D$1,ورقة4!$A$2:$AW$8486,5,0)))</f>
        <v>#N/A</v>
      </c>
      <c r="BS8" s="67" t="e">
        <f t="shared" si="2"/>
        <v>#N/A</v>
      </c>
      <c r="BT8" s="82" t="e">
        <f t="shared" si="3"/>
        <v>#N/A</v>
      </c>
      <c r="BU8" s="82"/>
      <c r="BX8" s="68"/>
      <c r="BY8" s="82"/>
      <c r="BZ8" s="83"/>
      <c r="CA8" s="83"/>
    </row>
    <row r="9" spans="1:79" ht="23.25" customHeight="1" thickBot="1" x14ac:dyDescent="0.3">
      <c r="F9" s="85" t="str">
        <f>IF(AND(T9=1,S9="ج"),H9,"")</f>
        <v/>
      </c>
      <c r="G9" s="190" t="str">
        <f t="shared" ref="G9:G27" si="4">IFERROR(SMALL($BT$5:$BT$54,BL5),"")</f>
        <v/>
      </c>
      <c r="H9" s="190" t="str">
        <f>G9</f>
        <v/>
      </c>
      <c r="I9" s="190"/>
      <c r="J9" s="102"/>
      <c r="K9" s="312" t="str">
        <f>IFERROR(VLOOKUP(G9,$BL$4:$BN$54,3,0),"")</f>
        <v/>
      </c>
      <c r="L9" s="312"/>
      <c r="M9" s="312"/>
      <c r="N9" s="312"/>
      <c r="O9" s="312"/>
      <c r="P9" s="312"/>
      <c r="Q9" s="312"/>
      <c r="R9" s="312"/>
      <c r="S9" s="103" t="str">
        <f t="shared" ref="S9:S27" si="5">IFERROR(IF(AND($D$2="الأولى حديث",G9&gt;7,$BZ$25&gt;6),"",IF(VLOOKUP(K9,$BN$5:$BR$54,5,0)=0,"",VLOOKUP(K9,$BN$5:$BR$54,5,0))),"")</f>
        <v/>
      </c>
      <c r="T9" s="104"/>
      <c r="V9" s="318"/>
      <c r="W9" s="318"/>
      <c r="X9" s="318"/>
      <c r="Y9" s="318"/>
      <c r="Z9" s="318"/>
      <c r="AA9" s="318"/>
      <c r="AC9" s="269" t="s">
        <v>136</v>
      </c>
      <c r="AD9" s="270"/>
      <c r="AE9" s="270"/>
      <c r="AF9" s="270"/>
      <c r="AG9" s="270"/>
      <c r="AH9" s="277" t="e">
        <f>VLOOKUP(D1,ورقة2!A2:Q6231,17,0)</f>
        <v>#N/A</v>
      </c>
      <c r="AI9" s="277"/>
      <c r="AJ9" s="278"/>
      <c r="AK9" s="38"/>
      <c r="BC9" s="81"/>
      <c r="BK9" s="82" t="e">
        <f t="shared" si="1"/>
        <v>#N/A</v>
      </c>
      <c r="BL9" s="82">
        <v>5</v>
      </c>
      <c r="BM9" s="68">
        <v>4</v>
      </c>
      <c r="BN9" s="68" t="s">
        <v>137</v>
      </c>
      <c r="BO9" s="82" t="s">
        <v>125</v>
      </c>
      <c r="BP9" s="82" t="s">
        <v>126</v>
      </c>
      <c r="BQ9" s="82" t="str">
        <f t="shared" si="0"/>
        <v/>
      </c>
      <c r="BR9" s="88" t="e">
        <f>IF(VLOOKUP($D$1,ورقة4!$A$2:$AW$8486,6,0)=0,"",(VLOOKUP($D$1,ورقة4!$A$2:$AW$8486,6,0)))</f>
        <v>#N/A</v>
      </c>
      <c r="BS9" s="67" t="e">
        <f t="shared" si="2"/>
        <v>#N/A</v>
      </c>
      <c r="BT9" s="82" t="e">
        <f t="shared" si="3"/>
        <v>#N/A</v>
      </c>
      <c r="BU9" s="82"/>
      <c r="BX9" s="82"/>
      <c r="BY9" s="82"/>
      <c r="BZ9" s="83"/>
      <c r="CA9" s="83"/>
    </row>
    <row r="10" spans="1:79" ht="23.25" customHeight="1" thickTop="1" x14ac:dyDescent="0.25">
      <c r="C10" s="86">
        <f>IF(D10&gt;0,1,0)</f>
        <v>0</v>
      </c>
      <c r="D10" s="86">
        <f>IF(E10&gt;0,1,0)</f>
        <v>0</v>
      </c>
      <c r="E10" s="92">
        <f>IF(I10&lt;&gt;$B$11,I10,0)</f>
        <v>0</v>
      </c>
      <c r="F10" s="86" t="str">
        <f>IF(OR(H10=1,H10=8,H10=14,H10=21,H10=27,H10=33,H10=310,H10=45),H10,IF(AND(T10=1,OR(S10="ج",S10="ر1",S10="ر2",S10="A")),H10,""))</f>
        <v/>
      </c>
      <c r="G10" s="190" t="str">
        <f t="shared" si="4"/>
        <v/>
      </c>
      <c r="H10" s="190" t="str">
        <f t="shared" ref="H10:H27" si="6">G10</f>
        <v/>
      </c>
      <c r="I10" s="191" t="b">
        <f>IF(AND(S10="A",T10=1),35000,IF(OR(S10="ج",S10="ر1",S10="ر2"),IF(T10=1,IF($D$5=$AO$7,0,IF(OR($D$5=$AO$1,$D$5=$AO$2,$D$5=$AO$5,$D$5=$AO$8),IF(S10="ج",5600,IF(S10="ر1",7200,IF(S10="ر2",8800,""))),IF(OR($D$5=$AO$3,$D$5=$AO$6),IF(S10="ج",3500,IF(S10="ر1",4500,IF(S10="ر2",5500,""))),IF($D$5=$AO$4,500,IF(S10="ج",7000,IF(S10="ر1",9000,IF(S10="ر2",11000,""))))))))))</f>
        <v>0</v>
      </c>
      <c r="J10" s="102" t="str">
        <f>IF(IFERROR(VLOOKUP(H10,$BL$4:$BN$54,2,0),"")=0,"",IFERROR(VLOOKUP(H10,$BL$4:$BN$54,2,0),""))</f>
        <v/>
      </c>
      <c r="K10" s="291" t="str">
        <f t="shared" ref="K10:K27" si="7">IFERROR(VLOOKUP(H10,$BL$4:$BN$54,3,0),"")</f>
        <v/>
      </c>
      <c r="L10" s="292"/>
      <c r="M10" s="292"/>
      <c r="N10" s="292"/>
      <c r="O10" s="292"/>
      <c r="P10" s="292"/>
      <c r="Q10" s="292"/>
      <c r="R10" s="293"/>
      <c r="S10" s="103" t="str">
        <f t="shared" si="5"/>
        <v/>
      </c>
      <c r="T10" s="105"/>
      <c r="V10" s="268" t="s">
        <v>100</v>
      </c>
      <c r="W10" s="268"/>
      <c r="X10" s="268"/>
      <c r="Y10" s="268"/>
      <c r="Z10" s="268"/>
      <c r="AA10" s="268"/>
      <c r="AC10" s="269" t="s">
        <v>138</v>
      </c>
      <c r="AD10" s="270"/>
      <c r="AE10" s="270"/>
      <c r="AF10" s="270"/>
      <c r="AG10" s="270"/>
      <c r="AH10" s="277">
        <f>IF(AB19&gt;0,COUNT(U13:U18)*15000,IF(D5=AO4,COUNT(U13:U18)*1500,IF(OR(D5=AO3,D5=AO6),COUNT(U13:U18)*7500,IF(OR(D5=AO1,D5=AO2,D5=AO8,D5=AO5),COUNT(U13:U18)*12000,COUNT(U13:U18)*15000))))</f>
        <v>0</v>
      </c>
      <c r="AI10" s="277"/>
      <c r="AJ10" s="278"/>
      <c r="AK10" s="44"/>
      <c r="BK10" s="82" t="e">
        <f t="shared" si="1"/>
        <v>#N/A</v>
      </c>
      <c r="BL10" s="68">
        <v>6</v>
      </c>
      <c r="BM10" s="68">
        <v>5</v>
      </c>
      <c r="BN10" s="68" t="s">
        <v>139</v>
      </c>
      <c r="BO10" s="82" t="s">
        <v>125</v>
      </c>
      <c r="BP10" s="82" t="s">
        <v>126</v>
      </c>
      <c r="BQ10" s="82" t="str">
        <f t="shared" si="0"/>
        <v/>
      </c>
      <c r="BR10" s="88" t="e">
        <f>IF(VLOOKUP($D$1,ورقة4!$A$2:$AW$8486,7,0)=0,"",(VLOOKUP($D$1,ورقة4!$A$2:$AW$8486,7,0)))</f>
        <v>#N/A</v>
      </c>
      <c r="BS10" s="67" t="e">
        <f t="shared" si="2"/>
        <v>#N/A</v>
      </c>
      <c r="BT10" s="82" t="e">
        <f t="shared" si="3"/>
        <v>#N/A</v>
      </c>
      <c r="BU10" s="82"/>
      <c r="BX10" s="68"/>
      <c r="BY10" s="82"/>
      <c r="BZ10" s="83"/>
      <c r="CA10" s="83"/>
    </row>
    <row r="11" spans="1:79" ht="23.25" customHeight="1" thickBot="1" x14ac:dyDescent="0.3">
      <c r="B11" s="86" t="b">
        <v>0</v>
      </c>
      <c r="C11" s="86">
        <f>D10+D11</f>
        <v>0</v>
      </c>
      <c r="D11" s="86">
        <f t="shared" ref="D11:D27" si="8">IF(E11&gt;0,1,0)</f>
        <v>0</v>
      </c>
      <c r="E11" s="92">
        <f t="shared" ref="E11:E27" si="9">IF(I11&lt;&gt;$B$11,I11,0)</f>
        <v>0</v>
      </c>
      <c r="F11" s="86" t="str">
        <f>IF(AND(T11=1,OR(S11="ج",S11="ر1",S11="ر2",S11="A")),H11,"")</f>
        <v/>
      </c>
      <c r="G11" s="190" t="str">
        <f t="shared" si="4"/>
        <v/>
      </c>
      <c r="H11" s="190" t="str">
        <f t="shared" si="6"/>
        <v/>
      </c>
      <c r="I11" s="191" t="b">
        <f t="shared" ref="I11:I29" si="10">IF(AND(S11="A",T11=1),35000,IF(OR(S11="ج",S11="ر1",S11="ر2"),IF(T11=1,IF($D$5=$AO$7,0,IF(OR($D$5=$AO$1,$D$5=$AO$2,$D$5=$AO$5,$D$5=$AO$8),IF(S11="ج",5600,IF(S11="ر1",7200,IF(S11="ر2",8800,""))),IF(OR($D$5=$AO$3,$D$5=$AO$6),IF(S11="ج",3500,IF(S11="ر1",4500,IF(S11="ر2",5500,""))),IF($D$5=$AO$4,500,IF(S11="ج",7000,IF(S11="ر1",9000,IF(S11="ر2",11000,""))))))))))</f>
        <v>0</v>
      </c>
      <c r="J11" s="102" t="str">
        <f>IF(IFERROR(VLOOKUP(H11,$BL$4:$BN$54,2,0),"")=0,"",IFERROR(VLOOKUP(H11,$BL$4:$BN$54,2,0),""))</f>
        <v/>
      </c>
      <c r="K11" s="291" t="str">
        <f t="shared" si="7"/>
        <v/>
      </c>
      <c r="L11" s="292"/>
      <c r="M11" s="292"/>
      <c r="N11" s="292"/>
      <c r="O11" s="292"/>
      <c r="P11" s="292"/>
      <c r="Q11" s="292"/>
      <c r="R11" s="293"/>
      <c r="S11" s="103" t="str">
        <f t="shared" si="5"/>
        <v/>
      </c>
      <c r="T11" s="105"/>
      <c r="V11" s="268"/>
      <c r="W11" s="268"/>
      <c r="X11" s="268"/>
      <c r="Y11" s="268"/>
      <c r="Z11" s="268"/>
      <c r="AA11" s="268"/>
      <c r="AC11" s="269" t="s">
        <v>140</v>
      </c>
      <c r="AD11" s="270"/>
      <c r="AE11" s="270"/>
      <c r="AF11" s="270"/>
      <c r="AG11" s="270"/>
      <c r="AH11" s="277" t="e">
        <f>VLOOKUP($D$1,ورقة2!$A$2:$U$8594,16,0)</f>
        <v>#N/A</v>
      </c>
      <c r="AI11" s="277"/>
      <c r="AJ11" s="278"/>
      <c r="AK11" s="45"/>
      <c r="BK11" s="82" t="e">
        <f t="shared" si="1"/>
        <v>#N/A</v>
      </c>
      <c r="BL11" s="82">
        <v>7</v>
      </c>
      <c r="BM11" s="68">
        <v>102</v>
      </c>
      <c r="BN11" s="68" t="str">
        <f>IF(V10=BT1,"اللغة الإنكليزية (1)","اللغة الفرنسية (1)")</f>
        <v>اللغة الإنكليزية (1)</v>
      </c>
      <c r="BO11" s="82" t="s">
        <v>125</v>
      </c>
      <c r="BP11" s="82" t="s">
        <v>126</v>
      </c>
      <c r="BQ11" s="82" t="str">
        <f t="shared" si="0"/>
        <v/>
      </c>
      <c r="BR11" s="89" t="e">
        <f>IF(VLOOKUP($D$1,ورقة4!$A$2:$AW$8486,8,0)=0,"",(VLOOKUP($D$1,ورقة4!$A$2:$AW$8486,8,0)))</f>
        <v>#N/A</v>
      </c>
      <c r="BS11" s="67" t="e">
        <f t="shared" si="2"/>
        <v>#N/A</v>
      </c>
      <c r="BT11" s="82" t="e">
        <f t="shared" si="3"/>
        <v>#N/A</v>
      </c>
      <c r="BU11" s="82"/>
      <c r="BX11" s="82"/>
      <c r="BY11" s="82"/>
      <c r="BZ11" s="83"/>
      <c r="CA11" s="83"/>
    </row>
    <row r="12" spans="1:79" ht="23.25" customHeight="1" thickBot="1" x14ac:dyDescent="0.3">
      <c r="C12" s="86">
        <f>C11+D12</f>
        <v>0</v>
      </c>
      <c r="D12" s="86">
        <f t="shared" si="8"/>
        <v>0</v>
      </c>
      <c r="E12" s="92">
        <f t="shared" si="9"/>
        <v>0</v>
      </c>
      <c r="F12" s="86" t="str">
        <f t="shared" ref="F12:F28" si="11">IF(AND(T12=1,OR(S12="ج",S12="ر1",S12="ر2",S12="A")),H12,"")</f>
        <v/>
      </c>
      <c r="G12" s="190" t="str">
        <f t="shared" si="4"/>
        <v/>
      </c>
      <c r="H12" s="190" t="str">
        <f t="shared" si="6"/>
        <v/>
      </c>
      <c r="I12" s="191" t="b">
        <f t="shared" si="10"/>
        <v>0</v>
      </c>
      <c r="J12" s="102" t="str">
        <f t="shared" ref="J12:J27" si="12">IF(IFERROR(VLOOKUP(H12,$BL$4:$BN$54,2,0),"")=0,"",IFERROR(VLOOKUP(H12,$BL$4:$BN$54,2,0),""))</f>
        <v/>
      </c>
      <c r="K12" s="291" t="str">
        <f t="shared" si="7"/>
        <v/>
      </c>
      <c r="L12" s="292"/>
      <c r="M12" s="292"/>
      <c r="N12" s="292"/>
      <c r="O12" s="292"/>
      <c r="P12" s="292"/>
      <c r="Q12" s="292"/>
      <c r="R12" s="293"/>
      <c r="S12" s="103" t="str">
        <f t="shared" si="5"/>
        <v/>
      </c>
      <c r="T12" s="105"/>
      <c r="V12" s="294" t="str">
        <f>IF(D3="أنثى","منقطعة عن التسجيل في","منقطع عن التسجيل في")</f>
        <v>منقطع عن التسجيل في</v>
      </c>
      <c r="W12" s="294"/>
      <c r="X12" s="294"/>
      <c r="Y12" s="294"/>
      <c r="Z12" s="294"/>
      <c r="AA12" s="294"/>
      <c r="AC12" s="269" t="s">
        <v>141</v>
      </c>
      <c r="AD12" s="270"/>
      <c r="AE12" s="270"/>
      <c r="AF12" s="270"/>
      <c r="AG12" s="270"/>
      <c r="AH12" s="277" t="e">
        <f>SUM(AH7:AJ10)-SUM(AH11:AJ11)</f>
        <v>#N/A</v>
      </c>
      <c r="AI12" s="277"/>
      <c r="AJ12" s="278"/>
      <c r="AK12" s="45"/>
      <c r="BK12" s="82" t="str">
        <f t="shared" si="1"/>
        <v/>
      </c>
      <c r="BL12" s="68">
        <v>8</v>
      </c>
      <c r="BN12" s="82" t="s">
        <v>142</v>
      </c>
      <c r="BQ12" s="82" t="str">
        <f t="shared" ref="BQ12:BQ24" si="13">IFERROR(VLOOKUP(BN12,$K$9:$T$21,10,0),"")</f>
        <v/>
      </c>
      <c r="BS12" s="67" t="e">
        <f>IF(AND(BS13="",BS14="",BS15="",BS16="",BS17=""),"",BL12)</f>
        <v>#N/A</v>
      </c>
      <c r="BT12" s="82" t="e">
        <f>IF(AND(BT13="",BT14="",BT15="",BT16="",BT17=""),"",BL12)</f>
        <v>#N/A</v>
      </c>
      <c r="BX12" s="68"/>
      <c r="BY12" s="82"/>
      <c r="BZ12" s="83"/>
      <c r="CA12" s="83"/>
    </row>
    <row r="13" spans="1:79" ht="23.25" customHeight="1" x14ac:dyDescent="0.25">
      <c r="C13" s="86">
        <f t="shared" ref="C13:C27" si="14">C12+D13</f>
        <v>0</v>
      </c>
      <c r="D13" s="86">
        <f t="shared" si="8"/>
        <v>0</v>
      </c>
      <c r="E13" s="92">
        <f t="shared" si="9"/>
        <v>0</v>
      </c>
      <c r="F13" s="86" t="str">
        <f t="shared" si="11"/>
        <v/>
      </c>
      <c r="G13" s="190" t="str">
        <f t="shared" si="4"/>
        <v/>
      </c>
      <c r="H13" s="190" t="str">
        <f t="shared" si="6"/>
        <v/>
      </c>
      <c r="I13" s="191" t="b">
        <f t="shared" si="10"/>
        <v>0</v>
      </c>
      <c r="J13" s="102" t="str">
        <f t="shared" si="12"/>
        <v/>
      </c>
      <c r="K13" s="291" t="str">
        <f t="shared" si="7"/>
        <v/>
      </c>
      <c r="L13" s="292"/>
      <c r="M13" s="292"/>
      <c r="N13" s="292"/>
      <c r="O13" s="292"/>
      <c r="P13" s="292"/>
      <c r="Q13" s="292"/>
      <c r="R13" s="293"/>
      <c r="S13" s="103" t="str">
        <f t="shared" si="5"/>
        <v/>
      </c>
      <c r="T13" s="105"/>
      <c r="U13" s="86" t="str">
        <f>IFERROR(SMALL($A$27:$A$32,BL5),"")</f>
        <v/>
      </c>
      <c r="V13" s="267" t="str">
        <f>IFERROR(VLOOKUP(U13,$A$49:$B$54,2,0),"")</f>
        <v/>
      </c>
      <c r="W13" s="267"/>
      <c r="X13" s="267"/>
      <c r="Y13" s="267"/>
      <c r="Z13" s="267"/>
      <c r="AA13" s="267"/>
      <c r="AC13" s="269" t="s">
        <v>143</v>
      </c>
      <c r="AD13" s="270"/>
      <c r="AE13" s="270"/>
      <c r="AF13" s="270"/>
      <c r="AG13" s="270"/>
      <c r="AH13" s="271" t="s">
        <v>99</v>
      </c>
      <c r="AI13" s="271"/>
      <c r="AJ13" s="272"/>
      <c r="AK13" s="46"/>
      <c r="BK13" s="82" t="e">
        <f t="shared" si="1"/>
        <v>#N/A</v>
      </c>
      <c r="BL13" s="82">
        <v>9</v>
      </c>
      <c r="BM13" s="68">
        <v>6</v>
      </c>
      <c r="BN13" s="68" t="s">
        <v>144</v>
      </c>
      <c r="BO13" s="87" t="s">
        <v>125</v>
      </c>
      <c r="BP13" s="87" t="s">
        <v>145</v>
      </c>
      <c r="BQ13" s="82" t="str">
        <f t="shared" si="13"/>
        <v/>
      </c>
      <c r="BR13" s="84" t="e">
        <f>IF(VLOOKUP($D$1,ورقة4!$A$2:$AW$8486,9,0)=0,"",(VLOOKUP($D$1,ورقة4!$A$2:$AW$8486,9,0)))</f>
        <v>#N/A</v>
      </c>
      <c r="BS13" s="67" t="e">
        <f>IF(BR13="م",BL13,"")</f>
        <v>#N/A</v>
      </c>
      <c r="BT13" s="82" t="e">
        <f>IF(BR13="","",BL13)</f>
        <v>#N/A</v>
      </c>
      <c r="BX13" s="82"/>
      <c r="BY13" s="82"/>
      <c r="BZ13" s="83"/>
      <c r="CA13" s="83"/>
    </row>
    <row r="14" spans="1:79" ht="23.25" customHeight="1" x14ac:dyDescent="0.25">
      <c r="C14" s="86">
        <f t="shared" si="14"/>
        <v>0</v>
      </c>
      <c r="D14" s="86">
        <f t="shared" si="8"/>
        <v>0</v>
      </c>
      <c r="E14" s="92">
        <f t="shared" si="9"/>
        <v>0</v>
      </c>
      <c r="F14" s="86" t="str">
        <f t="shared" si="11"/>
        <v/>
      </c>
      <c r="G14" s="190" t="str">
        <f t="shared" si="4"/>
        <v/>
      </c>
      <c r="H14" s="190" t="str">
        <f t="shared" si="6"/>
        <v/>
      </c>
      <c r="I14" s="191" t="b">
        <f t="shared" si="10"/>
        <v>0</v>
      </c>
      <c r="J14" s="102" t="str">
        <f t="shared" si="12"/>
        <v/>
      </c>
      <c r="K14" s="291" t="str">
        <f t="shared" si="7"/>
        <v/>
      </c>
      <c r="L14" s="292"/>
      <c r="M14" s="292"/>
      <c r="N14" s="292"/>
      <c r="O14" s="292"/>
      <c r="P14" s="292"/>
      <c r="Q14" s="292"/>
      <c r="R14" s="293"/>
      <c r="S14" s="103" t="str">
        <f t="shared" si="5"/>
        <v/>
      </c>
      <c r="T14" s="105"/>
      <c r="U14" s="86" t="str">
        <f t="shared" ref="U14:U18" si="15">IFERROR(SMALL($A$27:$A$32,BL6),"")</f>
        <v/>
      </c>
      <c r="V14" s="267" t="str">
        <f t="shared" ref="V14:V18" si="16">IFERROR(VLOOKUP(U14,$A$49:$B$54,2,0),"")</f>
        <v/>
      </c>
      <c r="W14" s="267"/>
      <c r="X14" s="267"/>
      <c r="Y14" s="267"/>
      <c r="Z14" s="267"/>
      <c r="AA14" s="267"/>
      <c r="AC14" s="269" t="s">
        <v>146</v>
      </c>
      <c r="AD14" s="270"/>
      <c r="AE14" s="270"/>
      <c r="AF14" s="270"/>
      <c r="AG14" s="270"/>
      <c r="AH14" s="277" t="e">
        <f>IF(OR(AH12&lt;10000,D5=AO4,AH19=2,AH19=1),AH12,IF(AH13="نعم",AE25+AE26/2,AH12))</f>
        <v>#N/A</v>
      </c>
      <c r="AI14" s="277"/>
      <c r="AJ14" s="278"/>
      <c r="AK14" s="46"/>
      <c r="BK14" s="82" t="e">
        <f t="shared" si="1"/>
        <v>#N/A</v>
      </c>
      <c r="BL14" s="68">
        <v>10</v>
      </c>
      <c r="BM14" s="68">
        <v>7</v>
      </c>
      <c r="BN14" s="68" t="s">
        <v>147</v>
      </c>
      <c r="BO14" s="87" t="s">
        <v>125</v>
      </c>
      <c r="BP14" s="87" t="s">
        <v>145</v>
      </c>
      <c r="BQ14" s="82" t="str">
        <f t="shared" si="13"/>
        <v/>
      </c>
      <c r="BR14" s="88" t="e">
        <f>IF(VLOOKUP($D$1,ورقة4!$A$2:$AW$8486,10,0)=0,"",(VLOOKUP($D$1,ورقة4!$A$2:$AW$8486,10,0)))</f>
        <v>#N/A</v>
      </c>
      <c r="BS14" s="67" t="e">
        <f>IF(BR14="م",BL14,"")</f>
        <v>#N/A</v>
      </c>
      <c r="BT14" s="82" t="e">
        <f t="shared" ref="BT14:BT17" si="17">IF(BR14="","",BL14)</f>
        <v>#N/A</v>
      </c>
      <c r="BX14" s="68"/>
      <c r="BY14" s="82"/>
      <c r="BZ14" s="83"/>
      <c r="CA14" s="83"/>
    </row>
    <row r="15" spans="1:79" ht="23.25" customHeight="1" x14ac:dyDescent="0.25">
      <c r="C15" s="86">
        <f t="shared" si="14"/>
        <v>0</v>
      </c>
      <c r="D15" s="86">
        <f t="shared" si="8"/>
        <v>0</v>
      </c>
      <c r="E15" s="92">
        <f t="shared" si="9"/>
        <v>0</v>
      </c>
      <c r="F15" s="86" t="str">
        <f t="shared" si="11"/>
        <v/>
      </c>
      <c r="G15" s="190" t="str">
        <f t="shared" si="4"/>
        <v/>
      </c>
      <c r="H15" s="190" t="str">
        <f t="shared" si="6"/>
        <v/>
      </c>
      <c r="I15" s="191" t="b">
        <f t="shared" si="10"/>
        <v>0</v>
      </c>
      <c r="J15" s="102" t="str">
        <f t="shared" si="12"/>
        <v/>
      </c>
      <c r="K15" s="291" t="str">
        <f t="shared" si="7"/>
        <v/>
      </c>
      <c r="L15" s="292"/>
      <c r="M15" s="292"/>
      <c r="N15" s="292"/>
      <c r="O15" s="292"/>
      <c r="P15" s="292"/>
      <c r="Q15" s="292"/>
      <c r="R15" s="293"/>
      <c r="S15" s="103" t="str">
        <f t="shared" si="5"/>
        <v/>
      </c>
      <c r="T15" s="105"/>
      <c r="U15" s="86" t="str">
        <f t="shared" si="15"/>
        <v/>
      </c>
      <c r="V15" s="267" t="str">
        <f t="shared" si="16"/>
        <v/>
      </c>
      <c r="W15" s="267"/>
      <c r="X15" s="267"/>
      <c r="Y15" s="267"/>
      <c r="Z15" s="267"/>
      <c r="AA15" s="267"/>
      <c r="AC15" s="269" t="s">
        <v>148</v>
      </c>
      <c r="AD15" s="270"/>
      <c r="AE15" s="270"/>
      <c r="AF15" s="270"/>
      <c r="AG15" s="270"/>
      <c r="AH15" s="277" t="e">
        <f>IF(OR(D5=BE4,D5=BE7),0,AH12-AH14)</f>
        <v>#N/A</v>
      </c>
      <c r="AI15" s="277"/>
      <c r="AJ15" s="278"/>
      <c r="AK15" s="46"/>
      <c r="BK15" s="82" t="e">
        <f t="shared" si="1"/>
        <v>#N/A</v>
      </c>
      <c r="BL15" s="82">
        <v>11</v>
      </c>
      <c r="BM15" s="68">
        <v>8</v>
      </c>
      <c r="BN15" s="68" t="s">
        <v>149</v>
      </c>
      <c r="BO15" s="87" t="s">
        <v>125</v>
      </c>
      <c r="BP15" s="87" t="s">
        <v>145</v>
      </c>
      <c r="BQ15" s="82" t="str">
        <f t="shared" si="13"/>
        <v/>
      </c>
      <c r="BR15" s="88" t="e">
        <f>IF(VLOOKUP($D$1,ورقة4!$A$2:$AW$8486,11,0)=0,"",(VLOOKUP($D$1,ورقة4!$A$2:$AW$8486,11,0)))</f>
        <v>#N/A</v>
      </c>
      <c r="BS15" s="67" t="e">
        <f>IF(BR15="م",BL15,"")</f>
        <v>#N/A</v>
      </c>
      <c r="BT15" s="82" t="e">
        <f t="shared" si="17"/>
        <v>#N/A</v>
      </c>
      <c r="BX15" s="82"/>
      <c r="BY15" s="82"/>
      <c r="BZ15" s="83"/>
      <c r="CA15" s="83"/>
    </row>
    <row r="16" spans="1:79" ht="23.25" customHeight="1" x14ac:dyDescent="0.25">
      <c r="C16" s="86">
        <f t="shared" si="14"/>
        <v>0</v>
      </c>
      <c r="D16" s="86">
        <f t="shared" si="8"/>
        <v>0</v>
      </c>
      <c r="E16" s="92">
        <f t="shared" si="9"/>
        <v>0</v>
      </c>
      <c r="F16" s="86" t="str">
        <f t="shared" si="11"/>
        <v/>
      </c>
      <c r="G16" s="190" t="str">
        <f t="shared" si="4"/>
        <v/>
      </c>
      <c r="H16" s="190" t="str">
        <f t="shared" si="6"/>
        <v/>
      </c>
      <c r="I16" s="191" t="b">
        <f t="shared" si="10"/>
        <v>0</v>
      </c>
      <c r="J16" s="102" t="str">
        <f>IF(IFERROR(VLOOKUP(H16,$BL$4:$BN$54,2,0),"")=0,"",IFERROR(VLOOKUP(H16,$BL$4:$BN$54,2,0),""))</f>
        <v/>
      </c>
      <c r="K16" s="291" t="str">
        <f t="shared" si="7"/>
        <v/>
      </c>
      <c r="L16" s="292"/>
      <c r="M16" s="292"/>
      <c r="N16" s="292"/>
      <c r="O16" s="292"/>
      <c r="P16" s="292"/>
      <c r="Q16" s="292"/>
      <c r="R16" s="293"/>
      <c r="S16" s="103" t="str">
        <f t="shared" si="5"/>
        <v/>
      </c>
      <c r="T16" s="105"/>
      <c r="U16" s="86" t="str">
        <f t="shared" si="15"/>
        <v/>
      </c>
      <c r="V16" s="267" t="str">
        <f t="shared" si="16"/>
        <v/>
      </c>
      <c r="W16" s="267"/>
      <c r="X16" s="267"/>
      <c r="Y16" s="267"/>
      <c r="Z16" s="267"/>
      <c r="AA16" s="267"/>
      <c r="AC16" s="269" t="s">
        <v>150</v>
      </c>
      <c r="AD16" s="270"/>
      <c r="AE16" s="270"/>
      <c r="AF16" s="270"/>
      <c r="AG16" s="270"/>
      <c r="AH16" s="277">
        <f>COUNTIFS(S9:S27,"ج",T9:T27,1)</f>
        <v>0</v>
      </c>
      <c r="AI16" s="277"/>
      <c r="AJ16" s="278"/>
      <c r="AK16" s="46"/>
      <c r="BK16" s="82" t="e">
        <f t="shared" si="1"/>
        <v>#N/A</v>
      </c>
      <c r="BL16" s="68">
        <v>12</v>
      </c>
      <c r="BM16" s="68">
        <v>9</v>
      </c>
      <c r="BN16" s="68" t="str">
        <f>IF(V10=BT1,"دراسات تجارية باللغة الإنكليزية","دراسات تجارية باللغة الفرنسية")</f>
        <v>دراسات تجارية باللغة الإنكليزية</v>
      </c>
      <c r="BO16" s="87" t="s">
        <v>125</v>
      </c>
      <c r="BP16" s="87" t="s">
        <v>145</v>
      </c>
      <c r="BQ16" s="82" t="str">
        <f t="shared" si="13"/>
        <v/>
      </c>
      <c r="BR16" s="88" t="e">
        <f>IF(VLOOKUP($D$1,ورقة4!$A$2:$AW$8486,12,0)=0,"",(VLOOKUP($D$1,ورقة4!$A$2:$AW$8486,12,0)))</f>
        <v>#N/A</v>
      </c>
      <c r="BS16" s="67" t="e">
        <f>IF(BR16="م",BL16,"")</f>
        <v>#N/A</v>
      </c>
      <c r="BT16" s="82" t="e">
        <f t="shared" si="17"/>
        <v>#N/A</v>
      </c>
      <c r="BU16" s="68"/>
      <c r="BV16" s="68"/>
      <c r="BX16" s="68"/>
      <c r="BY16" s="82"/>
      <c r="BZ16" s="83"/>
      <c r="CA16" s="83"/>
    </row>
    <row r="17" spans="1:79" ht="23.25" customHeight="1" thickBot="1" x14ac:dyDescent="0.3">
      <c r="C17" s="86">
        <f t="shared" si="14"/>
        <v>0</v>
      </c>
      <c r="D17" s="86">
        <f t="shared" si="8"/>
        <v>0</v>
      </c>
      <c r="E17" s="92">
        <f t="shared" si="9"/>
        <v>0</v>
      </c>
      <c r="F17" s="86" t="str">
        <f t="shared" si="11"/>
        <v/>
      </c>
      <c r="G17" s="190" t="str">
        <f t="shared" si="4"/>
        <v/>
      </c>
      <c r="H17" s="190" t="str">
        <f t="shared" si="6"/>
        <v/>
      </c>
      <c r="I17" s="191" t="b">
        <f t="shared" si="10"/>
        <v>0</v>
      </c>
      <c r="J17" s="102" t="str">
        <f t="shared" si="12"/>
        <v/>
      </c>
      <c r="K17" s="291" t="str">
        <f t="shared" si="7"/>
        <v/>
      </c>
      <c r="L17" s="292"/>
      <c r="M17" s="292"/>
      <c r="N17" s="292"/>
      <c r="O17" s="292"/>
      <c r="P17" s="292"/>
      <c r="Q17" s="292"/>
      <c r="R17" s="293"/>
      <c r="S17" s="103" t="str">
        <f t="shared" si="5"/>
        <v/>
      </c>
      <c r="T17" s="105"/>
      <c r="U17" s="86" t="str">
        <f t="shared" si="15"/>
        <v/>
      </c>
      <c r="V17" s="267" t="str">
        <f t="shared" si="16"/>
        <v/>
      </c>
      <c r="W17" s="267"/>
      <c r="X17" s="267"/>
      <c r="Y17" s="267"/>
      <c r="Z17" s="267"/>
      <c r="AA17" s="267"/>
      <c r="AC17" s="269" t="s">
        <v>151</v>
      </c>
      <c r="AD17" s="270"/>
      <c r="AE17" s="270"/>
      <c r="AF17" s="270"/>
      <c r="AG17" s="270"/>
      <c r="AH17" s="277">
        <f>COUNTIFS(S9:S27,"ر1",T9:T27,1)</f>
        <v>0</v>
      </c>
      <c r="AI17" s="277"/>
      <c r="AJ17" s="278"/>
      <c r="AK17" s="46"/>
      <c r="BK17" s="82" t="e">
        <f t="shared" si="1"/>
        <v>#N/A</v>
      </c>
      <c r="BL17" s="82">
        <v>13</v>
      </c>
      <c r="BM17" s="68">
        <v>10</v>
      </c>
      <c r="BN17" s="68" t="s">
        <v>152</v>
      </c>
      <c r="BO17" s="87" t="s">
        <v>125</v>
      </c>
      <c r="BP17" s="87" t="s">
        <v>145</v>
      </c>
      <c r="BQ17" s="82" t="str">
        <f t="shared" si="13"/>
        <v/>
      </c>
      <c r="BR17" s="89" t="e">
        <f>IF(VLOOKUP($D$1,ورقة4!$A$2:$AW$8486,13,0)=0,"",(VLOOKUP($D$1,ورقة4!$A$2:$AW$8486,13,0)))</f>
        <v>#N/A</v>
      </c>
      <c r="BS17" s="67" t="e">
        <f>IF(BR17="م",BL17,"")</f>
        <v>#N/A</v>
      </c>
      <c r="BT17" s="82" t="e">
        <f t="shared" si="17"/>
        <v>#N/A</v>
      </c>
      <c r="BX17" s="82"/>
      <c r="BY17" s="82"/>
      <c r="BZ17" s="83"/>
      <c r="CA17" s="83"/>
    </row>
    <row r="18" spans="1:79" ht="23.25" customHeight="1" thickBot="1" x14ac:dyDescent="0.3">
      <c r="C18" s="86">
        <f t="shared" si="14"/>
        <v>0</v>
      </c>
      <c r="D18" s="86">
        <f t="shared" si="8"/>
        <v>0</v>
      </c>
      <c r="E18" s="92">
        <f t="shared" si="9"/>
        <v>0</v>
      </c>
      <c r="F18" s="86" t="str">
        <f t="shared" si="11"/>
        <v/>
      </c>
      <c r="G18" s="190" t="str">
        <f t="shared" si="4"/>
        <v/>
      </c>
      <c r="H18" s="190" t="str">
        <f t="shared" si="6"/>
        <v/>
      </c>
      <c r="I18" s="191" t="b">
        <f t="shared" si="10"/>
        <v>0</v>
      </c>
      <c r="J18" s="102" t="str">
        <f t="shared" si="12"/>
        <v/>
      </c>
      <c r="K18" s="291" t="str">
        <f t="shared" si="7"/>
        <v/>
      </c>
      <c r="L18" s="292"/>
      <c r="M18" s="292"/>
      <c r="N18" s="292"/>
      <c r="O18" s="292"/>
      <c r="P18" s="292"/>
      <c r="Q18" s="292"/>
      <c r="R18" s="293"/>
      <c r="S18" s="103" t="str">
        <f t="shared" si="5"/>
        <v/>
      </c>
      <c r="T18" s="105"/>
      <c r="U18" s="86" t="str">
        <f t="shared" si="15"/>
        <v/>
      </c>
      <c r="V18" s="267" t="str">
        <f t="shared" si="16"/>
        <v/>
      </c>
      <c r="W18" s="267"/>
      <c r="X18" s="267"/>
      <c r="Y18" s="267"/>
      <c r="Z18" s="267"/>
      <c r="AA18" s="267"/>
      <c r="AC18" s="269" t="s">
        <v>153</v>
      </c>
      <c r="AD18" s="270"/>
      <c r="AE18" s="270"/>
      <c r="AF18" s="270"/>
      <c r="AG18" s="270"/>
      <c r="AH18" s="277">
        <f>COUNTIFS(S9:S27,"ر2",T9:T27,1)</f>
        <v>0</v>
      </c>
      <c r="AI18" s="277"/>
      <c r="AJ18" s="278"/>
      <c r="AK18" s="46"/>
      <c r="BK18" s="82" t="str">
        <f t="shared" si="1"/>
        <v/>
      </c>
      <c r="BL18" s="82">
        <v>14</v>
      </c>
      <c r="BN18" s="82" t="s">
        <v>154</v>
      </c>
      <c r="BQ18" s="82" t="str">
        <f t="shared" si="13"/>
        <v/>
      </c>
      <c r="BS18" s="67" t="e">
        <f>IF(AND(BS19="",BS20="",BS21="",BS22="",BS23="",BS24=""),"",BL18)</f>
        <v>#N/A</v>
      </c>
      <c r="BT18" s="82" t="e">
        <f>IF(AND(BT19="",BT20="",BT21="",BT22="",BT23="",BT24=""),"",BL18)</f>
        <v>#N/A</v>
      </c>
      <c r="BX18" s="68"/>
      <c r="BY18" s="82"/>
      <c r="BZ18" s="83"/>
      <c r="CA18" s="83"/>
    </row>
    <row r="19" spans="1:79" ht="23.25" customHeight="1" thickBot="1" x14ac:dyDescent="0.3">
      <c r="C19" s="86">
        <f t="shared" si="14"/>
        <v>0</v>
      </c>
      <c r="D19" s="86">
        <f t="shared" si="8"/>
        <v>0</v>
      </c>
      <c r="E19" s="92">
        <f t="shared" si="9"/>
        <v>0</v>
      </c>
      <c r="F19" s="86" t="str">
        <f t="shared" si="11"/>
        <v/>
      </c>
      <c r="G19" s="190" t="str">
        <f t="shared" si="4"/>
        <v/>
      </c>
      <c r="H19" s="190" t="str">
        <f t="shared" si="6"/>
        <v/>
      </c>
      <c r="I19" s="191" t="b">
        <f t="shared" si="10"/>
        <v>0</v>
      </c>
      <c r="J19" s="102" t="str">
        <f t="shared" si="12"/>
        <v/>
      </c>
      <c r="K19" s="291" t="str">
        <f t="shared" si="7"/>
        <v/>
      </c>
      <c r="L19" s="292"/>
      <c r="M19" s="292"/>
      <c r="N19" s="292"/>
      <c r="O19" s="292"/>
      <c r="P19" s="292"/>
      <c r="Q19" s="292"/>
      <c r="R19" s="293"/>
      <c r="S19" s="103" t="str">
        <f t="shared" si="5"/>
        <v/>
      </c>
      <c r="T19" s="105"/>
      <c r="AB19" s="86">
        <f>COUNTIF(S10:S31,"A")</f>
        <v>0</v>
      </c>
      <c r="AC19" s="273" t="s">
        <v>155</v>
      </c>
      <c r="AD19" s="274"/>
      <c r="AE19" s="274"/>
      <c r="AF19" s="274"/>
      <c r="AG19" s="274"/>
      <c r="AH19" s="275">
        <f>IF(AB19&gt;0,COUNTIFS(S10:S29,"A",T10:T29,1),SUM(AH16:AJ18))</f>
        <v>0</v>
      </c>
      <c r="AI19" s="275"/>
      <c r="AJ19" s="276"/>
      <c r="AK19" s="65"/>
      <c r="BK19" s="82" t="e">
        <f t="shared" si="1"/>
        <v>#N/A</v>
      </c>
      <c r="BL19" s="68">
        <v>15</v>
      </c>
      <c r="BM19" s="68">
        <v>11</v>
      </c>
      <c r="BN19" s="68" t="s">
        <v>156</v>
      </c>
      <c r="BO19" s="87" t="s">
        <v>157</v>
      </c>
      <c r="BP19" s="87" t="s">
        <v>126</v>
      </c>
      <c r="BQ19" s="82" t="str">
        <f t="shared" si="13"/>
        <v/>
      </c>
      <c r="BR19" s="84" t="e">
        <f>IF(VLOOKUP($D$1,ورقة4!$A$2:$AW$8486,14,0)=0,"",(VLOOKUP($D$1,ورقة4!$A$2:$AW$8486,14,0)))</f>
        <v>#N/A</v>
      </c>
      <c r="BS19" s="67" t="e">
        <f t="shared" ref="BS19:BS24" si="18">IF(BR19="م",BL19,"")</f>
        <v>#N/A</v>
      </c>
      <c r="BT19" s="82" t="e">
        <f>IF(BR19="","",BL19)</f>
        <v>#N/A</v>
      </c>
      <c r="BX19" s="82"/>
      <c r="BY19" s="82"/>
      <c r="BZ19" s="83"/>
      <c r="CA19" s="83"/>
    </row>
    <row r="20" spans="1:79" ht="23.25" customHeight="1" thickTop="1" x14ac:dyDescent="0.25">
      <c r="C20" s="86">
        <f t="shared" si="14"/>
        <v>0</v>
      </c>
      <c r="D20" s="86">
        <f t="shared" si="8"/>
        <v>0</v>
      </c>
      <c r="E20" s="92">
        <f t="shared" si="9"/>
        <v>0</v>
      </c>
      <c r="F20" s="86" t="str">
        <f t="shared" si="11"/>
        <v/>
      </c>
      <c r="G20" s="190" t="str">
        <f t="shared" si="4"/>
        <v/>
      </c>
      <c r="H20" s="190" t="str">
        <f t="shared" si="6"/>
        <v/>
      </c>
      <c r="I20" s="191" t="b">
        <f t="shared" si="10"/>
        <v>0</v>
      </c>
      <c r="J20" s="102" t="str">
        <f t="shared" si="12"/>
        <v/>
      </c>
      <c r="K20" s="291" t="str">
        <f>IFERROR(VLOOKUP(H20,$BL$4:$BN$54,3,0),"")</f>
        <v/>
      </c>
      <c r="L20" s="292"/>
      <c r="M20" s="292"/>
      <c r="N20" s="292"/>
      <c r="O20" s="292"/>
      <c r="P20" s="292"/>
      <c r="Q20" s="292"/>
      <c r="R20" s="293"/>
      <c r="S20" s="103" t="str">
        <f t="shared" si="5"/>
        <v/>
      </c>
      <c r="T20" s="105"/>
      <c r="AC20" s="266" t="e">
        <f>'إدخال البيانات'!F1</f>
        <v>#N/A</v>
      </c>
      <c r="AD20" s="266"/>
      <c r="AE20" s="266"/>
      <c r="AF20" s="266"/>
      <c r="AG20" s="266"/>
      <c r="AH20" s="266"/>
      <c r="AI20" s="266"/>
      <c r="AJ20" s="266"/>
      <c r="AK20" s="90"/>
      <c r="BK20" s="82" t="e">
        <f t="shared" si="1"/>
        <v>#N/A</v>
      </c>
      <c r="BL20" s="82">
        <v>16</v>
      </c>
      <c r="BM20" s="68">
        <v>12</v>
      </c>
      <c r="BN20" s="68" t="s">
        <v>158</v>
      </c>
      <c r="BO20" s="87" t="s">
        <v>157</v>
      </c>
      <c r="BP20" s="87" t="s">
        <v>126</v>
      </c>
      <c r="BQ20" s="82" t="str">
        <f t="shared" si="13"/>
        <v/>
      </c>
      <c r="BR20" s="91" t="e">
        <f>IF(VLOOKUP($D$1,ورقة4!$A$2:$AW$8486,15,0)=0,"",(VLOOKUP($D$1,ورقة4!$A$2:$AW$8486,15,0)))</f>
        <v>#N/A</v>
      </c>
      <c r="BS20" s="67" t="e">
        <f t="shared" si="18"/>
        <v>#N/A</v>
      </c>
      <c r="BT20" s="82" t="e">
        <f t="shared" ref="BT20:BT24" si="19">IF(BR20="","",BL20)</f>
        <v>#N/A</v>
      </c>
      <c r="BX20" s="68"/>
      <c r="BY20" s="82"/>
      <c r="BZ20" s="83"/>
      <c r="CA20" s="83"/>
    </row>
    <row r="21" spans="1:79" ht="23.25" customHeight="1" x14ac:dyDescent="0.25">
      <c r="A21" s="86" t="str">
        <f t="shared" ref="A21:A22" si="20">IFERROR(SMALL($BS$4:$BS$42,BL18),"")</f>
        <v/>
      </c>
      <c r="B21" s="86">
        <f t="shared" ref="B21:B22" si="21">IF(OR(A21=1,A21=8,A21=14,A21=21,A21=27,A21=33,A21=""),0,1)</f>
        <v>0</v>
      </c>
      <c r="C21" s="86">
        <f t="shared" si="14"/>
        <v>0</v>
      </c>
      <c r="D21" s="86">
        <f t="shared" si="8"/>
        <v>0</v>
      </c>
      <c r="E21" s="92">
        <f t="shared" si="9"/>
        <v>0</v>
      </c>
      <c r="F21" s="86" t="str">
        <f t="shared" si="11"/>
        <v/>
      </c>
      <c r="G21" s="190" t="str">
        <f t="shared" si="4"/>
        <v/>
      </c>
      <c r="H21" s="190" t="str">
        <f t="shared" si="6"/>
        <v/>
      </c>
      <c r="I21" s="191" t="b">
        <f t="shared" si="10"/>
        <v>0</v>
      </c>
      <c r="J21" s="102" t="str">
        <f t="shared" si="12"/>
        <v/>
      </c>
      <c r="K21" s="291" t="str">
        <f t="shared" si="7"/>
        <v/>
      </c>
      <c r="L21" s="292"/>
      <c r="M21" s="292"/>
      <c r="N21" s="292"/>
      <c r="O21" s="292"/>
      <c r="P21" s="292"/>
      <c r="Q21" s="292"/>
      <c r="R21" s="293"/>
      <c r="S21" s="103" t="str">
        <f t="shared" si="5"/>
        <v/>
      </c>
      <c r="T21" s="105"/>
      <c r="AK21" s="90"/>
      <c r="BK21" s="82" t="e">
        <f t="shared" si="1"/>
        <v>#N/A</v>
      </c>
      <c r="BL21" s="68">
        <v>17</v>
      </c>
      <c r="BM21" s="68">
        <v>13</v>
      </c>
      <c r="BN21" s="68" t="s">
        <v>159</v>
      </c>
      <c r="BO21" s="87" t="s">
        <v>157</v>
      </c>
      <c r="BP21" s="87" t="s">
        <v>126</v>
      </c>
      <c r="BQ21" s="82" t="str">
        <f t="shared" si="13"/>
        <v/>
      </c>
      <c r="BR21" s="91" t="e">
        <f>IF(VLOOKUP($D$1,ورقة4!$A$2:$AW$8486,16,0)=0,"",(VLOOKUP($D$1,ورقة4!$A$2:$AW$8486,16,0)))</f>
        <v>#N/A</v>
      </c>
      <c r="BS21" s="67" t="e">
        <f t="shared" si="18"/>
        <v>#N/A</v>
      </c>
      <c r="BT21" s="82" t="e">
        <f t="shared" si="19"/>
        <v>#N/A</v>
      </c>
      <c r="BX21" s="82"/>
      <c r="BY21" s="82"/>
      <c r="BZ21" s="83"/>
      <c r="CA21" s="83"/>
    </row>
    <row r="22" spans="1:79" ht="23.25" customHeight="1" x14ac:dyDescent="0.25">
      <c r="A22" s="86" t="str">
        <f t="shared" si="20"/>
        <v/>
      </c>
      <c r="B22" s="86">
        <f t="shared" si="21"/>
        <v>0</v>
      </c>
      <c r="C22" s="86">
        <f t="shared" si="14"/>
        <v>0</v>
      </c>
      <c r="D22" s="86">
        <f t="shared" si="8"/>
        <v>0</v>
      </c>
      <c r="E22" s="92">
        <f t="shared" si="9"/>
        <v>0</v>
      </c>
      <c r="F22" s="86" t="str">
        <f t="shared" si="11"/>
        <v/>
      </c>
      <c r="G22" s="190" t="str">
        <f t="shared" si="4"/>
        <v/>
      </c>
      <c r="H22" s="190" t="str">
        <f t="shared" si="6"/>
        <v/>
      </c>
      <c r="I22" s="191" t="b">
        <f t="shared" si="10"/>
        <v>0</v>
      </c>
      <c r="J22" s="102" t="str">
        <f t="shared" si="12"/>
        <v/>
      </c>
      <c r="K22" s="291" t="str">
        <f t="shared" si="7"/>
        <v/>
      </c>
      <c r="L22" s="292"/>
      <c r="M22" s="292"/>
      <c r="N22" s="292"/>
      <c r="O22" s="292"/>
      <c r="P22" s="292"/>
      <c r="Q22" s="292"/>
      <c r="R22" s="293"/>
      <c r="S22" s="103" t="str">
        <f t="shared" si="5"/>
        <v/>
      </c>
      <c r="T22" s="105"/>
      <c r="AK22" s="90"/>
      <c r="BK22" s="82" t="e">
        <f t="shared" si="1"/>
        <v>#N/A</v>
      </c>
      <c r="BL22" s="82">
        <v>18</v>
      </c>
      <c r="BM22" s="68">
        <v>14</v>
      </c>
      <c r="BN22" s="68" t="s">
        <v>160</v>
      </c>
      <c r="BO22" s="87" t="s">
        <v>157</v>
      </c>
      <c r="BP22" s="87" t="s">
        <v>126</v>
      </c>
      <c r="BQ22" s="82" t="str">
        <f t="shared" si="13"/>
        <v/>
      </c>
      <c r="BR22" s="91" t="e">
        <f>IF(VLOOKUP($D$1,ورقة4!$A$2:$AW$8486,17,0)=0,"",(VLOOKUP($D$1,ورقة4!$A$2:$AW$8486,17,0)))</f>
        <v>#N/A</v>
      </c>
      <c r="BS22" s="67" t="e">
        <f t="shared" si="18"/>
        <v>#N/A</v>
      </c>
      <c r="BT22" s="82" t="e">
        <f t="shared" si="19"/>
        <v>#N/A</v>
      </c>
      <c r="BX22" s="68"/>
      <c r="BY22" s="82"/>
      <c r="BZ22" s="83"/>
      <c r="CA22" s="83"/>
    </row>
    <row r="23" spans="1:79" ht="23.25" customHeight="1" x14ac:dyDescent="0.25">
      <c r="B23" s="154"/>
      <c r="C23" s="86">
        <f t="shared" si="14"/>
        <v>0</v>
      </c>
      <c r="D23" s="86">
        <f t="shared" si="8"/>
        <v>0</v>
      </c>
      <c r="E23" s="92">
        <f t="shared" si="9"/>
        <v>0</v>
      </c>
      <c r="F23" s="86" t="str">
        <f t="shared" si="11"/>
        <v/>
      </c>
      <c r="G23" s="190" t="str">
        <f t="shared" si="4"/>
        <v/>
      </c>
      <c r="H23" s="190" t="str">
        <f t="shared" si="6"/>
        <v/>
      </c>
      <c r="I23" s="191" t="b">
        <f t="shared" si="10"/>
        <v>0</v>
      </c>
      <c r="J23" s="102" t="str">
        <f t="shared" si="12"/>
        <v/>
      </c>
      <c r="K23" s="291" t="str">
        <f t="shared" si="7"/>
        <v/>
      </c>
      <c r="L23" s="292"/>
      <c r="M23" s="292"/>
      <c r="N23" s="292"/>
      <c r="O23" s="292"/>
      <c r="P23" s="292"/>
      <c r="Q23" s="292"/>
      <c r="R23" s="293"/>
      <c r="S23" s="103" t="str">
        <f t="shared" si="5"/>
        <v/>
      </c>
      <c r="T23" s="105"/>
      <c r="AB23" s="32"/>
      <c r="AD23" s="86">
        <v>1</v>
      </c>
      <c r="AE23" s="92" t="e">
        <f>VLOOKUP(AD23,$C$10:$E$26,3,0)</f>
        <v>#N/A</v>
      </c>
      <c r="AK23" s="90"/>
      <c r="BK23" s="82" t="e">
        <f t="shared" si="1"/>
        <v>#N/A</v>
      </c>
      <c r="BL23" s="68">
        <v>19</v>
      </c>
      <c r="BM23" s="68">
        <v>15</v>
      </c>
      <c r="BN23" s="68" t="str">
        <f>IF(V10=BT1,"التمويل باللغة الإنكليزية","التمويل باللغة الفرنسية")</f>
        <v>التمويل باللغة الإنكليزية</v>
      </c>
      <c r="BO23" s="87" t="s">
        <v>157</v>
      </c>
      <c r="BP23" s="87" t="s">
        <v>126</v>
      </c>
      <c r="BQ23" s="82" t="str">
        <f t="shared" si="13"/>
        <v/>
      </c>
      <c r="BR23" s="91" t="e">
        <f>IF(VLOOKUP($D$1,ورقة4!$A$2:$AW$8486,18,0)=0,"",(VLOOKUP($D$1,ورقة4!$A$2:$AW$8486,18,0)))</f>
        <v>#N/A</v>
      </c>
      <c r="BS23" s="67" t="e">
        <f t="shared" si="18"/>
        <v>#N/A</v>
      </c>
      <c r="BT23" s="82" t="e">
        <f t="shared" si="19"/>
        <v>#N/A</v>
      </c>
      <c r="BU23" s="68"/>
      <c r="BV23" s="68"/>
      <c r="BX23" s="82"/>
      <c r="BY23" s="82"/>
      <c r="BZ23" s="83"/>
      <c r="CA23" s="83"/>
    </row>
    <row r="24" spans="1:79" ht="23.25" customHeight="1" thickBot="1" x14ac:dyDescent="0.3">
      <c r="B24" s="154"/>
      <c r="C24" s="86">
        <f t="shared" si="14"/>
        <v>0</v>
      </c>
      <c r="D24" s="86">
        <f t="shared" si="8"/>
        <v>0</v>
      </c>
      <c r="E24" s="92">
        <f t="shared" si="9"/>
        <v>0</v>
      </c>
      <c r="F24" s="86" t="str">
        <f t="shared" si="11"/>
        <v/>
      </c>
      <c r="G24" s="190" t="str">
        <f t="shared" si="4"/>
        <v/>
      </c>
      <c r="H24" s="190" t="str">
        <f t="shared" si="6"/>
        <v/>
      </c>
      <c r="I24" s="191" t="b">
        <f t="shared" si="10"/>
        <v>0</v>
      </c>
      <c r="J24" s="102" t="str">
        <f t="shared" si="12"/>
        <v/>
      </c>
      <c r="K24" s="291" t="str">
        <f t="shared" si="7"/>
        <v/>
      </c>
      <c r="L24" s="292"/>
      <c r="M24" s="292"/>
      <c r="N24" s="292"/>
      <c r="O24" s="292"/>
      <c r="P24" s="292"/>
      <c r="Q24" s="292"/>
      <c r="R24" s="293"/>
      <c r="S24" s="103" t="str">
        <f t="shared" si="5"/>
        <v/>
      </c>
      <c r="T24" s="105"/>
      <c r="AB24" s="32"/>
      <c r="AD24" s="86">
        <v>2</v>
      </c>
      <c r="AE24" s="92" t="e">
        <f>VLOOKUP(AD24,$C$10:$E$26,3,0)</f>
        <v>#N/A</v>
      </c>
      <c r="AK24" s="90"/>
      <c r="BK24" s="82" t="e">
        <f t="shared" si="1"/>
        <v>#N/A</v>
      </c>
      <c r="BL24" s="82">
        <v>20</v>
      </c>
      <c r="BM24" s="68">
        <v>302</v>
      </c>
      <c r="BN24" s="68" t="str">
        <f>IF(V10=BT1,"اللغة الإنكليزية (2)","اللغة الفرنسية (2)")</f>
        <v>اللغة الإنكليزية (2)</v>
      </c>
      <c r="BO24" s="87" t="s">
        <v>157</v>
      </c>
      <c r="BP24" s="87" t="s">
        <v>126</v>
      </c>
      <c r="BQ24" s="82" t="str">
        <f t="shared" si="13"/>
        <v/>
      </c>
      <c r="BR24" s="93" t="e">
        <f>IF(VLOOKUP($D$1,ورقة4!$A$2:$AW$8486,19,0)=0,"",(VLOOKUP($D$1,ورقة4!$A$2:$AW$8486,19,0)))</f>
        <v>#N/A</v>
      </c>
      <c r="BS24" s="67" t="e">
        <f t="shared" si="18"/>
        <v>#N/A</v>
      </c>
      <c r="BT24" s="82" t="e">
        <f t="shared" si="19"/>
        <v>#N/A</v>
      </c>
      <c r="BX24" s="68"/>
      <c r="BY24" s="82"/>
      <c r="BZ24" s="83"/>
      <c r="CA24" s="83"/>
    </row>
    <row r="25" spans="1:79" ht="23.25" customHeight="1" thickBot="1" x14ac:dyDescent="0.3">
      <c r="B25" s="154"/>
      <c r="C25" s="86">
        <f t="shared" si="14"/>
        <v>0</v>
      </c>
      <c r="D25" s="86">
        <f t="shared" si="8"/>
        <v>0</v>
      </c>
      <c r="E25" s="92">
        <f t="shared" si="9"/>
        <v>0</v>
      </c>
      <c r="F25" s="86" t="str">
        <f t="shared" si="11"/>
        <v/>
      </c>
      <c r="G25" s="190" t="str">
        <f t="shared" si="4"/>
        <v/>
      </c>
      <c r="H25" s="190" t="str">
        <f t="shared" si="6"/>
        <v/>
      </c>
      <c r="I25" s="191" t="b">
        <f t="shared" si="10"/>
        <v>0</v>
      </c>
      <c r="J25" s="102" t="str">
        <f t="shared" si="12"/>
        <v/>
      </c>
      <c r="K25" s="291" t="str">
        <f t="shared" si="7"/>
        <v/>
      </c>
      <c r="L25" s="292"/>
      <c r="M25" s="292"/>
      <c r="N25" s="292"/>
      <c r="O25" s="292"/>
      <c r="P25" s="292"/>
      <c r="Q25" s="292"/>
      <c r="R25" s="293"/>
      <c r="S25" s="103" t="str">
        <f t="shared" si="5"/>
        <v/>
      </c>
      <c r="T25" s="105"/>
      <c r="AB25" s="32"/>
      <c r="AE25" s="92" t="e">
        <f>SUM(AE23:AE24)</f>
        <v>#N/A</v>
      </c>
      <c r="AK25" s="38"/>
      <c r="BK25" s="82" t="str">
        <f t="shared" si="1"/>
        <v/>
      </c>
      <c r="BL25" s="68">
        <v>21</v>
      </c>
      <c r="BM25" s="68"/>
      <c r="BN25" s="82" t="s">
        <v>161</v>
      </c>
      <c r="BQ25" s="82"/>
      <c r="BR25" s="94"/>
      <c r="BS25" s="67" t="e">
        <f>IF(AND(BS26="",BS27="",BS28="",BS29="",BS30=""),"",BL25)</f>
        <v>#N/A</v>
      </c>
      <c r="BT25" s="82" t="e">
        <f>IF(AND(BT26="",BT27="",BT28="",BT29="",BT30=""),"",BL25)</f>
        <v>#N/A</v>
      </c>
      <c r="BX25" s="82"/>
      <c r="BY25" s="82"/>
      <c r="BZ25" s="83"/>
      <c r="CA25" s="83"/>
    </row>
    <row r="26" spans="1:79" ht="23.25" customHeight="1" x14ac:dyDescent="0.25">
      <c r="B26" s="154"/>
      <c r="C26" s="86">
        <f t="shared" si="14"/>
        <v>0</v>
      </c>
      <c r="D26" s="86">
        <f t="shared" si="8"/>
        <v>0</v>
      </c>
      <c r="E26" s="92">
        <f t="shared" si="9"/>
        <v>0</v>
      </c>
      <c r="F26" s="86" t="str">
        <f t="shared" si="11"/>
        <v/>
      </c>
      <c r="G26" s="190" t="str">
        <f t="shared" si="4"/>
        <v/>
      </c>
      <c r="H26" s="190" t="str">
        <f t="shared" si="6"/>
        <v/>
      </c>
      <c r="I26" s="191" t="b">
        <f t="shared" si="10"/>
        <v>0</v>
      </c>
      <c r="J26" s="102" t="str">
        <f t="shared" si="12"/>
        <v/>
      </c>
      <c r="K26" s="291" t="str">
        <f t="shared" si="7"/>
        <v/>
      </c>
      <c r="L26" s="292"/>
      <c r="M26" s="292"/>
      <c r="N26" s="292"/>
      <c r="O26" s="292"/>
      <c r="P26" s="292"/>
      <c r="Q26" s="292"/>
      <c r="R26" s="293"/>
      <c r="S26" s="103" t="str">
        <f t="shared" si="5"/>
        <v/>
      </c>
      <c r="T26" s="105"/>
      <c r="AB26" s="32"/>
      <c r="AE26" s="95" t="e">
        <f>AH12-(AE23+AE24)</f>
        <v>#N/A</v>
      </c>
      <c r="BK26" s="82" t="e">
        <f t="shared" si="1"/>
        <v>#N/A</v>
      </c>
      <c r="BL26" s="82">
        <v>22</v>
      </c>
      <c r="BM26" s="68">
        <v>16</v>
      </c>
      <c r="BN26" s="68" t="s">
        <v>162</v>
      </c>
      <c r="BO26" s="87" t="s">
        <v>157</v>
      </c>
      <c r="BP26" s="87" t="s">
        <v>145</v>
      </c>
      <c r="BQ26" s="82" t="str">
        <f>IFERROR(VLOOKUP(BN26,$K$9:$T$21,10,0),"")</f>
        <v/>
      </c>
      <c r="BR26" s="96" t="e">
        <f>IF(VLOOKUP($D$1,ورقة4!$A$2:$AW$8486,20,0)=0,"",(VLOOKUP($D$1,ورقة4!$A$2:$AW$8486,20,0)))</f>
        <v>#N/A</v>
      </c>
      <c r="BS26" s="67" t="e">
        <f>IF(BR26="م",BL26,"")</f>
        <v>#N/A</v>
      </c>
      <c r="BT26" s="82" t="e">
        <f>IF(BR26="","",BL26)</f>
        <v>#N/A</v>
      </c>
      <c r="BX26" s="68"/>
      <c r="BY26" s="82"/>
    </row>
    <row r="27" spans="1:79" ht="23.25" customHeight="1" x14ac:dyDescent="0.25">
      <c r="A27" s="86" t="e">
        <f>IF(VLOOKUP($D$1,ورقة2!$A$2:$W$9594,18,0)="منقطع",1,"")</f>
        <v>#N/A</v>
      </c>
      <c r="B27" s="38" t="s">
        <v>163</v>
      </c>
      <c r="C27" s="86">
        <f t="shared" si="14"/>
        <v>0</v>
      </c>
      <c r="D27" s="86">
        <f t="shared" si="8"/>
        <v>0</v>
      </c>
      <c r="E27" s="92">
        <f t="shared" si="9"/>
        <v>0</v>
      </c>
      <c r="F27" s="86" t="str">
        <f t="shared" si="11"/>
        <v/>
      </c>
      <c r="G27" s="190" t="str">
        <f t="shared" si="4"/>
        <v/>
      </c>
      <c r="H27" s="190" t="str">
        <f t="shared" si="6"/>
        <v/>
      </c>
      <c r="I27" s="191" t="b">
        <f t="shared" si="10"/>
        <v>0</v>
      </c>
      <c r="J27" s="106" t="str">
        <f t="shared" si="12"/>
        <v/>
      </c>
      <c r="K27" s="291" t="str">
        <f t="shared" si="7"/>
        <v/>
      </c>
      <c r="L27" s="292"/>
      <c r="M27" s="292"/>
      <c r="N27" s="292"/>
      <c r="O27" s="292"/>
      <c r="P27" s="292"/>
      <c r="Q27" s="292"/>
      <c r="R27" s="293"/>
      <c r="S27" s="107" t="str">
        <f t="shared" si="5"/>
        <v/>
      </c>
      <c r="T27" s="105"/>
      <c r="U27" s="33"/>
      <c r="V27" s="33"/>
      <c r="W27" s="52"/>
      <c r="X27" s="52"/>
      <c r="Y27" s="52"/>
      <c r="Z27" s="33"/>
      <c r="AA27" s="97"/>
      <c r="AB27" s="33"/>
      <c r="BK27" s="82" t="e">
        <f t="shared" si="1"/>
        <v>#N/A</v>
      </c>
      <c r="BL27" s="68">
        <v>23</v>
      </c>
      <c r="BM27" s="68">
        <v>17</v>
      </c>
      <c r="BN27" s="68" t="s">
        <v>164</v>
      </c>
      <c r="BO27" s="87" t="s">
        <v>157</v>
      </c>
      <c r="BP27" s="87" t="s">
        <v>145</v>
      </c>
      <c r="BQ27" s="82" t="str">
        <f>IFERROR(VLOOKUP(BN27,$K$9:$T$21,10,0),"")</f>
        <v/>
      </c>
      <c r="BR27" s="91" t="e">
        <f>IF(VLOOKUP($D$1,ورقة4!$A$2:$AW$8486,21,0)=0,"",(VLOOKUP($D$1,ورقة4!$A$2:$AW$8486,21,0)))</f>
        <v>#N/A</v>
      </c>
      <c r="BS27" s="67" t="e">
        <f>IF(BR27="م",BL27,"")</f>
        <v>#N/A</v>
      </c>
      <c r="BT27" s="82" t="e">
        <f t="shared" ref="BT27:BT36" si="22">IF(BR27="","",BL27)</f>
        <v>#N/A</v>
      </c>
      <c r="BX27" s="82"/>
      <c r="BY27" s="82"/>
    </row>
    <row r="28" spans="1:79" ht="23.25" customHeight="1" thickBot="1" x14ac:dyDescent="0.3">
      <c r="A28" s="86" t="e">
        <f>IF(VLOOKUP($D$1,ورقة2!$A$2:$W$9594,19,0)="منقطع",2,"")</f>
        <v>#N/A</v>
      </c>
      <c r="C28" s="86" t="s">
        <v>165</v>
      </c>
      <c r="F28" s="86" t="str">
        <f t="shared" si="11"/>
        <v/>
      </c>
      <c r="G28" s="190" t="str">
        <f t="shared" ref="G28" si="23">IFERROR(SMALL($BT$5:$BT$54,BL24),"")</f>
        <v/>
      </c>
      <c r="H28" s="190" t="str">
        <f t="shared" ref="H28" si="24">G28</f>
        <v/>
      </c>
      <c r="I28" s="191" t="b">
        <f t="shared" si="10"/>
        <v>0</v>
      </c>
      <c r="J28" s="106" t="str">
        <f t="shared" ref="J28" si="25">IF(IFERROR(VLOOKUP(H28,$BL$4:$BN$54,2,0),"")=0,"",IFERROR(VLOOKUP(H28,$BL$4:$BN$54,2,0),""))</f>
        <v/>
      </c>
      <c r="K28" s="291" t="str">
        <f t="shared" ref="K28" si="26">IFERROR(VLOOKUP(H28,$BL$4:$BN$54,3,0),"")</f>
        <v/>
      </c>
      <c r="L28" s="292"/>
      <c r="M28" s="292"/>
      <c r="N28" s="292"/>
      <c r="O28" s="292"/>
      <c r="P28" s="292"/>
      <c r="Q28" s="292"/>
      <c r="R28" s="293"/>
      <c r="S28" s="107" t="str">
        <f t="shared" ref="S28" si="27">IFERROR(IF(AND($D$2="الأولى حديث",G28&gt;7,$BZ$25&gt;6),"",IF(VLOOKUP(K28,$BN$5:$BR$54,5,0)=0,"",VLOOKUP(K28,$BN$5:$BR$54,5,0))),"")</f>
        <v/>
      </c>
      <c r="T28" s="105"/>
      <c r="U28" s="33"/>
      <c r="V28" s="33"/>
      <c r="W28" s="52"/>
      <c r="X28" s="52"/>
      <c r="Y28" s="52"/>
      <c r="Z28" s="33"/>
      <c r="AA28" s="98"/>
      <c r="AB28" s="33"/>
      <c r="BK28" s="82" t="e">
        <f t="shared" si="1"/>
        <v>#N/A</v>
      </c>
      <c r="BL28" s="82">
        <v>24</v>
      </c>
      <c r="BM28" s="68">
        <v>18</v>
      </c>
      <c r="BN28" s="68" t="s">
        <v>166</v>
      </c>
      <c r="BO28" s="87" t="s">
        <v>157</v>
      </c>
      <c r="BP28" s="87" t="s">
        <v>145</v>
      </c>
      <c r="BQ28" s="82" t="str">
        <f>IFERROR(VLOOKUP(BN28,$K$9:$T$21,10,0),"")</f>
        <v/>
      </c>
      <c r="BR28" s="91" t="e">
        <f>IF(VLOOKUP($D$1,ورقة4!$A$2:$AW$8486,22,0)=0,"",(VLOOKUP($D$1,ورقة4!$A$2:$AW$8486,22,0)))</f>
        <v>#N/A</v>
      </c>
      <c r="BS28" s="67" t="e">
        <f>IF(BR28="م",BL28,"")</f>
        <v>#N/A</v>
      </c>
      <c r="BT28" s="82" t="e">
        <f t="shared" si="22"/>
        <v>#N/A</v>
      </c>
      <c r="BX28" s="68"/>
      <c r="BY28" s="82"/>
    </row>
    <row r="29" spans="1:79" ht="23.25" customHeight="1" thickTop="1" thickBot="1" x14ac:dyDescent="0.3">
      <c r="A29" s="86" t="e">
        <f>IF(VLOOKUP($D$1,ورقة2!$A$2:$W$9594,20,0)="منقطع",3,"")</f>
        <v>#N/A</v>
      </c>
      <c r="C29" s="86" t="s">
        <v>167</v>
      </c>
      <c r="G29" s="190" t="str">
        <f t="shared" ref="G29" si="28">IFERROR(SMALL($BT$5:$BT$54,BL25),"")</f>
        <v/>
      </c>
      <c r="H29" s="190" t="str">
        <f t="shared" ref="H29" si="29">G29</f>
        <v/>
      </c>
      <c r="I29" s="191" t="b">
        <f t="shared" si="10"/>
        <v>0</v>
      </c>
      <c r="J29" s="108"/>
      <c r="K29" s="108"/>
      <c r="L29" s="109"/>
      <c r="M29" s="109"/>
      <c r="N29" s="52"/>
      <c r="O29" s="52"/>
      <c r="P29" s="52"/>
      <c r="Q29" s="52"/>
      <c r="R29" s="108"/>
      <c r="S29" s="108"/>
      <c r="T29" s="105"/>
      <c r="BK29" s="82" t="e">
        <f t="shared" si="1"/>
        <v>#N/A</v>
      </c>
      <c r="BL29" s="68">
        <v>25</v>
      </c>
      <c r="BM29" s="68">
        <v>19</v>
      </c>
      <c r="BN29" s="68" t="s">
        <v>168</v>
      </c>
      <c r="BO29" s="87" t="s">
        <v>157</v>
      </c>
      <c r="BP29" s="87" t="s">
        <v>145</v>
      </c>
      <c r="BQ29" s="82" t="str">
        <f>IFERROR(VLOOKUP(BN29,$K$9:$T$21,10,0),"")</f>
        <v/>
      </c>
      <c r="BR29" s="91" t="e">
        <f>IF(VLOOKUP($D$1,ورقة4!$A$2:$AW$8486,23,0)=0,"",(VLOOKUP($D$1,ورقة4!$A$2:$AW$8486,23,0)))</f>
        <v>#N/A</v>
      </c>
      <c r="BS29" s="67" t="e">
        <f>IF(BR29="م",BL29,"")</f>
        <v>#N/A</v>
      </c>
      <c r="BT29" s="82" t="e">
        <f t="shared" si="22"/>
        <v>#N/A</v>
      </c>
      <c r="BX29" s="82"/>
      <c r="BY29" s="82"/>
    </row>
    <row r="30" spans="1:79" ht="23.25" customHeight="1" thickTop="1" thickBot="1" x14ac:dyDescent="0.3">
      <c r="A30" s="85" t="e">
        <f>IF(VLOOKUP($D$1,ورقة2!$A$2:$W$9594,21,0)="منقطع",4,"")</f>
        <v>#N/A</v>
      </c>
      <c r="B30" s="85"/>
      <c r="C30" s="85"/>
      <c r="D30" s="85"/>
      <c r="E30" s="85"/>
      <c r="F30" s="85"/>
      <c r="G30" s="85"/>
      <c r="I30" s="85"/>
      <c r="J30" s="108"/>
      <c r="K30" s="108"/>
      <c r="L30" s="52"/>
      <c r="M30" s="52"/>
      <c r="N30" s="52"/>
      <c r="O30" s="52"/>
      <c r="P30" s="52"/>
      <c r="Q30" s="110"/>
      <c r="R30" s="108"/>
      <c r="S30" s="108"/>
      <c r="T30" s="105"/>
      <c r="U30" s="34"/>
      <c r="V30" s="34"/>
      <c r="W30" s="34"/>
      <c r="X30" s="34"/>
      <c r="Y30" s="34"/>
      <c r="Z30" s="59"/>
      <c r="AA30" s="33"/>
      <c r="AB30" s="33"/>
      <c r="BC30" s="81"/>
      <c r="BK30" s="82" t="e">
        <f t="shared" si="1"/>
        <v>#N/A</v>
      </c>
      <c r="BL30" s="82">
        <v>26</v>
      </c>
      <c r="BM30" s="68">
        <v>20</v>
      </c>
      <c r="BN30" s="68" t="s">
        <v>169</v>
      </c>
      <c r="BO30" s="87" t="s">
        <v>157</v>
      </c>
      <c r="BP30" s="87" t="s">
        <v>145</v>
      </c>
      <c r="BQ30" s="82" t="str">
        <f>IFERROR(VLOOKUP(BN30,$K$9:$T$21,10,0),"")</f>
        <v/>
      </c>
      <c r="BR30" s="93" t="e">
        <f>IF(VLOOKUP($D$1,ورقة4!$A$2:$AW$8486,24,0)=0,"",(VLOOKUP($D$1,ورقة4!$A$2:$AW$8486,24,0)))</f>
        <v>#N/A</v>
      </c>
      <c r="BS30" s="67" t="e">
        <f>IF(BR30="م",BL30,"")</f>
        <v>#N/A</v>
      </c>
      <c r="BT30" s="82" t="e">
        <f t="shared" si="22"/>
        <v>#N/A</v>
      </c>
      <c r="BX30" s="82"/>
      <c r="BY30" s="82"/>
    </row>
    <row r="31" spans="1:79" ht="23.25" customHeight="1" thickTop="1" thickBot="1" x14ac:dyDescent="0.3">
      <c r="A31" s="85" t="e">
        <f>IF(VLOOKUP($D$1,ورقة2!$A$2:$W$9594,22,0)="منقطع",5,"")</f>
        <v>#N/A</v>
      </c>
      <c r="B31" s="85"/>
      <c r="C31" s="85"/>
      <c r="D31" s="85"/>
      <c r="E31" s="85"/>
      <c r="F31" s="85"/>
      <c r="G31" s="85"/>
      <c r="J31" s="108"/>
      <c r="K31" s="108"/>
      <c r="L31" s="52"/>
      <c r="M31" s="52"/>
      <c r="N31" s="52"/>
      <c r="O31" s="52"/>
      <c r="P31" s="52"/>
      <c r="Q31" s="110"/>
      <c r="R31" s="108"/>
      <c r="S31" s="108"/>
      <c r="T31" s="104"/>
      <c r="U31" s="34"/>
      <c r="V31" s="34"/>
      <c r="W31" s="34"/>
      <c r="X31" s="34"/>
      <c r="Y31" s="34"/>
      <c r="Z31" s="59"/>
      <c r="AA31" s="33"/>
      <c r="AB31" s="33"/>
      <c r="BC31" s="81"/>
      <c r="BK31" s="82" t="str">
        <f t="shared" si="1"/>
        <v/>
      </c>
      <c r="BL31" s="82">
        <v>27</v>
      </c>
      <c r="BM31" s="68"/>
      <c r="BN31" s="82" t="s">
        <v>170</v>
      </c>
      <c r="BQ31" s="82"/>
      <c r="BR31" s="94"/>
      <c r="BS31" s="67" t="e">
        <f>IF(AND(BS32="",BS33="",BS34="",BS35="",BS36=""),"",BL31)</f>
        <v>#N/A</v>
      </c>
      <c r="BT31" s="82" t="e">
        <f>IF(AND(BT32="",BT33="",BT34="",BT35="",BT36=""),"",BL31)</f>
        <v>#N/A</v>
      </c>
      <c r="BX31" s="82"/>
      <c r="BY31" s="82"/>
    </row>
    <row r="32" spans="1:79" ht="23.25" customHeight="1" thickTop="1" thickBot="1" x14ac:dyDescent="0.25">
      <c r="A32" s="85" t="e">
        <f>IF(VLOOKUP($D$1,ورقة2!$A$2:$W$9594,23,0)="منقطع",6,"")</f>
        <v>#N/A</v>
      </c>
      <c r="B32" s="85"/>
      <c r="C32" s="70"/>
      <c r="D32" s="71"/>
      <c r="E32" s="71"/>
      <c r="F32" s="71"/>
      <c r="G32" s="71"/>
      <c r="J32" s="49"/>
      <c r="BC32" s="81"/>
      <c r="BK32" s="82" t="e">
        <f t="shared" si="1"/>
        <v>#N/A</v>
      </c>
      <c r="BL32" s="68">
        <v>28</v>
      </c>
      <c r="BM32" s="68">
        <v>21</v>
      </c>
      <c r="BN32" s="68" t="s">
        <v>171</v>
      </c>
      <c r="BO32" s="87" t="s">
        <v>172</v>
      </c>
      <c r="BP32" s="87" t="s">
        <v>126</v>
      </c>
      <c r="BQ32" s="82" t="str">
        <f>IFERROR(VLOOKUP(BN32,$K$9:$T$21,10,0),"")</f>
        <v/>
      </c>
      <c r="BR32" s="96" t="e">
        <f>IF(VLOOKUP($D$1,ورقة4!$A$2:$AW$8486,25,0)=0,"",(VLOOKUP($D$1,ورقة4!$A$2:$AW$8486,25,0)))</f>
        <v>#N/A</v>
      </c>
      <c r="BS32" s="67" t="e">
        <f>IF(BR32="م",BL32,"")</f>
        <v>#N/A</v>
      </c>
      <c r="BT32" s="82" t="e">
        <f>IF(BR32="","",BL32)</f>
        <v>#N/A</v>
      </c>
      <c r="BX32" s="82"/>
      <c r="BY32" s="82"/>
    </row>
    <row r="33" spans="1:77" ht="23.25" customHeight="1" thickTop="1" thickBot="1" x14ac:dyDescent="0.25">
      <c r="A33" s="85"/>
      <c r="B33" s="85"/>
      <c r="C33" s="70"/>
      <c r="D33" s="71"/>
      <c r="E33" s="71"/>
      <c r="F33" s="71"/>
      <c r="G33" s="71"/>
      <c r="H33" s="85"/>
      <c r="I33" s="85"/>
      <c r="J33" s="49"/>
      <c r="BC33" s="81"/>
      <c r="BK33" s="82" t="e">
        <f t="shared" si="1"/>
        <v>#N/A</v>
      </c>
      <c r="BL33" s="82">
        <v>29</v>
      </c>
      <c r="BM33" s="68">
        <v>22</v>
      </c>
      <c r="BN33" s="68" t="s">
        <v>173</v>
      </c>
      <c r="BO33" s="87" t="s">
        <v>172</v>
      </c>
      <c r="BP33" s="87" t="s">
        <v>126</v>
      </c>
      <c r="BQ33" s="82" t="str">
        <f>IFERROR(VLOOKUP(BN33,$K$9:$T$21,10,0),"")</f>
        <v/>
      </c>
      <c r="BR33" s="91" t="e">
        <f>IF(VLOOKUP($D$1,ورقة4!$A$2:$AW$8486,26,0)=0,"",(VLOOKUP($D$1,ورقة4!$A$2:$AW$8486,26,0)))</f>
        <v>#N/A</v>
      </c>
      <c r="BS33" s="67" t="e">
        <f>IF(BR33="م",BL33,"")</f>
        <v>#N/A</v>
      </c>
      <c r="BT33" s="82" t="e">
        <f t="shared" si="22"/>
        <v>#N/A</v>
      </c>
      <c r="BX33" s="82"/>
      <c r="BY33" s="82"/>
    </row>
    <row r="34" spans="1:77" ht="23.25" customHeight="1" thickTop="1" thickBot="1" x14ac:dyDescent="0.25">
      <c r="A34" s="85"/>
      <c r="B34" s="85"/>
      <c r="C34" s="70"/>
      <c r="D34" s="71"/>
      <c r="E34" s="71"/>
      <c r="F34" s="71"/>
      <c r="G34" s="71"/>
      <c r="H34" s="85"/>
      <c r="I34" s="85"/>
      <c r="J34" s="49"/>
      <c r="L34" s="47"/>
      <c r="M34" s="48"/>
      <c r="N34" s="48"/>
      <c r="O34" s="48"/>
      <c r="BC34" s="81"/>
      <c r="BK34" s="82" t="e">
        <f t="shared" si="1"/>
        <v>#N/A</v>
      </c>
      <c r="BL34" s="68">
        <v>30</v>
      </c>
      <c r="BM34" s="68">
        <v>23</v>
      </c>
      <c r="BN34" s="68" t="s">
        <v>174</v>
      </c>
      <c r="BO34" s="87" t="s">
        <v>172</v>
      </c>
      <c r="BP34" s="87" t="s">
        <v>126</v>
      </c>
      <c r="BQ34" s="82" t="str">
        <f>IFERROR(VLOOKUP(BN34,$K$9:$T$21,10,0),"")</f>
        <v/>
      </c>
      <c r="BR34" s="88" t="e">
        <f>IF(VLOOKUP($D$1,ورقة4!$A$2:$AW$8486,27,0)=0,"",(VLOOKUP($D$1,ورقة4!$A$2:$AW$8486,27,0)))</f>
        <v>#N/A</v>
      </c>
      <c r="BS34" s="67" t="e">
        <f>IF(BR34="م",BL34,"")</f>
        <v>#N/A</v>
      </c>
      <c r="BT34" s="82" t="e">
        <f t="shared" si="22"/>
        <v>#N/A</v>
      </c>
      <c r="BX34" s="82"/>
      <c r="BY34" s="82"/>
    </row>
    <row r="35" spans="1:77" ht="23.25" customHeight="1" thickTop="1" thickBot="1" x14ac:dyDescent="0.25">
      <c r="A35" s="85"/>
      <c r="B35" s="85"/>
      <c r="C35" s="71"/>
      <c r="D35" s="71"/>
      <c r="E35" s="71"/>
      <c r="F35" s="71"/>
      <c r="G35" s="71"/>
      <c r="H35" s="85"/>
      <c r="I35" s="85"/>
      <c r="J35" s="49"/>
      <c r="BC35" s="81"/>
      <c r="BK35" s="82" t="e">
        <f t="shared" si="1"/>
        <v>#N/A</v>
      </c>
      <c r="BL35" s="82">
        <v>31</v>
      </c>
      <c r="BM35" s="68">
        <v>24</v>
      </c>
      <c r="BN35" s="68" t="s">
        <v>175</v>
      </c>
      <c r="BO35" s="87" t="s">
        <v>172</v>
      </c>
      <c r="BP35" s="87" t="s">
        <v>126</v>
      </c>
      <c r="BQ35" s="82" t="str">
        <f>IFERROR(VLOOKUP(BN35,$K$9:$T$21,10,0),"")</f>
        <v/>
      </c>
      <c r="BR35" s="88" t="e">
        <f>IF(VLOOKUP($D$1,ورقة4!$A$2:$AW$8486,28,0)=0,"",(VLOOKUP($D$1,ورقة4!$A$2:$AW$8486,28,0)))</f>
        <v>#N/A</v>
      </c>
      <c r="BS35" s="67" t="e">
        <f>IF(BR35="م",BL35,"")</f>
        <v>#N/A</v>
      </c>
      <c r="BT35" s="82" t="e">
        <f t="shared" si="22"/>
        <v>#N/A</v>
      </c>
      <c r="BX35" s="82"/>
      <c r="BY35" s="82"/>
    </row>
    <row r="36" spans="1:77" ht="23.25" customHeight="1" thickTop="1" thickBot="1" x14ac:dyDescent="0.3">
      <c r="A36" s="85"/>
      <c r="B36" s="69"/>
      <c r="C36" s="69"/>
      <c r="D36" s="69"/>
      <c r="E36" s="69"/>
      <c r="F36" s="69"/>
      <c r="G36" s="69"/>
      <c r="H36" s="69"/>
      <c r="I36" s="69"/>
      <c r="J36" s="38"/>
      <c r="K36" s="38"/>
      <c r="L36" s="38"/>
      <c r="M36" s="38"/>
      <c r="N36" s="38"/>
      <c r="O36" s="38"/>
      <c r="P36" s="38"/>
      <c r="Q36" s="38"/>
      <c r="BC36" s="81"/>
      <c r="BK36" s="82" t="e">
        <f t="shared" si="1"/>
        <v>#N/A</v>
      </c>
      <c r="BL36" s="68">
        <v>32</v>
      </c>
      <c r="BM36" s="68">
        <v>25</v>
      </c>
      <c r="BN36" s="68" t="s">
        <v>176</v>
      </c>
      <c r="BO36" s="87" t="s">
        <v>172</v>
      </c>
      <c r="BP36" s="87" t="s">
        <v>126</v>
      </c>
      <c r="BQ36" s="82" t="str">
        <f>IFERROR(VLOOKUP(BN36,$K$9:$T$21,10,0),"")</f>
        <v/>
      </c>
      <c r="BR36" s="89" t="e">
        <f>IF(VLOOKUP($D$1,ورقة4!$A$2:$AW$8486,29,0)=0,"",(VLOOKUP($D$1,ورقة4!$A$2:$AW$8486,29,0)))</f>
        <v>#N/A</v>
      </c>
      <c r="BS36" s="67" t="e">
        <f>IF(BR36="م",BL36,"")</f>
        <v>#N/A</v>
      </c>
      <c r="BT36" s="82" t="e">
        <f t="shared" si="22"/>
        <v>#N/A</v>
      </c>
      <c r="BX36" s="82"/>
      <c r="BY36" s="82"/>
    </row>
    <row r="37" spans="1:77" ht="23.25" customHeight="1" thickTop="1" thickBot="1" x14ac:dyDescent="0.3">
      <c r="A37" s="85"/>
      <c r="B37" s="69"/>
      <c r="C37" s="69"/>
      <c r="D37" s="69"/>
      <c r="E37" s="69"/>
      <c r="F37" s="69"/>
      <c r="G37" s="69"/>
      <c r="H37" s="69"/>
      <c r="I37" s="69"/>
      <c r="J37" s="38"/>
      <c r="K37" s="38"/>
      <c r="L37" s="38"/>
      <c r="M37" s="38"/>
      <c r="N37" s="38"/>
      <c r="O37" s="38"/>
      <c r="P37" s="38"/>
      <c r="Q37" s="38"/>
      <c r="BC37" s="81"/>
      <c r="BK37" s="82" t="str">
        <f t="shared" si="1"/>
        <v/>
      </c>
      <c r="BL37" s="82">
        <v>33</v>
      </c>
      <c r="BM37" s="68"/>
      <c r="BN37" s="82" t="s">
        <v>177</v>
      </c>
      <c r="BQ37" s="82"/>
      <c r="BR37" s="99"/>
      <c r="BS37" s="67" t="e">
        <f>IF(AND(BS38="",BS39="",BS40="",BS41="",BS42=""),"",BL37)</f>
        <v>#N/A</v>
      </c>
      <c r="BT37" s="82" t="e">
        <f>IF(AND(BT38="",BT39="",BT40="",BT41="",BT42=""),"",BL37)</f>
        <v>#N/A</v>
      </c>
      <c r="BX37" s="82"/>
      <c r="BY37" s="82"/>
    </row>
    <row r="38" spans="1:77" ht="23.25" customHeight="1" thickTop="1" thickBot="1" x14ac:dyDescent="0.25">
      <c r="A38" s="85"/>
      <c r="B38" s="85"/>
      <c r="C38" s="70"/>
      <c r="D38" s="71"/>
      <c r="E38" s="71"/>
      <c r="F38" s="71"/>
      <c r="G38" s="71"/>
      <c r="H38" s="85"/>
      <c r="I38" s="85"/>
      <c r="J38" s="49"/>
      <c r="L38" s="47"/>
      <c r="M38" s="48"/>
      <c r="N38" s="48"/>
      <c r="O38" s="48"/>
      <c r="BC38" s="81"/>
      <c r="BK38" s="82" t="e">
        <f t="shared" si="1"/>
        <v>#N/A</v>
      </c>
      <c r="BL38" s="68">
        <v>34</v>
      </c>
      <c r="BM38" s="68">
        <v>26</v>
      </c>
      <c r="BN38" s="68" t="s">
        <v>178</v>
      </c>
      <c r="BO38" s="87" t="s">
        <v>172</v>
      </c>
      <c r="BP38" s="87" t="s">
        <v>145</v>
      </c>
      <c r="BQ38" s="82" t="str">
        <f>IFERROR(VLOOKUP(BN38,$K$9:$T$21,10,0),"")</f>
        <v/>
      </c>
      <c r="BR38" s="84" t="e">
        <f>IF(VLOOKUP($D$1,ورقة4!$A$2:$AW$8486,30,0)=0,"",(VLOOKUP($D$1,ورقة4!$A$2:$AW$8486,30,0)))</f>
        <v>#N/A</v>
      </c>
      <c r="BS38" s="67" t="e">
        <f t="shared" ref="BS38:BS42" si="30">IF(BR38="م",BL38,"")</f>
        <v>#N/A</v>
      </c>
      <c r="BT38" s="82" t="e">
        <f>IF(BR38="","",BL38)</f>
        <v>#N/A</v>
      </c>
      <c r="BX38" s="82"/>
      <c r="BY38" s="82"/>
    </row>
    <row r="39" spans="1:77" ht="23.25" customHeight="1" thickTop="1" thickBot="1" x14ac:dyDescent="0.25">
      <c r="A39" s="85"/>
      <c r="B39" s="85"/>
      <c r="C39" s="70"/>
      <c r="D39" s="71"/>
      <c r="E39" s="71"/>
      <c r="F39" s="71"/>
      <c r="G39" s="71"/>
      <c r="H39" s="85"/>
      <c r="I39" s="85"/>
      <c r="J39" s="49"/>
      <c r="L39" s="47"/>
      <c r="M39" s="48"/>
      <c r="N39" s="48"/>
      <c r="O39" s="48"/>
      <c r="BC39" s="81"/>
      <c r="BK39" s="82" t="e">
        <f t="shared" si="1"/>
        <v>#N/A</v>
      </c>
      <c r="BL39" s="82">
        <v>35</v>
      </c>
      <c r="BM39" s="68">
        <v>27</v>
      </c>
      <c r="BN39" s="68" t="str">
        <f>IF(V10=BT1,"تحليل مالي باللغة الإنكليزية","تحليل مالي باللغة الفرنسية")</f>
        <v>تحليل مالي باللغة الإنكليزية</v>
      </c>
      <c r="BO39" s="87" t="s">
        <v>172</v>
      </c>
      <c r="BP39" s="87" t="s">
        <v>145</v>
      </c>
      <c r="BQ39" s="82" t="str">
        <f>IFERROR(VLOOKUP(BN39,$K$9:$T$21,10,0),"")</f>
        <v/>
      </c>
      <c r="BR39" s="88" t="e">
        <f>IF(VLOOKUP($D$1,ورقة4!$A$2:$AW$8486,31,0)=0,"",(VLOOKUP($D$1,ورقة4!$A$2:$AW$8486,31,0)))</f>
        <v>#N/A</v>
      </c>
      <c r="BS39" s="67" t="e">
        <f t="shared" si="30"/>
        <v>#N/A</v>
      </c>
      <c r="BT39" s="82" t="e">
        <f t="shared" ref="BT39:BT42" si="31">IF(BR39="","",BL39)</f>
        <v>#N/A</v>
      </c>
      <c r="BU39" s="68"/>
      <c r="BV39" s="68"/>
      <c r="BX39" s="82"/>
      <c r="BY39" s="82"/>
    </row>
    <row r="40" spans="1:77" ht="23.25" customHeight="1" thickTop="1" thickBot="1" x14ac:dyDescent="0.25">
      <c r="A40" s="85"/>
      <c r="B40" s="85"/>
      <c r="C40" s="70"/>
      <c r="D40" s="71"/>
      <c r="E40" s="71"/>
      <c r="F40" s="71"/>
      <c r="G40" s="71"/>
      <c r="H40" s="85"/>
      <c r="I40" s="85"/>
      <c r="J40" s="49"/>
      <c r="L40" s="47"/>
      <c r="M40" s="48"/>
      <c r="N40" s="48"/>
      <c r="O40" s="48"/>
      <c r="BC40" s="81"/>
      <c r="BK40" s="82" t="e">
        <f t="shared" si="1"/>
        <v>#N/A</v>
      </c>
      <c r="BL40" s="68">
        <v>36</v>
      </c>
      <c r="BM40" s="68">
        <v>28</v>
      </c>
      <c r="BN40" s="68" t="s">
        <v>179</v>
      </c>
      <c r="BO40" s="87" t="s">
        <v>172</v>
      </c>
      <c r="BP40" s="87" t="s">
        <v>145</v>
      </c>
      <c r="BQ40" s="82" t="str">
        <f>IFERROR(VLOOKUP(BN40,$K$9:$T$21,10,0),"")</f>
        <v/>
      </c>
      <c r="BR40" s="88" t="e">
        <f>IF(VLOOKUP($D$1,ورقة4!$A$2:$AW$8486,32,0)=0,"",(VLOOKUP($D$1,ورقة4!$A$2:$AW$8486,32,0)))</f>
        <v>#N/A</v>
      </c>
      <c r="BS40" s="67" t="e">
        <f t="shared" si="30"/>
        <v>#N/A</v>
      </c>
      <c r="BT40" s="82" t="e">
        <f t="shared" si="31"/>
        <v>#N/A</v>
      </c>
      <c r="BX40" s="82"/>
      <c r="BY40" s="82"/>
    </row>
    <row r="41" spans="1:77" ht="23.25" customHeight="1" thickTop="1" thickBot="1" x14ac:dyDescent="0.25">
      <c r="A41" s="85"/>
      <c r="B41" s="85"/>
      <c r="C41" s="70"/>
      <c r="D41" s="71"/>
      <c r="E41" s="71"/>
      <c r="F41" s="71"/>
      <c r="G41" s="71"/>
      <c r="H41" s="85"/>
      <c r="I41" s="85"/>
      <c r="J41" s="49"/>
      <c r="L41" s="47"/>
      <c r="M41" s="48"/>
      <c r="N41" s="48"/>
      <c r="O41" s="48"/>
      <c r="BC41" s="81"/>
      <c r="BK41" s="82" t="e">
        <f t="shared" si="1"/>
        <v>#N/A</v>
      </c>
      <c r="BL41" s="82">
        <v>37</v>
      </c>
      <c r="BM41" s="68">
        <v>29</v>
      </c>
      <c r="BN41" s="68" t="s">
        <v>180</v>
      </c>
      <c r="BO41" s="87" t="s">
        <v>172</v>
      </c>
      <c r="BP41" s="87" t="s">
        <v>145</v>
      </c>
      <c r="BQ41" s="82" t="str">
        <f>IFERROR(VLOOKUP(BN41,$K$9:$T$21,10,0),"")</f>
        <v/>
      </c>
      <c r="BR41" s="88" t="e">
        <f>IF(VLOOKUP($D$1,ورقة4!$A$2:$AW$8486,33,0)=0,"",(VLOOKUP($D$1,ورقة4!$A$2:$AW$8486,33,0)))</f>
        <v>#N/A</v>
      </c>
      <c r="BS41" s="67" t="e">
        <f t="shared" si="30"/>
        <v>#N/A</v>
      </c>
      <c r="BT41" s="82" t="e">
        <f t="shared" si="31"/>
        <v>#N/A</v>
      </c>
      <c r="BX41" s="82"/>
      <c r="BY41" s="82"/>
    </row>
    <row r="42" spans="1:77" ht="23.25" customHeight="1" thickTop="1" thickBot="1" x14ac:dyDescent="0.25">
      <c r="A42" s="85"/>
      <c r="B42" s="85"/>
      <c r="C42" s="70"/>
      <c r="D42" s="71"/>
      <c r="E42" s="71"/>
      <c r="F42" s="71"/>
      <c r="G42" s="71"/>
      <c r="H42" s="85"/>
      <c r="I42" s="85"/>
      <c r="J42" s="49"/>
      <c r="L42" s="47"/>
      <c r="M42" s="48"/>
      <c r="N42" s="48"/>
      <c r="O42" s="48"/>
      <c r="BC42" s="81"/>
      <c r="BK42" s="82" t="e">
        <f t="shared" si="1"/>
        <v>#N/A</v>
      </c>
      <c r="BL42" s="68">
        <v>38</v>
      </c>
      <c r="BM42" s="68">
        <v>30</v>
      </c>
      <c r="BN42" s="68" t="s">
        <v>181</v>
      </c>
      <c r="BO42" s="87" t="s">
        <v>172</v>
      </c>
      <c r="BP42" s="87" t="s">
        <v>145</v>
      </c>
      <c r="BQ42" s="82" t="str">
        <f>IFERROR(VLOOKUP(BN42,$K$9:$T$21,10,0),"")</f>
        <v/>
      </c>
      <c r="BR42" s="89" t="e">
        <f>IF(VLOOKUP($D$1,ورقة4!$A$2:$AW$8486,34,0)=0,"",(VLOOKUP($D$1,ورقة4!$A$2:$AW$8486,34,0)))</f>
        <v>#N/A</v>
      </c>
      <c r="BS42" s="67" t="e">
        <f t="shared" si="30"/>
        <v>#N/A</v>
      </c>
      <c r="BT42" s="82" t="e">
        <f t="shared" si="31"/>
        <v>#N/A</v>
      </c>
      <c r="BX42" s="82"/>
      <c r="BY42" s="82"/>
    </row>
    <row r="43" spans="1:77" ht="23.25" customHeight="1" thickTop="1" thickBot="1" x14ac:dyDescent="0.25">
      <c r="A43" s="85"/>
      <c r="B43" s="85"/>
      <c r="C43" s="70"/>
      <c r="D43" s="71"/>
      <c r="E43" s="71"/>
      <c r="F43" s="71"/>
      <c r="G43" s="71"/>
      <c r="H43" s="85"/>
      <c r="I43" s="85"/>
      <c r="J43" s="49"/>
      <c r="L43" s="47"/>
      <c r="M43" s="48"/>
      <c r="N43" s="48"/>
      <c r="O43" s="48"/>
      <c r="BC43" s="81"/>
      <c r="BK43" s="82" t="e">
        <f>IF(BR44="م",BL44,"")</f>
        <v>#N/A</v>
      </c>
      <c r="BL43" s="82">
        <v>39</v>
      </c>
      <c r="BN43" s="82" t="s">
        <v>182</v>
      </c>
      <c r="BS43" s="67" t="e">
        <f>IF(BR44="م",BL44,"")</f>
        <v>#N/A</v>
      </c>
      <c r="BT43" s="82" t="e">
        <f>IF(AND(BT44="",BT45="",BT46="",BT47="",BT48=""),"",BL43)</f>
        <v>#N/A</v>
      </c>
      <c r="BY43" s="82"/>
    </row>
    <row r="44" spans="1:77" ht="23.25" customHeight="1" thickTop="1" thickBot="1" x14ac:dyDescent="0.25">
      <c r="A44" s="85"/>
      <c r="B44" s="71"/>
      <c r="C44" s="71"/>
      <c r="D44" s="71"/>
      <c r="E44" s="72"/>
      <c r="F44" s="85"/>
      <c r="G44" s="85"/>
      <c r="H44" s="73"/>
      <c r="I44" s="73"/>
      <c r="J44" s="33"/>
      <c r="K44" s="33"/>
      <c r="L44" s="50"/>
      <c r="M44" s="50"/>
      <c r="N44" s="51"/>
      <c r="O44" s="51"/>
      <c r="P44" s="51"/>
      <c r="Q44" s="51"/>
      <c r="BC44" s="81"/>
      <c r="BK44" s="82" t="e">
        <f>IF(BR45="م",BL45,"")</f>
        <v>#N/A</v>
      </c>
      <c r="BL44" s="68">
        <v>40</v>
      </c>
      <c r="BM44" s="68">
        <v>31</v>
      </c>
      <c r="BN44" s="68" t="s">
        <v>183</v>
      </c>
      <c r="BQ44" s="82" t="str">
        <f>IFERROR(VLOOKUP(BN44,$K$9:$T$21,10,0),"")</f>
        <v/>
      </c>
      <c r="BR44" s="84" t="e">
        <f>IF(VLOOKUP($D$1,ورقة4!$A$2:$AW$8486,35,0)=0,"",(VLOOKUP($D$1,ورقة4!$A$2:$AW$8486,35,0)))</f>
        <v>#N/A</v>
      </c>
      <c r="BS44" s="67" t="e">
        <f>IF(BR45="م",BL45,"")</f>
        <v>#N/A</v>
      </c>
      <c r="BT44" s="82" t="e">
        <f>IF(BR44="","",BL44)</f>
        <v>#N/A</v>
      </c>
      <c r="BY44" s="82"/>
    </row>
    <row r="45" spans="1:77" ht="23.25" customHeight="1" thickTop="1" thickBot="1" x14ac:dyDescent="0.25">
      <c r="A45" s="85"/>
      <c r="B45" s="74"/>
      <c r="C45" s="74"/>
      <c r="D45" s="71"/>
      <c r="E45" s="71"/>
      <c r="F45" s="71"/>
      <c r="G45" s="85"/>
      <c r="H45" s="73"/>
      <c r="I45" s="73"/>
      <c r="J45" s="33"/>
      <c r="K45" s="33"/>
      <c r="L45" s="50"/>
      <c r="M45" s="50"/>
      <c r="N45" s="51"/>
      <c r="O45" s="51"/>
      <c r="P45" s="51"/>
      <c r="Q45" s="51"/>
      <c r="BC45" s="81"/>
      <c r="BK45" s="82" t="e">
        <f>IF(BR46="م",BL46,"")</f>
        <v>#N/A</v>
      </c>
      <c r="BL45" s="82">
        <v>41</v>
      </c>
      <c r="BM45" s="68">
        <v>32</v>
      </c>
      <c r="BN45" s="68" t="s">
        <v>184</v>
      </c>
      <c r="BQ45" s="82" t="str">
        <f>IFERROR(VLOOKUP(BN45,$K$9:$T$21,10,0),"")</f>
        <v/>
      </c>
      <c r="BR45" s="88" t="e">
        <f>IF(VLOOKUP($D$1,ورقة4!$A$2:$AW$8486,36,0)=0,"",(VLOOKUP($D$1,ورقة4!$A$2:$AW$8486,36,0)))</f>
        <v>#N/A</v>
      </c>
      <c r="BS45" s="67" t="e">
        <f>IF(BR46="م",BL46,"")</f>
        <v>#N/A</v>
      </c>
      <c r="BT45" s="82" t="e">
        <f t="shared" ref="BT45:BT48" si="32">IF(BR45="","",BL45)</f>
        <v>#N/A</v>
      </c>
      <c r="BY45" s="82"/>
    </row>
    <row r="46" spans="1:77" ht="23.25" customHeight="1" thickTop="1" thickBot="1" x14ac:dyDescent="0.25">
      <c r="A46" s="85"/>
      <c r="B46" s="75"/>
      <c r="C46" s="75"/>
      <c r="D46" s="75"/>
      <c r="E46" s="75"/>
      <c r="F46" s="75"/>
      <c r="G46" s="76"/>
      <c r="H46" s="74"/>
      <c r="I46" s="74"/>
      <c r="J46" s="52"/>
      <c r="K46" s="52"/>
      <c r="L46" s="48"/>
      <c r="M46" s="48"/>
      <c r="N46" s="51"/>
      <c r="O46" s="51"/>
      <c r="P46" s="51"/>
      <c r="Q46" s="51"/>
      <c r="BC46" s="81"/>
      <c r="BK46" s="82" t="e">
        <f>IF(BR47="م",BL47,"")</f>
        <v>#N/A</v>
      </c>
      <c r="BL46" s="68">
        <v>42</v>
      </c>
      <c r="BM46" s="68">
        <v>33</v>
      </c>
      <c r="BN46" s="68" t="str">
        <f>IF(V10=BT1,"محاسبة دولية باللغة الإنكليزية","محاسبة دولية باللغة الفرنسية")</f>
        <v>محاسبة دولية باللغة الإنكليزية</v>
      </c>
      <c r="BQ46" s="82" t="str">
        <f>IFERROR(VLOOKUP(BN46,$K$9:$T$21,10,0),"")</f>
        <v/>
      </c>
      <c r="BR46" s="88" t="e">
        <f>IF(VLOOKUP($D$1,ورقة4!$A$2:$AW$8486,37,0)=0,"",(VLOOKUP($D$1,ورقة4!$A$2:$AW$8486,37,0)))</f>
        <v>#N/A</v>
      </c>
      <c r="BS46" s="67" t="e">
        <f>IF(BR47="م",BL47,"")</f>
        <v>#N/A</v>
      </c>
      <c r="BT46" s="82" t="e">
        <f t="shared" si="32"/>
        <v>#N/A</v>
      </c>
      <c r="BU46" s="68"/>
      <c r="BV46" s="68"/>
      <c r="BY46" s="82"/>
    </row>
    <row r="47" spans="1:77" ht="23.25" customHeight="1" thickTop="1" thickBot="1" x14ac:dyDescent="0.25">
      <c r="A47" s="85"/>
      <c r="B47" s="71"/>
      <c r="C47" s="71"/>
      <c r="D47" s="71"/>
      <c r="E47" s="85"/>
      <c r="F47" s="85"/>
      <c r="G47" s="71"/>
      <c r="H47" s="71"/>
      <c r="I47" s="71"/>
      <c r="J47" s="48"/>
      <c r="K47" s="48"/>
      <c r="L47" s="48"/>
      <c r="M47" s="54"/>
      <c r="N47" s="51"/>
      <c r="O47" s="51"/>
      <c r="P47" s="51"/>
      <c r="Q47" s="51"/>
      <c r="BC47" s="81"/>
      <c r="BK47" s="82" t="e">
        <f>IF(BR48="م",BL48,"")</f>
        <v>#N/A</v>
      </c>
      <c r="BL47" s="82">
        <v>43</v>
      </c>
      <c r="BM47" s="68">
        <v>34</v>
      </c>
      <c r="BN47" s="68" t="s">
        <v>185</v>
      </c>
      <c r="BQ47" s="82" t="str">
        <f>IFERROR(VLOOKUP(BN47,$K$9:$T$21,10,0),"")</f>
        <v/>
      </c>
      <c r="BR47" s="88" t="e">
        <f>IF(VLOOKUP($D$1,ورقة4!$A$2:$AW$8486,38,0)=0,"",(VLOOKUP($D$1,ورقة4!$A$2:$AW$8486,38,0)))</f>
        <v>#N/A</v>
      </c>
      <c r="BS47" s="67" t="e">
        <f>IF(BR48="م",BL48,"")</f>
        <v>#N/A</v>
      </c>
      <c r="BT47" s="82" t="e">
        <f t="shared" si="32"/>
        <v>#N/A</v>
      </c>
      <c r="BY47" s="82"/>
    </row>
    <row r="48" spans="1:77" ht="23.25" customHeight="1" thickTop="1" thickBot="1" x14ac:dyDescent="0.25">
      <c r="A48" s="85"/>
      <c r="B48" s="74"/>
      <c r="C48" s="76"/>
      <c r="D48" s="76"/>
      <c r="E48" s="76"/>
      <c r="F48" s="76"/>
      <c r="G48" s="71"/>
      <c r="H48" s="71"/>
      <c r="I48" s="71"/>
      <c r="J48" s="48"/>
      <c r="K48" s="48"/>
      <c r="L48" s="48"/>
      <c r="M48" s="50"/>
      <c r="N48" s="50"/>
      <c r="O48" s="55"/>
      <c r="P48" s="55"/>
      <c r="Q48" s="55"/>
      <c r="BC48" s="81"/>
      <c r="BK48" s="82" t="e">
        <f>IF(BR50="م",BL50,"")</f>
        <v>#N/A</v>
      </c>
      <c r="BL48" s="68">
        <v>44</v>
      </c>
      <c r="BM48" s="68">
        <v>35</v>
      </c>
      <c r="BN48" s="68" t="s">
        <v>186</v>
      </c>
      <c r="BQ48" s="82" t="str">
        <f>IFERROR(VLOOKUP(BN48,$K$9:$T$21,10,0),"")</f>
        <v/>
      </c>
      <c r="BR48" s="93" t="e">
        <f>IF(VLOOKUP($D$1,ورقة4!$A$2:$AW$8486,39,0)=0,"",(VLOOKUP($D$1,ورقة4!$A$2:$AW$8486,39,0)))</f>
        <v>#N/A</v>
      </c>
      <c r="BS48" s="67" t="e">
        <f>IF(BR50="م",BL50,"")</f>
        <v>#N/A</v>
      </c>
      <c r="BT48" s="82" t="e">
        <f t="shared" si="32"/>
        <v>#N/A</v>
      </c>
      <c r="BY48" s="82"/>
    </row>
    <row r="49" spans="1:77" ht="23.25" customHeight="1" thickTop="1" thickBot="1" x14ac:dyDescent="0.25">
      <c r="A49">
        <v>1</v>
      </c>
      <c r="B49" t="s">
        <v>187</v>
      </c>
      <c r="C49" s="85"/>
      <c r="D49" s="85"/>
      <c r="E49" s="85"/>
      <c r="F49" s="85"/>
      <c r="G49" s="85"/>
      <c r="H49" s="85"/>
      <c r="I49" s="85"/>
      <c r="BC49" s="81"/>
      <c r="BK49" s="82" t="e">
        <f>IF(BR51="م",BL51,"")</f>
        <v>#N/A</v>
      </c>
      <c r="BL49" s="82">
        <v>45</v>
      </c>
      <c r="BN49" s="82" t="s">
        <v>188</v>
      </c>
      <c r="BS49" s="67" t="e">
        <f>IF(BR51="م",BL51,"")</f>
        <v>#N/A</v>
      </c>
      <c r="BT49" s="82" t="e">
        <f>IF(AND(BT50="",BT51="",BT52="",BT53="",BT54=""),"",BL49)</f>
        <v>#N/A</v>
      </c>
      <c r="BY49" s="82"/>
    </row>
    <row r="50" spans="1:77" ht="23.25" customHeight="1" thickTop="1" thickBot="1" x14ac:dyDescent="0.25">
      <c r="A50">
        <v>2</v>
      </c>
      <c r="B50" t="s">
        <v>189</v>
      </c>
      <c r="C50" s="77"/>
      <c r="D50" s="77"/>
      <c r="E50" s="77"/>
      <c r="F50" s="77"/>
      <c r="G50" s="77"/>
      <c r="H50" s="77"/>
      <c r="I50" s="77"/>
      <c r="J50" s="56"/>
      <c r="K50" s="56"/>
      <c r="L50" s="56"/>
      <c r="M50" s="56"/>
      <c r="N50" s="56"/>
      <c r="O50" s="56"/>
      <c r="P50" s="56"/>
      <c r="Q50" s="56"/>
      <c r="BC50" s="81"/>
      <c r="BK50" s="82" t="e">
        <f>IF(BR52="م",BL52,"")</f>
        <v>#N/A</v>
      </c>
      <c r="BL50" s="68">
        <v>46</v>
      </c>
      <c r="BM50" s="68">
        <v>36</v>
      </c>
      <c r="BN50" s="68" t="s">
        <v>190</v>
      </c>
      <c r="BQ50" s="82" t="str">
        <f>IFERROR(VLOOKUP(BN50,$K$9:$T$21,10,0),"")</f>
        <v/>
      </c>
      <c r="BR50" s="96" t="e">
        <f>IF(VLOOKUP($D$1,ورقة4!$A$2:$AW$8486,40,0)=0,"",(VLOOKUP($D$1,ورقة4!$A$2:$AW$8486,40,0)))</f>
        <v>#N/A</v>
      </c>
      <c r="BS50" s="67" t="e">
        <f>IF(BR52="م",BL52,"")</f>
        <v>#N/A</v>
      </c>
      <c r="BT50" s="82" t="e">
        <f>IF(BR50="","",BL50)</f>
        <v>#N/A</v>
      </c>
      <c r="BY50" s="82"/>
    </row>
    <row r="51" spans="1:77" ht="23.25" customHeight="1" thickTop="1" thickBot="1" x14ac:dyDescent="0.25">
      <c r="A51">
        <v>3</v>
      </c>
      <c r="B51" t="s">
        <v>191</v>
      </c>
      <c r="C51" s="77"/>
      <c r="D51" s="77"/>
      <c r="E51" s="77"/>
      <c r="F51" s="77"/>
      <c r="G51" s="77"/>
      <c r="H51" s="77"/>
      <c r="I51" s="77"/>
      <c r="J51" s="56"/>
      <c r="K51" s="56"/>
      <c r="L51" s="56"/>
      <c r="M51" s="56"/>
      <c r="N51" s="56"/>
      <c r="O51" s="56"/>
      <c r="P51" s="56"/>
      <c r="Q51" s="56"/>
      <c r="BC51" s="81"/>
      <c r="BK51" s="82" t="e">
        <f>IF(BR53="م",BL53,"")</f>
        <v>#N/A</v>
      </c>
      <c r="BL51" s="82">
        <v>47</v>
      </c>
      <c r="BM51" s="68">
        <v>37</v>
      </c>
      <c r="BN51" s="68" t="s">
        <v>192</v>
      </c>
      <c r="BQ51" s="82" t="str">
        <f>IFERROR(VLOOKUP(BN51,$K$9:$T$21,10,0),"")</f>
        <v/>
      </c>
      <c r="BR51" s="91" t="e">
        <f>IF(VLOOKUP($D$1,ورقة4!$A$2:$AW$8486,41,0)=0,"",(VLOOKUP($D$1,ورقة4!$A$2:$AW$8486,41,0)))</f>
        <v>#N/A</v>
      </c>
      <c r="BS51" s="67" t="e">
        <f>IF(BR53="م",BL53,"")</f>
        <v>#N/A</v>
      </c>
      <c r="BT51" s="82" t="e">
        <f t="shared" ref="BT51:BT54" si="33">IF(BR51="","",BL51)</f>
        <v>#N/A</v>
      </c>
      <c r="BY51" s="82"/>
    </row>
    <row r="52" spans="1:77" ht="23.25" customHeight="1" thickTop="1" thickBot="1" x14ac:dyDescent="0.25">
      <c r="A52">
        <v>4</v>
      </c>
      <c r="B52" t="s">
        <v>193</v>
      </c>
      <c r="C52" s="78"/>
      <c r="D52" s="78"/>
      <c r="E52" s="78"/>
      <c r="F52" s="78"/>
      <c r="G52" s="78"/>
      <c r="H52" s="79"/>
      <c r="I52" s="79"/>
      <c r="J52" s="41"/>
      <c r="K52" s="52"/>
      <c r="L52" s="52"/>
      <c r="M52" s="41"/>
      <c r="N52" s="41"/>
      <c r="O52" s="57"/>
      <c r="P52" s="57"/>
      <c r="Q52" s="57"/>
      <c r="BC52" s="81"/>
      <c r="BK52" s="82" t="e">
        <f>IF(BR54="م",BL54,"")</f>
        <v>#N/A</v>
      </c>
      <c r="BL52" s="68">
        <v>48</v>
      </c>
      <c r="BM52" s="68">
        <v>38</v>
      </c>
      <c r="BN52" s="68" t="s">
        <v>194</v>
      </c>
      <c r="BQ52" s="82" t="str">
        <f>IFERROR(VLOOKUP(BN52,$K$9:$T$21,10,0),"")</f>
        <v/>
      </c>
      <c r="BR52" s="91" t="e">
        <f>IF(VLOOKUP($D$1,ورقة4!$A$2:$AW$8486,42,0)=0,"",(VLOOKUP($D$1,ورقة4!$A$2:$AW$8486,42,0)))</f>
        <v>#N/A</v>
      </c>
      <c r="BS52" s="67" t="e">
        <f>IF(BR54="م",BL54,"")</f>
        <v>#N/A</v>
      </c>
      <c r="BT52" s="82" t="e">
        <f t="shared" si="33"/>
        <v>#N/A</v>
      </c>
      <c r="BY52" s="82"/>
    </row>
    <row r="53" spans="1:77" ht="23.25" customHeight="1" thickTop="1" thickBot="1" x14ac:dyDescent="0.25">
      <c r="A53">
        <v>5</v>
      </c>
      <c r="B53" t="s">
        <v>195</v>
      </c>
      <c r="C53" s="79"/>
      <c r="D53" s="79"/>
      <c r="E53" s="79"/>
      <c r="F53" s="79"/>
      <c r="G53" s="79"/>
      <c r="H53" s="85"/>
      <c r="I53" s="85"/>
      <c r="O53" s="41"/>
      <c r="P53" s="41"/>
      <c r="Q53" s="41"/>
      <c r="BC53" s="81"/>
      <c r="BL53" s="82">
        <v>49</v>
      </c>
      <c r="BM53" s="68">
        <v>39</v>
      </c>
      <c r="BN53" s="68" t="s">
        <v>196</v>
      </c>
      <c r="BQ53" s="82" t="str">
        <f>IFERROR(VLOOKUP(BN53,$K$9:$T$21,10,0),"")</f>
        <v/>
      </c>
      <c r="BR53" s="91" t="e">
        <f>IF(VLOOKUP($D$1,ورقة4!$A$2:$AW$8486,43,0)=0,"",(VLOOKUP($D$1,ورقة4!$A$2:$AW$8486,43,0)))</f>
        <v>#N/A</v>
      </c>
      <c r="BT53" s="82" t="e">
        <f t="shared" si="33"/>
        <v>#N/A</v>
      </c>
    </row>
    <row r="54" spans="1:77" ht="23.25" customHeight="1" thickTop="1" thickBot="1" x14ac:dyDescent="0.25">
      <c r="A54">
        <v>6</v>
      </c>
      <c r="B54" t="s">
        <v>197</v>
      </c>
      <c r="C54" s="79"/>
      <c r="D54" s="79"/>
      <c r="E54" s="79"/>
      <c r="F54" s="79"/>
      <c r="G54" s="100"/>
      <c r="H54" s="100"/>
      <c r="I54" s="100"/>
      <c r="J54" s="100"/>
      <c r="K54" s="100"/>
      <c r="L54" s="100"/>
      <c r="M54" s="100"/>
      <c r="N54" s="100"/>
      <c r="O54" s="100"/>
      <c r="P54" s="100"/>
      <c r="Q54" s="100"/>
      <c r="AV54" s="68"/>
      <c r="AW54" s="68"/>
      <c r="AX54" s="68"/>
      <c r="BA54" s="67"/>
      <c r="BL54" s="68">
        <v>50</v>
      </c>
      <c r="BM54" s="68">
        <v>40</v>
      </c>
      <c r="BN54" s="68" t="str">
        <f>IF(V10=BT1,"دراسات محاسبية باللغة الإنكليزية","دراسات محاسبية باللغة الفرنسية")</f>
        <v>دراسات محاسبية باللغة الإنكليزية</v>
      </c>
      <c r="BQ54" s="82" t="str">
        <f>IFERROR(VLOOKUP(BN54,$K$9:$T$21,10,0),"")</f>
        <v/>
      </c>
      <c r="BR54" s="93" t="e">
        <f>IF(VLOOKUP($D$1,ورقة4!$A$2:$AW$8486,44,0)=0,"",(VLOOKUP($D$1,ورقة4!$A$2:$AW$8486,44,0)))</f>
        <v>#N/A</v>
      </c>
      <c r="BT54" s="82" t="e">
        <f t="shared" si="33"/>
        <v>#N/A</v>
      </c>
      <c r="BU54" s="68"/>
      <c r="BV54" s="68"/>
    </row>
    <row r="55" spans="1:77" ht="23.25" customHeight="1" x14ac:dyDescent="0.2">
      <c r="A55" s="85"/>
      <c r="B55" s="2"/>
      <c r="C55" s="2"/>
      <c r="D55" s="2"/>
      <c r="E55" s="2"/>
      <c r="F55" s="2"/>
      <c r="G55" s="2"/>
      <c r="H55" s="2"/>
      <c r="I55" s="2"/>
      <c r="J55" s="32"/>
      <c r="K55" s="32"/>
      <c r="L55" s="32"/>
      <c r="M55" s="32"/>
      <c r="N55" s="52"/>
      <c r="O55" s="52"/>
      <c r="P55" s="52"/>
      <c r="Q55" s="52"/>
      <c r="AV55" s="68"/>
      <c r="AW55" s="68"/>
      <c r="AX55" s="68"/>
      <c r="BA55" s="67"/>
      <c r="BQ55" s="67"/>
      <c r="BR55" s="87">
        <f>COUNTIFS(BR6:BR54,"ج")</f>
        <v>0</v>
      </c>
    </row>
    <row r="56" spans="1:77" ht="23.25" customHeight="1" x14ac:dyDescent="0.2">
      <c r="B56" s="58"/>
      <c r="C56" s="58"/>
      <c r="D56" s="58"/>
      <c r="E56" s="32"/>
      <c r="F56" s="58"/>
      <c r="G56" s="58"/>
      <c r="H56" s="58"/>
      <c r="I56" s="58"/>
      <c r="J56" s="58"/>
      <c r="K56" s="58"/>
      <c r="L56" s="58"/>
      <c r="M56" s="58"/>
      <c r="N56" s="53"/>
      <c r="O56" s="53"/>
      <c r="P56" s="53"/>
      <c r="Q56" s="53"/>
      <c r="AV56" s="68"/>
      <c r="AW56" s="68"/>
      <c r="AX56" s="68"/>
      <c r="BA56" s="67"/>
      <c r="BR56" s="87">
        <f>COUNTIFS(BR6:BR54,"ر1")</f>
        <v>0</v>
      </c>
    </row>
    <row r="57" spans="1:77" ht="20.25" x14ac:dyDescent="0.3">
      <c r="B57" s="59"/>
      <c r="C57" s="60"/>
      <c r="D57" s="60"/>
      <c r="E57" s="60"/>
      <c r="F57" s="60"/>
      <c r="G57" s="60"/>
      <c r="H57" s="60"/>
      <c r="I57" s="59"/>
      <c r="J57" s="59"/>
      <c r="K57" s="61"/>
      <c r="L57" s="62"/>
      <c r="M57" s="62"/>
      <c r="N57" s="63"/>
      <c r="O57" s="63"/>
      <c r="P57" s="63"/>
      <c r="Q57" s="63"/>
      <c r="AV57" s="68"/>
      <c r="BR57" s="87">
        <f>COUNTIFS(BR6:BR54,"ر2")</f>
        <v>0</v>
      </c>
    </row>
    <row r="58" spans="1:77" ht="20.25" x14ac:dyDescent="0.3">
      <c r="B58" s="61"/>
      <c r="C58" s="61"/>
      <c r="D58" s="61"/>
      <c r="E58" s="61"/>
      <c r="F58" s="61"/>
      <c r="G58" s="61"/>
      <c r="H58" s="60"/>
      <c r="I58" s="60"/>
      <c r="J58" s="60"/>
      <c r="K58" s="60"/>
      <c r="L58" s="60"/>
      <c r="M58" s="60"/>
      <c r="O58" s="64"/>
      <c r="P58" s="64"/>
      <c r="Q58" s="64"/>
      <c r="BR58" s="87">
        <f>SUM(BR55:BR57)</f>
        <v>0</v>
      </c>
    </row>
    <row r="59" spans="1:77" ht="21" thickBot="1" x14ac:dyDescent="0.35">
      <c r="B59" s="60"/>
      <c r="C59" s="60"/>
      <c r="D59" s="60"/>
      <c r="E59" s="60"/>
      <c r="F59" s="60"/>
      <c r="G59" s="60"/>
      <c r="H59" s="60"/>
      <c r="I59" s="60"/>
      <c r="J59" s="60"/>
      <c r="K59" s="60"/>
      <c r="L59" s="60"/>
      <c r="M59" s="60"/>
      <c r="AM59" s="80"/>
    </row>
    <row r="60" spans="1:77" ht="14.25" customHeight="1" thickTop="1" x14ac:dyDescent="0.2"/>
  </sheetData>
  <sheetProtection algorithmName="SHA-512" hashValue="9pxxf93KuVXVx82B7Gs8vGITpzBFSCICNGwkDKo0r0Z2YJpP/JvUoU7ZcpfWNd8wmMyL8+vtG5PHAnvVSpV4tA==" saltValue="VhCGjFuFWoiFAoASrH+x1Q==" spinCount="100000" sheet="1" selectLockedCells="1"/>
  <mergeCells count="116">
    <mergeCell ref="K28:R28"/>
    <mergeCell ref="J7:AA7"/>
    <mergeCell ref="K8:T8"/>
    <mergeCell ref="K9:R9"/>
    <mergeCell ref="K10:R10"/>
    <mergeCell ref="K11:R11"/>
    <mergeCell ref="K12:R12"/>
    <mergeCell ref="K13:R13"/>
    <mergeCell ref="AK1:AL1"/>
    <mergeCell ref="AH2:AJ2"/>
    <mergeCell ref="AK2:AL2"/>
    <mergeCell ref="AK3:AL3"/>
    <mergeCell ref="AH1:AJ1"/>
    <mergeCell ref="AH3:AJ3"/>
    <mergeCell ref="AH4:AL4"/>
    <mergeCell ref="V8:AA9"/>
    <mergeCell ref="AE4:AG4"/>
    <mergeCell ref="AE2:AG2"/>
    <mergeCell ref="AB2:AD2"/>
    <mergeCell ref="AB1:AD1"/>
    <mergeCell ref="AB3:AD3"/>
    <mergeCell ref="AB4:AD4"/>
    <mergeCell ref="AE1:AG1"/>
    <mergeCell ref="AE3:AG3"/>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V1:X1"/>
    <mergeCell ref="V4:X4"/>
    <mergeCell ref="Y2:AA2"/>
    <mergeCell ref="Y4:AA4"/>
    <mergeCell ref="S1:U1"/>
    <mergeCell ref="S2:U2"/>
    <mergeCell ref="Y3:AA3"/>
    <mergeCell ref="V2:X2"/>
    <mergeCell ref="V3:X3"/>
    <mergeCell ref="Y1:AA1"/>
    <mergeCell ref="S4:U4"/>
    <mergeCell ref="S3:U3"/>
    <mergeCell ref="K26:R26"/>
    <mergeCell ref="K27:R27"/>
    <mergeCell ref="K17:R17"/>
    <mergeCell ref="K18:R18"/>
    <mergeCell ref="K19:R19"/>
    <mergeCell ref="K20:R20"/>
    <mergeCell ref="K21:R21"/>
    <mergeCell ref="K22:R22"/>
    <mergeCell ref="K23:R23"/>
    <mergeCell ref="D5:L5"/>
    <mergeCell ref="M5:O5"/>
    <mergeCell ref="P5:R5"/>
    <mergeCell ref="S5:U5"/>
    <mergeCell ref="V5:X5"/>
    <mergeCell ref="Y5:AA5"/>
    <mergeCell ref="AB5:AD5"/>
    <mergeCell ref="K24:R24"/>
    <mergeCell ref="K25:R25"/>
    <mergeCell ref="K16:R16"/>
    <mergeCell ref="V16:AA16"/>
    <mergeCell ref="AC18:AG18"/>
    <mergeCell ref="AC14:AG14"/>
    <mergeCell ref="AC15:AG15"/>
    <mergeCell ref="AC16:AG16"/>
    <mergeCell ref="V12:AA12"/>
    <mergeCell ref="V13:AA13"/>
    <mergeCell ref="V14:AA14"/>
    <mergeCell ref="V15:AA15"/>
    <mergeCell ref="AC8:AG8"/>
    <mergeCell ref="AC9:AG9"/>
    <mergeCell ref="AC12:AG12"/>
    <mergeCell ref="K14:R14"/>
    <mergeCell ref="K15:R15"/>
    <mergeCell ref="AC7:AG7"/>
    <mergeCell ref="AH7:AJ7"/>
    <mergeCell ref="AH17:AJ17"/>
    <mergeCell ref="AH18:AJ18"/>
    <mergeCell ref="AH15:AJ15"/>
    <mergeCell ref="AH16:AJ16"/>
    <mergeCell ref="AH14:AJ14"/>
    <mergeCell ref="AH8:AJ8"/>
    <mergeCell ref="AH9:AJ9"/>
    <mergeCell ref="AH12:AJ12"/>
    <mergeCell ref="AC11:AG11"/>
    <mergeCell ref="AH11:AJ11"/>
    <mergeCell ref="AC20:AJ20"/>
    <mergeCell ref="V17:AA17"/>
    <mergeCell ref="V10:AA11"/>
    <mergeCell ref="AC13:AG13"/>
    <mergeCell ref="AH13:AJ13"/>
    <mergeCell ref="AC17:AG17"/>
    <mergeCell ref="AC19:AG19"/>
    <mergeCell ref="AH19:AJ19"/>
    <mergeCell ref="AC10:AG10"/>
    <mergeCell ref="AH10:AJ10"/>
    <mergeCell ref="V18:AA18"/>
  </mergeCells>
  <conditionalFormatting sqref="K9:R28">
    <cfRule type="containsText" dxfId="25" priority="16" operator="containsText" text="مقررات">
      <formula>NOT(ISERROR(SEARCH("مقررات",K9)))</formula>
    </cfRule>
  </conditionalFormatting>
  <conditionalFormatting sqref="K8 K9:R28">
    <cfRule type="containsBlanks" dxfId="24" priority="11">
      <formula>LEN(TRIM(K8))=0</formula>
    </cfRule>
  </conditionalFormatting>
  <conditionalFormatting sqref="AA28">
    <cfRule type="expression" dxfId="23" priority="10">
      <formula>OR($R28=$BN$5,$R28=$BN$12,$R28=$BN$18)</formula>
    </cfRule>
  </conditionalFormatting>
  <conditionalFormatting sqref="AA28">
    <cfRule type="expression" dxfId="22" priority="5">
      <formula>$R28=""</formula>
    </cfRule>
  </conditionalFormatting>
  <conditionalFormatting sqref="AA27">
    <cfRule type="expression" dxfId="21" priority="35">
      <formula>OR(#REF!=$BN$5,#REF!=$BN$12,#REF!=$BN$18)</formula>
    </cfRule>
  </conditionalFormatting>
  <conditionalFormatting sqref="AA27">
    <cfRule type="expression" dxfId="20" priority="37">
      <formula>#REF!=""</formula>
    </cfRule>
  </conditionalFormatting>
  <conditionalFormatting sqref="T29:T31 J9:J28 S9:T28">
    <cfRule type="expression" dxfId="19" priority="38">
      <formula>OR($K9=$BN$5,$K9=$BN$12,$K9=$BN$18)</formula>
    </cfRule>
  </conditionalFormatting>
  <conditionalFormatting sqref="T29:T31 S9:T28">
    <cfRule type="expression" dxfId="18" priority="39">
      <formula>$K9=""</formula>
    </cfRule>
  </conditionalFormatting>
  <conditionalFormatting sqref="J9:J28">
    <cfRule type="expression" dxfId="17" priority="2">
      <formula>$K9=""</formula>
    </cfRule>
  </conditionalFormatting>
  <dataValidations count="6">
    <dataValidation type="list" allowBlank="1" showInputMessage="1" showErrorMessage="1" sqref="N29 AH13:AJ13" xr:uid="{00000000-0002-0000-0200-000000000000}">
      <formula1>$BS$1:$BS$2</formula1>
    </dataValidation>
    <dataValidation type="list" allowBlank="1" showInputMessage="1" showErrorMessage="1" sqref="D5:L5" xr:uid="{00000000-0002-0000-0200-000001000000}">
      <formula1>$AO$1:$AO$8</formula1>
    </dataValidation>
    <dataValidation type="list" allowBlank="1" showInputMessage="1" showErrorMessage="1" sqref="V10:AA11" xr:uid="{00000000-0002-0000-0200-000004000000}">
      <formula1>$BT$1:$BT$2</formula1>
    </dataValidation>
    <dataValidation type="custom" errorStyle="warning" allowBlank="1" showInputMessage="1" showErrorMessage="1" error="يجب أن تتأكد بأن جميع البيانات المطلوبة ممتلئة بالمعلومات الصحيحة دون أية نقص، ثم اضغط عل الرقم واحد لتتمكن من اختيار المقرر" sqref="T31" xr:uid="{6F3B4D18-2E30-4158-8844-C2B36A031E29}">
      <formula1>AND($AN$1=0,T31=1)</formula1>
    </dataValidation>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30" xr:uid="{A8FFC949-4939-443F-9FCA-06DB0D4EAB6E}">
      <formula1>AND($AN$1=0,T10=1)</formula1>
    </dataValidation>
    <dataValidation type="custom" allowBlank="1" showInputMessage="1" showErrorMessage="1" error="أكملت الخطة الدرسية" sqref="AA27:AA28" xr:uid="{00000000-0002-0000-0200-000002000000}">
      <formula1>OR($D$2="الثانية حديث",#REF!&lt;7,$BZ$25&lt;6)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7"/>
  <sheetViews>
    <sheetView rightToLeft="1" zoomScaleNormal="100" workbookViewId="0">
      <selection activeCell="J13" sqref="J13"/>
    </sheetView>
  </sheetViews>
  <sheetFormatPr defaultColWidth="8.875" defaultRowHeight="15" x14ac:dyDescent="0.2"/>
  <cols>
    <col min="1" max="1" width="1.375" style="1" customWidth="1"/>
    <col min="2" max="3" width="5.125" style="1" customWidth="1"/>
    <col min="4" max="4" width="4.125" style="1" customWidth="1"/>
    <col min="5" max="5" width="8" style="17" customWidth="1"/>
    <col min="6" max="6" width="7.125" style="17" customWidth="1"/>
    <col min="7" max="7" width="4.75" style="17" customWidth="1"/>
    <col min="8" max="8" width="5.375" style="17" customWidth="1"/>
    <col min="9" max="9" width="5.25" style="1" customWidth="1"/>
    <col min="10" max="10" width="9.125" style="1" customWidth="1"/>
    <col min="11" max="11" width="5" style="1" customWidth="1"/>
    <col min="12" max="12" width="3.875" style="1" customWidth="1"/>
    <col min="13" max="13" width="9.25" style="17" customWidth="1"/>
    <col min="14" max="14" width="6" style="17" customWidth="1"/>
    <col min="15" max="15" width="7.125" style="17" customWidth="1"/>
    <col min="16" max="17" width="4.375" style="1" customWidth="1"/>
    <col min="18" max="18" width="4" style="1" customWidth="1"/>
    <col min="19" max="19" width="1.375" style="1" customWidth="1"/>
    <col min="20" max="20" width="9" style="1" hidden="1" customWidth="1"/>
    <col min="21" max="21" width="6" style="1" hidden="1" customWidth="1"/>
    <col min="22" max="22" width="3" style="31" hidden="1" customWidth="1"/>
    <col min="23" max="23" width="6" style="31" hidden="1" customWidth="1"/>
    <col min="24" max="25" width="3" style="1" hidden="1" customWidth="1"/>
    <col min="26" max="26" width="12.375" style="1" hidden="1" customWidth="1"/>
    <col min="27" max="27" width="3" style="1" hidden="1" customWidth="1"/>
    <col min="28" max="28" width="1.125" style="1" hidden="1" customWidth="1"/>
    <col min="29" max="29" width="8.875" style="1" customWidth="1"/>
    <col min="30" max="30" width="8.875" style="1"/>
    <col min="31" max="31" width="30.25" style="1" customWidth="1"/>
    <col min="32" max="16383" width="8.875" style="1"/>
    <col min="16384" max="16384" width="0.125" style="1" customWidth="1"/>
  </cols>
  <sheetData>
    <row r="1" spans="2:36" ht="18.600000000000001" customHeight="1" thickTop="1" thickBot="1" x14ac:dyDescent="0.25">
      <c r="B1" s="328">
        <f ca="1">NOW()</f>
        <v>44777.47218877315</v>
      </c>
      <c r="C1" s="328"/>
      <c r="D1" s="328"/>
      <c r="E1" s="328"/>
      <c r="F1" s="403" t="s">
        <v>198</v>
      </c>
      <c r="G1" s="403"/>
      <c r="H1" s="403"/>
      <c r="I1" s="403"/>
      <c r="J1" s="403"/>
      <c r="K1" s="403"/>
      <c r="L1" s="403"/>
      <c r="M1" s="403"/>
      <c r="N1" s="403"/>
      <c r="O1" s="403"/>
      <c r="P1" s="403"/>
      <c r="Q1" s="403"/>
      <c r="R1" s="403"/>
      <c r="AC1" s="113"/>
      <c r="AD1" s="385" t="str">
        <f>IF(AJ1&gt;0,"يجب عليك ادخال البيانات المطلوبة أدناه بالمعلومات الصحيحة في صفحة إدخال البيانات لتتمكن من طباعة استمارة المقررات بشكل صحيح","")</f>
        <v/>
      </c>
      <c r="AE1" s="386"/>
      <c r="AF1" s="386"/>
      <c r="AG1" s="386"/>
      <c r="AH1" s="387"/>
      <c r="AI1" s="113"/>
      <c r="AJ1" s="112">
        <f>COUNT(AA3:AA21)</f>
        <v>0</v>
      </c>
    </row>
    <row r="2" spans="2:36" ht="17.25" customHeight="1" thickBot="1" x14ac:dyDescent="0.25">
      <c r="B2" s="329" t="s">
        <v>199</v>
      </c>
      <c r="C2" s="330"/>
      <c r="D2" s="331">
        <f>'إختيار المقررات'!D1</f>
        <v>0</v>
      </c>
      <c r="E2" s="331"/>
      <c r="F2" s="332" t="s">
        <v>95</v>
      </c>
      <c r="G2" s="332"/>
      <c r="H2" s="333" t="str">
        <f>'إختيار المقررات'!J1</f>
        <v/>
      </c>
      <c r="I2" s="333"/>
      <c r="J2" s="333"/>
      <c r="K2" s="332" t="s">
        <v>96</v>
      </c>
      <c r="L2" s="332"/>
      <c r="M2" s="343" t="str">
        <f>'إختيار المقررات'!P1</f>
        <v/>
      </c>
      <c r="N2" s="343"/>
      <c r="O2" s="148" t="s">
        <v>97</v>
      </c>
      <c r="P2" s="343" t="str">
        <f>'إختيار المقررات'!V1</f>
        <v/>
      </c>
      <c r="Q2" s="343"/>
      <c r="R2" s="344"/>
      <c r="AC2" s="113"/>
      <c r="AD2" s="388"/>
      <c r="AE2" s="389"/>
      <c r="AF2" s="389"/>
      <c r="AG2" s="389"/>
      <c r="AH2" s="390"/>
      <c r="AI2" s="114" t="s">
        <v>1073</v>
      </c>
    </row>
    <row r="3" spans="2:36" ht="17.25" customHeight="1" thickTop="1" thickBot="1" x14ac:dyDescent="0.25">
      <c r="B3" s="351" t="s">
        <v>200</v>
      </c>
      <c r="C3" s="352"/>
      <c r="D3" s="345" t="e">
        <f>'إختيار المقررات'!D2</f>
        <v>#N/A</v>
      </c>
      <c r="E3" s="345"/>
      <c r="F3" s="334" t="e">
        <f>'إختيار المقررات'!P2</f>
        <v>#N/A</v>
      </c>
      <c r="G3" s="334"/>
      <c r="H3" s="347" t="s">
        <v>103</v>
      </c>
      <c r="I3" s="347"/>
      <c r="J3" s="353" t="e">
        <f>'إختيار المقررات'!V2</f>
        <v>#N/A</v>
      </c>
      <c r="K3" s="353"/>
      <c r="L3" s="353"/>
      <c r="M3" s="149" t="s">
        <v>104</v>
      </c>
      <c r="N3" s="345" t="e">
        <f>'إختيار المقررات'!AB2</f>
        <v>#N/A</v>
      </c>
      <c r="O3" s="345"/>
      <c r="P3" s="345"/>
      <c r="Q3" s="349" t="s">
        <v>105</v>
      </c>
      <c r="R3" s="350"/>
      <c r="W3" s="31">
        <f>IF(Z3&lt;&gt;"",1,"")</f>
        <v>1</v>
      </c>
      <c r="X3" s="1">
        <v>1</v>
      </c>
      <c r="Y3" s="1">
        <f>IF(Z3&lt;&gt;"",X3,"")</f>
        <v>1</v>
      </c>
      <c r="Z3" s="1" t="str">
        <f>IF(LEN(M2)&lt;2,K2,"")</f>
        <v>اسم الاب:</v>
      </c>
      <c r="AA3" s="1" t="str">
        <f>IFERROR(SMALL($Y$3:$Y$22,X3),"")</f>
        <v/>
      </c>
      <c r="AC3" s="112"/>
      <c r="AD3" s="112"/>
      <c r="AE3" s="391" t="str">
        <f>IFERROR(VLOOKUP(AA3,$X$3:$Z$22,3,0),"")</f>
        <v/>
      </c>
      <c r="AF3" s="391"/>
      <c r="AG3" s="391"/>
      <c r="AH3" s="112"/>
      <c r="AI3" s="112"/>
    </row>
    <row r="4" spans="2:36" ht="18.75" customHeight="1" thickTop="1" thickBot="1" x14ac:dyDescent="0.25">
      <c r="B4" s="351" t="s">
        <v>201</v>
      </c>
      <c r="C4" s="352"/>
      <c r="D4" s="334" t="str">
        <f>'إختيار المقررات'!D3</f>
        <v/>
      </c>
      <c r="E4" s="334"/>
      <c r="F4" s="336" t="s">
        <v>202</v>
      </c>
      <c r="G4" s="336"/>
      <c r="H4" s="346" t="str">
        <f>'إختيار المقررات'!AB1</f>
        <v/>
      </c>
      <c r="I4" s="346"/>
      <c r="J4" s="146" t="s">
        <v>203</v>
      </c>
      <c r="K4" s="334" t="str">
        <f>'إختيار المقررات'!AH1</f>
        <v/>
      </c>
      <c r="L4" s="334"/>
      <c r="M4" s="334"/>
      <c r="N4" s="345" t="e">
        <f>'إختيار المقررات'!G2</f>
        <v>#N/A</v>
      </c>
      <c r="O4" s="345"/>
      <c r="P4" s="345"/>
      <c r="Q4" s="347" t="s">
        <v>102</v>
      </c>
      <c r="R4" s="348"/>
      <c r="X4" s="1">
        <v>2</v>
      </c>
      <c r="Y4" s="1">
        <f t="shared" ref="Y4:Y25" si="0">IF(Z4&lt;&gt;"",X4,"")</f>
        <v>2</v>
      </c>
      <c r="Z4" s="1" t="str">
        <f>IF(LEN(P2)&lt;2,O2,"")</f>
        <v>اسم الام:</v>
      </c>
      <c r="AA4" s="1" t="str">
        <f t="shared" ref="AA4:AA21" si="1">IFERROR(SMALL($Y$3:$Y$22,X4),"")</f>
        <v/>
      </c>
      <c r="AC4" s="112"/>
      <c r="AD4" s="112"/>
      <c r="AE4" s="391" t="str">
        <f t="shared" ref="AE4:AE22" si="2">IFERROR(VLOOKUP(AA4,$X$3:$Z$22,3,0),"")</f>
        <v/>
      </c>
      <c r="AF4" s="391"/>
      <c r="AG4" s="391"/>
      <c r="AH4" s="112"/>
      <c r="AI4" s="112"/>
    </row>
    <row r="5" spans="2:36" ht="18.75" customHeight="1" thickTop="1" thickBot="1" x14ac:dyDescent="0.25">
      <c r="B5" s="351" t="s">
        <v>204</v>
      </c>
      <c r="C5" s="352"/>
      <c r="D5" s="334" t="str">
        <f>'إختيار المقررات'!J3</f>
        <v/>
      </c>
      <c r="E5" s="334"/>
      <c r="F5" s="352" t="s">
        <v>205</v>
      </c>
      <c r="G5" s="352"/>
      <c r="H5" s="356">
        <f>'إختيار المقررات'!P3</f>
        <v>0</v>
      </c>
      <c r="I5" s="354"/>
      <c r="J5" s="146" t="s">
        <v>206</v>
      </c>
      <c r="K5" s="354" t="str">
        <f>'إختيار المقررات'!AB3</f>
        <v>غير سوري</v>
      </c>
      <c r="L5" s="354"/>
      <c r="M5" s="354"/>
      <c r="N5" s="352" t="s">
        <v>207</v>
      </c>
      <c r="O5" s="352"/>
      <c r="P5" s="334" t="str">
        <f>'إختيار المقررات'!V3</f>
        <v>غير سوري</v>
      </c>
      <c r="Q5" s="334"/>
      <c r="R5" s="355"/>
      <c r="X5" s="1">
        <v>3</v>
      </c>
      <c r="Y5" s="1" t="e">
        <f t="shared" si="0"/>
        <v>#N/A</v>
      </c>
      <c r="Z5" s="1" t="e">
        <f>IF(LEN(N3)&lt;2,Q3,"")</f>
        <v>#N/A</v>
      </c>
      <c r="AA5" s="1" t="str">
        <f t="shared" si="1"/>
        <v/>
      </c>
      <c r="AC5" s="112"/>
      <c r="AD5" s="112"/>
      <c r="AE5" s="391" t="str">
        <f t="shared" si="2"/>
        <v/>
      </c>
      <c r="AF5" s="391"/>
      <c r="AG5" s="391"/>
      <c r="AH5" s="112"/>
      <c r="AI5" s="112"/>
    </row>
    <row r="6" spans="2:36" ht="18.75" customHeight="1" thickTop="1" thickBot="1" x14ac:dyDescent="0.25">
      <c r="B6" s="335" t="s">
        <v>208</v>
      </c>
      <c r="C6" s="336"/>
      <c r="D6" s="334" t="str">
        <f>'إختيار المقررات'!AH3</f>
        <v>لايوجد</v>
      </c>
      <c r="E6" s="334"/>
      <c r="F6" s="336" t="s">
        <v>209</v>
      </c>
      <c r="G6" s="336"/>
      <c r="H6" s="334" t="str">
        <f>'إختيار المقررات'!D4</f>
        <v/>
      </c>
      <c r="I6" s="334"/>
      <c r="J6" s="147" t="s">
        <v>210</v>
      </c>
      <c r="K6" s="354" t="str">
        <f>'إختيار المقررات'!P4</f>
        <v/>
      </c>
      <c r="L6" s="354"/>
      <c r="M6" s="354"/>
      <c r="N6" s="336" t="s">
        <v>211</v>
      </c>
      <c r="O6" s="336"/>
      <c r="P6" s="334" t="str">
        <f>'إختيار المقررات'!J4</f>
        <v/>
      </c>
      <c r="Q6" s="334"/>
      <c r="R6" s="355"/>
      <c r="X6" s="1">
        <v>4</v>
      </c>
      <c r="Y6" s="1" t="e">
        <f t="shared" si="0"/>
        <v>#N/A</v>
      </c>
      <c r="Z6" s="1" t="e">
        <f>IF(LEN(J3)&lt;2,M3,"")</f>
        <v>#N/A</v>
      </c>
      <c r="AA6" s="1" t="str">
        <f t="shared" si="1"/>
        <v/>
      </c>
      <c r="AC6" s="112"/>
      <c r="AD6" s="112"/>
      <c r="AE6" s="391" t="str">
        <f t="shared" si="2"/>
        <v/>
      </c>
      <c r="AF6" s="391"/>
      <c r="AG6" s="391"/>
      <c r="AH6" s="112"/>
      <c r="AI6" s="112"/>
    </row>
    <row r="7" spans="2:36" ht="15.75" thickTop="1" thickBot="1" x14ac:dyDescent="0.25">
      <c r="B7" s="359" t="s">
        <v>212</v>
      </c>
      <c r="C7" s="360"/>
      <c r="D7" s="339">
        <f>'إختيار المقررات'!V4</f>
        <v>0</v>
      </c>
      <c r="E7" s="340"/>
      <c r="F7" s="360" t="s">
        <v>213</v>
      </c>
      <c r="G7" s="360"/>
      <c r="H7" s="361">
        <f>'إختيار المقررات'!AB4</f>
        <v>0</v>
      </c>
      <c r="I7" s="362"/>
      <c r="J7" s="115" t="s">
        <v>214</v>
      </c>
      <c r="K7" s="340">
        <f>'إختيار المقررات'!AH4</f>
        <v>0</v>
      </c>
      <c r="L7" s="340"/>
      <c r="M7" s="340"/>
      <c r="N7" s="340"/>
      <c r="O7" s="340"/>
      <c r="P7" s="340"/>
      <c r="Q7" s="340"/>
      <c r="R7" s="363"/>
      <c r="X7" s="1">
        <v>5</v>
      </c>
      <c r="Y7" s="1" t="e">
        <f t="shared" si="0"/>
        <v>#N/A</v>
      </c>
      <c r="Z7" s="1" t="e">
        <f>IF(LEN(F3)&lt;2,H3,"")</f>
        <v>#N/A</v>
      </c>
      <c r="AA7" s="1" t="str">
        <f t="shared" si="1"/>
        <v/>
      </c>
      <c r="AC7" s="112"/>
      <c r="AD7" s="112"/>
      <c r="AE7" s="391" t="str">
        <f t="shared" si="2"/>
        <v/>
      </c>
      <c r="AF7" s="391"/>
      <c r="AG7" s="391"/>
      <c r="AH7" s="112"/>
      <c r="AI7" s="112"/>
    </row>
    <row r="8" spans="2:36" ht="24" customHeight="1" thickTop="1" thickBot="1" x14ac:dyDescent="0.25">
      <c r="B8" s="341" t="str">
        <f>IF(AD1&lt;&gt;"",AD1,AI2)</f>
        <v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v>
      </c>
      <c r="C8" s="341"/>
      <c r="D8" s="341"/>
      <c r="E8" s="341"/>
      <c r="F8" s="341"/>
      <c r="G8" s="341"/>
      <c r="H8" s="341"/>
      <c r="I8" s="341"/>
      <c r="J8" s="341"/>
      <c r="K8" s="341"/>
      <c r="L8" s="341"/>
      <c r="M8" s="341"/>
      <c r="N8" s="341"/>
      <c r="O8" s="341"/>
      <c r="P8" s="341"/>
      <c r="Q8" s="341"/>
      <c r="R8" s="341"/>
      <c r="X8" s="1">
        <v>6</v>
      </c>
      <c r="Y8" s="1">
        <f>IF(Z8&lt;&gt;"",X8,"")</f>
        <v>6</v>
      </c>
      <c r="Z8" s="1" t="str">
        <f>IF(LEN(D4)&lt;2,B4,"")</f>
        <v>الجنس:</v>
      </c>
      <c r="AA8" s="1" t="str">
        <f t="shared" si="1"/>
        <v/>
      </c>
      <c r="AC8" s="112"/>
      <c r="AD8" s="112"/>
      <c r="AE8" s="391" t="str">
        <f t="shared" si="2"/>
        <v/>
      </c>
      <c r="AF8" s="391"/>
      <c r="AG8" s="391"/>
      <c r="AH8" s="112"/>
      <c r="AI8" s="112"/>
    </row>
    <row r="9" spans="2:36" ht="24" customHeight="1" thickTop="1" thickBot="1" x14ac:dyDescent="0.25">
      <c r="B9" s="342"/>
      <c r="C9" s="342"/>
      <c r="D9" s="342"/>
      <c r="E9" s="342"/>
      <c r="F9" s="342"/>
      <c r="G9" s="342"/>
      <c r="H9" s="342"/>
      <c r="I9" s="342"/>
      <c r="J9" s="342"/>
      <c r="K9" s="342"/>
      <c r="L9" s="342"/>
      <c r="M9" s="342"/>
      <c r="N9" s="342"/>
      <c r="O9" s="342"/>
      <c r="P9" s="342"/>
      <c r="Q9" s="342"/>
      <c r="R9" s="342"/>
      <c r="S9" s="12"/>
      <c r="T9" s="12"/>
      <c r="U9" s="12"/>
      <c r="X9" s="1">
        <v>7</v>
      </c>
      <c r="Y9" s="1">
        <f t="shared" si="0"/>
        <v>7</v>
      </c>
      <c r="Z9" s="1" t="str">
        <f>IF(LEN(H4)&lt;2,F4,"")</f>
        <v>تاريخ الميلاد:</v>
      </c>
      <c r="AA9" s="1" t="str">
        <f t="shared" si="1"/>
        <v/>
      </c>
      <c r="AC9" s="112"/>
      <c r="AD9" s="112"/>
      <c r="AE9" s="391" t="str">
        <f t="shared" si="2"/>
        <v/>
      </c>
      <c r="AF9" s="391"/>
      <c r="AG9" s="391"/>
      <c r="AH9" s="112"/>
      <c r="AI9" s="112"/>
    </row>
    <row r="10" spans="2:36" ht="18.600000000000001" customHeight="1" thickTop="1" thickBot="1" x14ac:dyDescent="0.25">
      <c r="B10" s="116"/>
      <c r="C10" s="117" t="s">
        <v>130</v>
      </c>
      <c r="D10" s="364" t="s">
        <v>215</v>
      </c>
      <c r="E10" s="365"/>
      <c r="F10" s="365"/>
      <c r="G10" s="365"/>
      <c r="H10" s="365"/>
      <c r="I10" s="366"/>
      <c r="J10" s="116"/>
      <c r="K10" s="117" t="s">
        <v>130</v>
      </c>
      <c r="L10" s="364" t="s">
        <v>215</v>
      </c>
      <c r="M10" s="365"/>
      <c r="N10" s="365"/>
      <c r="O10" s="365"/>
      <c r="P10" s="365"/>
      <c r="Q10" s="366"/>
      <c r="R10" s="118"/>
      <c r="S10" s="13"/>
      <c r="T10" s="13"/>
      <c r="U10" s="14"/>
      <c r="V10" s="31" t="str">
        <f>IFERROR(SMALL('إختيار المقررات'!$F$9:$F$30,'إختيار المقررات'!BL5),"")</f>
        <v/>
      </c>
      <c r="W10" s="31" t="str">
        <f>IFERROR(SMALL('إختيار المقررات'!$BK$6:$BK$52,'إختيار المقررات'!BL5),"")</f>
        <v/>
      </c>
      <c r="X10" s="1">
        <v>8</v>
      </c>
      <c r="Y10" s="1">
        <f t="shared" si="0"/>
        <v>8</v>
      </c>
      <c r="Z10" s="1" t="str">
        <f>IF(LEN(K4)&lt;2,J4,"")</f>
        <v>مكان الميلاد:</v>
      </c>
      <c r="AA10" s="1" t="str">
        <f t="shared" si="1"/>
        <v/>
      </c>
      <c r="AC10" s="112"/>
      <c r="AD10" s="112"/>
      <c r="AE10" s="391" t="str">
        <f t="shared" si="2"/>
        <v/>
      </c>
      <c r="AF10" s="391"/>
      <c r="AG10" s="391"/>
      <c r="AH10" s="112"/>
      <c r="AI10" s="112"/>
    </row>
    <row r="11" spans="2:36" ht="18.600000000000001" customHeight="1" thickTop="1" thickBot="1" x14ac:dyDescent="0.25">
      <c r="B11" s="119" t="str">
        <f>IF(AJ1&gt;0,"",IF('إختيار المقررات'!BR58=1,V10,IF('إختيار المقررات'!F28&lt;2,"",V10)))</f>
        <v/>
      </c>
      <c r="C11" s="120" t="str">
        <f>IFERROR(VLOOKUP(B11,'إختيار المقررات'!$BL$5:$BM$54,2,0),"")</f>
        <v/>
      </c>
      <c r="D11" s="367" t="str">
        <f>IFERROR(VLOOKUP(B11,'إختيار المقررات'!$BL$5:$BN$54,3,0),"")</f>
        <v/>
      </c>
      <c r="E11" s="367"/>
      <c r="F11" s="367"/>
      <c r="G11" s="367"/>
      <c r="H11" s="121" t="str">
        <f>IFERROR(VLOOKUP(D11,'إختيار المقررات'!$K$9:$T$28,9,0),"")</f>
        <v/>
      </c>
      <c r="I11" s="122" t="str">
        <f>IFERROR(IF(VLOOKUP(D11,'إختيار المقررات'!$K$9:$T$28,10,0)=0,"",VLOOKUP(D11,'إختيار المقررات'!$K$9:$T$28,10,0)),"")</f>
        <v/>
      </c>
      <c r="J11" s="119" t="str">
        <f>IF(B18="","",V18)</f>
        <v/>
      </c>
      <c r="K11" s="120" t="str">
        <f>IFERROR(VLOOKUP(J11,'إختيار المقررات'!$BL$5:$BM$54,2,0),"")</f>
        <v/>
      </c>
      <c r="L11" s="367" t="str">
        <f>IFERROR(VLOOKUP(J11,'إختيار المقررات'!$BL$5:$BN$54,3,0),"")</f>
        <v/>
      </c>
      <c r="M11" s="367"/>
      <c r="N11" s="367"/>
      <c r="O11" s="367"/>
      <c r="P11" s="123" t="str">
        <f>IFERROR(VLOOKUP(L11,'إختيار المقررات'!$K$9:$T$28,9,0),"")</f>
        <v/>
      </c>
      <c r="Q11" s="122" t="str">
        <f>IFERROR(IF(VLOOKUP(L11,'إختيار المقررات'!$K$9:$T$28,10,0)=0,"",VLOOKUP(L11,'إختيار المقررات'!$K$9:$T$28,10,0)),"")</f>
        <v/>
      </c>
      <c r="R11" s="143"/>
      <c r="T11" s="15"/>
      <c r="V11" s="31" t="str">
        <f>IFERROR(SMALL('إختيار المقررات'!$F$9:$F$30,'إختيار المقررات'!BL6),"")</f>
        <v/>
      </c>
      <c r="W11" s="31" t="str">
        <f>IFERROR(SMALL('إختيار المقررات'!$BK$6:$BK$52,'إختيار المقررات'!BL6),"")</f>
        <v/>
      </c>
      <c r="X11" s="1">
        <v>9</v>
      </c>
      <c r="Y11" s="1" t="e">
        <f t="shared" si="0"/>
        <v>#N/A</v>
      </c>
      <c r="Z11" s="1" t="e">
        <f>IF(LEN(N4)&lt;2,Q4,"")</f>
        <v>#N/A</v>
      </c>
      <c r="AA11" s="1" t="str">
        <f t="shared" si="1"/>
        <v/>
      </c>
      <c r="AC11" s="112"/>
      <c r="AD11" s="112"/>
      <c r="AE11" s="391" t="str">
        <f t="shared" si="2"/>
        <v/>
      </c>
      <c r="AF11" s="391"/>
      <c r="AG11" s="391"/>
      <c r="AH11" s="112"/>
      <c r="AI11" s="112"/>
    </row>
    <row r="12" spans="2:36" ht="18.600000000000001" customHeight="1" thickTop="1" thickBot="1" x14ac:dyDescent="0.25">
      <c r="B12" s="119" t="str">
        <f>IF(B11="","",V11)</f>
        <v/>
      </c>
      <c r="C12" s="120" t="str">
        <f>IFERROR(VLOOKUP(B12,'إختيار المقررات'!$BL$5:$BM$54,2,0),"")</f>
        <v/>
      </c>
      <c r="D12" s="367" t="str">
        <f>IFERROR(VLOOKUP(B12,'إختيار المقررات'!$BL$5:$BN$54,3,0),"")</f>
        <v/>
      </c>
      <c r="E12" s="367"/>
      <c r="F12" s="367"/>
      <c r="G12" s="367"/>
      <c r="H12" s="121" t="str">
        <f>IFERROR(VLOOKUP(D12,'إختيار المقررات'!$K$9:$T$28,9,0),"")</f>
        <v/>
      </c>
      <c r="I12" s="122" t="str">
        <f>IFERROR(IF(VLOOKUP(D12,'إختيار المقررات'!$K$9:$T$28,10,0)=0,"",VLOOKUP(D12,'إختيار المقررات'!$K$9:$T$28,10,0)),"")</f>
        <v/>
      </c>
      <c r="J12" s="119" t="str">
        <f>IF(J11="","",V19)</f>
        <v/>
      </c>
      <c r="K12" s="120" t="str">
        <f>IFERROR(VLOOKUP(J12,'إختيار المقررات'!$BL$5:$BM$54,2,0),"")</f>
        <v/>
      </c>
      <c r="L12" s="337" t="str">
        <f>IFERROR(VLOOKUP(J12,'إختيار المقررات'!$BL$5:$BN$54,3,0),"")</f>
        <v/>
      </c>
      <c r="M12" s="337"/>
      <c r="N12" s="337"/>
      <c r="O12" s="337"/>
      <c r="P12" s="123" t="str">
        <f>IFERROR(VLOOKUP(L12,'إختيار المقررات'!$K$9:$T$28,9,0),"")</f>
        <v/>
      </c>
      <c r="Q12" s="122" t="str">
        <f>IFERROR(IF(VLOOKUP(L12,'إختيار المقررات'!$K$9:$T$28,10,0)=0,"",VLOOKUP(L12,'إختيار المقررات'!$K$9:$T$28,10,0)),"")</f>
        <v/>
      </c>
      <c r="R12" s="143"/>
      <c r="S12" s="15"/>
      <c r="T12" s="15"/>
      <c r="U12" s="3"/>
      <c r="V12" s="31" t="str">
        <f>IFERROR(SMALL('إختيار المقررات'!$F$9:$F$30,'إختيار المقررات'!BL7),"")</f>
        <v/>
      </c>
      <c r="W12" s="31" t="str">
        <f>IFERROR(SMALL('إختيار المقررات'!$BK$6:$BK$52,'إختيار المقررات'!BL7),"")</f>
        <v/>
      </c>
      <c r="X12" s="1">
        <v>10</v>
      </c>
      <c r="Y12" s="1">
        <f t="shared" si="0"/>
        <v>10</v>
      </c>
      <c r="Z12" s="1" t="str">
        <f>IF(LEN(D5)&lt;2,B5,"")</f>
        <v>الجنسية:</v>
      </c>
      <c r="AA12" s="1" t="str">
        <f t="shared" si="1"/>
        <v/>
      </c>
      <c r="AC12" s="112"/>
      <c r="AD12" s="112"/>
      <c r="AE12" s="391" t="str">
        <f t="shared" si="2"/>
        <v/>
      </c>
      <c r="AF12" s="391"/>
      <c r="AG12" s="391"/>
      <c r="AH12" s="112"/>
      <c r="AI12" s="112"/>
    </row>
    <row r="13" spans="2:36" ht="18.600000000000001" customHeight="1" thickTop="1" thickBot="1" x14ac:dyDescent="0.25">
      <c r="B13" s="119" t="str">
        <f t="shared" ref="B13:B18" si="3">IF(B12="","",V12)</f>
        <v/>
      </c>
      <c r="C13" s="124" t="str">
        <f>IFERROR(VLOOKUP(B13,'إختيار المقررات'!$BL$5:$BM$54,2,0),"")</f>
        <v/>
      </c>
      <c r="D13" s="337" t="str">
        <f>IFERROR(VLOOKUP(B13,'إختيار المقررات'!$BL$5:$BN$54,3,0),"")</f>
        <v/>
      </c>
      <c r="E13" s="337"/>
      <c r="F13" s="337"/>
      <c r="G13" s="337"/>
      <c r="H13" s="121" t="str">
        <f>IFERROR(VLOOKUP(D13,'إختيار المقررات'!$K$9:$T$28,9,0),"")</f>
        <v/>
      </c>
      <c r="I13" s="122" t="str">
        <f>IFERROR(IF(VLOOKUP(D13,'إختيار المقررات'!$K$9:$T$28,10,0)=0,"",VLOOKUP(D13,'إختيار المقررات'!$K$9:$T$28,10,0)),"")</f>
        <v/>
      </c>
      <c r="J13" s="119" t="str">
        <f t="shared" ref="J13:J18" si="4">IF(J12="","",V20)</f>
        <v/>
      </c>
      <c r="K13" s="120" t="str">
        <f>IFERROR(VLOOKUP(J13,'إختيار المقررات'!$BL$5:$BM$54,2,0),"")</f>
        <v/>
      </c>
      <c r="L13" s="337" t="str">
        <f>IFERROR(VLOOKUP(J13,'إختيار المقررات'!$BL$5:$BN$54,3,0),"")</f>
        <v/>
      </c>
      <c r="M13" s="337"/>
      <c r="N13" s="337"/>
      <c r="O13" s="337"/>
      <c r="P13" s="123" t="str">
        <f>IFERROR(VLOOKUP(L13,'إختيار المقررات'!$K$9:$T$28,9,0),"")</f>
        <v/>
      </c>
      <c r="Q13" s="122" t="str">
        <f>IFERROR(IF(VLOOKUP(L13,'إختيار المقررات'!$K$9:$T$28,10,0)=0,"",VLOOKUP(L13,'إختيار المقررات'!$K$9:$T$28,10,0)),"")</f>
        <v/>
      </c>
      <c r="R13" s="143"/>
      <c r="S13" s="15"/>
      <c r="T13" s="15"/>
      <c r="U13" s="3"/>
      <c r="V13" s="31" t="str">
        <f>IFERROR(SMALL('إختيار المقررات'!$F$9:$F$30,'إختيار المقررات'!BL8),"")</f>
        <v/>
      </c>
      <c r="W13" s="31" t="str">
        <f>IFERROR(SMALL('إختيار المقررات'!$BK$6:$BK$52,'إختيار المقررات'!BL8),"")</f>
        <v/>
      </c>
      <c r="X13" s="1">
        <v>11</v>
      </c>
      <c r="Y13" s="1">
        <f t="shared" si="0"/>
        <v>11</v>
      </c>
      <c r="Z13" s="1" t="str">
        <f>IF(LEN(H5)&lt;2,F5,"")</f>
        <v>الرقم الوطني:</v>
      </c>
      <c r="AA13" s="1" t="str">
        <f t="shared" si="1"/>
        <v/>
      </c>
      <c r="AC13" s="112"/>
      <c r="AD13" s="112"/>
      <c r="AE13" s="391" t="str">
        <f t="shared" si="2"/>
        <v/>
      </c>
      <c r="AF13" s="391"/>
      <c r="AG13" s="391"/>
      <c r="AH13" s="112"/>
      <c r="AI13" s="112"/>
    </row>
    <row r="14" spans="2:36" ht="18.600000000000001" customHeight="1" thickTop="1" thickBot="1" x14ac:dyDescent="0.25">
      <c r="B14" s="119" t="str">
        <f t="shared" si="3"/>
        <v/>
      </c>
      <c r="C14" s="124" t="str">
        <f>IFERROR(VLOOKUP(B14,'إختيار المقررات'!$BL$5:$BM$54,2,0),"")</f>
        <v/>
      </c>
      <c r="D14" s="337" t="str">
        <f>IFERROR(VLOOKUP(B14,'إختيار المقررات'!$BL$5:$BN$54,3,0),"")</f>
        <v/>
      </c>
      <c r="E14" s="337"/>
      <c r="F14" s="337"/>
      <c r="G14" s="337"/>
      <c r="H14" s="121" t="str">
        <f>IFERROR(VLOOKUP(D14,'إختيار المقررات'!$K$9:$T$28,9,0),"")</f>
        <v/>
      </c>
      <c r="I14" s="122" t="str">
        <f>IFERROR(IF(VLOOKUP(D14,'إختيار المقررات'!$K$9:$T$28,10,0)=0,"",VLOOKUP(D14,'إختيار المقررات'!$K$9:$T$28,10,0)),"")</f>
        <v/>
      </c>
      <c r="J14" s="119" t="str">
        <f t="shared" si="4"/>
        <v/>
      </c>
      <c r="K14" s="120" t="str">
        <f>IFERROR(VLOOKUP(J14,'إختيار المقررات'!$BL$5:$BM$54,2,0),"")</f>
        <v/>
      </c>
      <c r="L14" s="337" t="str">
        <f>IFERROR(VLOOKUP(J14,'إختيار المقررات'!$BL$5:$BN$54,3,0),"")</f>
        <v/>
      </c>
      <c r="M14" s="337"/>
      <c r="N14" s="337"/>
      <c r="O14" s="337"/>
      <c r="P14" s="123" t="str">
        <f>IFERROR(VLOOKUP(L14,'إختيار المقررات'!$K$9:$T$28,9,0),"")</f>
        <v/>
      </c>
      <c r="Q14" s="122" t="str">
        <f>IFERROR(IF(VLOOKUP(L14,'إختيار المقررات'!$K$9:$T$28,10,0)=0,"",VLOOKUP(L14,'إختيار المقررات'!$K$9:$T$28,10,0)),"")</f>
        <v/>
      </c>
      <c r="R14" s="143"/>
      <c r="S14" s="15"/>
      <c r="T14" s="15"/>
      <c r="U14" s="3"/>
      <c r="V14" s="31" t="str">
        <f>IFERROR(SMALL('إختيار المقررات'!$F$9:$F$30,'إختيار المقررات'!BL9),"")</f>
        <v/>
      </c>
      <c r="W14" s="31" t="str">
        <f>IFERROR(SMALL('إختيار المقررات'!$BK$6:$BK$52,'إختيار المقررات'!BL9),"")</f>
        <v/>
      </c>
      <c r="X14" s="1">
        <v>12</v>
      </c>
      <c r="Y14" s="1" t="str">
        <f t="shared" si="0"/>
        <v/>
      </c>
      <c r="Z14" s="1" t="str">
        <f>IF(LEN(K5)&lt;2,J5,"")</f>
        <v/>
      </c>
      <c r="AA14" s="1" t="str">
        <f t="shared" si="1"/>
        <v/>
      </c>
      <c r="AC14" s="112"/>
      <c r="AD14" s="112"/>
      <c r="AE14" s="391" t="str">
        <f t="shared" si="2"/>
        <v/>
      </c>
      <c r="AF14" s="391"/>
      <c r="AG14" s="391"/>
      <c r="AH14" s="112"/>
      <c r="AI14" s="112"/>
    </row>
    <row r="15" spans="2:36" ht="18.600000000000001" customHeight="1" thickTop="1" thickBot="1" x14ac:dyDescent="0.25">
      <c r="B15" s="119" t="str">
        <f t="shared" si="3"/>
        <v/>
      </c>
      <c r="C15" s="124" t="str">
        <f>IFERROR(VLOOKUP(B15,'إختيار المقررات'!$BL$5:$BM$54,2,0),"")</f>
        <v/>
      </c>
      <c r="D15" s="337" t="str">
        <f>IFERROR(VLOOKUP(B15,'إختيار المقررات'!$BL$5:$BN$54,3,0),"")</f>
        <v/>
      </c>
      <c r="E15" s="337"/>
      <c r="F15" s="337"/>
      <c r="G15" s="337"/>
      <c r="H15" s="121" t="str">
        <f>IFERROR(VLOOKUP(D15,'إختيار المقررات'!$K$9:$T$28,9,0),"")</f>
        <v/>
      </c>
      <c r="I15" s="122" t="str">
        <f>IFERROR(IF(VLOOKUP(D15,'إختيار المقررات'!$K$9:$T$28,10,0)=0,"",VLOOKUP(D15,'إختيار المقررات'!$K$9:$T$28,10,0)),"")</f>
        <v/>
      </c>
      <c r="J15" s="119" t="str">
        <f t="shared" si="4"/>
        <v/>
      </c>
      <c r="K15" s="120" t="str">
        <f>IFERROR(VLOOKUP(J15,'إختيار المقررات'!$BL$5:$BM$54,2,0),"")</f>
        <v/>
      </c>
      <c r="L15" s="337" t="str">
        <f>IFERROR(VLOOKUP(J15,'إختيار المقررات'!$BL$5:$BN$54,3,0),"")</f>
        <v/>
      </c>
      <c r="M15" s="337"/>
      <c r="N15" s="337"/>
      <c r="O15" s="337"/>
      <c r="P15" s="123" t="str">
        <f>IFERROR(VLOOKUP(L15,'إختيار المقررات'!$K$9:$T$28,9,0),"")</f>
        <v/>
      </c>
      <c r="Q15" s="122" t="str">
        <f>IFERROR(IF(VLOOKUP(L15,'إختيار المقررات'!$K$9:$T$28,10,0)=0,"",VLOOKUP(L15,'إختيار المقررات'!$K$9:$T$28,10,0)),"")</f>
        <v/>
      </c>
      <c r="R15" s="143"/>
      <c r="S15" s="15"/>
      <c r="T15" s="15"/>
      <c r="U15" s="3"/>
      <c r="V15" s="31" t="str">
        <f>IFERROR(SMALL('إختيار المقررات'!$F$9:$F$30,'إختيار المقررات'!BL10),"")</f>
        <v/>
      </c>
      <c r="W15" s="31" t="str">
        <f>IFERROR(SMALL('إختيار المقررات'!$BK$6:$BK$52,'إختيار المقررات'!BL10),"")</f>
        <v/>
      </c>
      <c r="X15" s="1">
        <v>13</v>
      </c>
      <c r="Y15" s="1" t="str">
        <f t="shared" si="0"/>
        <v/>
      </c>
      <c r="Z15" s="1" t="str">
        <f>IF(LEN(P5)&lt;2,N5,"")</f>
        <v/>
      </c>
      <c r="AA15" s="1" t="str">
        <f t="shared" si="1"/>
        <v/>
      </c>
      <c r="AC15" s="112"/>
      <c r="AD15" s="112"/>
      <c r="AE15" s="391" t="str">
        <f t="shared" si="2"/>
        <v/>
      </c>
      <c r="AF15" s="391"/>
      <c r="AG15" s="391"/>
      <c r="AH15" s="112"/>
      <c r="AI15" s="112"/>
    </row>
    <row r="16" spans="2:36" ht="18.600000000000001" customHeight="1" thickTop="1" thickBot="1" x14ac:dyDescent="0.25">
      <c r="B16" s="119" t="str">
        <f t="shared" si="3"/>
        <v/>
      </c>
      <c r="C16" s="124" t="str">
        <f>IFERROR(VLOOKUP(B16,'إختيار المقررات'!$BL$5:$BM$54,2,0),"")</f>
        <v/>
      </c>
      <c r="D16" s="337" t="str">
        <f>IFERROR(VLOOKUP(B16,'إختيار المقررات'!$BL$5:$BN$54,3,0),"")</f>
        <v/>
      </c>
      <c r="E16" s="337"/>
      <c r="F16" s="337"/>
      <c r="G16" s="337"/>
      <c r="H16" s="121" t="str">
        <f>IFERROR(VLOOKUP(D16,'إختيار المقررات'!$K$9:$T$28,9,0),"")</f>
        <v/>
      </c>
      <c r="I16" s="122" t="str">
        <f>IFERROR(IF(VLOOKUP(D16,'إختيار المقررات'!$K$9:$T$28,10,0)=0,"",VLOOKUP(D16,'إختيار المقررات'!$K$9:$T$28,10,0)),"")</f>
        <v/>
      </c>
      <c r="J16" s="119" t="str">
        <f t="shared" si="4"/>
        <v/>
      </c>
      <c r="K16" s="120" t="str">
        <f>IFERROR(VLOOKUP(J16,'إختيار المقررات'!$BL$5:$BM$54,2,0),"")</f>
        <v/>
      </c>
      <c r="L16" s="337" t="str">
        <f>IFERROR(VLOOKUP(J16,'إختيار المقررات'!$BL$5:$BN$54,3,0),"")</f>
        <v/>
      </c>
      <c r="M16" s="337"/>
      <c r="N16" s="337"/>
      <c r="O16" s="337"/>
      <c r="P16" s="123" t="str">
        <f>IFERROR(VLOOKUP(L16,'إختيار المقررات'!$K$9:$T$28,9,0),"")</f>
        <v/>
      </c>
      <c r="Q16" s="122" t="str">
        <f>IFERROR(IF(VLOOKUP(L16,'إختيار المقررات'!$K$9:$T$28,10,0)=0,"",VLOOKUP(L16,'إختيار المقررات'!$K$9:$T$28,10,0)),"")</f>
        <v/>
      </c>
      <c r="R16" s="143"/>
      <c r="S16" s="15"/>
      <c r="T16" s="15"/>
      <c r="U16" s="3"/>
      <c r="V16" s="31" t="str">
        <f>IFERROR(SMALL('إختيار المقررات'!$F$9:$F$30,'إختيار المقررات'!BL11),"")</f>
        <v/>
      </c>
      <c r="W16" s="31" t="str">
        <f>IFERROR(SMALL('إختيار المقررات'!$BK$6:$BK$52,'إختيار المقررات'!BL11),"")</f>
        <v/>
      </c>
      <c r="X16" s="1">
        <v>14</v>
      </c>
      <c r="Y16" s="1" t="str">
        <f t="shared" si="0"/>
        <v/>
      </c>
      <c r="Z16" s="1" t="str">
        <f>IF(LEN(D6)&lt;2,B6,"")</f>
        <v/>
      </c>
      <c r="AA16" s="1" t="str">
        <f t="shared" si="1"/>
        <v/>
      </c>
      <c r="AC16" s="112"/>
      <c r="AD16" s="112"/>
      <c r="AE16" s="391" t="str">
        <f t="shared" si="2"/>
        <v/>
      </c>
      <c r="AF16" s="391"/>
      <c r="AG16" s="391"/>
      <c r="AH16" s="112"/>
      <c r="AI16" s="112"/>
    </row>
    <row r="17" spans="2:35" ht="18.600000000000001" customHeight="1" thickTop="1" thickBot="1" x14ac:dyDescent="0.25">
      <c r="B17" s="119" t="str">
        <f t="shared" si="3"/>
        <v/>
      </c>
      <c r="C17" s="124" t="str">
        <f>IFERROR(VLOOKUP(B17,'إختيار المقررات'!$BL$5:$BM$54,2,0),"")</f>
        <v/>
      </c>
      <c r="D17" s="337" t="str">
        <f>IFERROR(VLOOKUP(B17,'إختيار المقررات'!$BL$5:$BN$54,3,0),"")</f>
        <v/>
      </c>
      <c r="E17" s="337"/>
      <c r="F17" s="337"/>
      <c r="G17" s="337"/>
      <c r="H17" s="121" t="str">
        <f>IFERROR(VLOOKUP(D17,'إختيار المقررات'!$K$9:$T$28,9,0),"")</f>
        <v/>
      </c>
      <c r="I17" s="122" t="str">
        <f>IFERROR(IF(VLOOKUP(D17,'إختيار المقررات'!$K$9:$T$28,10,0)=0,"",VLOOKUP(D17,'إختيار المقررات'!$K$9:$T$28,10,0)),"")</f>
        <v/>
      </c>
      <c r="J17" s="119" t="str">
        <f t="shared" si="4"/>
        <v/>
      </c>
      <c r="K17" s="120" t="str">
        <f>IFERROR(VLOOKUP(J17,'إختيار المقررات'!$BL$5:$BM$54,2,0),"")</f>
        <v/>
      </c>
      <c r="L17" s="337" t="str">
        <f>IFERROR(VLOOKUP(J17,'إختيار المقررات'!$BL$5:$BN$54,3,0),"")</f>
        <v/>
      </c>
      <c r="M17" s="337"/>
      <c r="N17" s="337"/>
      <c r="O17" s="337"/>
      <c r="P17" s="123" t="str">
        <f>IFERROR(VLOOKUP(L17,'إختيار المقررات'!$K$9:$T$28,9,0),"")</f>
        <v/>
      </c>
      <c r="Q17" s="122" t="str">
        <f>IFERROR(IF(VLOOKUP(L17,'إختيار المقررات'!$K$9:$T$28,10,0)=0,"",VLOOKUP(L17,'إختيار المقررات'!$K$9:$T$28,10,0)),"")</f>
        <v/>
      </c>
      <c r="R17" s="143"/>
      <c r="S17" s="15"/>
      <c r="T17" s="15"/>
      <c r="U17" s="3"/>
      <c r="V17" s="31" t="str">
        <f>IFERROR(SMALL('إختيار المقررات'!$F$9:$F$30,'إختيار المقررات'!BL12),"")</f>
        <v/>
      </c>
      <c r="W17" s="31" t="str">
        <f>IFERROR(SMALL('إختيار المقررات'!$BK$6:$BK$52,'إختيار المقررات'!BL12),"")</f>
        <v/>
      </c>
      <c r="X17" s="1">
        <v>15</v>
      </c>
      <c r="Y17" s="1">
        <f t="shared" si="0"/>
        <v>15</v>
      </c>
      <c r="Z17" s="1" t="str">
        <f>IF(LEN(H6)&lt;2,F6,"")</f>
        <v>نوع الثانوية:</v>
      </c>
      <c r="AA17" s="1" t="str">
        <f t="shared" si="1"/>
        <v/>
      </c>
      <c r="AC17" s="112"/>
      <c r="AD17" s="112"/>
      <c r="AE17" s="391" t="str">
        <f t="shared" si="2"/>
        <v/>
      </c>
      <c r="AF17" s="391"/>
      <c r="AG17" s="391"/>
      <c r="AH17" s="112"/>
      <c r="AI17" s="112"/>
    </row>
    <row r="18" spans="2:35" ht="18.600000000000001" customHeight="1" thickTop="1" thickBot="1" x14ac:dyDescent="0.25">
      <c r="B18" s="119" t="str">
        <f t="shared" si="3"/>
        <v/>
      </c>
      <c r="C18" s="124" t="str">
        <f>IFERROR(VLOOKUP(B18,'إختيار المقررات'!$BL$5:$BM$54,2,0),"")</f>
        <v/>
      </c>
      <c r="D18" s="337" t="str">
        <f>IFERROR(VLOOKUP(B18,'إختيار المقررات'!$BL$5:$BN$54,3,0),"")</f>
        <v/>
      </c>
      <c r="E18" s="337"/>
      <c r="F18" s="337"/>
      <c r="G18" s="337"/>
      <c r="H18" s="121" t="str">
        <f>IFERROR(VLOOKUP(D18,'إختيار المقررات'!$K$9:$T$28,9,0),"")</f>
        <v/>
      </c>
      <c r="I18" s="122" t="str">
        <f>IFERROR(IF(VLOOKUP(D18,'إختيار المقررات'!$K$9:$T$28,10,0)=0,"",VLOOKUP(D18,'إختيار المقررات'!$K$9:$T$28,10,0)),"")</f>
        <v/>
      </c>
      <c r="J18" s="119" t="str">
        <f t="shared" si="4"/>
        <v/>
      </c>
      <c r="K18" s="120" t="str">
        <f>IFERROR(VLOOKUP(J18,'إختيار المقررات'!$BL$5:$BM$54,2,0),"")</f>
        <v/>
      </c>
      <c r="L18" s="337" t="str">
        <f>IFERROR(VLOOKUP(J18,'إختيار المقررات'!$BL$5:$BN$54,3,0),"")</f>
        <v/>
      </c>
      <c r="M18" s="337"/>
      <c r="N18" s="337"/>
      <c r="O18" s="337"/>
      <c r="P18" s="123" t="str">
        <f>IFERROR(VLOOKUP(L18,'إختيار المقررات'!$K$9:$T$28,9,0),"")</f>
        <v/>
      </c>
      <c r="Q18" s="122" t="str">
        <f>IFERROR(IF(VLOOKUP(L18,'إختيار المقررات'!$K$9:$T$28,10,0)=0,"",VLOOKUP(L18,'إختيار المقررات'!$K$9:$T$28,10,0)),"")</f>
        <v/>
      </c>
      <c r="R18" s="143"/>
      <c r="S18" s="15"/>
      <c r="T18" s="15"/>
      <c r="U18" s="3"/>
      <c r="V18" s="31" t="str">
        <f>IFERROR(SMALL('إختيار المقررات'!$F$9:$F$30,'إختيار المقررات'!BL13),"")</f>
        <v/>
      </c>
      <c r="W18" s="31" t="str">
        <f>IFERROR(SMALL('إختيار المقررات'!$BK$6:$BK$52,'إختيار المقررات'!BL13),"")</f>
        <v/>
      </c>
      <c r="X18" s="1">
        <v>16</v>
      </c>
      <c r="Y18" s="1">
        <f t="shared" si="0"/>
        <v>16</v>
      </c>
      <c r="Z18" s="1" t="str">
        <f>IF(LEN(K6)&lt;2,J6,"")</f>
        <v>محافظتها:</v>
      </c>
      <c r="AA18" s="1" t="str">
        <f t="shared" si="1"/>
        <v/>
      </c>
      <c r="AC18" s="112"/>
      <c r="AD18" s="112"/>
      <c r="AE18" s="391" t="str">
        <f t="shared" si="2"/>
        <v/>
      </c>
      <c r="AF18" s="391"/>
      <c r="AG18" s="391"/>
      <c r="AH18" s="112"/>
      <c r="AI18" s="112"/>
    </row>
    <row r="19" spans="2:35" ht="9.6" customHeight="1" thickTop="1" thickBot="1" x14ac:dyDescent="0.25">
      <c r="B19" s="368" t="e">
        <f>IF('إدخال البيانات'!F1&lt;&gt;"",'إدخال البيانات'!A2,"")</f>
        <v>#N/A</v>
      </c>
      <c r="C19" s="368"/>
      <c r="D19" s="368"/>
      <c r="E19" s="368"/>
      <c r="F19" s="368"/>
      <c r="G19" s="368"/>
      <c r="H19" s="368"/>
      <c r="I19" s="368"/>
      <c r="J19" s="368"/>
      <c r="K19" s="368"/>
      <c r="L19" s="368"/>
      <c r="M19" s="368"/>
      <c r="N19" s="368"/>
      <c r="O19" s="368"/>
      <c r="P19" s="368"/>
      <c r="Q19" s="368"/>
      <c r="R19" s="368"/>
      <c r="S19" s="15"/>
      <c r="T19" s="15"/>
      <c r="U19" s="3"/>
      <c r="V19" s="31" t="str">
        <f>IFERROR(SMALL('إختيار المقررات'!$F$9:$F$30,'إختيار المقررات'!BL14),"")</f>
        <v/>
      </c>
      <c r="W19" s="31" t="str">
        <f>IFERROR(SMALL('إختيار المقررات'!$BK$6:$BK$52,'إختيار المقررات'!BL14),"")</f>
        <v/>
      </c>
      <c r="X19" s="1">
        <v>17</v>
      </c>
      <c r="Y19" s="1">
        <f t="shared" si="0"/>
        <v>17</v>
      </c>
      <c r="Z19" s="1" t="str">
        <f>IF(LEN(P6)&lt;2,N6,"")</f>
        <v>عامها:</v>
      </c>
      <c r="AA19" s="1" t="str">
        <f t="shared" si="1"/>
        <v/>
      </c>
      <c r="AC19" s="112"/>
      <c r="AD19" s="112"/>
      <c r="AE19" s="391" t="str">
        <f t="shared" si="2"/>
        <v/>
      </c>
      <c r="AF19" s="391"/>
      <c r="AG19" s="391"/>
      <c r="AH19" s="112"/>
      <c r="AI19" s="112"/>
    </row>
    <row r="20" spans="2:35" ht="9.6" customHeight="1" thickTop="1" thickBot="1" x14ac:dyDescent="0.25">
      <c r="B20" s="368"/>
      <c r="C20" s="368"/>
      <c r="D20" s="368"/>
      <c r="E20" s="368"/>
      <c r="F20" s="368"/>
      <c r="G20" s="368"/>
      <c r="H20" s="368"/>
      <c r="I20" s="368"/>
      <c r="J20" s="368"/>
      <c r="K20" s="368"/>
      <c r="L20" s="368"/>
      <c r="M20" s="368"/>
      <c r="N20" s="368"/>
      <c r="O20" s="368"/>
      <c r="P20" s="368"/>
      <c r="Q20" s="368"/>
      <c r="R20" s="368"/>
      <c r="S20" s="15"/>
      <c r="T20" s="15"/>
      <c r="U20" s="3"/>
      <c r="V20" s="31" t="str">
        <f>IFERROR(SMALL('إختيار المقررات'!$F$9:$F$30,'إختيار المقررات'!BL15),"")</f>
        <v/>
      </c>
      <c r="W20" s="31" t="str">
        <f>IFERROR(SMALL('إختيار المقررات'!$BK$6:$BK$52,'إختيار المقررات'!BL15),"")</f>
        <v/>
      </c>
      <c r="X20" s="1">
        <v>18</v>
      </c>
      <c r="Y20" s="1">
        <f t="shared" si="0"/>
        <v>18</v>
      </c>
      <c r="Z20" s="1" t="str">
        <f>IF(LEN(D7)&lt;2,B7,"")</f>
        <v>الموبايل:</v>
      </c>
      <c r="AA20" s="1" t="str">
        <f t="shared" si="1"/>
        <v/>
      </c>
      <c r="AC20" s="112"/>
      <c r="AD20" s="112"/>
      <c r="AE20" s="391" t="str">
        <f t="shared" si="2"/>
        <v/>
      </c>
      <c r="AF20" s="391"/>
      <c r="AG20" s="391"/>
      <c r="AH20" s="112"/>
      <c r="AI20" s="112"/>
    </row>
    <row r="21" spans="2:35" ht="22.9" customHeight="1" thickTop="1" thickBot="1" x14ac:dyDescent="0.25">
      <c r="B21" s="369"/>
      <c r="C21" s="369"/>
      <c r="D21" s="369"/>
      <c r="E21" s="369"/>
      <c r="F21" s="369"/>
      <c r="G21" s="369"/>
      <c r="H21" s="369"/>
      <c r="I21" s="369"/>
      <c r="J21" s="369"/>
      <c r="K21" s="369"/>
      <c r="L21" s="369"/>
      <c r="M21" s="369"/>
      <c r="N21" s="369"/>
      <c r="O21" s="369"/>
      <c r="P21" s="369"/>
      <c r="Q21" s="369"/>
      <c r="R21" s="369"/>
      <c r="S21" s="15"/>
      <c r="T21" s="15"/>
      <c r="U21" s="3"/>
      <c r="V21" s="31" t="str">
        <f>IFERROR(SMALL('إختيار المقررات'!$F$9:$F$30,'إختيار المقررات'!BL16),"")</f>
        <v/>
      </c>
      <c r="X21" s="1">
        <v>19</v>
      </c>
      <c r="Y21" s="1">
        <f t="shared" si="0"/>
        <v>19</v>
      </c>
      <c r="Z21" s="1" t="str">
        <f>IF(LEN(H7)&lt;2,F7,"")</f>
        <v>الهاتف:</v>
      </c>
      <c r="AA21" s="1" t="str">
        <f t="shared" si="1"/>
        <v/>
      </c>
      <c r="AC21" s="112"/>
      <c r="AD21" s="112"/>
      <c r="AE21" s="391" t="str">
        <f t="shared" si="2"/>
        <v/>
      </c>
      <c r="AF21" s="391"/>
      <c r="AG21" s="391"/>
      <c r="AH21" s="112"/>
      <c r="AI21" s="112"/>
    </row>
    <row r="22" spans="2:35" ht="12" customHeight="1" thickTop="1" x14ac:dyDescent="0.2">
      <c r="B22" s="418" t="s">
        <v>150</v>
      </c>
      <c r="C22" s="338"/>
      <c r="D22" s="338"/>
      <c r="E22" s="338"/>
      <c r="F22" s="141">
        <f>'إختيار المقررات'!AH16</f>
        <v>0</v>
      </c>
      <c r="G22" s="338" t="s">
        <v>151</v>
      </c>
      <c r="H22" s="338"/>
      <c r="I22" s="338"/>
      <c r="J22" s="338"/>
      <c r="K22" s="354">
        <f>'إختيار المقررات'!AH17</f>
        <v>0</v>
      </c>
      <c r="L22" s="354"/>
      <c r="M22" s="338" t="s">
        <v>153</v>
      </c>
      <c r="N22" s="338"/>
      <c r="O22" s="338"/>
      <c r="P22" s="338"/>
      <c r="Q22" s="354">
        <f>'إختيار المقررات'!AH18</f>
        <v>0</v>
      </c>
      <c r="R22" s="413"/>
      <c r="S22" s="16"/>
      <c r="V22" s="31" t="str">
        <f>IFERROR(SMALL('إختيار المقررات'!$F$9:$F$30,'إختيار المقررات'!BL17),"")</f>
        <v/>
      </c>
      <c r="X22" s="1">
        <v>20</v>
      </c>
      <c r="Y22" s="1">
        <f t="shared" si="0"/>
        <v>20</v>
      </c>
      <c r="Z22" s="1" t="str">
        <f>IF(LEN(K7)&lt;2,J7,"")</f>
        <v>العنوان :</v>
      </c>
      <c r="AC22" s="112"/>
      <c r="AD22" s="112"/>
      <c r="AE22" s="391" t="str">
        <f t="shared" si="2"/>
        <v/>
      </c>
      <c r="AF22" s="391"/>
      <c r="AG22" s="391"/>
      <c r="AH22" s="112"/>
      <c r="AI22" s="112"/>
    </row>
    <row r="23" spans="2:35" ht="12" customHeight="1" x14ac:dyDescent="0.2">
      <c r="B23" s="414" t="s">
        <v>117</v>
      </c>
      <c r="C23" s="415"/>
      <c r="D23" s="415"/>
      <c r="E23" s="416">
        <f>'إختيار المقررات'!D5</f>
        <v>0</v>
      </c>
      <c r="F23" s="416"/>
      <c r="G23" s="416"/>
      <c r="H23" s="416"/>
      <c r="I23" s="417"/>
      <c r="J23" s="125" t="s">
        <v>216</v>
      </c>
      <c r="K23" s="334" t="e">
        <f>'إختيار المقررات'!P5</f>
        <v>#N/A</v>
      </c>
      <c r="L23" s="334"/>
      <c r="M23" s="142" t="s">
        <v>119</v>
      </c>
      <c r="N23" s="346" t="e">
        <f>'إختيار المقررات'!V5</f>
        <v>#N/A</v>
      </c>
      <c r="O23" s="346"/>
      <c r="P23" s="126"/>
      <c r="Q23" s="126"/>
      <c r="R23" s="126"/>
      <c r="V23" s="31" t="str">
        <f>IFERROR(SMALL('إختيار المقررات'!$F$9:$F$30,'إختيار المقررات'!BL18),"")</f>
        <v/>
      </c>
      <c r="Y23" s="1" t="str">
        <f t="shared" si="0"/>
        <v/>
      </c>
      <c r="AC23" s="112"/>
      <c r="AD23" s="112"/>
      <c r="AE23" s="392"/>
      <c r="AF23" s="392"/>
      <c r="AG23" s="392"/>
      <c r="AH23" s="112"/>
      <c r="AI23" s="112"/>
    </row>
    <row r="24" spans="2:35" ht="12" customHeight="1" x14ac:dyDescent="0.2">
      <c r="B24" s="372" t="s">
        <v>136</v>
      </c>
      <c r="C24" s="373"/>
      <c r="D24" s="373"/>
      <c r="E24" s="383" t="e">
        <f>'إختيار المقررات'!AH9</f>
        <v>#N/A</v>
      </c>
      <c r="F24" s="383"/>
      <c r="G24" s="384"/>
      <c r="H24" s="404" t="s">
        <v>140</v>
      </c>
      <c r="I24" s="397"/>
      <c r="J24" s="397"/>
      <c r="K24" s="407" t="e">
        <f>'إختيار المقررات'!AB5</f>
        <v>#N/A</v>
      </c>
      <c r="L24" s="408"/>
      <c r="M24" s="397" t="s">
        <v>217</v>
      </c>
      <c r="N24" s="397"/>
      <c r="O24" s="397" t="s">
        <v>218</v>
      </c>
      <c r="P24" s="397"/>
      <c r="Q24" s="397" t="s">
        <v>219</v>
      </c>
      <c r="R24" s="400"/>
      <c r="V24" s="31" t="str">
        <f>IFERROR(SMALL('إختيار المقررات'!$F$9:$F$30,'إختيار المقررات'!BL19),"")</f>
        <v/>
      </c>
      <c r="Y24" s="1" t="str">
        <f t="shared" si="0"/>
        <v/>
      </c>
      <c r="AC24" s="112"/>
      <c r="AD24" s="112"/>
      <c r="AE24" s="392"/>
      <c r="AF24" s="392"/>
      <c r="AG24" s="392"/>
      <c r="AH24" s="112"/>
      <c r="AI24" s="112"/>
    </row>
    <row r="25" spans="2:35" ht="12" customHeight="1" x14ac:dyDescent="0.2">
      <c r="B25" s="372" t="s">
        <v>220</v>
      </c>
      <c r="C25" s="373"/>
      <c r="D25" s="373"/>
      <c r="E25" s="357">
        <f>'إختيار المقررات'!AH10</f>
        <v>0</v>
      </c>
      <c r="F25" s="357"/>
      <c r="G25" s="358"/>
      <c r="H25" s="405"/>
      <c r="I25" s="398"/>
      <c r="J25" s="398"/>
      <c r="K25" s="409"/>
      <c r="L25" s="410"/>
      <c r="M25" s="398"/>
      <c r="N25" s="398"/>
      <c r="O25" s="398"/>
      <c r="P25" s="398"/>
      <c r="Q25" s="398"/>
      <c r="R25" s="401"/>
      <c r="V25" s="31" t="str">
        <f>IFERROR(SMALL('إختيار المقررات'!$F$9:$F$30,'إختيار المقررات'!BL20),"")</f>
        <v/>
      </c>
      <c r="Y25" s="1" t="str">
        <f t="shared" si="0"/>
        <v/>
      </c>
      <c r="AC25" s="112"/>
      <c r="AD25" s="112"/>
      <c r="AE25" s="392"/>
      <c r="AF25" s="392"/>
      <c r="AG25" s="392"/>
      <c r="AH25" s="112"/>
      <c r="AI25" s="112"/>
    </row>
    <row r="26" spans="2:35" ht="12" customHeight="1" x14ac:dyDescent="0.2">
      <c r="B26" s="421" t="s">
        <v>127</v>
      </c>
      <c r="C26" s="422"/>
      <c r="D26" s="422"/>
      <c r="E26" s="423" t="e">
        <f>'إختيار المقررات'!AH7</f>
        <v>#N/A</v>
      </c>
      <c r="F26" s="423"/>
      <c r="G26" s="424"/>
      <c r="H26" s="406"/>
      <c r="I26" s="399"/>
      <c r="J26" s="399"/>
      <c r="K26" s="411"/>
      <c r="L26" s="412"/>
      <c r="M26" s="398"/>
      <c r="N26" s="398"/>
      <c r="O26" s="398"/>
      <c r="P26" s="398"/>
      <c r="Q26" s="398"/>
      <c r="R26" s="401"/>
      <c r="AC26" s="112"/>
      <c r="AD26" s="112"/>
      <c r="AE26" s="392"/>
      <c r="AF26" s="392"/>
      <c r="AG26" s="392"/>
      <c r="AH26" s="112"/>
      <c r="AI26" s="112"/>
    </row>
    <row r="27" spans="2:35" ht="12" customHeight="1" x14ac:dyDescent="0.2">
      <c r="B27" s="372" t="s">
        <v>133</v>
      </c>
      <c r="C27" s="373"/>
      <c r="D27" s="373"/>
      <c r="E27" s="357" t="e">
        <f>'إختيار المقررات'!AH8</f>
        <v>#N/A</v>
      </c>
      <c r="F27" s="357"/>
      <c r="G27" s="358"/>
      <c r="H27" s="393" t="s">
        <v>143</v>
      </c>
      <c r="I27" s="394"/>
      <c r="J27" s="127" t="str">
        <f>'إختيار المقررات'!AH13</f>
        <v>لا</v>
      </c>
      <c r="K27" s="127"/>
      <c r="L27" s="128"/>
      <c r="M27" s="398"/>
      <c r="N27" s="398"/>
      <c r="O27" s="398"/>
      <c r="P27" s="398"/>
      <c r="Q27" s="398"/>
      <c r="R27" s="401"/>
      <c r="V27" s="31" t="str">
        <f>IFERROR(SMALL('إختيار المقررات'!$U$20:$U$32,'إختيار المقررات'!V28),"")</f>
        <v/>
      </c>
      <c r="AC27" s="112"/>
      <c r="AD27" s="112"/>
      <c r="AE27" s="112"/>
      <c r="AF27" s="112"/>
      <c r="AG27" s="112"/>
      <c r="AH27" s="112"/>
      <c r="AI27" s="112"/>
    </row>
    <row r="28" spans="2:35" ht="12" customHeight="1" x14ac:dyDescent="0.2">
      <c r="B28" s="419" t="s">
        <v>221</v>
      </c>
      <c r="C28" s="420"/>
      <c r="D28" s="420"/>
      <c r="E28" s="327" t="e">
        <f>IF(AJ1&gt;0,"لم يتم التسجيل بنجاح",'إختيار المقررات'!AH12)</f>
        <v>#N/A</v>
      </c>
      <c r="F28" s="327"/>
      <c r="G28" s="327"/>
      <c r="H28" s="129"/>
      <c r="I28" s="129"/>
      <c r="J28" s="130"/>
      <c r="K28" s="130"/>
      <c r="L28" s="131"/>
      <c r="M28" s="398"/>
      <c r="N28" s="398"/>
      <c r="O28" s="398"/>
      <c r="P28" s="398"/>
      <c r="Q28" s="398"/>
      <c r="R28" s="401"/>
      <c r="AC28" s="112"/>
      <c r="AD28" s="112"/>
      <c r="AE28" s="112"/>
      <c r="AF28" s="112"/>
      <c r="AG28" s="112"/>
      <c r="AH28" s="112"/>
      <c r="AI28" s="112"/>
    </row>
    <row r="29" spans="2:35" ht="12" customHeight="1" x14ac:dyDescent="0.2">
      <c r="B29" s="321" t="str">
        <f>'إختيار المقررات'!V12</f>
        <v>منقطع عن التسجيل في</v>
      </c>
      <c r="C29" s="322"/>
      <c r="D29" s="322"/>
      <c r="E29" s="322"/>
      <c r="F29" s="322"/>
      <c r="G29" s="322"/>
      <c r="H29" s="322"/>
      <c r="I29" s="322"/>
      <c r="J29" s="322"/>
      <c r="K29" s="322"/>
      <c r="L29" s="323"/>
      <c r="M29" s="398"/>
      <c r="N29" s="398"/>
      <c r="O29" s="398"/>
      <c r="P29" s="398"/>
      <c r="Q29" s="398"/>
      <c r="R29" s="401"/>
      <c r="V29" s="31" t="str">
        <f>IFERROR(SMALL('إختيار المقررات'!$U$20:$U$32,'إختيار المقررات'!V30),"")</f>
        <v/>
      </c>
      <c r="AC29" s="112"/>
      <c r="AD29" s="112"/>
      <c r="AE29" s="112"/>
      <c r="AF29" s="112"/>
      <c r="AG29" s="112"/>
      <c r="AH29" s="112"/>
      <c r="AI29" s="112"/>
    </row>
    <row r="30" spans="2:35" ht="12" customHeight="1" x14ac:dyDescent="0.2">
      <c r="B30" s="324" t="str">
        <f>'إختيار المقررات'!V13</f>
        <v/>
      </c>
      <c r="C30" s="325"/>
      <c r="D30" s="325"/>
      <c r="E30" s="325"/>
      <c r="F30" s="325"/>
      <c r="G30" s="325" t="str">
        <f>'إختيار المقررات'!V14</f>
        <v/>
      </c>
      <c r="H30" s="325"/>
      <c r="I30" s="325"/>
      <c r="J30" s="325"/>
      <c r="K30" s="325"/>
      <c r="L30" s="326"/>
      <c r="M30" s="398"/>
      <c r="N30" s="398"/>
      <c r="O30" s="398"/>
      <c r="P30" s="398"/>
      <c r="Q30" s="398"/>
      <c r="R30" s="401"/>
      <c r="AC30" s="112"/>
      <c r="AD30" s="112"/>
      <c r="AE30" s="112"/>
      <c r="AF30" s="112"/>
      <c r="AG30" s="112"/>
      <c r="AH30" s="112"/>
      <c r="AI30" s="112"/>
    </row>
    <row r="31" spans="2:35" ht="12" customHeight="1" x14ac:dyDescent="0.2">
      <c r="B31" s="324" t="str">
        <f>'إختيار المقررات'!V15</f>
        <v/>
      </c>
      <c r="C31" s="325"/>
      <c r="D31" s="325"/>
      <c r="E31" s="325"/>
      <c r="F31" s="325"/>
      <c r="G31" s="325" t="str">
        <f>'إختيار المقررات'!V16</f>
        <v/>
      </c>
      <c r="H31" s="325"/>
      <c r="I31" s="325"/>
      <c r="J31" s="325"/>
      <c r="K31" s="325"/>
      <c r="L31" s="326"/>
      <c r="M31" s="398"/>
      <c r="N31" s="398"/>
      <c r="O31" s="398"/>
      <c r="P31" s="398"/>
      <c r="Q31" s="398"/>
      <c r="R31" s="401"/>
      <c r="V31" s="31" t="str">
        <f>IFERROR(SMALL('إختيار المقررات'!$U$20:$U$32,'إختيار المقررات'!V31),"")</f>
        <v/>
      </c>
      <c r="AC31" s="112"/>
      <c r="AD31" s="112"/>
      <c r="AE31" s="112"/>
      <c r="AF31" s="112"/>
      <c r="AG31" s="112"/>
      <c r="AH31" s="112"/>
      <c r="AI31" s="112"/>
    </row>
    <row r="32" spans="2:35" ht="12" customHeight="1" x14ac:dyDescent="0.2">
      <c r="B32" s="395" t="str">
        <f>'إختيار المقررات'!V16</f>
        <v/>
      </c>
      <c r="C32" s="396"/>
      <c r="D32" s="396"/>
      <c r="E32" s="396"/>
      <c r="F32" s="396"/>
      <c r="G32" s="140"/>
      <c r="H32" s="140"/>
      <c r="I32" s="140"/>
      <c r="J32" s="140"/>
      <c r="K32" s="140"/>
      <c r="L32" s="132"/>
      <c r="M32" s="399"/>
      <c r="N32" s="399"/>
      <c r="O32" s="399"/>
      <c r="P32" s="399"/>
      <c r="Q32" s="399"/>
      <c r="R32" s="402"/>
      <c r="AC32" s="112"/>
      <c r="AD32" s="112"/>
      <c r="AE32" s="112"/>
      <c r="AF32" s="112"/>
      <c r="AG32" s="112"/>
      <c r="AH32" s="112"/>
      <c r="AI32" s="112"/>
    </row>
    <row r="33" spans="2:35" ht="17.25" customHeight="1" x14ac:dyDescent="0.2">
      <c r="B33" s="379" t="s">
        <v>222</v>
      </c>
      <c r="C33" s="380"/>
      <c r="D33" s="380"/>
      <c r="E33" s="380"/>
      <c r="F33" s="380"/>
      <c r="G33" s="380"/>
      <c r="H33" s="380"/>
      <c r="I33" s="380"/>
      <c r="J33" s="380"/>
      <c r="K33" s="380"/>
      <c r="L33" s="380"/>
      <c r="M33" s="380"/>
      <c r="N33" s="380"/>
      <c r="O33" s="380"/>
      <c r="P33" s="380"/>
      <c r="Q33" s="380"/>
      <c r="R33" s="381"/>
      <c r="V33" s="31" t="str">
        <f>IFERROR(SMALL('إختيار المقررات'!$U$20:$U$32,'إختيار المقررات'!V32),"")</f>
        <v/>
      </c>
      <c r="AC33" s="112"/>
      <c r="AD33" s="112"/>
      <c r="AE33" s="112"/>
      <c r="AF33" s="112"/>
      <c r="AG33" s="112"/>
      <c r="AH33" s="112"/>
      <c r="AI33" s="112"/>
    </row>
    <row r="34" spans="2:35" ht="16.5" customHeight="1" x14ac:dyDescent="0.2">
      <c r="B34" s="375" t="s">
        <v>223</v>
      </c>
      <c r="C34" s="375"/>
      <c r="D34" s="375"/>
      <c r="E34" s="375"/>
      <c r="F34" s="375"/>
      <c r="G34" s="375"/>
      <c r="H34" s="375"/>
      <c r="I34" s="375"/>
      <c r="J34" s="375"/>
      <c r="K34" s="375"/>
      <c r="L34" s="375"/>
      <c r="M34" s="375"/>
      <c r="N34" s="375"/>
      <c r="O34" s="375"/>
      <c r="P34" s="375"/>
      <c r="Q34" s="375"/>
      <c r="R34" s="375"/>
      <c r="AC34" s="112"/>
      <c r="AD34" s="112"/>
      <c r="AE34" s="112"/>
      <c r="AF34" s="112"/>
      <c r="AG34" s="112"/>
      <c r="AH34" s="112"/>
      <c r="AI34" s="112"/>
    </row>
    <row r="35" spans="2:35" ht="24" customHeight="1" x14ac:dyDescent="0.2">
      <c r="B35" s="320" t="s">
        <v>224</v>
      </c>
      <c r="C35" s="320"/>
      <c r="D35" s="320"/>
      <c r="E35" s="320"/>
      <c r="F35" s="375" t="e">
        <f>IF(AJ1&gt;0,"لم يتم التسجيل بنجاح",'إختيار المقررات'!AH14)</f>
        <v>#N/A</v>
      </c>
      <c r="G35" s="375"/>
      <c r="H35" s="320" t="str">
        <f>IF(D4="أنثى","ليرة سورية فقط لا غير من الطالبة","ليرة سورية فقط لا غير من الطالب")</f>
        <v>ليرة سورية فقط لا غير من الطالب</v>
      </c>
      <c r="I35" s="320"/>
      <c r="J35" s="320"/>
      <c r="K35" s="320"/>
      <c r="L35" s="320"/>
      <c r="M35" s="382" t="str">
        <f>H2</f>
        <v/>
      </c>
      <c r="N35" s="382"/>
      <c r="O35" s="382"/>
      <c r="P35" s="382"/>
      <c r="Q35" s="382"/>
      <c r="R35" s="382"/>
      <c r="AC35" s="112"/>
      <c r="AD35" s="112"/>
      <c r="AE35" s="112"/>
      <c r="AF35" s="112"/>
      <c r="AG35" s="112"/>
      <c r="AH35" s="112"/>
      <c r="AI35" s="112"/>
    </row>
    <row r="36" spans="2:35" ht="24" customHeight="1" x14ac:dyDescent="0.2">
      <c r="B36" s="320" t="str">
        <f>IF(D4="أنثى","رقمها الامتحاني","رقمه الامتحاني")</f>
        <v>رقمه الامتحاني</v>
      </c>
      <c r="C36" s="320"/>
      <c r="D36" s="320"/>
      <c r="E36" s="375">
        <f>D2</f>
        <v>0</v>
      </c>
      <c r="F36" s="375"/>
      <c r="G36" s="320" t="s">
        <v>225</v>
      </c>
      <c r="H36" s="320"/>
      <c r="I36" s="320"/>
      <c r="J36" s="320"/>
      <c r="K36" s="320"/>
      <c r="L36" s="320"/>
      <c r="M36" s="320"/>
      <c r="N36" s="320"/>
      <c r="O36" s="320"/>
      <c r="P36" s="320"/>
      <c r="Q36" s="320"/>
      <c r="R36" s="320"/>
      <c r="AC36" s="112"/>
      <c r="AD36" s="112"/>
      <c r="AE36" s="112"/>
      <c r="AF36" s="112"/>
      <c r="AG36" s="112"/>
      <c r="AH36" s="112"/>
      <c r="AI36" s="112"/>
    </row>
    <row r="37" spans="2:35" ht="10.5" customHeight="1" x14ac:dyDescent="0.2">
      <c r="B37" s="133"/>
      <c r="C37" s="144"/>
      <c r="D37" s="377"/>
      <c r="E37" s="377"/>
      <c r="F37" s="377"/>
      <c r="G37" s="377"/>
      <c r="H37" s="377"/>
      <c r="I37" s="134"/>
      <c r="J37" s="134"/>
      <c r="K37" s="133"/>
      <c r="L37" s="144"/>
      <c r="M37" s="377"/>
      <c r="N37" s="377"/>
      <c r="O37" s="377"/>
      <c r="P37" s="377"/>
      <c r="Q37" s="134"/>
      <c r="R37" s="134"/>
    </row>
    <row r="38" spans="2:35" ht="10.5" customHeight="1" x14ac:dyDescent="0.2">
      <c r="B38" s="135"/>
      <c r="C38" s="145"/>
      <c r="D38" s="378"/>
      <c r="E38" s="378"/>
      <c r="F38" s="378"/>
      <c r="G38" s="378"/>
      <c r="H38" s="378"/>
      <c r="I38" s="136"/>
      <c r="J38" s="136"/>
      <c r="K38" s="135"/>
      <c r="L38" s="145"/>
      <c r="M38" s="378"/>
      <c r="N38" s="378"/>
      <c r="O38" s="378"/>
      <c r="P38" s="378"/>
      <c r="Q38" s="136"/>
      <c r="R38" s="136"/>
    </row>
    <row r="39" spans="2:35" ht="21" customHeight="1" x14ac:dyDescent="0.2">
      <c r="B39" s="376" t="s">
        <v>148</v>
      </c>
      <c r="C39" s="376"/>
      <c r="D39" s="376"/>
      <c r="E39" s="376"/>
      <c r="F39" s="376"/>
      <c r="G39" s="376"/>
      <c r="H39" s="376"/>
      <c r="I39" s="376"/>
      <c r="J39" s="376"/>
      <c r="K39" s="376"/>
      <c r="L39" s="376"/>
      <c r="M39" s="376"/>
      <c r="N39" s="376"/>
      <c r="O39" s="376"/>
      <c r="P39" s="376"/>
      <c r="Q39" s="376"/>
      <c r="R39" s="376"/>
    </row>
    <row r="40" spans="2:35" ht="15.75" customHeight="1" x14ac:dyDescent="0.2">
      <c r="B40" s="374" t="s">
        <v>223</v>
      </c>
      <c r="C40" s="374"/>
      <c r="D40" s="374"/>
      <c r="E40" s="374"/>
      <c r="F40" s="374"/>
      <c r="G40" s="374"/>
      <c r="H40" s="374"/>
      <c r="I40" s="374"/>
      <c r="J40" s="374"/>
      <c r="K40" s="374"/>
      <c r="L40" s="374"/>
      <c r="M40" s="374"/>
      <c r="N40" s="374"/>
      <c r="O40" s="374"/>
      <c r="P40" s="374"/>
      <c r="Q40" s="374"/>
      <c r="R40" s="374"/>
    </row>
    <row r="41" spans="2:35" ht="22.5" customHeight="1" x14ac:dyDescent="0.2">
      <c r="B41" s="320" t="s">
        <v>224</v>
      </c>
      <c r="C41" s="320"/>
      <c r="D41" s="320"/>
      <c r="E41" s="320"/>
      <c r="F41" s="375" t="e">
        <f>IF(AJ1&gt;0,"لم يتم التسجيل بنجاح",'إختيار المقررات'!AH15)</f>
        <v>#N/A</v>
      </c>
      <c r="G41" s="375"/>
      <c r="H41" s="320" t="str">
        <f>H35</f>
        <v>ليرة سورية فقط لا غير من الطالب</v>
      </c>
      <c r="I41" s="320"/>
      <c r="J41" s="320"/>
      <c r="K41" s="320"/>
      <c r="L41" s="382" t="str">
        <f>M35</f>
        <v/>
      </c>
      <c r="M41" s="382"/>
      <c r="N41" s="382"/>
      <c r="O41" s="382"/>
      <c r="P41" s="382"/>
      <c r="Q41" s="382"/>
      <c r="R41" s="382"/>
    </row>
    <row r="42" spans="2:35" ht="22.5" customHeight="1" x14ac:dyDescent="0.2">
      <c r="B42" s="370" t="str">
        <f>B36</f>
        <v>رقمه الامتحاني</v>
      </c>
      <c r="C42" s="370"/>
      <c r="D42" s="370"/>
      <c r="E42" s="371">
        <f>E36</f>
        <v>0</v>
      </c>
      <c r="F42" s="371"/>
      <c r="G42" s="370" t="s">
        <v>225</v>
      </c>
      <c r="H42" s="370"/>
      <c r="I42" s="370"/>
      <c r="J42" s="370"/>
      <c r="K42" s="370"/>
      <c r="L42" s="370"/>
      <c r="M42" s="370"/>
      <c r="N42" s="370"/>
      <c r="O42" s="370"/>
      <c r="P42" s="370"/>
      <c r="Q42" s="370"/>
      <c r="R42" s="370"/>
    </row>
    <row r="43" spans="2:35" ht="17.25" customHeight="1" x14ac:dyDescent="0.2">
      <c r="B43" s="137"/>
      <c r="C43" s="137"/>
      <c r="D43" s="137"/>
      <c r="E43" s="137"/>
      <c r="F43" s="137"/>
      <c r="G43" s="137"/>
      <c r="H43" s="137"/>
      <c r="I43" s="137"/>
      <c r="J43" s="137"/>
      <c r="K43" s="137"/>
      <c r="L43" s="137"/>
      <c r="M43" s="137"/>
      <c r="N43" s="137"/>
      <c r="O43" s="137"/>
      <c r="P43" s="137"/>
      <c r="Q43" s="137"/>
      <c r="R43" s="137"/>
    </row>
    <row r="44" spans="2:35" ht="23.25" customHeight="1" thickBot="1" x14ac:dyDescent="0.25">
      <c r="B44" s="138"/>
      <c r="C44" s="138"/>
      <c r="D44" s="138"/>
      <c r="E44" s="138"/>
      <c r="F44" s="138"/>
      <c r="G44" s="138"/>
      <c r="H44" s="138"/>
      <c r="I44" s="138"/>
      <c r="J44" s="138"/>
      <c r="K44" s="138"/>
      <c r="L44" s="138"/>
      <c r="M44" s="138"/>
      <c r="N44" s="138"/>
      <c r="O44" s="138"/>
      <c r="P44" s="138"/>
      <c r="Q44" s="138"/>
      <c r="R44" s="138"/>
    </row>
    <row r="45" spans="2:35" ht="20.25" customHeight="1" thickTop="1" x14ac:dyDescent="0.2">
      <c r="B45" s="35"/>
      <c r="C45" s="35"/>
      <c r="D45" s="35"/>
      <c r="E45" s="35"/>
      <c r="F45" s="35"/>
      <c r="I45" s="17"/>
      <c r="J45" s="17"/>
      <c r="K45" s="17"/>
      <c r="L45" s="17"/>
      <c r="P45" s="17"/>
      <c r="Q45" s="17"/>
      <c r="R45" s="17"/>
    </row>
    <row r="46" spans="2:35" ht="14.25" x14ac:dyDescent="0.2">
      <c r="B46" s="35"/>
      <c r="C46" s="35"/>
      <c r="D46" s="35"/>
      <c r="E46" s="35"/>
      <c r="F46" s="35"/>
      <c r="G46" s="36"/>
      <c r="H46" s="36"/>
      <c r="I46" s="36"/>
      <c r="J46" s="36"/>
      <c r="K46" s="36"/>
      <c r="L46" s="36"/>
      <c r="M46" s="36"/>
      <c r="N46" s="36"/>
      <c r="O46" s="36"/>
      <c r="P46" s="36"/>
      <c r="Q46" s="36"/>
      <c r="R46" s="36"/>
    </row>
    <row r="47" spans="2:35" ht="7.5" customHeight="1" x14ac:dyDescent="0.2">
      <c r="B47" s="35"/>
      <c r="C47" s="35"/>
      <c r="D47" s="35"/>
      <c r="E47" s="35"/>
      <c r="F47" s="35"/>
      <c r="G47" s="36"/>
      <c r="H47" s="36"/>
      <c r="I47" s="36"/>
      <c r="J47" s="36"/>
      <c r="K47" s="36"/>
      <c r="L47" s="36"/>
      <c r="M47" s="36"/>
      <c r="N47" s="36"/>
      <c r="O47" s="36"/>
      <c r="P47" s="36"/>
      <c r="Q47" s="36"/>
      <c r="R47" s="36"/>
    </row>
  </sheetData>
  <sheetProtection algorithmName="SHA-512" hashValue="EcwhWqHtU3k1y8z42kjE/WwdwFx9CfHglruDjt8D2TCnqsIadZtu15il8uW24pje2pQnfEThqLx2Zm3A3peLpg==" saltValue="uhIrnUn/WMAnq1hC2dehYw==" spinCount="100000" sheet="1" selectLockedCells="1" selectUnlockedCells="1"/>
  <mergeCells count="140">
    <mergeCell ref="B32:F32"/>
    <mergeCell ref="M24:N32"/>
    <mergeCell ref="O24:P32"/>
    <mergeCell ref="Q24:R32"/>
    <mergeCell ref="F1:R1"/>
    <mergeCell ref="H24:J26"/>
    <mergeCell ref="K24:L26"/>
    <mergeCell ref="AE15:AG15"/>
    <mergeCell ref="AE16:AG16"/>
    <mergeCell ref="AE17:AG17"/>
    <mergeCell ref="AE18:AG18"/>
    <mergeCell ref="Q22:R22"/>
    <mergeCell ref="L17:O17"/>
    <mergeCell ref="B23:D23"/>
    <mergeCell ref="E23:I23"/>
    <mergeCell ref="K23:L23"/>
    <mergeCell ref="N23:O23"/>
    <mergeCell ref="D18:G18"/>
    <mergeCell ref="L18:O18"/>
    <mergeCell ref="B22:E22"/>
    <mergeCell ref="B28:D28"/>
    <mergeCell ref="B26:D26"/>
    <mergeCell ref="E26:G26"/>
    <mergeCell ref="B27:D27"/>
    <mergeCell ref="G42:R42"/>
    <mergeCell ref="AD1:AH2"/>
    <mergeCell ref="AE3:AG3"/>
    <mergeCell ref="AE4:AG4"/>
    <mergeCell ref="AE5:AG5"/>
    <mergeCell ref="AE6:AG6"/>
    <mergeCell ref="AE7:AG7"/>
    <mergeCell ref="AE8:AG8"/>
    <mergeCell ref="AE9:AG9"/>
    <mergeCell ref="AE19:AG19"/>
    <mergeCell ref="AE20:AG20"/>
    <mergeCell ref="AE21:AG21"/>
    <mergeCell ref="AE22:AG22"/>
    <mergeCell ref="AE23:AG23"/>
    <mergeCell ref="AE24:AG24"/>
    <mergeCell ref="AE25:AG25"/>
    <mergeCell ref="AE26:AG26"/>
    <mergeCell ref="AE10:AG10"/>
    <mergeCell ref="AE11:AG11"/>
    <mergeCell ref="AE12:AG12"/>
    <mergeCell ref="AE13:AG13"/>
    <mergeCell ref="AE14:AG14"/>
    <mergeCell ref="H27:I27"/>
    <mergeCell ref="K22:L22"/>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L41:R41"/>
    <mergeCell ref="E24:G24"/>
    <mergeCell ref="B25:D25"/>
    <mergeCell ref="E25:G25"/>
    <mergeCell ref="E27:G27"/>
    <mergeCell ref="B7:C7"/>
    <mergeCell ref="F7:G7"/>
    <mergeCell ref="H7:I7"/>
    <mergeCell ref="K7:R7"/>
    <mergeCell ref="D10:I10"/>
    <mergeCell ref="L10:Q10"/>
    <mergeCell ref="D14:G14"/>
    <mergeCell ref="L14:O14"/>
    <mergeCell ref="D12:G12"/>
    <mergeCell ref="L12:O12"/>
    <mergeCell ref="D13:G13"/>
    <mergeCell ref="L13:O13"/>
    <mergeCell ref="D11:G11"/>
    <mergeCell ref="L11:O11"/>
    <mergeCell ref="B19:R21"/>
    <mergeCell ref="N6:O6"/>
    <mergeCell ref="K6:M6"/>
    <mergeCell ref="P6:R6"/>
    <mergeCell ref="F5:G5"/>
    <mergeCell ref="N5:O5"/>
    <mergeCell ref="B5:C5"/>
    <mergeCell ref="D5:E5"/>
    <mergeCell ref="H6:I6"/>
    <mergeCell ref="H5:I5"/>
    <mergeCell ref="K5:M5"/>
    <mergeCell ref="P5:R5"/>
    <mergeCell ref="M2:N2"/>
    <mergeCell ref="P2:R2"/>
    <mergeCell ref="D3:E3"/>
    <mergeCell ref="H4:I4"/>
    <mergeCell ref="K2:L2"/>
    <mergeCell ref="H3:I3"/>
    <mergeCell ref="Q4:R4"/>
    <mergeCell ref="Q3:R3"/>
    <mergeCell ref="B3:C3"/>
    <mergeCell ref="N3:P3"/>
    <mergeCell ref="J3:L3"/>
    <mergeCell ref="F3:G3"/>
    <mergeCell ref="F4:G4"/>
    <mergeCell ref="N4:P4"/>
    <mergeCell ref="K4:M4"/>
    <mergeCell ref="D4:E4"/>
    <mergeCell ref="B4:C4"/>
    <mergeCell ref="H41:K41"/>
    <mergeCell ref="B29:L29"/>
    <mergeCell ref="B30:F30"/>
    <mergeCell ref="G30:L30"/>
    <mergeCell ref="B31:F31"/>
    <mergeCell ref="G31:L31"/>
    <mergeCell ref="E28:G28"/>
    <mergeCell ref="B1:E1"/>
    <mergeCell ref="B2:C2"/>
    <mergeCell ref="D2:E2"/>
    <mergeCell ref="F2:G2"/>
    <mergeCell ref="H2:J2"/>
    <mergeCell ref="D6:E6"/>
    <mergeCell ref="B6:C6"/>
    <mergeCell ref="F6:G6"/>
    <mergeCell ref="D15:G15"/>
    <mergeCell ref="L15:O15"/>
    <mergeCell ref="D16:G16"/>
    <mergeCell ref="L16:O16"/>
    <mergeCell ref="D17:G17"/>
    <mergeCell ref="G22:J22"/>
    <mergeCell ref="M22:P22"/>
    <mergeCell ref="D7:E7"/>
    <mergeCell ref="B8:R9"/>
  </mergeCells>
  <conditionalFormatting sqref="L12:O18">
    <cfRule type="containsBlanks" dxfId="16" priority="10">
      <formula>LEN(TRIM(L12))=0</formula>
    </cfRule>
  </conditionalFormatting>
  <conditionalFormatting sqref="C11:I18">
    <cfRule type="containsBlanks" dxfId="15" priority="9">
      <formula>LEN(TRIM(C11))=0</formula>
    </cfRule>
  </conditionalFormatting>
  <conditionalFormatting sqref="K11:Q11 P12:Q18 K12:K18">
    <cfRule type="containsBlanks" dxfId="14" priority="8">
      <formula>LEN(TRIM(K11))=0</formula>
    </cfRule>
  </conditionalFormatting>
  <conditionalFormatting sqref="B38:R40 B46:R47 B42:R43 B41:H41 L41:R41">
    <cfRule type="expression" dxfId="13" priority="6">
      <formula>$J$27="لا"</formula>
    </cfRule>
  </conditionalFormatting>
  <conditionalFormatting sqref="AE3:AE22">
    <cfRule type="expression" dxfId="12" priority="5">
      <formula>AE3&lt;&gt;""</formula>
    </cfRule>
  </conditionalFormatting>
  <conditionalFormatting sqref="AC1">
    <cfRule type="expression" dxfId="11" priority="3">
      <formula>AC1&lt;&gt;""</formula>
    </cfRule>
  </conditionalFormatting>
  <conditionalFormatting sqref="AD1:AH2">
    <cfRule type="expression" dxfId="10" priority="2">
      <formula>$AD$1&lt;&gt;""</formula>
    </cfRule>
  </conditionalFormatting>
  <conditionalFormatting sqref="AE23:AE26">
    <cfRule type="expression" dxfId="9" priority="1">
      <formula>AE23&lt;&gt;""</formula>
    </cfRule>
  </conditionalFormatting>
  <printOptions horizontalCentered="1" verticalCentered="1"/>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EA5"/>
  <sheetViews>
    <sheetView showGridLines="0" rightToLeft="1" topLeftCell="DP1" zoomScale="98" zoomScaleNormal="98" workbookViewId="0">
      <pane ySplit="4" topLeftCell="A5" activePane="bottomLeft" state="frozen"/>
      <selection pane="bottomLeft" activeCell="DV10" sqref="DV10"/>
    </sheetView>
  </sheetViews>
  <sheetFormatPr defaultColWidth="9" defaultRowHeight="14.25" x14ac:dyDescent="0.2"/>
  <cols>
    <col min="1" max="1" width="13.875" style="1" customWidth="1"/>
    <col min="2" max="2" width="15" style="1" bestFit="1" customWidth="1"/>
    <col min="3" max="5" width="9" style="1"/>
    <col min="6" max="6" width="11.375" style="1" bestFit="1" customWidth="1"/>
    <col min="7" max="7" width="9.875" style="1" bestFit="1" customWidth="1"/>
    <col min="8" max="8" width="13.875" style="1" bestFit="1" customWidth="1"/>
    <col min="9" max="9" width="9" style="1"/>
    <col min="10" max="10" width="11.75" style="1" bestFit="1" customWidth="1"/>
    <col min="11" max="12" width="9" style="1"/>
    <col min="13" max="14" width="12.375" style="1" bestFit="1" customWidth="1"/>
    <col min="15" max="18" width="9" style="1"/>
    <col min="19" max="19" width="10.125" style="1" bestFit="1" customWidth="1"/>
    <col min="20" max="21" width="3.375" style="21" customWidth="1"/>
    <col min="22" max="103" width="3.375" style="1" customWidth="1"/>
    <col min="104" max="107" width="10.875" style="1" customWidth="1"/>
    <col min="108" max="108" width="11" style="1" customWidth="1"/>
    <col min="109" max="109" width="10.875" style="1" customWidth="1"/>
    <col min="110" max="110" width="9.375" style="1" bestFit="1" customWidth="1"/>
    <col min="111" max="113" width="9.375" style="1" customWidth="1"/>
    <col min="114" max="114" width="11.375" style="1" bestFit="1" customWidth="1"/>
    <col min="115" max="115" width="5.125" style="1" bestFit="1" customWidth="1"/>
    <col min="116" max="116" width="8.875" style="1" bestFit="1" customWidth="1"/>
    <col min="117" max="117" width="9.25" style="1" bestFit="1" customWidth="1"/>
    <col min="118" max="118" width="9.25" style="1" customWidth="1"/>
    <col min="119" max="119" width="8.25" style="1" bestFit="1" customWidth="1"/>
    <col min="120" max="121" width="6.375" style="1" bestFit="1" customWidth="1"/>
    <col min="122" max="122" width="3.75" style="1" bestFit="1" customWidth="1"/>
    <col min="123" max="123" width="14.75" style="1" bestFit="1" customWidth="1"/>
    <col min="124" max="124" width="12.375" style="1" bestFit="1" customWidth="1"/>
    <col min="125" max="125" width="13.375" style="1" bestFit="1" customWidth="1"/>
    <col min="126" max="126" width="12.375" style="1" bestFit="1" customWidth="1"/>
    <col min="127" max="127" width="9" style="1"/>
    <col min="128" max="131" width="11.25" style="1" customWidth="1"/>
    <col min="132" max="16384" width="9" style="1"/>
  </cols>
  <sheetData>
    <row r="1" spans="1:131" ht="18.75" thickBot="1" x14ac:dyDescent="0.25">
      <c r="A1" s="155"/>
      <c r="B1" s="467">
        <v>9999</v>
      </c>
      <c r="C1" s="467" t="s">
        <v>226</v>
      </c>
      <c r="D1" s="464"/>
      <c r="E1" s="464"/>
      <c r="F1" s="464"/>
      <c r="G1" s="464"/>
      <c r="H1" s="464"/>
      <c r="I1" s="464"/>
      <c r="J1" s="464"/>
      <c r="K1" s="438" t="s">
        <v>109</v>
      </c>
      <c r="L1" s="484" t="s">
        <v>51</v>
      </c>
      <c r="M1" s="478" t="s">
        <v>114</v>
      </c>
      <c r="N1" s="478" t="s">
        <v>115</v>
      </c>
      <c r="O1" s="487" t="s">
        <v>41</v>
      </c>
      <c r="P1" s="464" t="s">
        <v>227</v>
      </c>
      <c r="Q1" s="464"/>
      <c r="R1" s="464"/>
      <c r="S1" s="482" t="s">
        <v>101</v>
      </c>
      <c r="T1" s="459" t="s">
        <v>228</v>
      </c>
      <c r="U1" s="460"/>
      <c r="V1" s="460"/>
      <c r="W1" s="460"/>
      <c r="X1" s="460"/>
      <c r="Y1" s="460"/>
      <c r="Z1" s="460"/>
      <c r="AA1" s="460"/>
      <c r="AB1" s="460"/>
      <c r="AC1" s="460"/>
      <c r="AD1" s="460"/>
      <c r="AE1" s="460"/>
      <c r="AF1" s="460"/>
      <c r="AG1" s="460"/>
      <c r="AH1" s="460"/>
      <c r="AI1" s="460"/>
      <c r="AJ1" s="460"/>
      <c r="AK1" s="460"/>
      <c r="AL1" s="460"/>
      <c r="AM1" s="460"/>
      <c r="AN1" s="460"/>
      <c r="AO1" s="460"/>
      <c r="AP1" s="459" t="s">
        <v>229</v>
      </c>
      <c r="AQ1" s="460"/>
      <c r="AR1" s="460"/>
      <c r="AS1" s="460"/>
      <c r="AT1" s="460"/>
      <c r="AU1" s="460"/>
      <c r="AV1" s="460"/>
      <c r="AW1" s="460"/>
      <c r="AX1" s="460"/>
      <c r="AY1" s="460"/>
      <c r="AZ1" s="460"/>
      <c r="BA1" s="460"/>
      <c r="BB1" s="460"/>
      <c r="BC1" s="460"/>
      <c r="BD1" s="460"/>
      <c r="BE1" s="460"/>
      <c r="BF1" s="460"/>
      <c r="BG1" s="460"/>
      <c r="BH1" s="460"/>
      <c r="BI1" s="460"/>
      <c r="BJ1" s="460"/>
      <c r="BK1" s="460"/>
      <c r="BL1" s="459" t="s">
        <v>230</v>
      </c>
      <c r="BM1" s="460"/>
      <c r="BN1" s="460"/>
      <c r="BO1" s="460"/>
      <c r="BP1" s="460"/>
      <c r="BQ1" s="460"/>
      <c r="BR1" s="460"/>
      <c r="BS1" s="460"/>
      <c r="BT1" s="460"/>
      <c r="BU1" s="460"/>
      <c r="BV1" s="460"/>
      <c r="BW1" s="460"/>
      <c r="BX1" s="460"/>
      <c r="BY1" s="460"/>
      <c r="BZ1" s="460"/>
      <c r="CA1" s="460"/>
      <c r="CB1" s="460"/>
      <c r="CC1" s="460"/>
      <c r="CD1" s="460"/>
      <c r="CE1" s="460"/>
      <c r="CF1" s="459" t="s">
        <v>231</v>
      </c>
      <c r="CG1" s="460"/>
      <c r="CH1" s="460"/>
      <c r="CI1" s="460"/>
      <c r="CJ1" s="460"/>
      <c r="CK1" s="460"/>
      <c r="CL1" s="460"/>
      <c r="CM1" s="460"/>
      <c r="CN1" s="460"/>
      <c r="CO1" s="460"/>
      <c r="CP1" s="460"/>
      <c r="CQ1" s="460"/>
      <c r="CR1" s="460"/>
      <c r="CS1" s="460"/>
      <c r="CT1" s="460"/>
      <c r="CU1" s="460"/>
      <c r="CV1" s="460"/>
      <c r="CW1" s="460"/>
      <c r="CX1" s="460"/>
      <c r="CY1" s="460"/>
      <c r="CZ1" s="469" t="s">
        <v>232</v>
      </c>
      <c r="DA1" s="470"/>
      <c r="DB1" s="471"/>
      <c r="DC1" s="471"/>
      <c r="DD1" s="475" t="s">
        <v>233</v>
      </c>
      <c r="DE1" s="476"/>
      <c r="DF1" s="476"/>
      <c r="DG1" s="476"/>
      <c r="DH1" s="476"/>
      <c r="DI1" s="476"/>
      <c r="DJ1" s="476"/>
      <c r="DK1" s="476"/>
      <c r="DL1" s="475" t="s">
        <v>234</v>
      </c>
      <c r="DM1" s="476"/>
      <c r="DN1" s="476"/>
      <c r="DO1" s="477"/>
      <c r="DP1" s="475" t="s">
        <v>235</v>
      </c>
      <c r="DQ1" s="476"/>
      <c r="DR1" s="476"/>
      <c r="DS1" s="477"/>
      <c r="DU1" s="463" t="s">
        <v>236</v>
      </c>
      <c r="DV1" s="464"/>
      <c r="DW1" s="464"/>
      <c r="DX1" s="464"/>
      <c r="DY1" s="464"/>
      <c r="DZ1" s="464"/>
    </row>
    <row r="2" spans="1:131" ht="18.75" thickBot="1" x14ac:dyDescent="0.25">
      <c r="A2" s="155"/>
      <c r="B2" s="155"/>
      <c r="C2" s="155"/>
      <c r="D2" s="464"/>
      <c r="E2" s="464"/>
      <c r="F2" s="464"/>
      <c r="G2" s="464"/>
      <c r="H2" s="464"/>
      <c r="I2" s="464"/>
      <c r="J2" s="464"/>
      <c r="K2" s="439"/>
      <c r="L2" s="485"/>
      <c r="M2" s="479"/>
      <c r="N2" s="479"/>
      <c r="O2" s="488"/>
      <c r="P2" s="464"/>
      <c r="Q2" s="464"/>
      <c r="R2" s="464"/>
      <c r="S2" s="482"/>
      <c r="T2" s="461" t="s">
        <v>237</v>
      </c>
      <c r="U2" s="454"/>
      <c r="V2" s="454"/>
      <c r="W2" s="454"/>
      <c r="X2" s="454"/>
      <c r="Y2" s="454"/>
      <c r="Z2" s="454"/>
      <c r="AA2" s="454"/>
      <c r="AB2" s="454"/>
      <c r="AC2" s="454"/>
      <c r="AD2" s="454"/>
      <c r="AE2" s="468"/>
      <c r="AF2" s="453" t="s">
        <v>238</v>
      </c>
      <c r="AG2" s="454"/>
      <c r="AH2" s="454"/>
      <c r="AI2" s="454"/>
      <c r="AJ2" s="454"/>
      <c r="AK2" s="454"/>
      <c r="AL2" s="454"/>
      <c r="AM2" s="454"/>
      <c r="AN2" s="454"/>
      <c r="AO2" s="454"/>
      <c r="AP2" s="461" t="s">
        <v>237</v>
      </c>
      <c r="AQ2" s="454"/>
      <c r="AR2" s="454"/>
      <c r="AS2" s="454"/>
      <c r="AT2" s="454"/>
      <c r="AU2" s="454"/>
      <c r="AV2" s="454"/>
      <c r="AW2" s="454"/>
      <c r="AX2" s="454"/>
      <c r="AY2" s="454"/>
      <c r="AZ2" s="454"/>
      <c r="BA2" s="468"/>
      <c r="BB2" s="453" t="s">
        <v>238</v>
      </c>
      <c r="BC2" s="454"/>
      <c r="BD2" s="454"/>
      <c r="BE2" s="454"/>
      <c r="BF2" s="454"/>
      <c r="BG2" s="454"/>
      <c r="BH2" s="454"/>
      <c r="BI2" s="454"/>
      <c r="BJ2" s="454"/>
      <c r="BK2" s="454"/>
      <c r="BL2" s="461" t="s">
        <v>237</v>
      </c>
      <c r="BM2" s="454"/>
      <c r="BN2" s="454"/>
      <c r="BO2" s="454"/>
      <c r="BP2" s="454"/>
      <c r="BQ2" s="454"/>
      <c r="BR2" s="454"/>
      <c r="BS2" s="454"/>
      <c r="BT2" s="454"/>
      <c r="BU2" s="454"/>
      <c r="BV2" s="453" t="s">
        <v>238</v>
      </c>
      <c r="BW2" s="454"/>
      <c r="BX2" s="454"/>
      <c r="BY2" s="454"/>
      <c r="BZ2" s="454"/>
      <c r="CA2" s="454"/>
      <c r="CB2" s="454"/>
      <c r="CC2" s="454"/>
      <c r="CD2" s="454"/>
      <c r="CE2" s="454"/>
      <c r="CF2" s="461" t="s">
        <v>237</v>
      </c>
      <c r="CG2" s="454"/>
      <c r="CH2" s="454"/>
      <c r="CI2" s="454"/>
      <c r="CJ2" s="454"/>
      <c r="CK2" s="454"/>
      <c r="CL2" s="454"/>
      <c r="CM2" s="454"/>
      <c r="CN2" s="454"/>
      <c r="CO2" s="454"/>
      <c r="CP2" s="453" t="s">
        <v>238</v>
      </c>
      <c r="CQ2" s="454"/>
      <c r="CR2" s="454"/>
      <c r="CS2" s="454"/>
      <c r="CT2" s="454"/>
      <c r="CU2" s="454"/>
      <c r="CV2" s="454"/>
      <c r="CW2" s="454"/>
      <c r="CX2" s="454"/>
      <c r="CY2" s="454"/>
      <c r="CZ2" s="472"/>
      <c r="DA2" s="473"/>
      <c r="DB2" s="474"/>
      <c r="DC2" s="474"/>
      <c r="DD2" s="472"/>
      <c r="DE2" s="473"/>
      <c r="DF2" s="473"/>
      <c r="DG2" s="473"/>
      <c r="DH2" s="473"/>
      <c r="DI2" s="473"/>
      <c r="DJ2" s="473"/>
      <c r="DK2" s="473"/>
      <c r="DL2" s="472"/>
      <c r="DM2" s="473"/>
      <c r="DN2" s="473"/>
      <c r="DO2" s="474"/>
      <c r="DP2" s="472"/>
      <c r="DQ2" s="473"/>
      <c r="DR2" s="473"/>
      <c r="DS2" s="474"/>
      <c r="DU2" s="463"/>
      <c r="DV2" s="464"/>
      <c r="DW2" s="464"/>
      <c r="DX2" s="464"/>
      <c r="DY2" s="464"/>
      <c r="DZ2" s="464"/>
    </row>
    <row r="3" spans="1:131" ht="60.75" customHeight="1" thickBot="1" x14ac:dyDescent="0.25">
      <c r="A3" s="156" t="s">
        <v>94</v>
      </c>
      <c r="B3" s="157" t="s">
        <v>239</v>
      </c>
      <c r="C3" s="157" t="s">
        <v>240</v>
      </c>
      <c r="D3" s="157" t="s">
        <v>241</v>
      </c>
      <c r="E3" s="157" t="s">
        <v>59</v>
      </c>
      <c r="F3" s="158" t="s">
        <v>242</v>
      </c>
      <c r="G3" s="432" t="s">
        <v>38</v>
      </c>
      <c r="H3" s="159" t="s">
        <v>36</v>
      </c>
      <c r="I3" s="157" t="s">
        <v>61</v>
      </c>
      <c r="J3" s="157" t="s">
        <v>60</v>
      </c>
      <c r="K3" s="439"/>
      <c r="L3" s="485"/>
      <c r="M3" s="479"/>
      <c r="N3" s="479"/>
      <c r="O3" s="488"/>
      <c r="P3" s="480" t="s">
        <v>243</v>
      </c>
      <c r="Q3" s="480" t="s">
        <v>244</v>
      </c>
      <c r="R3" s="489" t="s">
        <v>113</v>
      </c>
      <c r="S3" s="482"/>
      <c r="T3" s="446" t="str">
        <f>'إختيار المقررات'!BN6</f>
        <v>أصول المحاسبة  (1)</v>
      </c>
      <c r="U3" s="447"/>
      <c r="V3" s="447" t="str">
        <f>'إختيار المقررات'!BN7</f>
        <v xml:space="preserve">الرياضيات المالية والادارية </v>
      </c>
      <c r="W3" s="447"/>
      <c r="X3" s="447" t="str">
        <f>'إختيار المقررات'!BN8</f>
        <v>مبادئ الادارة  (1)</v>
      </c>
      <c r="Y3" s="447"/>
      <c r="Z3" s="447" t="str">
        <f>'إختيار المقررات'!BN9</f>
        <v xml:space="preserve">المدخل الى القانون </v>
      </c>
      <c r="AA3" s="447"/>
      <c r="AB3" s="447" t="str">
        <f>'إختيار المقررات'!BN10</f>
        <v xml:space="preserve">تقنيات الحاسوب </v>
      </c>
      <c r="AC3" s="447"/>
      <c r="AD3" s="447" t="str">
        <f>'إختيار المقررات'!BN11</f>
        <v>اللغة الإنكليزية (1)</v>
      </c>
      <c r="AE3" s="462"/>
      <c r="AF3" s="436" t="str">
        <f>'إختيار المقررات'!BN13</f>
        <v>أصول المحاسبة (2)</v>
      </c>
      <c r="AG3" s="437"/>
      <c r="AH3" s="437" t="str">
        <f>'إختيار المقررات'!BN14</f>
        <v xml:space="preserve">اساليب كمية في الادارة </v>
      </c>
      <c r="AI3" s="437"/>
      <c r="AJ3" s="437" t="str">
        <f>'إختيار المقررات'!BN15</f>
        <v>مبادئ الادارة  (2)</v>
      </c>
      <c r="AK3" s="437"/>
      <c r="AL3" s="437" t="str">
        <f>'إختيار المقررات'!BN16</f>
        <v>دراسات تجارية باللغة الإنكليزية</v>
      </c>
      <c r="AM3" s="437"/>
      <c r="AN3" s="437" t="str">
        <f>'إختيار المقررات'!BN17</f>
        <v xml:space="preserve">اقتصاد كلي </v>
      </c>
      <c r="AO3" s="437"/>
      <c r="AP3" s="446" t="str">
        <f>'إختيار المقررات'!BN19</f>
        <v xml:space="preserve">محاسبة شركات الاشخاص </v>
      </c>
      <c r="AQ3" s="447"/>
      <c r="AR3" s="447" t="str">
        <f>'إختيار المقررات'!BN20</f>
        <v xml:space="preserve">ادارة مشتريات ومخازن </v>
      </c>
      <c r="AS3" s="447"/>
      <c r="AT3" s="447" t="str">
        <f>'إختيار المقررات'!BN21</f>
        <v xml:space="preserve">الادارة المالية </v>
      </c>
      <c r="AU3" s="447"/>
      <c r="AV3" s="447" t="str">
        <f>'إختيار المقررات'!BN22</f>
        <v xml:space="preserve">القانون التجاري </v>
      </c>
      <c r="AW3" s="447"/>
      <c r="AX3" s="447" t="str">
        <f>'إختيار المقررات'!BN23</f>
        <v>التمويل باللغة الإنكليزية</v>
      </c>
      <c r="AY3" s="447"/>
      <c r="AZ3" s="447" t="str">
        <f>'إختيار المقررات'!BN24</f>
        <v>اللغة الإنكليزية (2)</v>
      </c>
      <c r="BA3" s="462"/>
      <c r="BB3" s="436" t="str">
        <f>'إختيار المقررات'!BN26</f>
        <v xml:space="preserve">محاسبة شركات الاموال </v>
      </c>
      <c r="BC3" s="437"/>
      <c r="BD3" s="437" t="str">
        <f>'إختيار المقررات'!BN27</f>
        <v xml:space="preserve">المالية العامة </v>
      </c>
      <c r="BE3" s="437"/>
      <c r="BF3" s="437" t="str">
        <f>'إختيار المقررات'!BN28</f>
        <v xml:space="preserve">ادارة الانتاج </v>
      </c>
      <c r="BG3" s="437"/>
      <c r="BH3" s="437" t="str">
        <f>'إختيار المقررات'!BN29</f>
        <v xml:space="preserve">الاقتصاد الجزئي </v>
      </c>
      <c r="BI3" s="437"/>
      <c r="BJ3" s="437" t="str">
        <f>'إختيار المقررات'!BN30</f>
        <v xml:space="preserve">مبادئ الاحصاء </v>
      </c>
      <c r="BK3" s="437"/>
      <c r="BL3" s="446" t="str">
        <f>'إختيار المقررات'!BN32</f>
        <v>مبادئ التكاليف (1)</v>
      </c>
      <c r="BM3" s="447"/>
      <c r="BN3" s="447" t="str">
        <f>'إختيار المقررات'!BN33</f>
        <v xml:space="preserve">نظم المعلومات المحاسبية </v>
      </c>
      <c r="BO3" s="447"/>
      <c r="BP3" s="447" t="str">
        <f>'إختيار المقررات'!BN34</f>
        <v>محاسبة خاصة  (1)</v>
      </c>
      <c r="BQ3" s="447"/>
      <c r="BR3" s="447" t="str">
        <f>'إختيار المقررات'!BN35</f>
        <v xml:space="preserve">محاسبة منشات مالية </v>
      </c>
      <c r="BS3" s="447"/>
      <c r="BT3" s="447" t="str">
        <f>'إختيار المقررات'!BN36</f>
        <v xml:space="preserve">محاسبة حكومية </v>
      </c>
      <c r="BU3" s="447"/>
      <c r="BV3" s="436" t="str">
        <f>'إختيار المقررات'!BN38</f>
        <v>مبادئ التكاليف (2)</v>
      </c>
      <c r="BW3" s="437"/>
      <c r="BX3" s="437" t="str">
        <f>'إختيار المقررات'!BN39</f>
        <v>تحليل مالي باللغة الإنكليزية</v>
      </c>
      <c r="BY3" s="437"/>
      <c r="BZ3" s="437" t="str">
        <f>'إختيار المقررات'!BN40</f>
        <v>محاسبة خاصة (2)</v>
      </c>
      <c r="CA3" s="437"/>
      <c r="CB3" s="437" t="str">
        <f>'إختيار المقررات'!BN41</f>
        <v xml:space="preserve">نظرية المحاسبة </v>
      </c>
      <c r="CC3" s="437"/>
      <c r="CD3" s="437" t="str">
        <f>'إختيار المقررات'!BN42</f>
        <v xml:space="preserve">محاسبة ضريبية </v>
      </c>
      <c r="CE3" s="437"/>
      <c r="CF3" s="446" t="str">
        <f>'إختيار المقررات'!BN44</f>
        <v>تدقيق حسابات (1)</v>
      </c>
      <c r="CG3" s="447"/>
      <c r="CH3" s="447" t="str">
        <f>'إختيار المقررات'!BN45</f>
        <v xml:space="preserve">محاسبة ادارية </v>
      </c>
      <c r="CI3" s="447"/>
      <c r="CJ3" s="447" t="str">
        <f>'إختيار المقررات'!BN46</f>
        <v>محاسبة دولية باللغة الإنكليزية</v>
      </c>
      <c r="CK3" s="447"/>
      <c r="CL3" s="447" t="str">
        <f>'إختيار المقررات'!BN47</f>
        <v xml:space="preserve">برمجيات تطبيقية في المحاسبة </v>
      </c>
      <c r="CM3" s="447"/>
      <c r="CN3" s="447" t="str">
        <f>'إختيار المقررات'!BN48</f>
        <v xml:space="preserve">محاسبة زراعية </v>
      </c>
      <c r="CO3" s="447"/>
      <c r="CP3" s="436" t="str">
        <f>'إختيار المقررات'!BN50</f>
        <v>تدقيق حسابات (2)</v>
      </c>
      <c r="CQ3" s="437"/>
      <c r="CR3" s="437" t="str">
        <f>'إختيار المقررات'!BN51</f>
        <v xml:space="preserve">محاسبة متقدمة </v>
      </c>
      <c r="CS3" s="437"/>
      <c r="CT3" s="437" t="str">
        <f>'إختيار المقررات'!BN52</f>
        <v xml:space="preserve">محاسبة البترول </v>
      </c>
      <c r="CU3" s="437"/>
      <c r="CV3" s="437" t="str">
        <f>'إختيار المقررات'!BN53</f>
        <v xml:space="preserve">مشكلات محاسبية معاصرة </v>
      </c>
      <c r="CW3" s="437"/>
      <c r="CX3" s="437" t="str">
        <f>'إختيار المقررات'!BN54</f>
        <v>دراسات محاسبية باللغة الإنكليزية</v>
      </c>
      <c r="CY3" s="437"/>
      <c r="CZ3" s="444" t="s">
        <v>245</v>
      </c>
      <c r="DA3" s="442" t="s">
        <v>119</v>
      </c>
      <c r="DB3" s="427" t="s">
        <v>246</v>
      </c>
      <c r="DC3" s="427" t="s">
        <v>117</v>
      </c>
      <c r="DD3" s="452" t="s">
        <v>247</v>
      </c>
      <c r="DE3" s="455" t="s">
        <v>248</v>
      </c>
      <c r="DF3" s="429" t="s">
        <v>127</v>
      </c>
      <c r="DG3" s="429" t="s">
        <v>133</v>
      </c>
      <c r="DH3" s="429" t="s">
        <v>221</v>
      </c>
      <c r="DI3" s="429" t="s">
        <v>249</v>
      </c>
      <c r="DJ3" s="458" t="s">
        <v>146</v>
      </c>
      <c r="DK3" s="458" t="s">
        <v>148</v>
      </c>
      <c r="DL3" s="456" t="s">
        <v>250</v>
      </c>
      <c r="DM3" s="448" t="s">
        <v>251</v>
      </c>
      <c r="DN3" s="448" t="s">
        <v>252</v>
      </c>
      <c r="DO3" s="440" t="s">
        <v>253</v>
      </c>
      <c r="DP3" s="430" t="s">
        <v>105</v>
      </c>
      <c r="DQ3" s="434" t="s">
        <v>104</v>
      </c>
      <c r="DR3" s="434" t="s">
        <v>103</v>
      </c>
      <c r="DS3" s="425" t="s">
        <v>102</v>
      </c>
      <c r="DT3" s="425" t="s">
        <v>254</v>
      </c>
      <c r="DU3" s="463"/>
      <c r="DV3" s="464"/>
      <c r="DW3" s="464"/>
      <c r="DX3" s="464"/>
      <c r="DY3" s="464"/>
      <c r="DZ3" s="464"/>
    </row>
    <row r="4" spans="1:131" s="111" customFormat="1" ht="24.95" customHeight="1" thickBot="1" x14ac:dyDescent="0.25">
      <c r="A4" s="18" t="s">
        <v>94</v>
      </c>
      <c r="B4" s="19" t="s">
        <v>239</v>
      </c>
      <c r="C4" s="19" t="s">
        <v>240</v>
      </c>
      <c r="D4" s="19" t="s">
        <v>241</v>
      </c>
      <c r="E4" s="19" t="s">
        <v>59</v>
      </c>
      <c r="F4" s="20" t="s">
        <v>242</v>
      </c>
      <c r="G4" s="433"/>
      <c r="H4" s="19"/>
      <c r="I4" s="19" t="s">
        <v>61</v>
      </c>
      <c r="J4" s="19" t="s">
        <v>60</v>
      </c>
      <c r="K4" s="439"/>
      <c r="L4" s="486"/>
      <c r="M4" s="479"/>
      <c r="N4" s="479"/>
      <c r="O4" s="488"/>
      <c r="P4" s="481"/>
      <c r="Q4" s="481"/>
      <c r="R4" s="490"/>
      <c r="S4" s="483"/>
      <c r="T4" s="450">
        <v>1</v>
      </c>
      <c r="U4" s="451"/>
      <c r="V4" s="450">
        <v>2</v>
      </c>
      <c r="W4" s="451"/>
      <c r="X4" s="450">
        <v>3</v>
      </c>
      <c r="Y4" s="451"/>
      <c r="Z4" s="450">
        <v>4</v>
      </c>
      <c r="AA4" s="451"/>
      <c r="AB4" s="450">
        <v>5</v>
      </c>
      <c r="AC4" s="451"/>
      <c r="AD4" s="450">
        <v>102</v>
      </c>
      <c r="AE4" s="451"/>
      <c r="AF4" s="450">
        <v>6</v>
      </c>
      <c r="AG4" s="451"/>
      <c r="AH4" s="450">
        <v>7</v>
      </c>
      <c r="AI4" s="451"/>
      <c r="AJ4" s="450">
        <v>8</v>
      </c>
      <c r="AK4" s="451"/>
      <c r="AL4" s="450">
        <v>9</v>
      </c>
      <c r="AM4" s="451"/>
      <c r="AN4" s="450">
        <v>10</v>
      </c>
      <c r="AO4" s="451"/>
      <c r="AP4" s="450">
        <v>11</v>
      </c>
      <c r="AQ4" s="451"/>
      <c r="AR4" s="450">
        <v>12</v>
      </c>
      <c r="AS4" s="451"/>
      <c r="AT4" s="450">
        <v>13</v>
      </c>
      <c r="AU4" s="451"/>
      <c r="AV4" s="450">
        <v>14</v>
      </c>
      <c r="AW4" s="451"/>
      <c r="AX4" s="450">
        <v>15</v>
      </c>
      <c r="AY4" s="451"/>
      <c r="AZ4" s="450">
        <v>302</v>
      </c>
      <c r="BA4" s="451"/>
      <c r="BB4" s="450">
        <v>16</v>
      </c>
      <c r="BC4" s="451"/>
      <c r="BD4" s="450">
        <v>17</v>
      </c>
      <c r="BE4" s="451"/>
      <c r="BF4" s="450">
        <v>18</v>
      </c>
      <c r="BG4" s="451"/>
      <c r="BH4" s="450">
        <v>19</v>
      </c>
      <c r="BI4" s="451"/>
      <c r="BJ4" s="450">
        <v>20</v>
      </c>
      <c r="BK4" s="451"/>
      <c r="BL4" s="450">
        <v>21</v>
      </c>
      <c r="BM4" s="451"/>
      <c r="BN4" s="450">
        <v>22</v>
      </c>
      <c r="BO4" s="451"/>
      <c r="BP4" s="450">
        <v>23</v>
      </c>
      <c r="BQ4" s="451"/>
      <c r="BR4" s="450">
        <v>24</v>
      </c>
      <c r="BS4" s="451"/>
      <c r="BT4" s="450">
        <v>25</v>
      </c>
      <c r="BU4" s="451"/>
      <c r="BV4" s="450">
        <v>26</v>
      </c>
      <c r="BW4" s="451"/>
      <c r="BX4" s="450">
        <v>27</v>
      </c>
      <c r="BY4" s="451"/>
      <c r="BZ4" s="450">
        <v>28</v>
      </c>
      <c r="CA4" s="451"/>
      <c r="CB4" s="450">
        <v>29</v>
      </c>
      <c r="CC4" s="451"/>
      <c r="CD4" s="450">
        <v>30</v>
      </c>
      <c r="CE4" s="451"/>
      <c r="CF4" s="450">
        <v>31</v>
      </c>
      <c r="CG4" s="451"/>
      <c r="CH4" s="450">
        <v>32</v>
      </c>
      <c r="CI4" s="451"/>
      <c r="CJ4" s="450">
        <v>33</v>
      </c>
      <c r="CK4" s="451"/>
      <c r="CL4" s="450">
        <v>34</v>
      </c>
      <c r="CM4" s="451"/>
      <c r="CN4" s="450">
        <v>35</v>
      </c>
      <c r="CO4" s="451"/>
      <c r="CP4" s="450">
        <v>36</v>
      </c>
      <c r="CQ4" s="451"/>
      <c r="CR4" s="450">
        <v>37</v>
      </c>
      <c r="CS4" s="451"/>
      <c r="CT4" s="450">
        <v>38</v>
      </c>
      <c r="CU4" s="451"/>
      <c r="CV4" s="450">
        <v>39</v>
      </c>
      <c r="CW4" s="451"/>
      <c r="CX4" s="450">
        <v>40</v>
      </c>
      <c r="CY4" s="451"/>
      <c r="CZ4" s="445"/>
      <c r="DA4" s="443"/>
      <c r="DB4" s="428"/>
      <c r="DC4" s="428"/>
      <c r="DD4" s="452"/>
      <c r="DE4" s="455"/>
      <c r="DF4" s="429"/>
      <c r="DG4" s="429"/>
      <c r="DH4" s="429"/>
      <c r="DI4" s="429"/>
      <c r="DJ4" s="458"/>
      <c r="DK4" s="458"/>
      <c r="DL4" s="457"/>
      <c r="DM4" s="449"/>
      <c r="DN4" s="449"/>
      <c r="DO4" s="441"/>
      <c r="DP4" s="431"/>
      <c r="DQ4" s="435"/>
      <c r="DR4" s="435"/>
      <c r="DS4" s="426"/>
      <c r="DT4" s="426"/>
      <c r="DU4" s="465"/>
      <c r="DV4" s="466"/>
      <c r="DW4" s="466"/>
      <c r="DX4" s="466"/>
      <c r="DY4" s="466"/>
      <c r="DZ4" s="466"/>
    </row>
    <row r="5" spans="1:131" s="182" customFormat="1" ht="24.95" customHeight="1" x14ac:dyDescent="0.5">
      <c r="A5" s="160">
        <f>'إختيار المقررات'!D1</f>
        <v>0</v>
      </c>
      <c r="B5" s="160" t="str">
        <f>'إختيار المقررات'!J1</f>
        <v/>
      </c>
      <c r="C5" s="160" t="str">
        <f>'إختيار المقررات'!P1</f>
        <v/>
      </c>
      <c r="D5" s="160" t="str">
        <f>'إختيار المقررات'!V1</f>
        <v/>
      </c>
      <c r="E5" s="160" t="str">
        <f>'إختيار المقررات'!AH1</f>
        <v/>
      </c>
      <c r="F5" s="161" t="str">
        <f>'إختيار المقررات'!AB1</f>
        <v/>
      </c>
      <c r="G5" s="160" t="str">
        <f>'إختيار المقررات'!AB3</f>
        <v>غير سوري</v>
      </c>
      <c r="H5" s="162">
        <f>'إختيار المقررات'!P3</f>
        <v>0</v>
      </c>
      <c r="I5" s="160" t="str">
        <f>'إختيار المقررات'!D3</f>
        <v/>
      </c>
      <c r="J5" s="163" t="str">
        <f>'إختيار المقررات'!J3</f>
        <v/>
      </c>
      <c r="K5" s="164" t="str">
        <f>'إختيار المقررات'!V3</f>
        <v>غير سوري</v>
      </c>
      <c r="L5" s="164" t="str">
        <f>'إختيار المقررات'!AH3</f>
        <v>لايوجد</v>
      </c>
      <c r="M5" s="164">
        <f>'إختيار المقررات'!V4</f>
        <v>0</v>
      </c>
      <c r="N5" s="164">
        <f>'إختيار المقررات'!AC4</f>
        <v>0</v>
      </c>
      <c r="O5" s="163">
        <f>'إختيار المقررات'!AH4</f>
        <v>0</v>
      </c>
      <c r="P5" s="165" t="str">
        <f>'إختيار المقررات'!D4</f>
        <v/>
      </c>
      <c r="Q5" s="160" t="str">
        <f>'إختيار المقررات'!J4</f>
        <v/>
      </c>
      <c r="R5" s="163" t="str">
        <f>'إختيار المقررات'!P4</f>
        <v/>
      </c>
      <c r="S5" s="166" t="e">
        <f>'إختيار المقررات'!D2</f>
        <v>#N/A</v>
      </c>
      <c r="T5" s="167"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68" t="e">
        <f>IF(VLOOKUP(T3,'إختيار المقررات'!$BN$5:$BR$54,5,0)="","",VLOOKUP(T3,'إختيار المقررات'!$BN$5:$BR$54,5,0))</f>
        <v>#N/A</v>
      </c>
      <c r="V5" s="167"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68" t="e">
        <f>IF(VLOOKUP(V3,'إختيار المقررات'!$BN$5:$BR$54,5,0)="","",VLOOKUP(V3,'إختيار المقررات'!$BN$5:$BR$54,5,0))</f>
        <v>#N/A</v>
      </c>
      <c r="X5" s="167"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68" t="e">
        <f>IF(VLOOKUP(X3,'إختيار المقررات'!$BN$5:$BR$54,5,0)="","",VLOOKUP(X3,'إختيار المقررات'!$BN$5:$BR$54,5,0))</f>
        <v>#N/A</v>
      </c>
      <c r="Z5" s="167"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68" t="e">
        <f>IF(VLOOKUP(Z3,'إختيار المقررات'!$BN$5:$BR$54,5,0)="","",VLOOKUP(Z3,'إختيار المقررات'!$BN$5:$BR$54,5,0))</f>
        <v>#N/A</v>
      </c>
      <c r="AB5" s="167"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68" t="e">
        <f>IF(VLOOKUP(AB3,'إختيار المقررات'!$BN$5:$BR$54,5,0)="","",VLOOKUP(AB3,'إختيار المقررات'!$BN$5:$BR$54,5,0))</f>
        <v>#N/A</v>
      </c>
      <c r="AD5" s="167"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68" t="e">
        <f>IF(VLOOKUP(AD3,'إختيار المقررات'!$BN$5:$BR$54,5,0)="","",VLOOKUP(AD3,'إختيار المقررات'!$BN$5:$BR$54,5,0))</f>
        <v>#N/A</v>
      </c>
      <c r="AF5" s="169"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70" t="e">
        <f>IF(VLOOKUP(AF3,'إختيار المقررات'!$BN$5:$BR$54,5,0)="","",VLOOKUP(AF3,'إختيار المقررات'!$BN$5:$BR$54,5,0))</f>
        <v>#N/A</v>
      </c>
      <c r="AH5" s="171"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68" t="e">
        <f>IF(VLOOKUP(AH3,'إختيار المقررات'!$BN$5:$BR$54,5,0)="","",VLOOKUP(AH3,'إختيار المقررات'!$BN$5:$BR$54,5,0))</f>
        <v>#N/A</v>
      </c>
      <c r="AJ5" s="169"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68" t="e">
        <f>IF(VLOOKUP(AJ3,'إختيار المقررات'!$BN$5:$BR$54,5,0)="","",VLOOKUP(AJ3,'إختيار المقررات'!$BN$5:$BR$54,5,0))</f>
        <v>#N/A</v>
      </c>
      <c r="AL5" s="169"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68" t="e">
        <f>IF(VLOOKUP(AL3,'إختيار المقررات'!$BN$5:$BR$54,5,0)="","",VLOOKUP(AL3,'إختيار المقررات'!$BN$5:$BR$54,5,0))</f>
        <v>#N/A</v>
      </c>
      <c r="AN5" s="169"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68" t="e">
        <f>IF(VLOOKUP(AN3,'إختيار المقررات'!$BN$5:$BR$54,5,0)="","",VLOOKUP(AN3,'إختيار المقررات'!$BN$5:$BR$54,5,0))</f>
        <v>#N/A</v>
      </c>
      <c r="AP5" s="169"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68" t="e">
        <f>IF(VLOOKUP(AP3,'إختيار المقررات'!$BN$5:$BR$54,5,0)="","",VLOOKUP(AP3,'إختيار المقررات'!$BN$5:$BR$54,5,0))</f>
        <v>#N/A</v>
      </c>
      <c r="AR5" s="169"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72" t="e">
        <f>IF(VLOOKUP(AR3,'إختيار المقررات'!$BN$5:$BR$54,5,0)="","",VLOOKUP(AR3,'إختيار المقررات'!$BN$5:$BR$54,5,0))</f>
        <v>#N/A</v>
      </c>
      <c r="AT5" s="167"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68" t="e">
        <f>IF(VLOOKUP(AT3,'إختيار المقررات'!$BN$5:$BR$54,5,0)="","",VLOOKUP(AT3,'إختيار المقررات'!$BN$5:$BR$54,5,0))</f>
        <v>#N/A</v>
      </c>
      <c r="AV5" s="169"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68" t="e">
        <f>IF(VLOOKUP(AV3,'إختيار المقررات'!$BN$5:$BR$54,5,0)="","",VLOOKUP(AV3,'إختيار المقررات'!$BN$5:$BR$54,5,0))</f>
        <v>#N/A</v>
      </c>
      <c r="AX5" s="168"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68" t="e">
        <f>IF(VLOOKUP(AX3,'إختيار المقررات'!$BN$5:$BR$54,5,0)="","",VLOOKUP(AX3,'إختيار المقررات'!$BN$5:$BR$54,5,0))</f>
        <v>#N/A</v>
      </c>
      <c r="AZ5" s="169"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68" t="e">
        <f>IF(VLOOKUP(AZ3,'إختيار المقررات'!$BN$5:$BR$54,5,0)="","",VLOOKUP(AZ3,'إختيار المقررات'!$BN$5:$BR$54,5,0))</f>
        <v>#N/A</v>
      </c>
      <c r="BB5" s="169"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68" t="e">
        <f>IF(VLOOKUP(BB3,'إختيار المقررات'!$BN$5:$BR$54,5,0)="","",VLOOKUP(BB3,'إختيار المقررات'!$BN$5:$BR$54,5,0))</f>
        <v>#N/A</v>
      </c>
      <c r="BD5" s="169"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68" t="e">
        <f>IF(VLOOKUP(BD3,'إختيار المقررات'!$BN$5:$BR$54,5,0)="","",VLOOKUP(BD3,'إختيار المقررات'!$BN$5:$BR$54,5,0))</f>
        <v>#N/A</v>
      </c>
      <c r="BF5" s="169"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70" t="e">
        <f>IF(VLOOKUP(BF3,'إختيار المقررات'!$BN$5:$BR$54,5,0)="","",VLOOKUP(BF3,'إختيار المقررات'!$BN$5:$BR$54,5,0))</f>
        <v>#N/A</v>
      </c>
      <c r="BH5" s="171"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68" t="e">
        <f>IF(VLOOKUP(BH3,'إختيار المقررات'!$BN$5:$BR$54,5,0)="","",VLOOKUP(BH3,'إختيار المقررات'!$BN$5:$BR$54,5,0))</f>
        <v>#N/A</v>
      </c>
      <c r="BJ5" s="169"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68" t="e">
        <f>IF(VLOOKUP(BJ3,'إختيار المقررات'!$BN$5:$BR$54,5,0)="","",VLOOKUP(BJ3,'إختيار المقررات'!$BN$5:$BR$54,5,0))</f>
        <v>#N/A</v>
      </c>
      <c r="BL5" s="169"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68" t="e">
        <f>IF(VLOOKUP(BL3,'إختيار المقررات'!$BN$5:$BR$54,5,0)="","",VLOOKUP(BL3,'إختيار المقررات'!$BN$5:$BR$54,5,0))</f>
        <v>#N/A</v>
      </c>
      <c r="BN5" s="169"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68" t="e">
        <f>IF(VLOOKUP(BN3,'إختيار المقررات'!$BN$5:$BR$54,5,0)="","",VLOOKUP(BN3,'إختيار المقررات'!$BN$5:$BR$54,5,0))</f>
        <v>#N/A</v>
      </c>
      <c r="BP5" s="169"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68" t="e">
        <f>IF(VLOOKUP(BP3,'إختيار المقررات'!$BN$5:$BR$54,5,0)="","",VLOOKUP(BP3,'إختيار المقررات'!$BN$5:$BR$54,5,0))</f>
        <v>#N/A</v>
      </c>
      <c r="BR5" s="169"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72" t="e">
        <f>IF(VLOOKUP(BR3,'إختيار المقررات'!$BN$5:$BR$54,5,0)="","",VLOOKUP(BR3,'إختيار المقررات'!$BN$5:$BR$54,5,0))</f>
        <v>#N/A</v>
      </c>
      <c r="BT5" s="167"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68" t="e">
        <f>IF(VLOOKUP(BT3,'إختيار المقررات'!$BN$5:$BR$54,5,0)="","",VLOOKUP(BT3,'إختيار المقررات'!$BN$5:$BR$54,5,0))</f>
        <v>#N/A</v>
      </c>
      <c r="BV5" s="169"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68" t="e">
        <f>IF(VLOOKUP(BV3,'إختيار المقررات'!$BN$5:$BR$54,5,0)="","",VLOOKUP(BV3,'إختيار المقررات'!$BN$5:$BR$54,5,0))</f>
        <v>#N/A</v>
      </c>
      <c r="BX5" s="169"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68" t="e">
        <f>IF(VLOOKUP(BX3,'إختيار المقررات'!$BN$5:$BR$54,5,0)="","",VLOOKUP(BX3,'إختيار المقررات'!$BN$5:$BR$54,5,0))</f>
        <v>#N/A</v>
      </c>
      <c r="BZ5" s="169"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68" t="e">
        <f>IF(VLOOKUP(BZ3,'إختيار المقررات'!$BN$5:$BR$54,5,0)="","",VLOOKUP(BZ3,'إختيار المقررات'!$BN$5:$BR$54,5,0))</f>
        <v>#N/A</v>
      </c>
      <c r="CB5" s="169"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68" t="e">
        <f>IF(VLOOKUP(CB3,'إختيار المقررات'!$BN$5:$BR$54,5,0)="","",VLOOKUP(CB3,'إختيار المقررات'!$BN$5:$BR$54,5,0))</f>
        <v>#N/A</v>
      </c>
      <c r="CD5" s="169"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70" t="e">
        <f>IF(VLOOKUP(CD3,'إختيار المقررات'!$BN$5:$BR$54,5,0)="","",VLOOKUP(CD3,'إختيار المقررات'!$BN$5:$BR$54,5,0))</f>
        <v>#N/A</v>
      </c>
      <c r="CF5" s="171"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68" t="e">
        <f>IF(VLOOKUP(CF3,'إختيار المقررات'!$BN$5:$BR$54,5,0)="","",VLOOKUP(CF3,'إختيار المقررات'!$BN$5:$BR$54,5,0))</f>
        <v>#N/A</v>
      </c>
      <c r="CH5" s="169"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68" t="e">
        <f>IF(VLOOKUP(CH3,'إختيار المقررات'!$BN$5:$BR$54,5,0)="","",VLOOKUP(CH3,'إختيار المقررات'!$BN$5:$BR$54,5,0))</f>
        <v>#N/A</v>
      </c>
      <c r="CJ5" s="169"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68" t="e">
        <f>IF(VLOOKUP(CJ3,'إختيار المقررات'!$BN$5:$BR$54,5,0)="","",VLOOKUP(CJ3,'إختيار المقررات'!$BN$5:$BR$54,5,0))</f>
        <v>#N/A</v>
      </c>
      <c r="CL5" s="169"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68" t="e">
        <f>IF(VLOOKUP(CL3,'إختيار المقررات'!$BN$5:$BR$54,5,0)="","",VLOOKUP(CL3,'إختيار المقررات'!$BN$5:$BR$54,5,0))</f>
        <v>#N/A</v>
      </c>
      <c r="CN5" s="169"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68" t="e">
        <f>IF(VLOOKUP(CN3,'إختيار المقررات'!$BN$5:$BR$54,5,0)="","",VLOOKUP(CN3,'إختيار المقررات'!$BN$5:$BR$54,5,0))</f>
        <v>#N/A</v>
      </c>
      <c r="CP5" s="169"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72" t="e">
        <f>IF(VLOOKUP(CP3,'إختيار المقررات'!$BN$5:$BR$54,5,0)="","",VLOOKUP(CP3,'إختيار المقررات'!$BN$5:$BR$54,5,0))</f>
        <v>#N/A</v>
      </c>
      <c r="CR5" s="167"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68" t="e">
        <f>IF(VLOOKUP(CR3,'إختيار المقررات'!$BN$5:$BR$54,5,0)="","",VLOOKUP(CR3,'إختيار المقررات'!$BN$5:$BR$54,5,0))</f>
        <v>#N/A</v>
      </c>
      <c r="CT5" s="169"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68" t="e">
        <f>IF(VLOOKUP(CT3,'إختيار المقررات'!$BN$5:$BR$54,5,0)="","",VLOOKUP(CT3,'إختيار المقررات'!$BN$5:$BR$54,5,0))</f>
        <v>#N/A</v>
      </c>
      <c r="CV5" s="169"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68" t="e">
        <f>IF(VLOOKUP(CV3,'إختيار المقررات'!$BN$5:$BR$54,5,0)="","",VLOOKUP(CV3,'إختيار المقررات'!$BN$5:$BR$54,5,0))</f>
        <v>#N/A</v>
      </c>
      <c r="CX5" s="169"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68" t="e">
        <f>IF(VLOOKUP(CX3,'إختيار المقررات'!$BN$5:$BR$54,5,0)="","",VLOOKUP(CX3,'إختيار المقررات'!$BN$5:$BR$54,5,0))</f>
        <v>#N/A</v>
      </c>
      <c r="CZ5" s="173" t="e">
        <f>'إختيار المقررات'!P5</f>
        <v>#N/A</v>
      </c>
      <c r="DA5" s="174" t="e">
        <f>'إختيار المقررات'!V5</f>
        <v>#N/A</v>
      </c>
      <c r="DB5" s="175" t="e">
        <f>'إختيار المقررات'!AB5</f>
        <v>#N/A</v>
      </c>
      <c r="DC5" s="176">
        <f>'إختيار المقررات'!D5</f>
        <v>0</v>
      </c>
      <c r="DD5" s="177">
        <f>'إختيار المقررات'!AH10</f>
        <v>0</v>
      </c>
      <c r="DE5" s="178" t="e">
        <f>'إختيار المقررات'!AH9</f>
        <v>#N/A</v>
      </c>
      <c r="DF5" s="178" t="e">
        <f>'إختيار المقررات'!AH7</f>
        <v>#N/A</v>
      </c>
      <c r="DG5" s="178" t="e">
        <f>'إختيار المقررات'!AH8</f>
        <v>#N/A</v>
      </c>
      <c r="DH5" s="179" t="e">
        <f>'إختيار المقررات'!AH12</f>
        <v>#N/A</v>
      </c>
      <c r="DI5" s="178" t="str">
        <f>'إختيار المقررات'!AH13</f>
        <v>لا</v>
      </c>
      <c r="DJ5" s="178" t="e">
        <f>'إختيار المقررات'!AH14</f>
        <v>#N/A</v>
      </c>
      <c r="DK5" s="178" t="e">
        <f>'إختيار المقررات'!AH15</f>
        <v>#N/A</v>
      </c>
      <c r="DL5" s="173">
        <f>'إختيار المقررات'!AH16</f>
        <v>0</v>
      </c>
      <c r="DM5" s="180">
        <f>'إختيار المقررات'!AH17</f>
        <v>0</v>
      </c>
      <c r="DN5" s="178">
        <f>'إختيار المقررات'!AH18</f>
        <v>0</v>
      </c>
      <c r="DO5" s="181">
        <f>SUM(DL5:DN5)</f>
        <v>0</v>
      </c>
      <c r="DP5" s="173" t="e">
        <f>'إختيار المقررات'!AB2</f>
        <v>#N/A</v>
      </c>
      <c r="DQ5" s="174" t="e">
        <f>'إختيار المقررات'!V2</f>
        <v>#N/A</v>
      </c>
      <c r="DR5" s="174" t="e">
        <f>'إختيار المقررات'!P2</f>
        <v>#N/A</v>
      </c>
      <c r="DS5" s="181" t="e">
        <f>'إختيار المقررات'!G2</f>
        <v>#N/A</v>
      </c>
      <c r="DT5" s="181" t="str">
        <f>'إختيار المقررات'!V10</f>
        <v>الإنكليزية</v>
      </c>
      <c r="DU5" s="181" t="str">
        <f>'إختيار المقررات'!V13</f>
        <v/>
      </c>
      <c r="DV5" s="181" t="str">
        <f>'إختيار المقررات'!V14</f>
        <v/>
      </c>
      <c r="DW5" s="181" t="str">
        <f>'إختيار المقررات'!V15</f>
        <v/>
      </c>
      <c r="DX5" s="181" t="str">
        <f>'إختيار المقررات'!V16</f>
        <v/>
      </c>
      <c r="DY5" s="181" t="str">
        <f>'إختيار المقررات'!V17</f>
        <v/>
      </c>
      <c r="DZ5" s="181" t="str">
        <f>'إختيار المقررات'!V18</f>
        <v/>
      </c>
      <c r="EA5" s="182" t="e">
        <f>'إدخال البيانات'!F1</f>
        <v>#N/A</v>
      </c>
    </row>
  </sheetData>
  <sheetProtection algorithmName="SHA-512" hashValue="9yNz1+tcFVfKx+in5ICadpYadLWigpRJR0q2Z1Kg72KQEO+Yca9tTGCVg6uwBPOwVId64C9fJ2v7Y2ozYx6ASQ==" saltValue="48tANX5J4iFULfUYq9duSA==" spinCount="100000" sheet="1" objects="1" scenarios="1"/>
  <mergeCells count="136">
    <mergeCell ref="B1:C1"/>
    <mergeCell ref="D1:J2"/>
    <mergeCell ref="T2:AE2"/>
    <mergeCell ref="AP2:BA2"/>
    <mergeCell ref="CZ1:DB2"/>
    <mergeCell ref="DC1:DC2"/>
    <mergeCell ref="DD1:DK2"/>
    <mergeCell ref="DL1:DO2"/>
    <mergeCell ref="DP1:DS2"/>
    <mergeCell ref="M1:M4"/>
    <mergeCell ref="P3:P4"/>
    <mergeCell ref="S1:S4"/>
    <mergeCell ref="P1:R2"/>
    <mergeCell ref="Q3:Q4"/>
    <mergeCell ref="L1:L4"/>
    <mergeCell ref="N1:N4"/>
    <mergeCell ref="O1:O4"/>
    <mergeCell ref="AN4:AO4"/>
    <mergeCell ref="R3:R4"/>
    <mergeCell ref="BN3:BO3"/>
    <mergeCell ref="BP3:BQ3"/>
    <mergeCell ref="T4:U4"/>
    <mergeCell ref="V4:W4"/>
    <mergeCell ref="X4:Y4"/>
    <mergeCell ref="DU1:DZ4"/>
    <mergeCell ref="DJ3:DJ4"/>
    <mergeCell ref="AV3:AW3"/>
    <mergeCell ref="AX3:AY3"/>
    <mergeCell ref="BD3:BE3"/>
    <mergeCell ref="BH3:BI3"/>
    <mergeCell ref="BB2:BK2"/>
    <mergeCell ref="AP1:BK1"/>
    <mergeCell ref="T1:AO1"/>
    <mergeCell ref="Z3:AA3"/>
    <mergeCell ref="AB3:AC3"/>
    <mergeCell ref="AD3:AE3"/>
    <mergeCell ref="AF3:AG3"/>
    <mergeCell ref="AH3:AI3"/>
    <mergeCell ref="T3:U3"/>
    <mergeCell ref="V3:W3"/>
    <mergeCell ref="X3:Y3"/>
    <mergeCell ref="BL2:BU2"/>
    <mergeCell ref="BR3:BS3"/>
    <mergeCell ref="BL3:BM3"/>
    <mergeCell ref="CJ3:CK3"/>
    <mergeCell ref="BV3:BW3"/>
    <mergeCell ref="BV4:BW4"/>
    <mergeCell ref="BX4:BY4"/>
    <mergeCell ref="BF3:BG3"/>
    <mergeCell ref="AF2:AO2"/>
    <mergeCell ref="AZ3:BA3"/>
    <mergeCell ref="AJ3:AK3"/>
    <mergeCell ref="AR3:AS3"/>
    <mergeCell ref="Z4:AA4"/>
    <mergeCell ref="AB4:AC4"/>
    <mergeCell ref="AD4:AE4"/>
    <mergeCell ref="AF4:AG4"/>
    <mergeCell ref="AH4:AI4"/>
    <mergeCell ref="AP4:AQ4"/>
    <mergeCell ref="AR4:AS4"/>
    <mergeCell ref="BB4:BC4"/>
    <mergeCell ref="BD4:BE4"/>
    <mergeCell ref="AJ4:AK4"/>
    <mergeCell ref="AL4:AM4"/>
    <mergeCell ref="CF1:CY1"/>
    <mergeCell ref="BL1:CE1"/>
    <mergeCell ref="AL3:AM3"/>
    <mergeCell ref="AT4:AU4"/>
    <mergeCell ref="CD3:CE3"/>
    <mergeCell ref="BV2:CE2"/>
    <mergeCell ref="CF2:CO2"/>
    <mergeCell ref="BN4:BO4"/>
    <mergeCell ref="BZ4:CA4"/>
    <mergeCell ref="BP4:BQ4"/>
    <mergeCell ref="BR4:BS4"/>
    <mergeCell ref="CJ4:CK4"/>
    <mergeCell ref="CL4:CM4"/>
    <mergeCell ref="CN4:CO4"/>
    <mergeCell ref="CP4:CQ4"/>
    <mergeCell ref="CR4:CS4"/>
    <mergeCell ref="CT4:CU4"/>
    <mergeCell ref="CV4:CW4"/>
    <mergeCell ref="AN3:AO3"/>
    <mergeCell ref="BF4:BG4"/>
    <mergeCell ref="BH4:BI4"/>
    <mergeCell ref="BJ4:BK4"/>
    <mergeCell ref="BL4:BM4"/>
    <mergeCell ref="BT3:BU3"/>
    <mergeCell ref="DD3:DD4"/>
    <mergeCell ref="DN3:DN4"/>
    <mergeCell ref="CP2:CY2"/>
    <mergeCell ref="BJ3:BK3"/>
    <mergeCell ref="DB3:DB4"/>
    <mergeCell ref="DE3:DE4"/>
    <mergeCell ref="CX4:CY4"/>
    <mergeCell ref="DL3:DL4"/>
    <mergeCell ref="CB4:CC4"/>
    <mergeCell ref="CD4:CE4"/>
    <mergeCell ref="CF4:CG4"/>
    <mergeCell ref="CH4:CI4"/>
    <mergeCell ref="DK3:DK4"/>
    <mergeCell ref="CH3:CI3"/>
    <mergeCell ref="CL3:CM3"/>
    <mergeCell ref="BX3:BY3"/>
    <mergeCell ref="BZ3:CA3"/>
    <mergeCell ref="CF3:CG3"/>
    <mergeCell ref="CT3:CU3"/>
    <mergeCell ref="CV3:CW3"/>
    <mergeCell ref="CN3:CO3"/>
    <mergeCell ref="CX3:CY3"/>
    <mergeCell ref="BT4:BU4"/>
    <mergeCell ref="CB3:CC3"/>
    <mergeCell ref="DS3:DS4"/>
    <mergeCell ref="DT3:DT4"/>
    <mergeCell ref="DC3:DC4"/>
    <mergeCell ref="DG3:DG4"/>
    <mergeCell ref="DH3:DH4"/>
    <mergeCell ref="DI3:DI4"/>
    <mergeCell ref="DP3:DP4"/>
    <mergeCell ref="G3:G4"/>
    <mergeCell ref="DR3:DR4"/>
    <mergeCell ref="BB3:BC3"/>
    <mergeCell ref="K1:K4"/>
    <mergeCell ref="DQ3:DQ4"/>
    <mergeCell ref="DO3:DO4"/>
    <mergeCell ref="CP3:CQ3"/>
    <mergeCell ref="CR3:CS3"/>
    <mergeCell ref="DA3:DA4"/>
    <mergeCell ref="CZ3:CZ4"/>
    <mergeCell ref="AP3:AQ3"/>
    <mergeCell ref="AT3:AU3"/>
    <mergeCell ref="DM3:DM4"/>
    <mergeCell ref="AV4:AW4"/>
    <mergeCell ref="AX4:AY4"/>
    <mergeCell ref="AZ4:BA4"/>
    <mergeCell ref="DF3:DF4"/>
  </mergeCells>
  <conditionalFormatting sqref="A1:A2">
    <cfRule type="duplicateValues" dxfId="8" priority="3"/>
  </conditionalFormatting>
  <conditionalFormatting sqref="A5">
    <cfRule type="duplicateValues" dxfId="7" priority="1"/>
  </conditionalFormatting>
  <conditionalFormatting sqref="A5">
    <cfRule type="duplicateValues" dxfId="6"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750"/>
  <sheetViews>
    <sheetView rightToLeft="1" workbookViewId="0">
      <pane xSplit="2" ySplit="1" topLeftCell="U550" activePane="bottomRight" state="frozen"/>
      <selection pane="topRight" activeCell="C1" sqref="C1"/>
      <selection pane="bottomLeft" activeCell="A2" sqref="A2"/>
      <selection pane="bottomRight" sqref="A1:XFD1048576"/>
    </sheetView>
  </sheetViews>
  <sheetFormatPr defaultColWidth="8.75" defaultRowHeight="14.25" x14ac:dyDescent="0.2"/>
  <cols>
    <col min="1" max="2" width="9.125" style="9" bestFit="1" customWidth="1"/>
    <col min="3" max="44" width="6" style="9" customWidth="1"/>
    <col min="45" max="16384" width="8.75" style="9"/>
  </cols>
  <sheetData>
    <row r="1" spans="1:46" x14ac:dyDescent="0.2">
      <c r="A1" s="9" t="s">
        <v>94</v>
      </c>
      <c r="B1" s="9" t="s">
        <v>101</v>
      </c>
      <c r="C1" s="9">
        <v>1</v>
      </c>
      <c r="D1" s="9">
        <v>2</v>
      </c>
      <c r="E1" s="9">
        <v>3</v>
      </c>
      <c r="F1" s="9">
        <v>4</v>
      </c>
      <c r="G1" s="9">
        <v>5</v>
      </c>
      <c r="H1" s="9">
        <v>102</v>
      </c>
      <c r="I1" s="9">
        <v>6</v>
      </c>
      <c r="J1" s="9">
        <v>7</v>
      </c>
      <c r="K1" s="9">
        <v>8</v>
      </c>
      <c r="L1" s="9">
        <v>9</v>
      </c>
      <c r="M1" s="9">
        <v>10</v>
      </c>
      <c r="N1" s="9">
        <v>11</v>
      </c>
      <c r="O1" s="9">
        <v>12</v>
      </c>
      <c r="P1" s="9">
        <v>13</v>
      </c>
      <c r="Q1" s="9">
        <v>14</v>
      </c>
      <c r="R1" s="9">
        <v>15</v>
      </c>
      <c r="S1" s="9">
        <v>302</v>
      </c>
      <c r="T1" s="9">
        <v>16</v>
      </c>
      <c r="U1" s="9">
        <v>17</v>
      </c>
      <c r="V1" s="9">
        <v>18</v>
      </c>
      <c r="W1" s="9">
        <v>19</v>
      </c>
      <c r="X1" s="9">
        <v>20</v>
      </c>
      <c r="Y1" s="9">
        <v>21</v>
      </c>
      <c r="Z1" s="9">
        <v>22</v>
      </c>
      <c r="AA1" s="9">
        <v>23</v>
      </c>
      <c r="AB1" s="9">
        <v>24</v>
      </c>
      <c r="AC1" s="9">
        <v>25</v>
      </c>
      <c r="AD1" s="9">
        <v>26</v>
      </c>
      <c r="AE1" s="9">
        <v>27</v>
      </c>
      <c r="AF1" s="9">
        <v>28</v>
      </c>
      <c r="AG1" s="9">
        <v>29</v>
      </c>
      <c r="AH1" s="9">
        <v>30</v>
      </c>
      <c r="AI1" s="9">
        <v>31</v>
      </c>
      <c r="AJ1" s="9">
        <v>32</v>
      </c>
      <c r="AK1" s="9">
        <v>33</v>
      </c>
      <c r="AL1" s="9">
        <v>34</v>
      </c>
      <c r="AM1" s="9">
        <v>35</v>
      </c>
      <c r="AN1" s="9">
        <v>36</v>
      </c>
      <c r="AO1" s="9">
        <v>37</v>
      </c>
      <c r="AP1" s="9">
        <v>38</v>
      </c>
      <c r="AQ1" s="9">
        <v>39</v>
      </c>
      <c r="AR1" s="9">
        <v>40</v>
      </c>
    </row>
    <row r="2" spans="1:46" x14ac:dyDescent="0.2">
      <c r="A2" s="9">
        <v>413195</v>
      </c>
      <c r="B2" s="9" t="s">
        <v>2276</v>
      </c>
      <c r="AI2" s="9" t="s">
        <v>165</v>
      </c>
      <c r="AK2" s="9" t="s">
        <v>165</v>
      </c>
      <c r="AM2" s="9" t="s">
        <v>165</v>
      </c>
      <c r="AN2" s="9" t="s">
        <v>163</v>
      </c>
      <c r="AO2" s="9" t="s">
        <v>163</v>
      </c>
      <c r="AP2" s="9" t="s">
        <v>163</v>
      </c>
      <c r="AQ2" s="9" t="s">
        <v>163</v>
      </c>
      <c r="AR2" s="9" t="s">
        <v>163</v>
      </c>
      <c r="AT2" s="9">
        <f>VLOOKUP(A2,[1]حجب!$A$2:$A$12,1,0)</f>
        <v>413195</v>
      </c>
    </row>
    <row r="3" spans="1:46" x14ac:dyDescent="0.2">
      <c r="A3" s="9">
        <v>417768</v>
      </c>
      <c r="B3" s="9" t="s">
        <v>2276</v>
      </c>
      <c r="AI3" s="9" t="s">
        <v>167</v>
      </c>
      <c r="AJ3" s="9" t="s">
        <v>167</v>
      </c>
      <c r="AK3" s="9" t="s">
        <v>167</v>
      </c>
      <c r="AL3" s="9" t="s">
        <v>167</v>
      </c>
      <c r="AN3" s="9" t="s">
        <v>167</v>
      </c>
      <c r="AP3" s="9" t="s">
        <v>167</v>
      </c>
      <c r="AQ3" s="9" t="s">
        <v>165</v>
      </c>
      <c r="AR3" s="9" t="s">
        <v>165</v>
      </c>
      <c r="AT3" s="9">
        <f>VLOOKUP(A3,[1]حجب!$A$2:$A$12,1,0)</f>
        <v>417768</v>
      </c>
    </row>
    <row r="4" spans="1:46" x14ac:dyDescent="0.2">
      <c r="A4" s="9">
        <v>419554</v>
      </c>
      <c r="B4" s="9" t="s">
        <v>2276</v>
      </c>
      <c r="AD4" s="9" t="s">
        <v>167</v>
      </c>
      <c r="AH4" s="9" t="s">
        <v>167</v>
      </c>
      <c r="AI4" s="9" t="s">
        <v>165</v>
      </c>
      <c r="AJ4" s="9" t="s">
        <v>165</v>
      </c>
      <c r="AK4" s="9" t="s">
        <v>163</v>
      </c>
      <c r="AN4" s="9" t="s">
        <v>163</v>
      </c>
      <c r="AO4" s="9" t="s">
        <v>163</v>
      </c>
      <c r="AP4" s="9" t="s">
        <v>163</v>
      </c>
      <c r="AQ4" s="9" t="s">
        <v>163</v>
      </c>
      <c r="AR4" s="9" t="s">
        <v>163</v>
      </c>
      <c r="AT4" s="9">
        <f>VLOOKUP(A4,[1]حجب!$A$2:$A$12,1,0)</f>
        <v>419554</v>
      </c>
    </row>
    <row r="5" spans="1:46" x14ac:dyDescent="0.2">
      <c r="A5" s="9">
        <v>402677</v>
      </c>
      <c r="B5" s="9" t="s">
        <v>1362</v>
      </c>
      <c r="G5" s="9" t="s">
        <v>167</v>
      </c>
      <c r="Q5" s="9" t="s">
        <v>167</v>
      </c>
      <c r="Y5" s="9" t="s">
        <v>165</v>
      </c>
      <c r="AI5" s="9" t="s">
        <v>163</v>
      </c>
      <c r="AJ5" s="9" t="s">
        <v>163</v>
      </c>
      <c r="AK5" s="9" t="s">
        <v>163</v>
      </c>
      <c r="AL5" s="9" t="s">
        <v>163</v>
      </c>
      <c r="AM5" s="9" t="s">
        <v>163</v>
      </c>
    </row>
    <row r="6" spans="1:46" x14ac:dyDescent="0.2">
      <c r="A6" s="9">
        <v>408683</v>
      </c>
      <c r="B6" s="9" t="s">
        <v>1362</v>
      </c>
      <c r="AC6" s="9" t="s">
        <v>167</v>
      </c>
      <c r="AD6" s="9" t="s">
        <v>163</v>
      </c>
      <c r="AG6" s="9" t="s">
        <v>163</v>
      </c>
      <c r="AH6" s="9" t="s">
        <v>163</v>
      </c>
      <c r="AI6" s="9" t="s">
        <v>163</v>
      </c>
      <c r="AJ6" s="9" t="s">
        <v>163</v>
      </c>
      <c r="AK6" s="9" t="s">
        <v>163</v>
      </c>
      <c r="AL6" s="9" t="s">
        <v>163</v>
      </c>
      <c r="AM6" s="9" t="s">
        <v>163</v>
      </c>
    </row>
    <row r="7" spans="1:46" x14ac:dyDescent="0.2">
      <c r="A7" s="9">
        <v>409289</v>
      </c>
      <c r="B7" s="9" t="s">
        <v>1362</v>
      </c>
      <c r="Q7" s="9" t="s">
        <v>167</v>
      </c>
      <c r="AA7" s="9" t="s">
        <v>165</v>
      </c>
      <c r="AE7" s="9" t="s">
        <v>163</v>
      </c>
      <c r="AI7" s="9" t="s">
        <v>163</v>
      </c>
      <c r="AJ7" s="9" t="s">
        <v>163</v>
      </c>
      <c r="AK7" s="9" t="s">
        <v>163</v>
      </c>
      <c r="AL7" s="9" t="s">
        <v>163</v>
      </c>
      <c r="AM7" s="9" t="s">
        <v>163</v>
      </c>
    </row>
    <row r="8" spans="1:46" x14ac:dyDescent="0.2">
      <c r="A8" s="9">
        <v>410349</v>
      </c>
      <c r="B8" s="9" t="s">
        <v>1362</v>
      </c>
      <c r="AD8" s="9" t="s">
        <v>167</v>
      </c>
      <c r="AH8" s="9" t="s">
        <v>167</v>
      </c>
      <c r="AI8" s="9" t="s">
        <v>163</v>
      </c>
      <c r="AJ8" s="9" t="s">
        <v>163</v>
      </c>
      <c r="AK8" s="9" t="s">
        <v>163</v>
      </c>
      <c r="AL8" s="9" t="s">
        <v>163</v>
      </c>
      <c r="AM8" s="9" t="s">
        <v>163</v>
      </c>
    </row>
    <row r="9" spans="1:46" x14ac:dyDescent="0.2">
      <c r="A9" s="9">
        <v>410895</v>
      </c>
      <c r="B9" s="9" t="s">
        <v>1362</v>
      </c>
      <c r="AB9" s="9" t="s">
        <v>167</v>
      </c>
      <c r="AF9" s="9" t="s">
        <v>167</v>
      </c>
      <c r="AG9" s="9" t="s">
        <v>167</v>
      </c>
      <c r="AI9" s="9" t="s">
        <v>163</v>
      </c>
      <c r="AJ9" s="9" t="s">
        <v>163</v>
      </c>
      <c r="AK9" s="9" t="s">
        <v>163</v>
      </c>
      <c r="AL9" s="9" t="s">
        <v>163</v>
      </c>
      <c r="AM9" s="9" t="s">
        <v>163</v>
      </c>
    </row>
    <row r="10" spans="1:46" x14ac:dyDescent="0.2">
      <c r="A10" s="9">
        <v>412957</v>
      </c>
      <c r="B10" s="9" t="s">
        <v>1362</v>
      </c>
      <c r="AA10" s="9" t="s">
        <v>167</v>
      </c>
      <c r="AF10" s="9" t="s">
        <v>167</v>
      </c>
      <c r="AI10" s="9" t="s">
        <v>163</v>
      </c>
      <c r="AJ10" s="9" t="s">
        <v>163</v>
      </c>
      <c r="AK10" s="9" t="s">
        <v>163</v>
      </c>
      <c r="AL10" s="9" t="s">
        <v>163</v>
      </c>
      <c r="AM10" s="9" t="s">
        <v>163</v>
      </c>
    </row>
    <row r="11" spans="1:46" x14ac:dyDescent="0.2">
      <c r="A11" s="9">
        <v>414311</v>
      </c>
      <c r="B11" s="9" t="s">
        <v>1362</v>
      </c>
      <c r="AA11" s="9" t="s">
        <v>165</v>
      </c>
      <c r="AB11" s="9" t="s">
        <v>167</v>
      </c>
      <c r="AF11" s="9" t="s">
        <v>163</v>
      </c>
      <c r="AI11" s="9" t="s">
        <v>163</v>
      </c>
      <c r="AJ11" s="9" t="s">
        <v>163</v>
      </c>
      <c r="AK11" s="9" t="s">
        <v>163</v>
      </c>
      <c r="AL11" s="9" t="s">
        <v>163</v>
      </c>
      <c r="AM11" s="9" t="s">
        <v>163</v>
      </c>
    </row>
    <row r="12" spans="1:46" x14ac:dyDescent="0.2">
      <c r="A12" s="9">
        <v>414342</v>
      </c>
      <c r="B12" s="9" t="s">
        <v>1362</v>
      </c>
      <c r="H12" s="9" t="s">
        <v>163</v>
      </c>
      <c r="AA12" s="9" t="s">
        <v>167</v>
      </c>
      <c r="AF12" s="9" t="s">
        <v>165</v>
      </c>
      <c r="AI12" s="9" t="s">
        <v>163</v>
      </c>
      <c r="AJ12" s="9" t="s">
        <v>163</v>
      </c>
      <c r="AK12" s="9" t="s">
        <v>163</v>
      </c>
      <c r="AL12" s="9" t="s">
        <v>163</v>
      </c>
      <c r="AM12" s="9" t="s">
        <v>163</v>
      </c>
    </row>
    <row r="13" spans="1:46" x14ac:dyDescent="0.2">
      <c r="A13" s="9">
        <v>415382</v>
      </c>
      <c r="B13" s="9" t="s">
        <v>1362</v>
      </c>
      <c r="L13" s="9" t="s">
        <v>167</v>
      </c>
      <c r="AE13" s="9" t="s">
        <v>165</v>
      </c>
      <c r="AH13" s="9" t="s">
        <v>165</v>
      </c>
      <c r="AI13" s="9" t="s">
        <v>163</v>
      </c>
      <c r="AJ13" s="9" t="s">
        <v>163</v>
      </c>
      <c r="AK13" s="9" t="s">
        <v>163</v>
      </c>
      <c r="AL13" s="9" t="s">
        <v>163</v>
      </c>
      <c r="AM13" s="9" t="s">
        <v>163</v>
      </c>
    </row>
    <row r="14" spans="1:46" x14ac:dyDescent="0.2">
      <c r="A14" s="9">
        <v>416136</v>
      </c>
      <c r="B14" s="9" t="s">
        <v>1362</v>
      </c>
      <c r="AB14" s="9" t="s">
        <v>167</v>
      </c>
      <c r="AD14" s="9" t="s">
        <v>163</v>
      </c>
      <c r="AE14" s="9" t="s">
        <v>163</v>
      </c>
      <c r="AF14" s="9" t="s">
        <v>163</v>
      </c>
      <c r="AI14" s="9" t="s">
        <v>163</v>
      </c>
      <c r="AJ14" s="9" t="s">
        <v>163</v>
      </c>
      <c r="AK14" s="9" t="s">
        <v>163</v>
      </c>
      <c r="AL14" s="9" t="s">
        <v>163</v>
      </c>
      <c r="AM14" s="9" t="s">
        <v>163</v>
      </c>
    </row>
    <row r="15" spans="1:46" x14ac:dyDescent="0.2">
      <c r="A15" s="9">
        <v>416193</v>
      </c>
      <c r="B15" s="9" t="s">
        <v>1362</v>
      </c>
      <c r="H15" s="9" t="s">
        <v>167</v>
      </c>
      <c r="S15" s="9" t="s">
        <v>167</v>
      </c>
      <c r="AD15" s="9" t="s">
        <v>167</v>
      </c>
      <c r="AE15" s="9" t="s">
        <v>167</v>
      </c>
      <c r="AI15" s="9" t="s">
        <v>163</v>
      </c>
      <c r="AJ15" s="9" t="s">
        <v>163</v>
      </c>
      <c r="AK15" s="9" t="s">
        <v>163</v>
      </c>
      <c r="AL15" s="9" t="s">
        <v>163</v>
      </c>
      <c r="AM15" s="9" t="s">
        <v>163</v>
      </c>
    </row>
    <row r="16" spans="1:46" x14ac:dyDescent="0.2">
      <c r="A16" s="9">
        <v>416855</v>
      </c>
      <c r="B16" s="9" t="s">
        <v>1362</v>
      </c>
      <c r="AG16" s="9" t="s">
        <v>165</v>
      </c>
      <c r="AI16" s="9" t="s">
        <v>163</v>
      </c>
      <c r="AJ16" s="9" t="s">
        <v>163</v>
      </c>
      <c r="AK16" s="9" t="s">
        <v>163</v>
      </c>
      <c r="AL16" s="9" t="s">
        <v>163</v>
      </c>
      <c r="AM16" s="9" t="s">
        <v>163</v>
      </c>
    </row>
    <row r="17" spans="1:39" x14ac:dyDescent="0.2">
      <c r="A17" s="9">
        <v>417037</v>
      </c>
      <c r="B17" s="9" t="s">
        <v>1362</v>
      </c>
      <c r="Q17" s="9" t="s">
        <v>167</v>
      </c>
      <c r="W17" s="9" t="s">
        <v>167</v>
      </c>
      <c r="AE17" s="9" t="s">
        <v>165</v>
      </c>
      <c r="AG17" s="9" t="s">
        <v>165</v>
      </c>
      <c r="AI17" s="9" t="s">
        <v>163</v>
      </c>
      <c r="AJ17" s="9" t="s">
        <v>163</v>
      </c>
      <c r="AK17" s="9" t="s">
        <v>163</v>
      </c>
      <c r="AL17" s="9" t="s">
        <v>163</v>
      </c>
      <c r="AM17" s="9" t="s">
        <v>163</v>
      </c>
    </row>
    <row r="18" spans="1:39" x14ac:dyDescent="0.2">
      <c r="A18" s="9">
        <v>417214</v>
      </c>
      <c r="B18" s="9" t="s">
        <v>1362</v>
      </c>
      <c r="Q18" s="9" t="s">
        <v>167</v>
      </c>
      <c r="S18" s="9" t="s">
        <v>167</v>
      </c>
      <c r="AI18" s="9" t="s">
        <v>163</v>
      </c>
      <c r="AJ18" s="9" t="s">
        <v>163</v>
      </c>
      <c r="AK18" s="9" t="s">
        <v>163</v>
      </c>
      <c r="AL18" s="9" t="s">
        <v>163</v>
      </c>
      <c r="AM18" s="9" t="s">
        <v>163</v>
      </c>
    </row>
    <row r="19" spans="1:39" x14ac:dyDescent="0.2">
      <c r="A19" s="9">
        <v>417528</v>
      </c>
      <c r="B19" s="9" t="s">
        <v>1362</v>
      </c>
      <c r="H19" s="9" t="s">
        <v>167</v>
      </c>
      <c r="L19" s="9" t="s">
        <v>167</v>
      </c>
      <c r="R19" s="9" t="s">
        <v>163</v>
      </c>
      <c r="AE19" s="9" t="s">
        <v>163</v>
      </c>
      <c r="AI19" s="9" t="s">
        <v>163</v>
      </c>
      <c r="AJ19" s="9" t="s">
        <v>163</v>
      </c>
      <c r="AK19" s="9" t="s">
        <v>163</v>
      </c>
      <c r="AL19" s="9" t="s">
        <v>163</v>
      </c>
      <c r="AM19" s="9" t="s">
        <v>163</v>
      </c>
    </row>
    <row r="20" spans="1:39" x14ac:dyDescent="0.2">
      <c r="A20" s="9">
        <v>418053</v>
      </c>
      <c r="B20" s="9" t="s">
        <v>1362</v>
      </c>
      <c r="Y20" s="9" t="s">
        <v>167</v>
      </c>
      <c r="AD20" s="9" t="s">
        <v>165</v>
      </c>
      <c r="AF20" s="9" t="s">
        <v>167</v>
      </c>
      <c r="AG20" s="9" t="s">
        <v>165</v>
      </c>
      <c r="AI20" s="9" t="s">
        <v>163</v>
      </c>
      <c r="AJ20" s="9" t="s">
        <v>163</v>
      </c>
      <c r="AK20" s="9" t="s">
        <v>163</v>
      </c>
      <c r="AL20" s="9" t="s">
        <v>163</v>
      </c>
      <c r="AM20" s="9" t="s">
        <v>163</v>
      </c>
    </row>
    <row r="21" spans="1:39" x14ac:dyDescent="0.2">
      <c r="A21" s="9">
        <v>418080</v>
      </c>
      <c r="B21" s="9" t="s">
        <v>1362</v>
      </c>
      <c r="AE21" s="9" t="s">
        <v>165</v>
      </c>
      <c r="AF21" s="9" t="s">
        <v>167</v>
      </c>
      <c r="AH21" s="9" t="s">
        <v>167</v>
      </c>
      <c r="AI21" s="9" t="s">
        <v>163</v>
      </c>
      <c r="AJ21" s="9" t="s">
        <v>163</v>
      </c>
      <c r="AK21" s="9" t="s">
        <v>163</v>
      </c>
      <c r="AL21" s="9" t="s">
        <v>163</v>
      </c>
      <c r="AM21" s="9" t="s">
        <v>163</v>
      </c>
    </row>
    <row r="22" spans="1:39" x14ac:dyDescent="0.2">
      <c r="A22" s="9">
        <v>418707</v>
      </c>
      <c r="B22" s="9" t="s">
        <v>1362</v>
      </c>
      <c r="AE22" s="9" t="s">
        <v>163</v>
      </c>
      <c r="AG22" s="9" t="s">
        <v>165</v>
      </c>
      <c r="AH22" s="9" t="s">
        <v>167</v>
      </c>
      <c r="AI22" s="9" t="s">
        <v>163</v>
      </c>
      <c r="AJ22" s="9" t="s">
        <v>163</v>
      </c>
      <c r="AK22" s="9" t="s">
        <v>163</v>
      </c>
      <c r="AL22" s="9" t="s">
        <v>163</v>
      </c>
      <c r="AM22" s="9" t="s">
        <v>163</v>
      </c>
    </row>
    <row r="23" spans="1:39" x14ac:dyDescent="0.2">
      <c r="A23" s="9">
        <v>419008</v>
      </c>
      <c r="B23" s="9" t="s">
        <v>1362</v>
      </c>
      <c r="Q23" s="9" t="s">
        <v>167</v>
      </c>
      <c r="U23" s="9" t="s">
        <v>167</v>
      </c>
      <c r="AF23" s="9" t="s">
        <v>167</v>
      </c>
      <c r="AG23" s="9" t="s">
        <v>163</v>
      </c>
      <c r="AI23" s="9" t="s">
        <v>163</v>
      </c>
      <c r="AJ23" s="9" t="s">
        <v>163</v>
      </c>
      <c r="AK23" s="9" t="s">
        <v>163</v>
      </c>
      <c r="AL23" s="9" t="s">
        <v>163</v>
      </c>
      <c r="AM23" s="9" t="s">
        <v>163</v>
      </c>
    </row>
    <row r="24" spans="1:39" x14ac:dyDescent="0.2">
      <c r="A24" s="9">
        <v>419226</v>
      </c>
      <c r="B24" s="9" t="s">
        <v>1362</v>
      </c>
      <c r="G24" s="9" t="s">
        <v>167</v>
      </c>
      <c r="AA24" s="9" t="s">
        <v>165</v>
      </c>
      <c r="AB24" s="9" t="s">
        <v>167</v>
      </c>
      <c r="AF24" s="9" t="s">
        <v>167</v>
      </c>
      <c r="AI24" s="9" t="s">
        <v>163</v>
      </c>
      <c r="AJ24" s="9" t="s">
        <v>163</v>
      </c>
      <c r="AK24" s="9" t="s">
        <v>163</v>
      </c>
      <c r="AL24" s="9" t="s">
        <v>163</v>
      </c>
      <c r="AM24" s="9" t="s">
        <v>163</v>
      </c>
    </row>
    <row r="25" spans="1:39" x14ac:dyDescent="0.2">
      <c r="A25" s="9">
        <v>419387</v>
      </c>
      <c r="B25" s="9" t="s">
        <v>1362</v>
      </c>
      <c r="Y25" s="9" t="s">
        <v>167</v>
      </c>
      <c r="AA25" s="9" t="s">
        <v>167</v>
      </c>
      <c r="AB25" s="9" t="s">
        <v>167</v>
      </c>
      <c r="AE25" s="9" t="s">
        <v>167</v>
      </c>
      <c r="AI25" s="9" t="s">
        <v>163</v>
      </c>
      <c r="AJ25" s="9" t="s">
        <v>163</v>
      </c>
      <c r="AK25" s="9" t="s">
        <v>163</v>
      </c>
      <c r="AL25" s="9" t="s">
        <v>163</v>
      </c>
      <c r="AM25" s="9" t="s">
        <v>163</v>
      </c>
    </row>
    <row r="26" spans="1:39" x14ac:dyDescent="0.2">
      <c r="A26" s="9">
        <v>419409</v>
      </c>
      <c r="B26" s="9" t="s">
        <v>1362</v>
      </c>
      <c r="Q26" s="9" t="s">
        <v>167</v>
      </c>
      <c r="W26" s="9" t="s">
        <v>167</v>
      </c>
      <c r="AG26" s="9" t="s">
        <v>165</v>
      </c>
      <c r="AI26" s="9" t="s">
        <v>163</v>
      </c>
      <c r="AJ26" s="9" t="s">
        <v>163</v>
      </c>
      <c r="AK26" s="9" t="s">
        <v>163</v>
      </c>
      <c r="AL26" s="9" t="s">
        <v>163</v>
      </c>
      <c r="AM26" s="9" t="s">
        <v>163</v>
      </c>
    </row>
    <row r="27" spans="1:39" x14ac:dyDescent="0.2">
      <c r="A27" s="9">
        <v>419498</v>
      </c>
      <c r="B27" s="9" t="s">
        <v>1362</v>
      </c>
      <c r="AA27" s="9" t="s">
        <v>167</v>
      </c>
      <c r="AB27" s="9" t="s">
        <v>167</v>
      </c>
      <c r="AE27" s="9" t="s">
        <v>167</v>
      </c>
      <c r="AF27" s="9" t="s">
        <v>167</v>
      </c>
      <c r="AI27" s="9" t="s">
        <v>163</v>
      </c>
      <c r="AJ27" s="9" t="s">
        <v>163</v>
      </c>
      <c r="AK27" s="9" t="s">
        <v>163</v>
      </c>
      <c r="AL27" s="9" t="s">
        <v>163</v>
      </c>
      <c r="AM27" s="9" t="s">
        <v>163</v>
      </c>
    </row>
    <row r="28" spans="1:39" x14ac:dyDescent="0.2">
      <c r="A28" s="9">
        <v>419502</v>
      </c>
      <c r="B28" s="9" t="s">
        <v>1362</v>
      </c>
      <c r="Y28" s="9" t="s">
        <v>167</v>
      </c>
      <c r="AA28" s="9" t="s">
        <v>167</v>
      </c>
      <c r="AB28" s="9" t="s">
        <v>165</v>
      </c>
      <c r="AI28" s="9" t="s">
        <v>163</v>
      </c>
      <c r="AJ28" s="9" t="s">
        <v>163</v>
      </c>
      <c r="AK28" s="9" t="s">
        <v>163</v>
      </c>
      <c r="AL28" s="9" t="s">
        <v>163</v>
      </c>
      <c r="AM28" s="9" t="s">
        <v>163</v>
      </c>
    </row>
    <row r="29" spans="1:39" x14ac:dyDescent="0.2">
      <c r="A29" s="9">
        <v>419508</v>
      </c>
      <c r="B29" s="9" t="s">
        <v>1362</v>
      </c>
      <c r="X29" s="9" t="s">
        <v>167</v>
      </c>
      <c r="AD29" s="9" t="s">
        <v>167</v>
      </c>
      <c r="AG29" s="9" t="s">
        <v>167</v>
      </c>
      <c r="AI29" s="9" t="s">
        <v>163</v>
      </c>
      <c r="AJ29" s="9" t="s">
        <v>163</v>
      </c>
      <c r="AK29" s="9" t="s">
        <v>163</v>
      </c>
      <c r="AL29" s="9" t="s">
        <v>163</v>
      </c>
      <c r="AM29" s="9" t="s">
        <v>163</v>
      </c>
    </row>
    <row r="30" spans="1:39" x14ac:dyDescent="0.2">
      <c r="A30" s="9">
        <v>419570</v>
      </c>
      <c r="B30" s="9" t="s">
        <v>1362</v>
      </c>
      <c r="S30" s="9" t="s">
        <v>167</v>
      </c>
      <c r="AG30" s="9" t="s">
        <v>165</v>
      </c>
      <c r="AI30" s="9" t="s">
        <v>163</v>
      </c>
      <c r="AJ30" s="9" t="s">
        <v>163</v>
      </c>
      <c r="AK30" s="9" t="s">
        <v>163</v>
      </c>
      <c r="AL30" s="9" t="s">
        <v>163</v>
      </c>
      <c r="AM30" s="9" t="s">
        <v>163</v>
      </c>
    </row>
    <row r="31" spans="1:39" x14ac:dyDescent="0.2">
      <c r="A31" s="9">
        <v>419625</v>
      </c>
      <c r="B31" s="9" t="s">
        <v>1362</v>
      </c>
      <c r="Y31" s="9" t="s">
        <v>167</v>
      </c>
      <c r="AA31" s="9" t="s">
        <v>165</v>
      </c>
      <c r="AG31" s="9" t="s">
        <v>167</v>
      </c>
      <c r="AI31" s="9" t="s">
        <v>163</v>
      </c>
      <c r="AJ31" s="9" t="s">
        <v>163</v>
      </c>
      <c r="AK31" s="9" t="s">
        <v>163</v>
      </c>
      <c r="AL31" s="9" t="s">
        <v>163</v>
      </c>
      <c r="AM31" s="9" t="s">
        <v>163</v>
      </c>
    </row>
    <row r="32" spans="1:39" x14ac:dyDescent="0.2">
      <c r="A32" s="9">
        <v>419729</v>
      </c>
      <c r="B32" s="9" t="s">
        <v>1362</v>
      </c>
      <c r="Q32" s="9" t="s">
        <v>167</v>
      </c>
      <c r="AE32" s="9" t="s">
        <v>163</v>
      </c>
      <c r="AG32" s="9" t="s">
        <v>167</v>
      </c>
      <c r="AH32" s="9" t="s">
        <v>167</v>
      </c>
      <c r="AI32" s="9" t="s">
        <v>163</v>
      </c>
      <c r="AJ32" s="9" t="s">
        <v>163</v>
      </c>
      <c r="AK32" s="9" t="s">
        <v>163</v>
      </c>
      <c r="AL32" s="9" t="s">
        <v>163</v>
      </c>
      <c r="AM32" s="9" t="s">
        <v>163</v>
      </c>
    </row>
    <row r="33" spans="1:39" x14ac:dyDescent="0.2">
      <c r="A33" s="9">
        <v>419737</v>
      </c>
      <c r="B33" s="9" t="s">
        <v>1362</v>
      </c>
      <c r="Q33" s="9" t="s">
        <v>167</v>
      </c>
      <c r="W33" s="9" t="s">
        <v>167</v>
      </c>
      <c r="AG33" s="9" t="s">
        <v>167</v>
      </c>
      <c r="AI33" s="9" t="s">
        <v>163</v>
      </c>
      <c r="AJ33" s="9" t="s">
        <v>163</v>
      </c>
      <c r="AK33" s="9" t="s">
        <v>163</v>
      </c>
      <c r="AL33" s="9" t="s">
        <v>163</v>
      </c>
      <c r="AM33" s="9" t="s">
        <v>163</v>
      </c>
    </row>
    <row r="34" spans="1:39" x14ac:dyDescent="0.2">
      <c r="A34" s="9">
        <v>419739</v>
      </c>
      <c r="B34" s="9" t="s">
        <v>1362</v>
      </c>
      <c r="AI34" s="9" t="s">
        <v>163</v>
      </c>
      <c r="AJ34" s="9" t="s">
        <v>163</v>
      </c>
      <c r="AK34" s="9" t="s">
        <v>163</v>
      </c>
      <c r="AL34" s="9" t="s">
        <v>163</v>
      </c>
      <c r="AM34" s="9" t="s">
        <v>163</v>
      </c>
    </row>
    <row r="35" spans="1:39" x14ac:dyDescent="0.2">
      <c r="A35" s="9">
        <v>419814</v>
      </c>
      <c r="B35" s="9" t="s">
        <v>1362</v>
      </c>
      <c r="X35" s="9" t="s">
        <v>167</v>
      </c>
      <c r="AB35" s="9" t="s">
        <v>167</v>
      </c>
      <c r="AE35" s="9" t="s">
        <v>167</v>
      </c>
      <c r="AF35" s="9" t="s">
        <v>167</v>
      </c>
      <c r="AI35" s="9" t="s">
        <v>163</v>
      </c>
      <c r="AJ35" s="9" t="s">
        <v>163</v>
      </c>
      <c r="AK35" s="9" t="s">
        <v>163</v>
      </c>
      <c r="AL35" s="9" t="s">
        <v>163</v>
      </c>
      <c r="AM35" s="9" t="s">
        <v>163</v>
      </c>
    </row>
    <row r="36" spans="1:39" x14ac:dyDescent="0.2">
      <c r="A36" s="9">
        <v>419836</v>
      </c>
      <c r="B36" s="9" t="s">
        <v>1362</v>
      </c>
      <c r="Y36" s="9" t="s">
        <v>167</v>
      </c>
      <c r="AD36" s="9" t="s">
        <v>163</v>
      </c>
      <c r="AF36" s="9" t="s">
        <v>165</v>
      </c>
      <c r="AH36" s="9" t="s">
        <v>167</v>
      </c>
      <c r="AI36" s="9" t="s">
        <v>163</v>
      </c>
      <c r="AJ36" s="9" t="s">
        <v>163</v>
      </c>
      <c r="AK36" s="9" t="s">
        <v>163</v>
      </c>
      <c r="AL36" s="9" t="s">
        <v>163</v>
      </c>
      <c r="AM36" s="9" t="s">
        <v>163</v>
      </c>
    </row>
    <row r="37" spans="1:39" x14ac:dyDescent="0.2">
      <c r="A37" s="9">
        <v>420149</v>
      </c>
      <c r="B37" s="9" t="s">
        <v>1362</v>
      </c>
      <c r="AC37" s="9" t="s">
        <v>167</v>
      </c>
      <c r="AD37" s="9" t="s">
        <v>167</v>
      </c>
      <c r="AF37" s="9" t="s">
        <v>167</v>
      </c>
      <c r="AG37" s="9" t="s">
        <v>167</v>
      </c>
      <c r="AI37" s="9" t="s">
        <v>163</v>
      </c>
      <c r="AJ37" s="9" t="s">
        <v>163</v>
      </c>
      <c r="AK37" s="9" t="s">
        <v>163</v>
      </c>
      <c r="AL37" s="9" t="s">
        <v>163</v>
      </c>
      <c r="AM37" s="9" t="s">
        <v>163</v>
      </c>
    </row>
    <row r="38" spans="1:39" x14ac:dyDescent="0.2">
      <c r="A38" s="9">
        <v>420332</v>
      </c>
      <c r="B38" s="9" t="s">
        <v>1362</v>
      </c>
      <c r="G38" s="9" t="s">
        <v>163</v>
      </c>
      <c r="Y38" s="9" t="s">
        <v>167</v>
      </c>
      <c r="AD38" s="9" t="s">
        <v>167</v>
      </c>
      <c r="AH38" s="9" t="s">
        <v>167</v>
      </c>
      <c r="AI38" s="9" t="s">
        <v>163</v>
      </c>
      <c r="AJ38" s="9" t="s">
        <v>163</v>
      </c>
      <c r="AK38" s="9" t="s">
        <v>163</v>
      </c>
      <c r="AL38" s="9" t="s">
        <v>163</v>
      </c>
      <c r="AM38" s="9" t="s">
        <v>163</v>
      </c>
    </row>
    <row r="39" spans="1:39" x14ac:dyDescent="0.2">
      <c r="A39" s="9">
        <v>420342</v>
      </c>
      <c r="B39" s="9" t="s">
        <v>1362</v>
      </c>
      <c r="Q39" s="9" t="s">
        <v>167</v>
      </c>
      <c r="R39" s="9" t="s">
        <v>167</v>
      </c>
      <c r="AD39" s="9" t="s">
        <v>165</v>
      </c>
      <c r="AE39" s="9" t="s">
        <v>167</v>
      </c>
      <c r="AI39" s="9" t="s">
        <v>163</v>
      </c>
      <c r="AK39" s="9" t="s">
        <v>163</v>
      </c>
      <c r="AL39" s="9" t="s">
        <v>163</v>
      </c>
      <c r="AM39" s="9" t="s">
        <v>163</v>
      </c>
    </row>
    <row r="40" spans="1:39" x14ac:dyDescent="0.2">
      <c r="A40" s="9">
        <v>420350</v>
      </c>
      <c r="B40" s="9" t="s">
        <v>1362</v>
      </c>
      <c r="K40" s="9" t="s">
        <v>167</v>
      </c>
      <c r="AG40" s="9" t="s">
        <v>167</v>
      </c>
      <c r="AI40" s="9" t="s">
        <v>163</v>
      </c>
      <c r="AJ40" s="9" t="s">
        <v>163</v>
      </c>
      <c r="AK40" s="9" t="s">
        <v>163</v>
      </c>
      <c r="AL40" s="9" t="s">
        <v>163</v>
      </c>
      <c r="AM40" s="9" t="s">
        <v>163</v>
      </c>
    </row>
    <row r="41" spans="1:39" x14ac:dyDescent="0.2">
      <c r="A41" s="9">
        <v>420368</v>
      </c>
      <c r="B41" s="9" t="s">
        <v>1362</v>
      </c>
      <c r="Y41" s="9" t="s">
        <v>167</v>
      </c>
      <c r="AD41" s="9" t="s">
        <v>167</v>
      </c>
      <c r="AF41" s="9" t="s">
        <v>167</v>
      </c>
      <c r="AI41" s="9" t="s">
        <v>163</v>
      </c>
      <c r="AJ41" s="9" t="s">
        <v>163</v>
      </c>
      <c r="AK41" s="9" t="s">
        <v>163</v>
      </c>
      <c r="AL41" s="9" t="s">
        <v>163</v>
      </c>
      <c r="AM41" s="9" t="s">
        <v>163</v>
      </c>
    </row>
    <row r="42" spans="1:39" x14ac:dyDescent="0.2">
      <c r="A42" s="9">
        <v>420524</v>
      </c>
      <c r="B42" s="9" t="s">
        <v>1362</v>
      </c>
      <c r="W42" s="9" t="s">
        <v>167</v>
      </c>
      <c r="AE42" s="9" t="s">
        <v>167</v>
      </c>
      <c r="AF42" s="9" t="s">
        <v>167</v>
      </c>
      <c r="AG42" s="9" t="s">
        <v>167</v>
      </c>
      <c r="AI42" s="9" t="s">
        <v>163</v>
      </c>
      <c r="AJ42" s="9" t="s">
        <v>163</v>
      </c>
      <c r="AK42" s="9" t="s">
        <v>163</v>
      </c>
      <c r="AL42" s="9" t="s">
        <v>163</v>
      </c>
      <c r="AM42" s="9" t="s">
        <v>163</v>
      </c>
    </row>
    <row r="43" spans="1:39" x14ac:dyDescent="0.2">
      <c r="A43" s="9">
        <v>420592</v>
      </c>
      <c r="B43" s="9" t="s">
        <v>1362</v>
      </c>
      <c r="AH43" s="9" t="s">
        <v>165</v>
      </c>
      <c r="AI43" s="9" t="s">
        <v>163</v>
      </c>
      <c r="AJ43" s="9" t="s">
        <v>163</v>
      </c>
      <c r="AK43" s="9" t="s">
        <v>163</v>
      </c>
      <c r="AL43" s="9" t="s">
        <v>163</v>
      </c>
      <c r="AM43" s="9" t="s">
        <v>163</v>
      </c>
    </row>
    <row r="44" spans="1:39" x14ac:dyDescent="0.2">
      <c r="A44" s="9">
        <v>420636</v>
      </c>
      <c r="B44" s="9" t="s">
        <v>1362</v>
      </c>
      <c r="AA44" s="9" t="s">
        <v>167</v>
      </c>
      <c r="AE44" s="9" t="s">
        <v>163</v>
      </c>
      <c r="AI44" s="9" t="s">
        <v>163</v>
      </c>
      <c r="AJ44" s="9" t="s">
        <v>163</v>
      </c>
      <c r="AK44" s="9" t="s">
        <v>163</v>
      </c>
      <c r="AL44" s="9" t="s">
        <v>163</v>
      </c>
      <c r="AM44" s="9" t="s">
        <v>163</v>
      </c>
    </row>
    <row r="45" spans="1:39" x14ac:dyDescent="0.2">
      <c r="A45" s="9">
        <v>420676</v>
      </c>
      <c r="B45" s="9" t="s">
        <v>1362</v>
      </c>
      <c r="S45" s="9" t="s">
        <v>167</v>
      </c>
      <c r="AA45" s="9" t="s">
        <v>167</v>
      </c>
      <c r="AD45" s="9" t="s">
        <v>167</v>
      </c>
      <c r="AH45" s="9" t="s">
        <v>167</v>
      </c>
      <c r="AI45" s="9" t="s">
        <v>163</v>
      </c>
      <c r="AJ45" s="9" t="s">
        <v>163</v>
      </c>
      <c r="AK45" s="9" t="s">
        <v>163</v>
      </c>
      <c r="AL45" s="9" t="s">
        <v>163</v>
      </c>
      <c r="AM45" s="9" t="s">
        <v>163</v>
      </c>
    </row>
    <row r="46" spans="1:39" x14ac:dyDescent="0.2">
      <c r="A46" s="9">
        <v>420721</v>
      </c>
      <c r="B46" s="9" t="s">
        <v>1362</v>
      </c>
      <c r="AD46" s="9" t="s">
        <v>165</v>
      </c>
      <c r="AG46" s="9" t="s">
        <v>163</v>
      </c>
      <c r="AI46" s="9" t="s">
        <v>163</v>
      </c>
      <c r="AJ46" s="9" t="s">
        <v>163</v>
      </c>
      <c r="AK46" s="9" t="s">
        <v>163</v>
      </c>
      <c r="AL46" s="9" t="s">
        <v>163</v>
      </c>
      <c r="AM46" s="9" t="s">
        <v>163</v>
      </c>
    </row>
    <row r="47" spans="1:39" x14ac:dyDescent="0.2">
      <c r="A47" s="9">
        <v>420738</v>
      </c>
      <c r="B47" s="9" t="s">
        <v>1362</v>
      </c>
      <c r="Y47" s="9" t="s">
        <v>167</v>
      </c>
      <c r="AA47" s="9" t="s">
        <v>167</v>
      </c>
      <c r="AE47" s="9" t="s">
        <v>165</v>
      </c>
      <c r="AF47" s="9" t="s">
        <v>167</v>
      </c>
      <c r="AI47" s="9" t="s">
        <v>163</v>
      </c>
      <c r="AJ47" s="9" t="s">
        <v>163</v>
      </c>
      <c r="AK47" s="9" t="s">
        <v>163</v>
      </c>
      <c r="AL47" s="9" t="s">
        <v>163</v>
      </c>
      <c r="AM47" s="9" t="s">
        <v>163</v>
      </c>
    </row>
    <row r="48" spans="1:39" x14ac:dyDescent="0.2">
      <c r="A48" s="9">
        <v>420764</v>
      </c>
      <c r="B48" s="9" t="s">
        <v>1362</v>
      </c>
      <c r="R48" s="9" t="s">
        <v>167</v>
      </c>
      <c r="S48" s="9" t="s">
        <v>165</v>
      </c>
      <c r="AG48" s="9" t="s">
        <v>167</v>
      </c>
      <c r="AI48" s="9" t="s">
        <v>163</v>
      </c>
      <c r="AJ48" s="9" t="s">
        <v>163</v>
      </c>
      <c r="AK48" s="9" t="s">
        <v>163</v>
      </c>
      <c r="AL48" s="9" t="s">
        <v>163</v>
      </c>
      <c r="AM48" s="9" t="s">
        <v>163</v>
      </c>
    </row>
    <row r="49" spans="1:39" x14ac:dyDescent="0.2">
      <c r="A49" s="9">
        <v>420801</v>
      </c>
      <c r="B49" s="9" t="s">
        <v>1362</v>
      </c>
      <c r="I49" s="9" t="s">
        <v>163</v>
      </c>
      <c r="AG49" s="9" t="s">
        <v>165</v>
      </c>
      <c r="AH49" s="9" t="s">
        <v>167</v>
      </c>
      <c r="AI49" s="9" t="s">
        <v>163</v>
      </c>
      <c r="AJ49" s="9" t="s">
        <v>163</v>
      </c>
      <c r="AK49" s="9" t="s">
        <v>163</v>
      </c>
      <c r="AL49" s="9" t="s">
        <v>163</v>
      </c>
      <c r="AM49" s="9" t="s">
        <v>163</v>
      </c>
    </row>
    <row r="50" spans="1:39" x14ac:dyDescent="0.2">
      <c r="A50" s="9">
        <v>420807</v>
      </c>
      <c r="B50" s="9" t="s">
        <v>1362</v>
      </c>
      <c r="S50" s="9" t="s">
        <v>167</v>
      </c>
      <c r="AD50" s="9" t="s">
        <v>167</v>
      </c>
      <c r="AE50" s="9" t="s">
        <v>165</v>
      </c>
      <c r="AI50" s="9" t="s">
        <v>163</v>
      </c>
      <c r="AJ50" s="9" t="s">
        <v>163</v>
      </c>
      <c r="AK50" s="9" t="s">
        <v>163</v>
      </c>
      <c r="AL50" s="9" t="s">
        <v>163</v>
      </c>
      <c r="AM50" s="9" t="s">
        <v>163</v>
      </c>
    </row>
    <row r="51" spans="1:39" x14ac:dyDescent="0.2">
      <c r="A51" s="9">
        <v>420839</v>
      </c>
      <c r="B51" s="9" t="s">
        <v>1362</v>
      </c>
      <c r="Q51" s="9" t="s">
        <v>167</v>
      </c>
      <c r="R51" s="9" t="s">
        <v>165</v>
      </c>
      <c r="AF51" s="9" t="s">
        <v>167</v>
      </c>
      <c r="AH51" s="9" t="s">
        <v>167</v>
      </c>
      <c r="AI51" s="9" t="s">
        <v>163</v>
      </c>
      <c r="AJ51" s="9" t="s">
        <v>163</v>
      </c>
      <c r="AK51" s="9" t="s">
        <v>163</v>
      </c>
      <c r="AL51" s="9" t="s">
        <v>163</v>
      </c>
      <c r="AM51" s="9" t="s">
        <v>163</v>
      </c>
    </row>
    <row r="52" spans="1:39" x14ac:dyDescent="0.2">
      <c r="A52" s="9">
        <v>420855</v>
      </c>
      <c r="B52" s="9" t="s">
        <v>1362</v>
      </c>
      <c r="J52" s="9" t="s">
        <v>167</v>
      </c>
      <c r="S52" s="9" t="s">
        <v>167</v>
      </c>
      <c r="AI52" s="9" t="s">
        <v>163</v>
      </c>
      <c r="AJ52" s="9" t="s">
        <v>163</v>
      </c>
      <c r="AK52" s="9" t="s">
        <v>163</v>
      </c>
      <c r="AL52" s="9" t="s">
        <v>163</v>
      </c>
      <c r="AM52" s="9" t="s">
        <v>163</v>
      </c>
    </row>
    <row r="53" spans="1:39" x14ac:dyDescent="0.2">
      <c r="A53" s="9">
        <v>420870</v>
      </c>
      <c r="B53" s="9" t="s">
        <v>1362</v>
      </c>
      <c r="E53" s="9" t="s">
        <v>167</v>
      </c>
      <c r="AF53" s="9" t="s">
        <v>165</v>
      </c>
      <c r="AI53" s="9" t="s">
        <v>163</v>
      </c>
      <c r="AJ53" s="9" t="s">
        <v>163</v>
      </c>
      <c r="AK53" s="9" t="s">
        <v>163</v>
      </c>
      <c r="AL53" s="9" t="s">
        <v>163</v>
      </c>
      <c r="AM53" s="9" t="s">
        <v>163</v>
      </c>
    </row>
    <row r="54" spans="1:39" x14ac:dyDescent="0.2">
      <c r="A54" s="9">
        <v>420907</v>
      </c>
      <c r="B54" s="9" t="s">
        <v>1362</v>
      </c>
      <c r="I54" s="9" t="s">
        <v>167</v>
      </c>
      <c r="Q54" s="9" t="s">
        <v>167</v>
      </c>
      <c r="AI54" s="9" t="s">
        <v>163</v>
      </c>
      <c r="AJ54" s="9" t="s">
        <v>163</v>
      </c>
      <c r="AK54" s="9" t="s">
        <v>163</v>
      </c>
      <c r="AL54" s="9" t="s">
        <v>163</v>
      </c>
      <c r="AM54" s="9" t="s">
        <v>163</v>
      </c>
    </row>
    <row r="55" spans="1:39" x14ac:dyDescent="0.2">
      <c r="A55" s="9">
        <v>420945</v>
      </c>
      <c r="B55" s="9" t="s">
        <v>1362</v>
      </c>
      <c r="Y55" s="9" t="s">
        <v>167</v>
      </c>
      <c r="AD55" s="9" t="s">
        <v>165</v>
      </c>
      <c r="AF55" s="9" t="s">
        <v>165</v>
      </c>
      <c r="AI55" s="9" t="s">
        <v>163</v>
      </c>
      <c r="AJ55" s="9" t="s">
        <v>163</v>
      </c>
      <c r="AK55" s="9" t="s">
        <v>163</v>
      </c>
      <c r="AL55" s="9" t="s">
        <v>163</v>
      </c>
      <c r="AM55" s="9" t="s">
        <v>163</v>
      </c>
    </row>
    <row r="56" spans="1:39" x14ac:dyDescent="0.2">
      <c r="A56" s="9">
        <v>420984</v>
      </c>
      <c r="B56" s="9" t="s">
        <v>1362</v>
      </c>
      <c r="Y56" s="9" t="s">
        <v>167</v>
      </c>
      <c r="AA56" s="9" t="s">
        <v>167</v>
      </c>
      <c r="AE56" s="9" t="s">
        <v>163</v>
      </c>
      <c r="AH56" s="9" t="s">
        <v>167</v>
      </c>
      <c r="AI56" s="9" t="s">
        <v>163</v>
      </c>
      <c r="AJ56" s="9" t="s">
        <v>163</v>
      </c>
      <c r="AK56" s="9" t="s">
        <v>163</v>
      </c>
      <c r="AL56" s="9" t="s">
        <v>163</v>
      </c>
      <c r="AM56" s="9" t="s">
        <v>163</v>
      </c>
    </row>
    <row r="57" spans="1:39" x14ac:dyDescent="0.2">
      <c r="A57" s="9">
        <v>421016</v>
      </c>
      <c r="B57" s="9" t="s">
        <v>1362</v>
      </c>
      <c r="Y57" s="9" t="s">
        <v>167</v>
      </c>
      <c r="AA57" s="9" t="s">
        <v>167</v>
      </c>
      <c r="AI57" s="9" t="s">
        <v>163</v>
      </c>
      <c r="AJ57" s="9" t="s">
        <v>163</v>
      </c>
      <c r="AK57" s="9" t="s">
        <v>163</v>
      </c>
      <c r="AL57" s="9" t="s">
        <v>163</v>
      </c>
      <c r="AM57" s="9" t="s">
        <v>163</v>
      </c>
    </row>
    <row r="58" spans="1:39" x14ac:dyDescent="0.2">
      <c r="A58" s="9">
        <v>421071</v>
      </c>
      <c r="B58" s="9" t="s">
        <v>1362</v>
      </c>
      <c r="AD58" s="9" t="s">
        <v>163</v>
      </c>
      <c r="AF58" s="9" t="s">
        <v>163</v>
      </c>
      <c r="AI58" s="9" t="s">
        <v>163</v>
      </c>
      <c r="AJ58" s="9" t="s">
        <v>163</v>
      </c>
      <c r="AK58" s="9" t="s">
        <v>163</v>
      </c>
      <c r="AL58" s="9" t="s">
        <v>163</v>
      </c>
      <c r="AM58" s="9" t="s">
        <v>163</v>
      </c>
    </row>
    <row r="59" spans="1:39" x14ac:dyDescent="0.2">
      <c r="A59" s="9">
        <v>421091</v>
      </c>
      <c r="B59" s="9" t="s">
        <v>1362</v>
      </c>
      <c r="Y59" s="9" t="s">
        <v>167</v>
      </c>
      <c r="AA59" s="9" t="s">
        <v>167</v>
      </c>
      <c r="AF59" s="9" t="s">
        <v>167</v>
      </c>
      <c r="AI59" s="9" t="s">
        <v>163</v>
      </c>
      <c r="AJ59" s="9" t="s">
        <v>163</v>
      </c>
      <c r="AK59" s="9" t="s">
        <v>163</v>
      </c>
      <c r="AL59" s="9" t="s">
        <v>163</v>
      </c>
      <c r="AM59" s="9" t="s">
        <v>163</v>
      </c>
    </row>
    <row r="60" spans="1:39" x14ac:dyDescent="0.2">
      <c r="A60" s="9">
        <v>421121</v>
      </c>
      <c r="B60" s="9" t="s">
        <v>1362</v>
      </c>
      <c r="K60" s="9" t="s">
        <v>167</v>
      </c>
      <c r="AI60" s="9" t="s">
        <v>163</v>
      </c>
      <c r="AJ60" s="9" t="s">
        <v>163</v>
      </c>
      <c r="AK60" s="9" t="s">
        <v>163</v>
      </c>
      <c r="AL60" s="9" t="s">
        <v>163</v>
      </c>
      <c r="AM60" s="9" t="s">
        <v>163</v>
      </c>
    </row>
    <row r="61" spans="1:39" x14ac:dyDescent="0.2">
      <c r="A61" s="9">
        <v>421160</v>
      </c>
      <c r="B61" s="9" t="s">
        <v>1362</v>
      </c>
      <c r="L61" s="9" t="s">
        <v>167</v>
      </c>
      <c r="S61" s="9" t="s">
        <v>167</v>
      </c>
      <c r="Y61" s="9" t="s">
        <v>167</v>
      </c>
      <c r="AE61" s="9" t="s">
        <v>163</v>
      </c>
      <c r="AI61" s="9" t="s">
        <v>163</v>
      </c>
      <c r="AJ61" s="9" t="s">
        <v>163</v>
      </c>
      <c r="AK61" s="9" t="s">
        <v>163</v>
      </c>
      <c r="AL61" s="9" t="s">
        <v>163</v>
      </c>
      <c r="AM61" s="9" t="s">
        <v>163</v>
      </c>
    </row>
    <row r="62" spans="1:39" x14ac:dyDescent="0.2">
      <c r="A62" s="9">
        <v>421246</v>
      </c>
      <c r="B62" s="9" t="s">
        <v>1362</v>
      </c>
      <c r="P62" s="9" t="s">
        <v>165</v>
      </c>
      <c r="R62" s="9" t="s">
        <v>165</v>
      </c>
      <c r="Y62" s="9" t="s">
        <v>165</v>
      </c>
      <c r="AF62" s="9" t="s">
        <v>165</v>
      </c>
      <c r="AI62" s="9" t="s">
        <v>163</v>
      </c>
      <c r="AJ62" s="9" t="s">
        <v>163</v>
      </c>
      <c r="AK62" s="9" t="s">
        <v>163</v>
      </c>
      <c r="AL62" s="9" t="s">
        <v>163</v>
      </c>
      <c r="AM62" s="9" t="s">
        <v>163</v>
      </c>
    </row>
    <row r="63" spans="1:39" x14ac:dyDescent="0.2">
      <c r="A63" s="9">
        <v>421279</v>
      </c>
      <c r="B63" s="9" t="s">
        <v>1362</v>
      </c>
      <c r="K63" s="9" t="s">
        <v>167</v>
      </c>
      <c r="W63" s="9" t="s">
        <v>167</v>
      </c>
      <c r="AB63" s="9" t="s">
        <v>167</v>
      </c>
      <c r="AE63" s="9" t="s">
        <v>163</v>
      </c>
      <c r="AI63" s="9" t="s">
        <v>163</v>
      </c>
      <c r="AJ63" s="9" t="s">
        <v>163</v>
      </c>
      <c r="AK63" s="9" t="s">
        <v>163</v>
      </c>
      <c r="AL63" s="9" t="s">
        <v>163</v>
      </c>
      <c r="AM63" s="9" t="s">
        <v>163</v>
      </c>
    </row>
    <row r="64" spans="1:39" x14ac:dyDescent="0.2">
      <c r="A64" s="9">
        <v>421311</v>
      </c>
      <c r="B64" s="9" t="s">
        <v>1362</v>
      </c>
      <c r="K64" s="9" t="s">
        <v>167</v>
      </c>
      <c r="Q64" s="9" t="s">
        <v>167</v>
      </c>
      <c r="S64" s="9" t="s">
        <v>167</v>
      </c>
      <c r="AE64" s="9" t="s">
        <v>163</v>
      </c>
      <c r="AI64" s="9" t="s">
        <v>163</v>
      </c>
      <c r="AJ64" s="9" t="s">
        <v>163</v>
      </c>
      <c r="AK64" s="9" t="s">
        <v>163</v>
      </c>
      <c r="AL64" s="9" t="s">
        <v>163</v>
      </c>
      <c r="AM64" s="9" t="s">
        <v>163</v>
      </c>
    </row>
    <row r="65" spans="1:39" x14ac:dyDescent="0.2">
      <c r="A65" s="9">
        <v>421321</v>
      </c>
      <c r="B65" s="9" t="s">
        <v>1362</v>
      </c>
      <c r="R65" s="9" t="s">
        <v>167</v>
      </c>
      <c r="AD65" s="9" t="s">
        <v>167</v>
      </c>
      <c r="AE65" s="9" t="s">
        <v>163</v>
      </c>
      <c r="AI65" s="9" t="s">
        <v>163</v>
      </c>
      <c r="AJ65" s="9" t="s">
        <v>163</v>
      </c>
      <c r="AK65" s="9" t="s">
        <v>163</v>
      </c>
      <c r="AL65" s="9" t="s">
        <v>163</v>
      </c>
      <c r="AM65" s="9" t="s">
        <v>163</v>
      </c>
    </row>
    <row r="66" spans="1:39" x14ac:dyDescent="0.2">
      <c r="A66" s="9">
        <v>421355</v>
      </c>
      <c r="B66" s="9" t="s">
        <v>1362</v>
      </c>
      <c r="L66" s="9" t="s">
        <v>167</v>
      </c>
      <c r="T66" s="9" t="s">
        <v>167</v>
      </c>
      <c r="AB66" s="9" t="s">
        <v>167</v>
      </c>
      <c r="AD66" s="9" t="s">
        <v>167</v>
      </c>
      <c r="AI66" s="9" t="s">
        <v>163</v>
      </c>
      <c r="AJ66" s="9" t="s">
        <v>163</v>
      </c>
      <c r="AK66" s="9" t="s">
        <v>163</v>
      </c>
      <c r="AL66" s="9" t="s">
        <v>163</v>
      </c>
      <c r="AM66" s="9" t="s">
        <v>163</v>
      </c>
    </row>
    <row r="67" spans="1:39" x14ac:dyDescent="0.2">
      <c r="A67" s="9">
        <v>421471</v>
      </c>
      <c r="B67" s="9" t="s">
        <v>1362</v>
      </c>
      <c r="L67" s="9" t="s">
        <v>167</v>
      </c>
      <c r="S67" s="9" t="s">
        <v>167</v>
      </c>
      <c r="Y67" s="9" t="s">
        <v>167</v>
      </c>
      <c r="AA67" s="9" t="s">
        <v>167</v>
      </c>
      <c r="AI67" s="9" t="s">
        <v>163</v>
      </c>
      <c r="AJ67" s="9" t="s">
        <v>163</v>
      </c>
      <c r="AK67" s="9" t="s">
        <v>163</v>
      </c>
      <c r="AL67" s="9" t="s">
        <v>163</v>
      </c>
      <c r="AM67" s="9" t="s">
        <v>163</v>
      </c>
    </row>
    <row r="68" spans="1:39" x14ac:dyDescent="0.2">
      <c r="A68" s="9">
        <v>421472</v>
      </c>
      <c r="B68" s="9" t="s">
        <v>1362</v>
      </c>
      <c r="AF68" s="9" t="s">
        <v>167</v>
      </c>
      <c r="AI68" s="9" t="s">
        <v>163</v>
      </c>
      <c r="AJ68" s="9" t="s">
        <v>163</v>
      </c>
      <c r="AK68" s="9" t="s">
        <v>163</v>
      </c>
      <c r="AL68" s="9" t="s">
        <v>163</v>
      </c>
      <c r="AM68" s="9" t="s">
        <v>163</v>
      </c>
    </row>
    <row r="69" spans="1:39" x14ac:dyDescent="0.2">
      <c r="A69" s="9">
        <v>421508</v>
      </c>
      <c r="B69" s="9" t="s">
        <v>1362</v>
      </c>
      <c r="AA69" s="9" t="s">
        <v>165</v>
      </c>
      <c r="AF69" s="9" t="s">
        <v>167</v>
      </c>
      <c r="AI69" s="9" t="s">
        <v>163</v>
      </c>
      <c r="AJ69" s="9" t="s">
        <v>163</v>
      </c>
      <c r="AK69" s="9" t="s">
        <v>163</v>
      </c>
      <c r="AL69" s="9" t="s">
        <v>163</v>
      </c>
      <c r="AM69" s="9" t="s">
        <v>163</v>
      </c>
    </row>
    <row r="70" spans="1:39" x14ac:dyDescent="0.2">
      <c r="A70" s="9">
        <v>421511</v>
      </c>
      <c r="B70" s="9" t="s">
        <v>1362</v>
      </c>
      <c r="K70" s="9" t="s">
        <v>167</v>
      </c>
      <c r="L70" s="9" t="s">
        <v>167</v>
      </c>
      <c r="AC70" s="9" t="s">
        <v>165</v>
      </c>
      <c r="AD70" s="9" t="s">
        <v>165</v>
      </c>
      <c r="AI70" s="9" t="s">
        <v>163</v>
      </c>
      <c r="AJ70" s="9" t="s">
        <v>163</v>
      </c>
      <c r="AK70" s="9" t="s">
        <v>163</v>
      </c>
      <c r="AL70" s="9" t="s">
        <v>163</v>
      </c>
      <c r="AM70" s="9" t="s">
        <v>163</v>
      </c>
    </row>
    <row r="71" spans="1:39" x14ac:dyDescent="0.2">
      <c r="A71" s="9">
        <v>421555</v>
      </c>
      <c r="B71" s="9" t="s">
        <v>1362</v>
      </c>
      <c r="Q71" s="9" t="s">
        <v>167</v>
      </c>
      <c r="AC71" s="9" t="s">
        <v>167</v>
      </c>
      <c r="AG71" s="9" t="s">
        <v>167</v>
      </c>
      <c r="AI71" s="9" t="s">
        <v>163</v>
      </c>
      <c r="AJ71" s="9" t="s">
        <v>163</v>
      </c>
      <c r="AK71" s="9" t="s">
        <v>163</v>
      </c>
      <c r="AL71" s="9" t="s">
        <v>163</v>
      </c>
      <c r="AM71" s="9" t="s">
        <v>163</v>
      </c>
    </row>
    <row r="72" spans="1:39" x14ac:dyDescent="0.2">
      <c r="A72" s="9">
        <v>421589</v>
      </c>
      <c r="B72" s="9" t="s">
        <v>1362</v>
      </c>
      <c r="R72" s="9" t="s">
        <v>167</v>
      </c>
      <c r="AA72" s="9" t="s">
        <v>167</v>
      </c>
      <c r="AI72" s="9" t="s">
        <v>163</v>
      </c>
      <c r="AJ72" s="9" t="s">
        <v>163</v>
      </c>
      <c r="AK72" s="9" t="s">
        <v>163</v>
      </c>
      <c r="AL72" s="9" t="s">
        <v>163</v>
      </c>
      <c r="AM72" s="9" t="s">
        <v>163</v>
      </c>
    </row>
    <row r="73" spans="1:39" x14ac:dyDescent="0.2">
      <c r="A73" s="9">
        <v>421657</v>
      </c>
      <c r="B73" s="9" t="s">
        <v>1362</v>
      </c>
      <c r="K73" s="9" t="s">
        <v>167</v>
      </c>
      <c r="Q73" s="9" t="s">
        <v>167</v>
      </c>
      <c r="AG73" s="9" t="s">
        <v>167</v>
      </c>
      <c r="AH73" s="9" t="s">
        <v>167</v>
      </c>
      <c r="AI73" s="9" t="s">
        <v>163</v>
      </c>
      <c r="AJ73" s="9" t="s">
        <v>163</v>
      </c>
      <c r="AK73" s="9" t="s">
        <v>163</v>
      </c>
      <c r="AL73" s="9" t="s">
        <v>163</v>
      </c>
      <c r="AM73" s="9" t="s">
        <v>163</v>
      </c>
    </row>
    <row r="74" spans="1:39" x14ac:dyDescent="0.2">
      <c r="A74" s="9">
        <v>421691</v>
      </c>
      <c r="B74" s="9" t="s">
        <v>1362</v>
      </c>
      <c r="K74" s="9" t="s">
        <v>167</v>
      </c>
      <c r="AE74" s="9" t="s">
        <v>167</v>
      </c>
      <c r="AH74" s="9" t="s">
        <v>167</v>
      </c>
      <c r="AI74" s="9" t="s">
        <v>163</v>
      </c>
      <c r="AJ74" s="9" t="s">
        <v>163</v>
      </c>
      <c r="AK74" s="9" t="s">
        <v>163</v>
      </c>
      <c r="AL74" s="9" t="s">
        <v>163</v>
      </c>
      <c r="AM74" s="9" t="s">
        <v>163</v>
      </c>
    </row>
    <row r="75" spans="1:39" x14ac:dyDescent="0.2">
      <c r="A75" s="9">
        <v>421857</v>
      </c>
      <c r="B75" s="9" t="s">
        <v>1362</v>
      </c>
      <c r="G75" s="9" t="s">
        <v>167</v>
      </c>
      <c r="S75" s="9" t="s">
        <v>167</v>
      </c>
      <c r="AI75" s="9" t="s">
        <v>163</v>
      </c>
      <c r="AJ75" s="9" t="s">
        <v>163</v>
      </c>
      <c r="AK75" s="9" t="s">
        <v>163</v>
      </c>
      <c r="AL75" s="9" t="s">
        <v>163</v>
      </c>
      <c r="AM75" s="9" t="s">
        <v>163</v>
      </c>
    </row>
    <row r="76" spans="1:39" x14ac:dyDescent="0.2">
      <c r="A76" s="9">
        <v>421860</v>
      </c>
      <c r="B76" s="9" t="s">
        <v>1362</v>
      </c>
      <c r="I76" s="9" t="s">
        <v>167</v>
      </c>
      <c r="S76" s="9" t="s">
        <v>167</v>
      </c>
      <c r="AA76" s="9" t="s">
        <v>167</v>
      </c>
      <c r="AG76" s="9" t="s">
        <v>165</v>
      </c>
      <c r="AI76" s="9" t="s">
        <v>163</v>
      </c>
      <c r="AJ76" s="9" t="s">
        <v>163</v>
      </c>
      <c r="AK76" s="9" t="s">
        <v>163</v>
      </c>
      <c r="AL76" s="9" t="s">
        <v>163</v>
      </c>
      <c r="AM76" s="9" t="s">
        <v>163</v>
      </c>
    </row>
    <row r="77" spans="1:39" x14ac:dyDescent="0.2">
      <c r="A77" s="9">
        <v>421949</v>
      </c>
      <c r="B77" s="9" t="s">
        <v>1362</v>
      </c>
      <c r="V77" s="9" t="s">
        <v>165</v>
      </c>
      <c r="X77" s="9" t="s">
        <v>167</v>
      </c>
      <c r="AA77" s="9" t="s">
        <v>167</v>
      </c>
      <c r="AH77" s="9" t="s">
        <v>167</v>
      </c>
      <c r="AI77" s="9" t="s">
        <v>163</v>
      </c>
      <c r="AJ77" s="9" t="s">
        <v>163</v>
      </c>
      <c r="AK77" s="9" t="s">
        <v>163</v>
      </c>
      <c r="AL77" s="9" t="s">
        <v>163</v>
      </c>
      <c r="AM77" s="9" t="s">
        <v>163</v>
      </c>
    </row>
    <row r="78" spans="1:39" x14ac:dyDescent="0.2">
      <c r="A78" s="9">
        <v>422022</v>
      </c>
      <c r="B78" s="9" t="s">
        <v>1362</v>
      </c>
      <c r="L78" s="9" t="s">
        <v>167</v>
      </c>
      <c r="S78" s="9" t="s">
        <v>167</v>
      </c>
      <c r="AF78" s="9" t="s">
        <v>167</v>
      </c>
      <c r="AI78" s="9" t="s">
        <v>163</v>
      </c>
      <c r="AJ78" s="9" t="s">
        <v>163</v>
      </c>
      <c r="AK78" s="9" t="s">
        <v>163</v>
      </c>
      <c r="AL78" s="9" t="s">
        <v>163</v>
      </c>
      <c r="AM78" s="9" t="s">
        <v>163</v>
      </c>
    </row>
    <row r="79" spans="1:39" x14ac:dyDescent="0.2">
      <c r="A79" s="9">
        <v>422044</v>
      </c>
      <c r="B79" s="9" t="s">
        <v>1362</v>
      </c>
      <c r="D79" s="9" t="s">
        <v>167</v>
      </c>
      <c r="S79" s="9" t="s">
        <v>167</v>
      </c>
      <c r="X79" s="9" t="s">
        <v>167</v>
      </c>
      <c r="AI79" s="9" t="s">
        <v>163</v>
      </c>
      <c r="AJ79" s="9" t="s">
        <v>163</v>
      </c>
      <c r="AK79" s="9" t="s">
        <v>163</v>
      </c>
      <c r="AL79" s="9" t="s">
        <v>163</v>
      </c>
      <c r="AM79" s="9" t="s">
        <v>163</v>
      </c>
    </row>
    <row r="80" spans="1:39" x14ac:dyDescent="0.2">
      <c r="A80" s="9">
        <v>422071</v>
      </c>
      <c r="B80" s="9" t="s">
        <v>1362</v>
      </c>
      <c r="H80" s="9" t="s">
        <v>167</v>
      </c>
      <c r="K80" s="9" t="s">
        <v>167</v>
      </c>
      <c r="Q80" s="9" t="s">
        <v>167</v>
      </c>
      <c r="AE80" s="9" t="s">
        <v>163</v>
      </c>
      <c r="AI80" s="9" t="s">
        <v>163</v>
      </c>
      <c r="AJ80" s="9" t="s">
        <v>163</v>
      </c>
      <c r="AK80" s="9" t="s">
        <v>163</v>
      </c>
      <c r="AL80" s="9" t="s">
        <v>163</v>
      </c>
      <c r="AM80" s="9" t="s">
        <v>163</v>
      </c>
    </row>
    <row r="81" spans="1:39" x14ac:dyDescent="0.2">
      <c r="A81" s="9">
        <v>422080</v>
      </c>
      <c r="B81" s="9" t="s">
        <v>1362</v>
      </c>
      <c r="H81" s="9" t="s">
        <v>167</v>
      </c>
      <c r="K81" s="9" t="s">
        <v>167</v>
      </c>
      <c r="S81" s="9" t="s">
        <v>167</v>
      </c>
      <c r="AI81" s="9" t="s">
        <v>163</v>
      </c>
      <c r="AJ81" s="9" t="s">
        <v>163</v>
      </c>
      <c r="AK81" s="9" t="s">
        <v>163</v>
      </c>
      <c r="AL81" s="9" t="s">
        <v>163</v>
      </c>
      <c r="AM81" s="9" t="s">
        <v>163</v>
      </c>
    </row>
    <row r="82" spans="1:39" x14ac:dyDescent="0.2">
      <c r="A82" s="9">
        <v>422081</v>
      </c>
      <c r="B82" s="9" t="s">
        <v>1362</v>
      </c>
      <c r="Z82" s="9" t="s">
        <v>165</v>
      </c>
      <c r="AE82" s="9" t="s">
        <v>163</v>
      </c>
      <c r="AG82" s="9" t="s">
        <v>163</v>
      </c>
      <c r="AI82" s="9" t="s">
        <v>163</v>
      </c>
      <c r="AJ82" s="9" t="s">
        <v>163</v>
      </c>
      <c r="AK82" s="9" t="s">
        <v>163</v>
      </c>
      <c r="AL82" s="9" t="s">
        <v>163</v>
      </c>
      <c r="AM82" s="9" t="s">
        <v>163</v>
      </c>
    </row>
    <row r="83" spans="1:39" x14ac:dyDescent="0.2">
      <c r="A83" s="9">
        <v>422109</v>
      </c>
      <c r="B83" s="9" t="s">
        <v>1362</v>
      </c>
      <c r="R83" s="9" t="s">
        <v>163</v>
      </c>
      <c r="Y83" s="9" t="s">
        <v>167</v>
      </c>
      <c r="AI83" s="9" t="s">
        <v>163</v>
      </c>
      <c r="AJ83" s="9" t="s">
        <v>163</v>
      </c>
      <c r="AK83" s="9" t="s">
        <v>163</v>
      </c>
      <c r="AL83" s="9" t="s">
        <v>163</v>
      </c>
      <c r="AM83" s="9" t="s">
        <v>163</v>
      </c>
    </row>
    <row r="84" spans="1:39" x14ac:dyDescent="0.2">
      <c r="A84" s="9">
        <v>422123</v>
      </c>
      <c r="B84" s="9" t="s">
        <v>1362</v>
      </c>
      <c r="O84" s="9" t="s">
        <v>167</v>
      </c>
      <c r="AG84" s="9" t="s">
        <v>165</v>
      </c>
      <c r="AI84" s="9" t="s">
        <v>163</v>
      </c>
      <c r="AJ84" s="9" t="s">
        <v>163</v>
      </c>
      <c r="AK84" s="9" t="s">
        <v>163</v>
      </c>
      <c r="AL84" s="9" t="s">
        <v>163</v>
      </c>
      <c r="AM84" s="9" t="s">
        <v>163</v>
      </c>
    </row>
    <row r="85" spans="1:39" x14ac:dyDescent="0.2">
      <c r="A85" s="9">
        <v>422131</v>
      </c>
      <c r="B85" s="9" t="s">
        <v>1362</v>
      </c>
      <c r="AI85" s="9" t="s">
        <v>163</v>
      </c>
      <c r="AJ85" s="9" t="s">
        <v>163</v>
      </c>
      <c r="AK85" s="9" t="s">
        <v>163</v>
      </c>
      <c r="AL85" s="9" t="s">
        <v>163</v>
      </c>
      <c r="AM85" s="9" t="s">
        <v>163</v>
      </c>
    </row>
    <row r="86" spans="1:39" x14ac:dyDescent="0.2">
      <c r="A86" s="9">
        <v>422144</v>
      </c>
      <c r="B86" s="9" t="s">
        <v>1362</v>
      </c>
      <c r="Q86" s="9" t="s">
        <v>165</v>
      </c>
      <c r="R86" s="9" t="s">
        <v>167</v>
      </c>
      <c r="AG86" s="9" t="s">
        <v>165</v>
      </c>
      <c r="AI86" s="9" t="s">
        <v>163</v>
      </c>
      <c r="AJ86" s="9" t="s">
        <v>163</v>
      </c>
      <c r="AK86" s="9" t="s">
        <v>163</v>
      </c>
      <c r="AL86" s="9" t="s">
        <v>163</v>
      </c>
      <c r="AM86" s="9" t="s">
        <v>163</v>
      </c>
    </row>
    <row r="87" spans="1:39" x14ac:dyDescent="0.2">
      <c r="A87" s="9">
        <v>422164</v>
      </c>
      <c r="B87" s="9" t="s">
        <v>1362</v>
      </c>
      <c r="Z87" s="9" t="s">
        <v>163</v>
      </c>
      <c r="AI87" s="9" t="s">
        <v>163</v>
      </c>
      <c r="AJ87" s="9" t="s">
        <v>163</v>
      </c>
      <c r="AK87" s="9" t="s">
        <v>163</v>
      </c>
      <c r="AL87" s="9" t="s">
        <v>163</v>
      </c>
      <c r="AM87" s="9" t="s">
        <v>163</v>
      </c>
    </row>
    <row r="88" spans="1:39" x14ac:dyDescent="0.2">
      <c r="A88" s="9">
        <v>422170</v>
      </c>
      <c r="B88" s="9" t="s">
        <v>1362</v>
      </c>
      <c r="W88" s="9" t="s">
        <v>163</v>
      </c>
      <c r="AF88" s="9" t="s">
        <v>165</v>
      </c>
      <c r="AI88" s="9" t="s">
        <v>163</v>
      </c>
      <c r="AJ88" s="9" t="s">
        <v>163</v>
      </c>
      <c r="AK88" s="9" t="s">
        <v>163</v>
      </c>
      <c r="AL88" s="9" t="s">
        <v>163</v>
      </c>
      <c r="AM88" s="9" t="s">
        <v>163</v>
      </c>
    </row>
    <row r="89" spans="1:39" x14ac:dyDescent="0.2">
      <c r="A89" s="9">
        <v>422189</v>
      </c>
      <c r="B89" s="9" t="s">
        <v>1362</v>
      </c>
      <c r="AD89" s="9" t="s">
        <v>163</v>
      </c>
      <c r="AE89" s="9" t="s">
        <v>163</v>
      </c>
      <c r="AF89" s="9" t="s">
        <v>163</v>
      </c>
      <c r="AG89" s="9" t="s">
        <v>163</v>
      </c>
      <c r="AI89" s="9" t="s">
        <v>163</v>
      </c>
      <c r="AJ89" s="9" t="s">
        <v>163</v>
      </c>
      <c r="AK89" s="9" t="s">
        <v>163</v>
      </c>
      <c r="AL89" s="9" t="s">
        <v>163</v>
      </c>
      <c r="AM89" s="9" t="s">
        <v>163</v>
      </c>
    </row>
    <row r="90" spans="1:39" x14ac:dyDescent="0.2">
      <c r="A90" s="9">
        <v>422297</v>
      </c>
      <c r="B90" s="9" t="s">
        <v>1362</v>
      </c>
      <c r="AF90" s="9" t="s">
        <v>165</v>
      </c>
      <c r="AI90" s="9" t="s">
        <v>163</v>
      </c>
      <c r="AJ90" s="9" t="s">
        <v>163</v>
      </c>
      <c r="AK90" s="9" t="s">
        <v>163</v>
      </c>
      <c r="AL90" s="9" t="s">
        <v>163</v>
      </c>
      <c r="AM90" s="9" t="s">
        <v>163</v>
      </c>
    </row>
    <row r="91" spans="1:39" x14ac:dyDescent="0.2">
      <c r="A91" s="9">
        <v>422306</v>
      </c>
      <c r="B91" s="9" t="s">
        <v>1362</v>
      </c>
      <c r="Y91" s="9" t="s">
        <v>167</v>
      </c>
      <c r="AA91" s="9" t="s">
        <v>167</v>
      </c>
      <c r="AI91" s="9" t="s">
        <v>163</v>
      </c>
      <c r="AJ91" s="9" t="s">
        <v>163</v>
      </c>
      <c r="AK91" s="9" t="s">
        <v>163</v>
      </c>
      <c r="AL91" s="9" t="s">
        <v>163</v>
      </c>
      <c r="AM91" s="9" t="s">
        <v>163</v>
      </c>
    </row>
    <row r="92" spans="1:39" x14ac:dyDescent="0.2">
      <c r="A92" s="9">
        <v>422314</v>
      </c>
      <c r="B92" s="9" t="s">
        <v>1362</v>
      </c>
      <c r="R92" s="9" t="s">
        <v>165</v>
      </c>
      <c r="S92" s="9" t="s">
        <v>167</v>
      </c>
      <c r="AE92" s="9" t="s">
        <v>165</v>
      </c>
      <c r="AI92" s="9" t="s">
        <v>163</v>
      </c>
      <c r="AJ92" s="9" t="s">
        <v>163</v>
      </c>
      <c r="AK92" s="9" t="s">
        <v>163</v>
      </c>
      <c r="AL92" s="9" t="s">
        <v>163</v>
      </c>
      <c r="AM92" s="9" t="s">
        <v>163</v>
      </c>
    </row>
    <row r="93" spans="1:39" x14ac:dyDescent="0.2">
      <c r="A93" s="9">
        <v>422328</v>
      </c>
      <c r="B93" s="9" t="s">
        <v>1362</v>
      </c>
      <c r="R93" s="9" t="s">
        <v>163</v>
      </c>
      <c r="AE93" s="9" t="s">
        <v>165</v>
      </c>
      <c r="AF93" s="9" t="s">
        <v>165</v>
      </c>
      <c r="AI93" s="9" t="s">
        <v>163</v>
      </c>
      <c r="AJ93" s="9" t="s">
        <v>163</v>
      </c>
      <c r="AK93" s="9" t="s">
        <v>163</v>
      </c>
      <c r="AL93" s="9" t="s">
        <v>163</v>
      </c>
      <c r="AM93" s="9" t="s">
        <v>163</v>
      </c>
    </row>
    <row r="94" spans="1:39" x14ac:dyDescent="0.2">
      <c r="A94" s="9">
        <v>422348</v>
      </c>
      <c r="B94" s="9" t="s">
        <v>1362</v>
      </c>
      <c r="AA94" s="9" t="s">
        <v>163</v>
      </c>
      <c r="AD94" s="9" t="s">
        <v>167</v>
      </c>
      <c r="AF94" s="9" t="s">
        <v>163</v>
      </c>
      <c r="AI94" s="9" t="s">
        <v>163</v>
      </c>
      <c r="AJ94" s="9" t="s">
        <v>163</v>
      </c>
      <c r="AK94" s="9" t="s">
        <v>163</v>
      </c>
      <c r="AL94" s="9" t="s">
        <v>163</v>
      </c>
      <c r="AM94" s="9" t="s">
        <v>163</v>
      </c>
    </row>
    <row r="95" spans="1:39" x14ac:dyDescent="0.2">
      <c r="A95" s="9">
        <v>422349</v>
      </c>
      <c r="B95" s="9" t="s">
        <v>1362</v>
      </c>
      <c r="R95" s="9" t="s">
        <v>167</v>
      </c>
      <c r="Y95" s="9" t="s">
        <v>167</v>
      </c>
      <c r="AE95" s="9" t="s">
        <v>165</v>
      </c>
      <c r="AF95" s="9" t="s">
        <v>167</v>
      </c>
      <c r="AI95" s="9" t="s">
        <v>163</v>
      </c>
      <c r="AJ95" s="9" t="s">
        <v>163</v>
      </c>
      <c r="AK95" s="9" t="s">
        <v>163</v>
      </c>
      <c r="AL95" s="9" t="s">
        <v>163</v>
      </c>
      <c r="AM95" s="9" t="s">
        <v>163</v>
      </c>
    </row>
    <row r="96" spans="1:39" x14ac:dyDescent="0.2">
      <c r="A96" s="9">
        <v>422355</v>
      </c>
      <c r="B96" s="9" t="s">
        <v>1362</v>
      </c>
      <c r="Q96" s="9" t="s">
        <v>165</v>
      </c>
      <c r="AF96" s="9" t="s">
        <v>163</v>
      </c>
      <c r="AI96" s="9" t="s">
        <v>163</v>
      </c>
      <c r="AJ96" s="9" t="s">
        <v>163</v>
      </c>
      <c r="AK96" s="9" t="s">
        <v>163</v>
      </c>
      <c r="AL96" s="9" t="s">
        <v>163</v>
      </c>
      <c r="AM96" s="9" t="s">
        <v>163</v>
      </c>
    </row>
    <row r="97" spans="1:39" x14ac:dyDescent="0.2">
      <c r="A97" s="9">
        <v>422376</v>
      </c>
      <c r="B97" s="9" t="s">
        <v>1362</v>
      </c>
      <c r="N97" s="9" t="s">
        <v>167</v>
      </c>
      <c r="AI97" s="9" t="s">
        <v>163</v>
      </c>
      <c r="AJ97" s="9" t="s">
        <v>163</v>
      </c>
      <c r="AK97" s="9" t="s">
        <v>163</v>
      </c>
      <c r="AL97" s="9" t="s">
        <v>163</v>
      </c>
      <c r="AM97" s="9" t="s">
        <v>163</v>
      </c>
    </row>
    <row r="98" spans="1:39" x14ac:dyDescent="0.2">
      <c r="A98" s="9">
        <v>422377</v>
      </c>
      <c r="B98" s="9" t="s">
        <v>1362</v>
      </c>
      <c r="AA98" s="9" t="s">
        <v>167</v>
      </c>
      <c r="AI98" s="9" t="s">
        <v>163</v>
      </c>
      <c r="AJ98" s="9" t="s">
        <v>163</v>
      </c>
      <c r="AK98" s="9" t="s">
        <v>163</v>
      </c>
      <c r="AL98" s="9" t="s">
        <v>163</v>
      </c>
      <c r="AM98" s="9" t="s">
        <v>163</v>
      </c>
    </row>
    <row r="99" spans="1:39" x14ac:dyDescent="0.2">
      <c r="A99" s="9">
        <v>422383</v>
      </c>
      <c r="B99" s="9" t="s">
        <v>1362</v>
      </c>
      <c r="AI99" s="9" t="s">
        <v>163</v>
      </c>
      <c r="AJ99" s="9" t="s">
        <v>163</v>
      </c>
      <c r="AK99" s="9" t="s">
        <v>163</v>
      </c>
      <c r="AL99" s="9" t="s">
        <v>163</v>
      </c>
      <c r="AM99" s="9" t="s">
        <v>163</v>
      </c>
    </row>
    <row r="100" spans="1:39" x14ac:dyDescent="0.2">
      <c r="A100" s="9">
        <v>422447</v>
      </c>
      <c r="B100" s="9" t="s">
        <v>1362</v>
      </c>
      <c r="Q100" s="9" t="s">
        <v>167</v>
      </c>
      <c r="AA100" s="9" t="s">
        <v>167</v>
      </c>
      <c r="AF100" s="9" t="s">
        <v>167</v>
      </c>
      <c r="AG100" s="9" t="s">
        <v>167</v>
      </c>
      <c r="AI100" s="9" t="s">
        <v>163</v>
      </c>
      <c r="AJ100" s="9" t="s">
        <v>163</v>
      </c>
      <c r="AK100" s="9" t="s">
        <v>163</v>
      </c>
      <c r="AL100" s="9" t="s">
        <v>163</v>
      </c>
      <c r="AM100" s="9" t="s">
        <v>163</v>
      </c>
    </row>
    <row r="101" spans="1:39" x14ac:dyDescent="0.2">
      <c r="A101" s="9">
        <v>422471</v>
      </c>
      <c r="B101" s="9" t="s">
        <v>1362</v>
      </c>
      <c r="Y101" s="9" t="s">
        <v>167</v>
      </c>
      <c r="AA101" s="9" t="s">
        <v>167</v>
      </c>
      <c r="AE101" s="9" t="s">
        <v>167</v>
      </c>
      <c r="AF101" s="9" t="s">
        <v>165</v>
      </c>
      <c r="AI101" s="9" t="s">
        <v>163</v>
      </c>
      <c r="AJ101" s="9" t="s">
        <v>163</v>
      </c>
      <c r="AK101" s="9" t="s">
        <v>163</v>
      </c>
      <c r="AL101" s="9" t="s">
        <v>163</v>
      </c>
      <c r="AM101" s="9" t="s">
        <v>163</v>
      </c>
    </row>
    <row r="102" spans="1:39" x14ac:dyDescent="0.2">
      <c r="A102" s="9">
        <v>422483</v>
      </c>
      <c r="B102" s="9" t="s">
        <v>1362</v>
      </c>
      <c r="E102" s="9" t="s">
        <v>167</v>
      </c>
      <c r="Y102" s="9" t="s">
        <v>167</v>
      </c>
      <c r="AI102" s="9" t="s">
        <v>163</v>
      </c>
      <c r="AJ102" s="9" t="s">
        <v>163</v>
      </c>
      <c r="AK102" s="9" t="s">
        <v>163</v>
      </c>
      <c r="AL102" s="9" t="s">
        <v>163</v>
      </c>
      <c r="AM102" s="9" t="s">
        <v>163</v>
      </c>
    </row>
    <row r="103" spans="1:39" x14ac:dyDescent="0.2">
      <c r="A103" s="9">
        <v>422535</v>
      </c>
      <c r="B103" s="9" t="s">
        <v>1362</v>
      </c>
      <c r="AA103" s="9" t="s">
        <v>167</v>
      </c>
      <c r="AE103" s="9" t="s">
        <v>167</v>
      </c>
      <c r="AG103" s="9" t="s">
        <v>167</v>
      </c>
      <c r="AI103" s="9" t="s">
        <v>163</v>
      </c>
      <c r="AJ103" s="9" t="s">
        <v>163</v>
      </c>
      <c r="AK103" s="9" t="s">
        <v>163</v>
      </c>
      <c r="AL103" s="9" t="s">
        <v>163</v>
      </c>
      <c r="AM103" s="9" t="s">
        <v>163</v>
      </c>
    </row>
    <row r="104" spans="1:39" x14ac:dyDescent="0.2">
      <c r="A104" s="9">
        <v>422580</v>
      </c>
      <c r="B104" s="9" t="s">
        <v>1362</v>
      </c>
      <c r="N104" s="9" t="s">
        <v>167</v>
      </c>
      <c r="R104" s="9" t="s">
        <v>167</v>
      </c>
      <c r="Y104" s="9" t="s">
        <v>167</v>
      </c>
      <c r="AF104" s="9" t="s">
        <v>167</v>
      </c>
      <c r="AI104" s="9" t="s">
        <v>163</v>
      </c>
      <c r="AJ104" s="9" t="s">
        <v>163</v>
      </c>
      <c r="AK104" s="9" t="s">
        <v>163</v>
      </c>
      <c r="AL104" s="9" t="s">
        <v>163</v>
      </c>
      <c r="AM104" s="9" t="s">
        <v>163</v>
      </c>
    </row>
    <row r="105" spans="1:39" x14ac:dyDescent="0.2">
      <c r="A105" s="9">
        <v>422587</v>
      </c>
      <c r="B105" s="9" t="s">
        <v>1362</v>
      </c>
      <c r="AI105" s="9" t="s">
        <v>163</v>
      </c>
      <c r="AJ105" s="9" t="s">
        <v>163</v>
      </c>
      <c r="AK105" s="9" t="s">
        <v>163</v>
      </c>
      <c r="AL105" s="9" t="s">
        <v>163</v>
      </c>
      <c r="AM105" s="9" t="s">
        <v>163</v>
      </c>
    </row>
    <row r="106" spans="1:39" x14ac:dyDescent="0.2">
      <c r="A106" s="9">
        <v>422626</v>
      </c>
      <c r="B106" s="9" t="s">
        <v>1362</v>
      </c>
      <c r="Y106" s="9" t="s">
        <v>167</v>
      </c>
      <c r="AD106" s="9" t="s">
        <v>165</v>
      </c>
      <c r="AF106" s="9" t="s">
        <v>165</v>
      </c>
      <c r="AH106" s="9" t="s">
        <v>167</v>
      </c>
      <c r="AI106" s="9" t="s">
        <v>163</v>
      </c>
      <c r="AJ106" s="9" t="s">
        <v>163</v>
      </c>
      <c r="AK106" s="9" t="s">
        <v>163</v>
      </c>
      <c r="AL106" s="9" t="s">
        <v>163</v>
      </c>
      <c r="AM106" s="9" t="s">
        <v>163</v>
      </c>
    </row>
    <row r="107" spans="1:39" x14ac:dyDescent="0.2">
      <c r="A107" s="9">
        <v>422687</v>
      </c>
      <c r="B107" s="9" t="s">
        <v>1362</v>
      </c>
      <c r="S107" s="9" t="s">
        <v>167</v>
      </c>
      <c r="Y107" s="9" t="s">
        <v>167</v>
      </c>
      <c r="AF107" s="9" t="s">
        <v>167</v>
      </c>
      <c r="AI107" s="9" t="s">
        <v>163</v>
      </c>
      <c r="AJ107" s="9" t="s">
        <v>163</v>
      </c>
      <c r="AK107" s="9" t="s">
        <v>163</v>
      </c>
      <c r="AL107" s="9" t="s">
        <v>163</v>
      </c>
      <c r="AM107" s="9" t="s">
        <v>163</v>
      </c>
    </row>
    <row r="108" spans="1:39" x14ac:dyDescent="0.2">
      <c r="A108" s="9">
        <v>422700</v>
      </c>
      <c r="B108" s="9" t="s">
        <v>1362</v>
      </c>
      <c r="X108" s="9" t="s">
        <v>167</v>
      </c>
      <c r="Y108" s="9" t="s">
        <v>167</v>
      </c>
      <c r="AD108" s="9" t="s">
        <v>165</v>
      </c>
      <c r="AI108" s="9" t="s">
        <v>163</v>
      </c>
      <c r="AJ108" s="9" t="s">
        <v>163</v>
      </c>
      <c r="AK108" s="9" t="s">
        <v>163</v>
      </c>
      <c r="AL108" s="9" t="s">
        <v>163</v>
      </c>
      <c r="AM108" s="9" t="s">
        <v>163</v>
      </c>
    </row>
    <row r="109" spans="1:39" x14ac:dyDescent="0.2">
      <c r="A109" s="9">
        <v>422705</v>
      </c>
      <c r="B109" s="9" t="s">
        <v>1362</v>
      </c>
      <c r="Y109" s="9" t="s">
        <v>167</v>
      </c>
      <c r="AD109" s="9" t="s">
        <v>163</v>
      </c>
      <c r="AF109" s="9" t="s">
        <v>163</v>
      </c>
      <c r="AH109" s="9" t="s">
        <v>163</v>
      </c>
      <c r="AI109" s="9" t="s">
        <v>163</v>
      </c>
      <c r="AJ109" s="9" t="s">
        <v>163</v>
      </c>
      <c r="AK109" s="9" t="s">
        <v>163</v>
      </c>
      <c r="AL109" s="9" t="s">
        <v>163</v>
      </c>
      <c r="AM109" s="9" t="s">
        <v>163</v>
      </c>
    </row>
    <row r="110" spans="1:39" x14ac:dyDescent="0.2">
      <c r="A110" s="9">
        <v>422719</v>
      </c>
      <c r="B110" s="9" t="s">
        <v>1362</v>
      </c>
      <c r="AD110" s="9" t="s">
        <v>167</v>
      </c>
      <c r="AE110" s="9" t="s">
        <v>167</v>
      </c>
      <c r="AF110" s="9" t="s">
        <v>165</v>
      </c>
      <c r="AI110" s="9" t="s">
        <v>163</v>
      </c>
      <c r="AJ110" s="9" t="s">
        <v>163</v>
      </c>
      <c r="AK110" s="9" t="s">
        <v>163</v>
      </c>
      <c r="AL110" s="9" t="s">
        <v>163</v>
      </c>
      <c r="AM110" s="9" t="s">
        <v>163</v>
      </c>
    </row>
    <row r="111" spans="1:39" x14ac:dyDescent="0.2">
      <c r="A111" s="9">
        <v>422743</v>
      </c>
      <c r="B111" s="9" t="s">
        <v>1362</v>
      </c>
      <c r="H111" s="9" t="s">
        <v>167</v>
      </c>
      <c r="AG111" s="9" t="s">
        <v>167</v>
      </c>
      <c r="AH111" s="9" t="s">
        <v>167</v>
      </c>
      <c r="AI111" s="9" t="s">
        <v>163</v>
      </c>
      <c r="AJ111" s="9" t="s">
        <v>163</v>
      </c>
      <c r="AK111" s="9" t="s">
        <v>163</v>
      </c>
      <c r="AL111" s="9" t="s">
        <v>163</v>
      </c>
      <c r="AM111" s="9" t="s">
        <v>163</v>
      </c>
    </row>
    <row r="112" spans="1:39" x14ac:dyDescent="0.2">
      <c r="A112" s="9">
        <v>422774</v>
      </c>
      <c r="B112" s="9" t="s">
        <v>1362</v>
      </c>
      <c r="AF112" s="9" t="s">
        <v>167</v>
      </c>
      <c r="AI112" s="9" t="s">
        <v>163</v>
      </c>
      <c r="AJ112" s="9" t="s">
        <v>163</v>
      </c>
      <c r="AK112" s="9" t="s">
        <v>163</v>
      </c>
      <c r="AL112" s="9" t="s">
        <v>163</v>
      </c>
      <c r="AM112" s="9" t="s">
        <v>163</v>
      </c>
    </row>
    <row r="113" spans="1:39" x14ac:dyDescent="0.2">
      <c r="A113" s="9">
        <v>422805</v>
      </c>
      <c r="B113" s="9" t="s">
        <v>1362</v>
      </c>
      <c r="AD113" s="9" t="s">
        <v>165</v>
      </c>
      <c r="AF113" s="9" t="s">
        <v>165</v>
      </c>
      <c r="AG113" s="9" t="s">
        <v>165</v>
      </c>
      <c r="AI113" s="9" t="s">
        <v>163</v>
      </c>
      <c r="AJ113" s="9" t="s">
        <v>163</v>
      </c>
      <c r="AK113" s="9" t="s">
        <v>163</v>
      </c>
      <c r="AL113" s="9" t="s">
        <v>163</v>
      </c>
      <c r="AM113" s="9" t="s">
        <v>163</v>
      </c>
    </row>
    <row r="114" spans="1:39" x14ac:dyDescent="0.2">
      <c r="A114" s="9">
        <v>422806</v>
      </c>
      <c r="B114" s="9" t="s">
        <v>1362</v>
      </c>
      <c r="L114" s="9" t="s">
        <v>167</v>
      </c>
      <c r="N114" s="9" t="s">
        <v>167</v>
      </c>
      <c r="AE114" s="9" t="s">
        <v>163</v>
      </c>
      <c r="AI114" s="9" t="s">
        <v>163</v>
      </c>
      <c r="AJ114" s="9" t="s">
        <v>163</v>
      </c>
      <c r="AK114" s="9" t="s">
        <v>163</v>
      </c>
      <c r="AL114" s="9" t="s">
        <v>163</v>
      </c>
      <c r="AM114" s="9" t="s">
        <v>163</v>
      </c>
    </row>
    <row r="115" spans="1:39" x14ac:dyDescent="0.2">
      <c r="A115" s="9">
        <v>422808</v>
      </c>
      <c r="B115" s="9" t="s">
        <v>1362</v>
      </c>
      <c r="K115" s="9" t="s">
        <v>167</v>
      </c>
      <c r="Y115" s="9" t="s">
        <v>167</v>
      </c>
      <c r="AG115" s="9" t="s">
        <v>165</v>
      </c>
      <c r="AH115" s="9" t="s">
        <v>167</v>
      </c>
      <c r="AI115" s="9" t="s">
        <v>163</v>
      </c>
      <c r="AJ115" s="9" t="s">
        <v>163</v>
      </c>
      <c r="AK115" s="9" t="s">
        <v>163</v>
      </c>
      <c r="AL115" s="9" t="s">
        <v>163</v>
      </c>
      <c r="AM115" s="9" t="s">
        <v>163</v>
      </c>
    </row>
    <row r="116" spans="1:39" x14ac:dyDescent="0.2">
      <c r="A116" s="9">
        <v>422825</v>
      </c>
      <c r="B116" s="9" t="s">
        <v>1362</v>
      </c>
      <c r="N116" s="9" t="s">
        <v>165</v>
      </c>
      <c r="AE116" s="9" t="s">
        <v>163</v>
      </c>
      <c r="AI116" s="9" t="s">
        <v>163</v>
      </c>
      <c r="AJ116" s="9" t="s">
        <v>163</v>
      </c>
      <c r="AK116" s="9" t="s">
        <v>163</v>
      </c>
      <c r="AL116" s="9" t="s">
        <v>163</v>
      </c>
      <c r="AM116" s="9" t="s">
        <v>163</v>
      </c>
    </row>
    <row r="117" spans="1:39" x14ac:dyDescent="0.2">
      <c r="A117" s="9">
        <v>422830</v>
      </c>
      <c r="B117" s="9" t="s">
        <v>1362</v>
      </c>
      <c r="L117" s="9" t="s">
        <v>167</v>
      </c>
      <c r="AG117" s="9" t="s">
        <v>167</v>
      </c>
      <c r="AI117" s="9" t="s">
        <v>163</v>
      </c>
      <c r="AJ117" s="9" t="s">
        <v>163</v>
      </c>
      <c r="AK117" s="9" t="s">
        <v>163</v>
      </c>
      <c r="AL117" s="9" t="s">
        <v>163</v>
      </c>
      <c r="AM117" s="9" t="s">
        <v>163</v>
      </c>
    </row>
    <row r="118" spans="1:39" x14ac:dyDescent="0.2">
      <c r="A118" s="9">
        <v>422832</v>
      </c>
      <c r="B118" s="9" t="s">
        <v>1362</v>
      </c>
      <c r="Y118" s="9" t="s">
        <v>167</v>
      </c>
      <c r="AA118" s="9" t="s">
        <v>167</v>
      </c>
      <c r="AE118" s="9" t="s">
        <v>165</v>
      </c>
      <c r="AF118" s="9" t="s">
        <v>165</v>
      </c>
      <c r="AI118" s="9" t="s">
        <v>163</v>
      </c>
      <c r="AJ118" s="9" t="s">
        <v>163</v>
      </c>
      <c r="AK118" s="9" t="s">
        <v>163</v>
      </c>
      <c r="AL118" s="9" t="s">
        <v>163</v>
      </c>
      <c r="AM118" s="9" t="s">
        <v>163</v>
      </c>
    </row>
    <row r="119" spans="1:39" x14ac:dyDescent="0.2">
      <c r="A119" s="9">
        <v>422856</v>
      </c>
      <c r="B119" s="9" t="s">
        <v>1362</v>
      </c>
      <c r="X119" s="9" t="s">
        <v>167</v>
      </c>
      <c r="Y119" s="9" t="s">
        <v>167</v>
      </c>
      <c r="AA119" s="9" t="s">
        <v>167</v>
      </c>
      <c r="AG119" s="9" t="s">
        <v>167</v>
      </c>
      <c r="AI119" s="9" t="s">
        <v>163</v>
      </c>
      <c r="AJ119" s="9" t="s">
        <v>163</v>
      </c>
      <c r="AK119" s="9" t="s">
        <v>163</v>
      </c>
      <c r="AL119" s="9" t="s">
        <v>163</v>
      </c>
      <c r="AM119" s="9" t="s">
        <v>163</v>
      </c>
    </row>
    <row r="120" spans="1:39" x14ac:dyDescent="0.2">
      <c r="A120" s="9">
        <v>422881</v>
      </c>
      <c r="B120" s="9" t="s">
        <v>1362</v>
      </c>
      <c r="L120" s="9" t="s">
        <v>167</v>
      </c>
      <c r="R120" s="9" t="s">
        <v>165</v>
      </c>
      <c r="AE120" s="9" t="s">
        <v>163</v>
      </c>
      <c r="AH120" s="9" t="s">
        <v>165</v>
      </c>
      <c r="AI120" s="9" t="s">
        <v>163</v>
      </c>
      <c r="AJ120" s="9" t="s">
        <v>163</v>
      </c>
      <c r="AK120" s="9" t="s">
        <v>163</v>
      </c>
      <c r="AL120" s="9" t="s">
        <v>163</v>
      </c>
      <c r="AM120" s="9" t="s">
        <v>163</v>
      </c>
    </row>
    <row r="121" spans="1:39" x14ac:dyDescent="0.2">
      <c r="A121" s="9">
        <v>422920</v>
      </c>
      <c r="B121" s="9" t="s">
        <v>1362</v>
      </c>
      <c r="L121" s="9" t="s">
        <v>163</v>
      </c>
      <c r="S121" s="9" t="s">
        <v>163</v>
      </c>
      <c r="Y121" s="9" t="s">
        <v>163</v>
      </c>
      <c r="AD121" s="9" t="s">
        <v>163</v>
      </c>
      <c r="AI121" s="9" t="s">
        <v>163</v>
      </c>
      <c r="AJ121" s="9" t="s">
        <v>163</v>
      </c>
      <c r="AK121" s="9" t="s">
        <v>163</v>
      </c>
      <c r="AL121" s="9" t="s">
        <v>163</v>
      </c>
      <c r="AM121" s="9" t="s">
        <v>163</v>
      </c>
    </row>
    <row r="122" spans="1:39" x14ac:dyDescent="0.2">
      <c r="A122" s="9">
        <v>422947</v>
      </c>
      <c r="B122" s="9" t="s">
        <v>1362</v>
      </c>
      <c r="L122" s="9" t="s">
        <v>167</v>
      </c>
      <c r="AA122" s="9" t="s">
        <v>167</v>
      </c>
      <c r="AD122" s="9" t="s">
        <v>167</v>
      </c>
      <c r="AF122" s="9" t="s">
        <v>167</v>
      </c>
      <c r="AI122" s="9" t="s">
        <v>163</v>
      </c>
      <c r="AJ122" s="9" t="s">
        <v>163</v>
      </c>
      <c r="AK122" s="9" t="s">
        <v>163</v>
      </c>
      <c r="AL122" s="9" t="s">
        <v>163</v>
      </c>
      <c r="AM122" s="9" t="s">
        <v>163</v>
      </c>
    </row>
    <row r="123" spans="1:39" x14ac:dyDescent="0.2">
      <c r="A123" s="9">
        <v>422957</v>
      </c>
      <c r="B123" s="9" t="s">
        <v>1362</v>
      </c>
      <c r="R123" s="9" t="s">
        <v>167</v>
      </c>
      <c r="AH123" s="9" t="s">
        <v>165</v>
      </c>
      <c r="AI123" s="9" t="s">
        <v>163</v>
      </c>
      <c r="AJ123" s="9" t="s">
        <v>163</v>
      </c>
      <c r="AK123" s="9" t="s">
        <v>163</v>
      </c>
      <c r="AL123" s="9" t="s">
        <v>163</v>
      </c>
      <c r="AM123" s="9" t="s">
        <v>163</v>
      </c>
    </row>
    <row r="124" spans="1:39" x14ac:dyDescent="0.2">
      <c r="A124" s="9">
        <v>422993</v>
      </c>
      <c r="B124" s="9" t="s">
        <v>1362</v>
      </c>
      <c r="Y124" s="9" t="s">
        <v>167</v>
      </c>
      <c r="AD124" s="9" t="s">
        <v>167</v>
      </c>
      <c r="AF124" s="9" t="s">
        <v>167</v>
      </c>
      <c r="AH124" s="9" t="s">
        <v>167</v>
      </c>
      <c r="AI124" s="9" t="s">
        <v>163</v>
      </c>
      <c r="AJ124" s="9" t="s">
        <v>163</v>
      </c>
      <c r="AK124" s="9" t="s">
        <v>163</v>
      </c>
      <c r="AL124" s="9" t="s">
        <v>163</v>
      </c>
      <c r="AM124" s="9" t="s">
        <v>163</v>
      </c>
    </row>
    <row r="125" spans="1:39" x14ac:dyDescent="0.2">
      <c r="A125" s="9">
        <v>423008</v>
      </c>
      <c r="B125" s="9" t="s">
        <v>1362</v>
      </c>
      <c r="V125" s="9" t="s">
        <v>167</v>
      </c>
      <c r="AI125" s="9" t="s">
        <v>163</v>
      </c>
      <c r="AJ125" s="9" t="s">
        <v>163</v>
      </c>
      <c r="AK125" s="9" t="s">
        <v>163</v>
      </c>
      <c r="AL125" s="9" t="s">
        <v>163</v>
      </c>
      <c r="AM125" s="9" t="s">
        <v>163</v>
      </c>
    </row>
    <row r="126" spans="1:39" x14ac:dyDescent="0.2">
      <c r="A126" s="9">
        <v>423017</v>
      </c>
      <c r="B126" s="9" t="s">
        <v>1362</v>
      </c>
      <c r="Q126" s="9" t="s">
        <v>165</v>
      </c>
      <c r="R126" s="9" t="s">
        <v>165</v>
      </c>
      <c r="AG126" s="9" t="s">
        <v>167</v>
      </c>
      <c r="AI126" s="9" t="s">
        <v>163</v>
      </c>
      <c r="AJ126" s="9" t="s">
        <v>163</v>
      </c>
      <c r="AK126" s="9" t="s">
        <v>163</v>
      </c>
      <c r="AL126" s="9" t="s">
        <v>163</v>
      </c>
      <c r="AM126" s="9" t="s">
        <v>163</v>
      </c>
    </row>
    <row r="127" spans="1:39" x14ac:dyDescent="0.2">
      <c r="A127" s="9">
        <v>423024</v>
      </c>
      <c r="B127" s="9" t="s">
        <v>1362</v>
      </c>
      <c r="Y127" s="9" t="s">
        <v>167</v>
      </c>
      <c r="AI127" s="9" t="s">
        <v>163</v>
      </c>
      <c r="AJ127" s="9" t="s">
        <v>163</v>
      </c>
      <c r="AK127" s="9" t="s">
        <v>163</v>
      </c>
      <c r="AL127" s="9" t="s">
        <v>163</v>
      </c>
      <c r="AM127" s="9" t="s">
        <v>163</v>
      </c>
    </row>
    <row r="128" spans="1:39" x14ac:dyDescent="0.2">
      <c r="A128" s="9">
        <v>423045</v>
      </c>
      <c r="B128" s="9" t="s">
        <v>1362</v>
      </c>
      <c r="Y128" s="9" t="s">
        <v>167</v>
      </c>
      <c r="AA128" s="9" t="s">
        <v>167</v>
      </c>
      <c r="AH128" s="9" t="s">
        <v>165</v>
      </c>
      <c r="AI128" s="9" t="s">
        <v>163</v>
      </c>
      <c r="AJ128" s="9" t="s">
        <v>163</v>
      </c>
      <c r="AK128" s="9" t="s">
        <v>163</v>
      </c>
      <c r="AL128" s="9" t="s">
        <v>163</v>
      </c>
      <c r="AM128" s="9" t="s">
        <v>163</v>
      </c>
    </row>
    <row r="129" spans="1:39" x14ac:dyDescent="0.2">
      <c r="A129" s="9">
        <v>423082</v>
      </c>
      <c r="B129" s="9" t="s">
        <v>1362</v>
      </c>
      <c r="N129" s="9" t="s">
        <v>167</v>
      </c>
      <c r="U129" s="9" t="s">
        <v>167</v>
      </c>
      <c r="V129" s="9" t="s">
        <v>167</v>
      </c>
      <c r="AG129" s="9" t="s">
        <v>165</v>
      </c>
      <c r="AI129" s="9" t="s">
        <v>163</v>
      </c>
      <c r="AJ129" s="9" t="s">
        <v>163</v>
      </c>
      <c r="AK129" s="9" t="s">
        <v>163</v>
      </c>
      <c r="AL129" s="9" t="s">
        <v>163</v>
      </c>
      <c r="AM129" s="9" t="s">
        <v>163</v>
      </c>
    </row>
    <row r="130" spans="1:39" x14ac:dyDescent="0.2">
      <c r="A130" s="9">
        <v>423265</v>
      </c>
      <c r="B130" s="9" t="s">
        <v>1362</v>
      </c>
      <c r="K130" s="9" t="s">
        <v>167</v>
      </c>
      <c r="R130" s="9" t="s">
        <v>167</v>
      </c>
      <c r="AE130" s="9" t="s">
        <v>167</v>
      </c>
      <c r="AI130" s="9" t="s">
        <v>163</v>
      </c>
      <c r="AJ130" s="9" t="s">
        <v>163</v>
      </c>
      <c r="AK130" s="9" t="s">
        <v>163</v>
      </c>
      <c r="AL130" s="9" t="s">
        <v>163</v>
      </c>
      <c r="AM130" s="9" t="s">
        <v>163</v>
      </c>
    </row>
    <row r="131" spans="1:39" x14ac:dyDescent="0.2">
      <c r="A131" s="9">
        <v>423295</v>
      </c>
      <c r="B131" s="9" t="s">
        <v>1362</v>
      </c>
      <c r="AH131" s="9" t="s">
        <v>167</v>
      </c>
      <c r="AI131" s="9" t="s">
        <v>163</v>
      </c>
      <c r="AJ131" s="9" t="s">
        <v>163</v>
      </c>
      <c r="AK131" s="9" t="s">
        <v>163</v>
      </c>
      <c r="AL131" s="9" t="s">
        <v>163</v>
      </c>
      <c r="AM131" s="9" t="s">
        <v>163</v>
      </c>
    </row>
    <row r="132" spans="1:39" x14ac:dyDescent="0.2">
      <c r="A132" s="9">
        <v>423360</v>
      </c>
      <c r="B132" s="9" t="s">
        <v>1362</v>
      </c>
      <c r="V132" s="9" t="s">
        <v>167</v>
      </c>
      <c r="AD132" s="9" t="s">
        <v>165</v>
      </c>
      <c r="AI132" s="9" t="s">
        <v>163</v>
      </c>
      <c r="AJ132" s="9" t="s">
        <v>163</v>
      </c>
      <c r="AK132" s="9" t="s">
        <v>163</v>
      </c>
      <c r="AL132" s="9" t="s">
        <v>163</v>
      </c>
      <c r="AM132" s="9" t="s">
        <v>163</v>
      </c>
    </row>
    <row r="133" spans="1:39" x14ac:dyDescent="0.2">
      <c r="A133" s="9">
        <v>423382</v>
      </c>
      <c r="B133" s="9" t="s">
        <v>1362</v>
      </c>
      <c r="E133" s="9" t="s">
        <v>167</v>
      </c>
      <c r="R133" s="9" t="s">
        <v>165</v>
      </c>
      <c r="AB133" s="9" t="s">
        <v>167</v>
      </c>
      <c r="AI133" s="9" t="s">
        <v>163</v>
      </c>
      <c r="AJ133" s="9" t="s">
        <v>163</v>
      </c>
      <c r="AK133" s="9" t="s">
        <v>163</v>
      </c>
      <c r="AL133" s="9" t="s">
        <v>163</v>
      </c>
      <c r="AM133" s="9" t="s">
        <v>163</v>
      </c>
    </row>
    <row r="134" spans="1:39" x14ac:dyDescent="0.2">
      <c r="A134" s="9">
        <v>423406</v>
      </c>
      <c r="B134" s="9" t="s">
        <v>1362</v>
      </c>
      <c r="R134" s="9" t="s">
        <v>163</v>
      </c>
      <c r="AE134" s="9" t="s">
        <v>163</v>
      </c>
      <c r="AI134" s="9" t="s">
        <v>163</v>
      </c>
      <c r="AJ134" s="9" t="s">
        <v>163</v>
      </c>
      <c r="AK134" s="9" t="s">
        <v>163</v>
      </c>
      <c r="AL134" s="9" t="s">
        <v>163</v>
      </c>
      <c r="AM134" s="9" t="s">
        <v>163</v>
      </c>
    </row>
    <row r="135" spans="1:39" x14ac:dyDescent="0.2">
      <c r="A135" s="9">
        <v>423438</v>
      </c>
      <c r="B135" s="9" t="s">
        <v>1362</v>
      </c>
      <c r="E135" s="9" t="s">
        <v>167</v>
      </c>
      <c r="AI135" s="9" t="s">
        <v>163</v>
      </c>
      <c r="AJ135" s="9" t="s">
        <v>163</v>
      </c>
      <c r="AK135" s="9" t="s">
        <v>163</v>
      </c>
      <c r="AL135" s="9" t="s">
        <v>163</v>
      </c>
      <c r="AM135" s="9" t="s">
        <v>163</v>
      </c>
    </row>
    <row r="136" spans="1:39" x14ac:dyDescent="0.2">
      <c r="A136" s="9">
        <v>423444</v>
      </c>
      <c r="B136" s="9" t="s">
        <v>1362</v>
      </c>
      <c r="O136" s="9" t="s">
        <v>167</v>
      </c>
      <c r="S136" s="9" t="s">
        <v>167</v>
      </c>
      <c r="AG136" s="9" t="s">
        <v>165</v>
      </c>
      <c r="AH136" s="9" t="s">
        <v>165</v>
      </c>
      <c r="AI136" s="9" t="s">
        <v>163</v>
      </c>
      <c r="AJ136" s="9" t="s">
        <v>163</v>
      </c>
      <c r="AK136" s="9" t="s">
        <v>163</v>
      </c>
      <c r="AL136" s="9" t="s">
        <v>163</v>
      </c>
      <c r="AM136" s="9" t="s">
        <v>163</v>
      </c>
    </row>
    <row r="137" spans="1:39" x14ac:dyDescent="0.2">
      <c r="A137" s="9">
        <v>423479</v>
      </c>
      <c r="B137" s="9" t="s">
        <v>1362</v>
      </c>
      <c r="AD137" s="9" t="s">
        <v>163</v>
      </c>
      <c r="AE137" s="9" t="s">
        <v>163</v>
      </c>
      <c r="AF137" s="9" t="s">
        <v>163</v>
      </c>
      <c r="AH137" s="9" t="s">
        <v>163</v>
      </c>
      <c r="AI137" s="9" t="s">
        <v>163</v>
      </c>
      <c r="AJ137" s="9" t="s">
        <v>163</v>
      </c>
      <c r="AK137" s="9" t="s">
        <v>163</v>
      </c>
      <c r="AL137" s="9" t="s">
        <v>163</v>
      </c>
      <c r="AM137" s="9" t="s">
        <v>163</v>
      </c>
    </row>
    <row r="138" spans="1:39" x14ac:dyDescent="0.2">
      <c r="A138" s="9">
        <v>423501</v>
      </c>
      <c r="B138" s="9" t="s">
        <v>1362</v>
      </c>
      <c r="F138" s="9" t="s">
        <v>167</v>
      </c>
      <c r="N138" s="9" t="s">
        <v>167</v>
      </c>
      <c r="R138" s="9" t="s">
        <v>165</v>
      </c>
      <c r="AG138" s="9" t="s">
        <v>167</v>
      </c>
      <c r="AI138" s="9" t="s">
        <v>163</v>
      </c>
      <c r="AJ138" s="9" t="s">
        <v>163</v>
      </c>
      <c r="AK138" s="9" t="s">
        <v>163</v>
      </c>
      <c r="AL138" s="9" t="s">
        <v>163</v>
      </c>
      <c r="AM138" s="9" t="s">
        <v>163</v>
      </c>
    </row>
    <row r="139" spans="1:39" x14ac:dyDescent="0.2">
      <c r="A139" s="9">
        <v>423520</v>
      </c>
      <c r="B139" s="9" t="s">
        <v>1362</v>
      </c>
      <c r="G139" s="9" t="s">
        <v>167</v>
      </c>
      <c r="J139" s="9" t="s">
        <v>165</v>
      </c>
      <c r="AG139" s="9" t="s">
        <v>165</v>
      </c>
      <c r="AI139" s="9" t="s">
        <v>163</v>
      </c>
      <c r="AJ139" s="9" t="s">
        <v>163</v>
      </c>
      <c r="AK139" s="9" t="s">
        <v>163</v>
      </c>
      <c r="AL139" s="9" t="s">
        <v>163</v>
      </c>
      <c r="AM139" s="9" t="s">
        <v>163</v>
      </c>
    </row>
    <row r="140" spans="1:39" x14ac:dyDescent="0.2">
      <c r="A140" s="9">
        <v>423536</v>
      </c>
      <c r="B140" s="9" t="s">
        <v>1362</v>
      </c>
      <c r="AG140" s="9" t="s">
        <v>165</v>
      </c>
      <c r="AH140" s="9" t="s">
        <v>165</v>
      </c>
      <c r="AI140" s="9" t="s">
        <v>163</v>
      </c>
      <c r="AJ140" s="9" t="s">
        <v>163</v>
      </c>
      <c r="AK140" s="9" t="s">
        <v>163</v>
      </c>
      <c r="AL140" s="9" t="s">
        <v>163</v>
      </c>
      <c r="AM140" s="9" t="s">
        <v>163</v>
      </c>
    </row>
    <row r="141" spans="1:39" x14ac:dyDescent="0.2">
      <c r="A141" s="9">
        <v>423561</v>
      </c>
      <c r="B141" s="9" t="s">
        <v>1362</v>
      </c>
      <c r="Q141" s="9" t="s">
        <v>165</v>
      </c>
      <c r="AI141" s="9" t="s">
        <v>163</v>
      </c>
      <c r="AJ141" s="9" t="s">
        <v>163</v>
      </c>
      <c r="AK141" s="9" t="s">
        <v>163</v>
      </c>
      <c r="AL141" s="9" t="s">
        <v>163</v>
      </c>
      <c r="AM141" s="9" t="s">
        <v>163</v>
      </c>
    </row>
    <row r="142" spans="1:39" x14ac:dyDescent="0.2">
      <c r="A142" s="9">
        <v>423574</v>
      </c>
      <c r="B142" s="9" t="s">
        <v>1362</v>
      </c>
      <c r="R142" s="9" t="s">
        <v>163</v>
      </c>
      <c r="S142" s="9" t="s">
        <v>167</v>
      </c>
      <c r="AD142" s="9" t="s">
        <v>165</v>
      </c>
      <c r="AI142" s="9" t="s">
        <v>163</v>
      </c>
      <c r="AJ142" s="9" t="s">
        <v>163</v>
      </c>
      <c r="AK142" s="9" t="s">
        <v>163</v>
      </c>
      <c r="AL142" s="9" t="s">
        <v>163</v>
      </c>
      <c r="AM142" s="9" t="s">
        <v>163</v>
      </c>
    </row>
    <row r="143" spans="1:39" x14ac:dyDescent="0.2">
      <c r="A143" s="9">
        <v>423600</v>
      </c>
      <c r="B143" s="9" t="s">
        <v>1362</v>
      </c>
      <c r="AD143" s="9" t="s">
        <v>167</v>
      </c>
      <c r="AE143" s="9" t="s">
        <v>167</v>
      </c>
      <c r="AG143" s="9" t="s">
        <v>167</v>
      </c>
      <c r="AH143" s="9" t="s">
        <v>167</v>
      </c>
      <c r="AI143" s="9" t="s">
        <v>163</v>
      </c>
      <c r="AJ143" s="9" t="s">
        <v>163</v>
      </c>
      <c r="AK143" s="9" t="s">
        <v>163</v>
      </c>
      <c r="AL143" s="9" t="s">
        <v>163</v>
      </c>
      <c r="AM143" s="9" t="s">
        <v>163</v>
      </c>
    </row>
    <row r="144" spans="1:39" x14ac:dyDescent="0.2">
      <c r="A144" s="9">
        <v>423613</v>
      </c>
      <c r="B144" s="9" t="s">
        <v>1362</v>
      </c>
      <c r="Y144" s="9" t="s">
        <v>167</v>
      </c>
      <c r="AF144" s="9" t="s">
        <v>167</v>
      </c>
      <c r="AH144" s="9" t="s">
        <v>167</v>
      </c>
      <c r="AI144" s="9" t="s">
        <v>163</v>
      </c>
      <c r="AJ144" s="9" t="s">
        <v>163</v>
      </c>
      <c r="AK144" s="9" t="s">
        <v>163</v>
      </c>
      <c r="AL144" s="9" t="s">
        <v>163</v>
      </c>
      <c r="AM144" s="9" t="s">
        <v>163</v>
      </c>
    </row>
    <row r="145" spans="1:39" x14ac:dyDescent="0.2">
      <c r="A145" s="9">
        <v>423674</v>
      </c>
      <c r="B145" s="9" t="s">
        <v>1362</v>
      </c>
      <c r="W145" s="9" t="s">
        <v>167</v>
      </c>
      <c r="AD145" s="9" t="s">
        <v>167</v>
      </c>
      <c r="AH145" s="9" t="s">
        <v>167</v>
      </c>
      <c r="AI145" s="9" t="s">
        <v>163</v>
      </c>
      <c r="AJ145" s="9" t="s">
        <v>163</v>
      </c>
      <c r="AK145" s="9" t="s">
        <v>163</v>
      </c>
      <c r="AL145" s="9" t="s">
        <v>163</v>
      </c>
      <c r="AM145" s="9" t="s">
        <v>163</v>
      </c>
    </row>
    <row r="146" spans="1:39" x14ac:dyDescent="0.2">
      <c r="A146" s="9">
        <v>423675</v>
      </c>
      <c r="B146" s="9" t="s">
        <v>1362</v>
      </c>
      <c r="H146" s="9" t="s">
        <v>167</v>
      </c>
      <c r="L146" s="9" t="s">
        <v>165</v>
      </c>
      <c r="R146" s="9" t="s">
        <v>165</v>
      </c>
      <c r="AI146" s="9" t="s">
        <v>163</v>
      </c>
      <c r="AJ146" s="9" t="s">
        <v>163</v>
      </c>
      <c r="AK146" s="9" t="s">
        <v>163</v>
      </c>
      <c r="AL146" s="9" t="s">
        <v>163</v>
      </c>
      <c r="AM146" s="9" t="s">
        <v>163</v>
      </c>
    </row>
    <row r="147" spans="1:39" x14ac:dyDescent="0.2">
      <c r="A147" s="9">
        <v>423760</v>
      </c>
      <c r="B147" s="9" t="s">
        <v>1362</v>
      </c>
      <c r="G147" s="9" t="s">
        <v>163</v>
      </c>
      <c r="R147" s="9" t="s">
        <v>165</v>
      </c>
      <c r="AE147" s="9" t="s">
        <v>165</v>
      </c>
      <c r="AG147" s="9" t="s">
        <v>165</v>
      </c>
      <c r="AI147" s="9" t="s">
        <v>163</v>
      </c>
      <c r="AJ147" s="9" t="s">
        <v>163</v>
      </c>
      <c r="AK147" s="9" t="s">
        <v>163</v>
      </c>
      <c r="AL147" s="9" t="s">
        <v>163</v>
      </c>
      <c r="AM147" s="9" t="s">
        <v>163</v>
      </c>
    </row>
    <row r="148" spans="1:39" x14ac:dyDescent="0.2">
      <c r="A148" s="9">
        <v>423765</v>
      </c>
      <c r="B148" s="9" t="s">
        <v>1362</v>
      </c>
      <c r="AD148" s="9" t="s">
        <v>165</v>
      </c>
      <c r="AF148" s="9" t="s">
        <v>165</v>
      </c>
      <c r="AI148" s="9" t="s">
        <v>163</v>
      </c>
      <c r="AJ148" s="9" t="s">
        <v>163</v>
      </c>
      <c r="AK148" s="9" t="s">
        <v>163</v>
      </c>
      <c r="AL148" s="9" t="s">
        <v>163</v>
      </c>
      <c r="AM148" s="9" t="s">
        <v>163</v>
      </c>
    </row>
    <row r="149" spans="1:39" x14ac:dyDescent="0.2">
      <c r="A149" s="9">
        <v>423770</v>
      </c>
      <c r="B149" s="9" t="s">
        <v>1362</v>
      </c>
      <c r="H149" s="9" t="s">
        <v>165</v>
      </c>
      <c r="L149" s="9" t="s">
        <v>167</v>
      </c>
      <c r="S149" s="9" t="s">
        <v>167</v>
      </c>
      <c r="AG149" s="9" t="s">
        <v>165</v>
      </c>
      <c r="AI149" s="9" t="s">
        <v>163</v>
      </c>
      <c r="AJ149" s="9" t="s">
        <v>163</v>
      </c>
      <c r="AK149" s="9" t="s">
        <v>163</v>
      </c>
      <c r="AL149" s="9" t="s">
        <v>163</v>
      </c>
      <c r="AM149" s="9" t="s">
        <v>163</v>
      </c>
    </row>
    <row r="150" spans="1:39" x14ac:dyDescent="0.2">
      <c r="A150" s="9">
        <v>423793</v>
      </c>
      <c r="B150" s="9" t="s">
        <v>1362</v>
      </c>
      <c r="X150" s="9" t="s">
        <v>167</v>
      </c>
      <c r="Y150" s="9" t="s">
        <v>167</v>
      </c>
      <c r="AB150" s="9" t="s">
        <v>167</v>
      </c>
      <c r="AI150" s="9" t="s">
        <v>163</v>
      </c>
      <c r="AJ150" s="9" t="s">
        <v>163</v>
      </c>
      <c r="AK150" s="9" t="s">
        <v>163</v>
      </c>
      <c r="AL150" s="9" t="s">
        <v>163</v>
      </c>
      <c r="AM150" s="9" t="s">
        <v>163</v>
      </c>
    </row>
    <row r="151" spans="1:39" x14ac:dyDescent="0.2">
      <c r="A151" s="9">
        <v>423868</v>
      </c>
      <c r="B151" s="9" t="s">
        <v>1362</v>
      </c>
      <c r="Y151" s="9" t="s">
        <v>167</v>
      </c>
      <c r="AB151" s="9" t="s">
        <v>167</v>
      </c>
      <c r="AG151" s="9" t="s">
        <v>167</v>
      </c>
      <c r="AI151" s="9" t="s">
        <v>163</v>
      </c>
      <c r="AJ151" s="9" t="s">
        <v>163</v>
      </c>
      <c r="AK151" s="9" t="s">
        <v>163</v>
      </c>
      <c r="AL151" s="9" t="s">
        <v>163</v>
      </c>
      <c r="AM151" s="9" t="s">
        <v>163</v>
      </c>
    </row>
    <row r="152" spans="1:39" x14ac:dyDescent="0.2">
      <c r="A152" s="9">
        <v>423877</v>
      </c>
      <c r="B152" s="9" t="s">
        <v>1362</v>
      </c>
      <c r="AA152" s="9" t="s">
        <v>167</v>
      </c>
      <c r="AG152" s="9" t="s">
        <v>165</v>
      </c>
      <c r="AI152" s="9" t="s">
        <v>163</v>
      </c>
      <c r="AJ152" s="9" t="s">
        <v>163</v>
      </c>
      <c r="AK152" s="9" t="s">
        <v>163</v>
      </c>
      <c r="AL152" s="9" t="s">
        <v>163</v>
      </c>
      <c r="AM152" s="9" t="s">
        <v>163</v>
      </c>
    </row>
    <row r="153" spans="1:39" x14ac:dyDescent="0.2">
      <c r="A153" s="9">
        <v>423882</v>
      </c>
      <c r="B153" s="9" t="s">
        <v>1362</v>
      </c>
      <c r="O153" s="9" t="s">
        <v>167</v>
      </c>
      <c r="R153" s="9" t="s">
        <v>165</v>
      </c>
      <c r="S153" s="9" t="s">
        <v>167</v>
      </c>
      <c r="AF153" s="9" t="s">
        <v>167</v>
      </c>
      <c r="AI153" s="9" t="s">
        <v>163</v>
      </c>
      <c r="AJ153" s="9" t="s">
        <v>163</v>
      </c>
      <c r="AK153" s="9" t="s">
        <v>163</v>
      </c>
      <c r="AL153" s="9" t="s">
        <v>163</v>
      </c>
      <c r="AM153" s="9" t="s">
        <v>163</v>
      </c>
    </row>
    <row r="154" spans="1:39" x14ac:dyDescent="0.2">
      <c r="A154" s="9">
        <v>423886</v>
      </c>
      <c r="B154" s="9" t="s">
        <v>1362</v>
      </c>
      <c r="E154" s="9" t="s">
        <v>167</v>
      </c>
      <c r="V154" s="9" t="s">
        <v>167</v>
      </c>
      <c r="AH154" s="9" t="s">
        <v>167</v>
      </c>
      <c r="AI154" s="9" t="s">
        <v>163</v>
      </c>
      <c r="AJ154" s="9" t="s">
        <v>163</v>
      </c>
      <c r="AK154" s="9" t="s">
        <v>163</v>
      </c>
      <c r="AL154" s="9" t="s">
        <v>163</v>
      </c>
      <c r="AM154" s="9" t="s">
        <v>163</v>
      </c>
    </row>
    <row r="155" spans="1:39" x14ac:dyDescent="0.2">
      <c r="A155" s="9">
        <v>423989</v>
      </c>
      <c r="B155" s="9" t="s">
        <v>1362</v>
      </c>
      <c r="M155" s="9" t="s">
        <v>167</v>
      </c>
      <c r="Y155" s="9" t="s">
        <v>167</v>
      </c>
      <c r="AH155" s="9" t="s">
        <v>167</v>
      </c>
      <c r="AI155" s="9" t="s">
        <v>163</v>
      </c>
      <c r="AJ155" s="9" t="s">
        <v>163</v>
      </c>
      <c r="AK155" s="9" t="s">
        <v>163</v>
      </c>
      <c r="AL155" s="9" t="s">
        <v>163</v>
      </c>
      <c r="AM155" s="9" t="s">
        <v>163</v>
      </c>
    </row>
    <row r="156" spans="1:39" x14ac:dyDescent="0.2">
      <c r="A156" s="9">
        <v>423996</v>
      </c>
      <c r="B156" s="9" t="s">
        <v>1362</v>
      </c>
      <c r="AG156" s="9" t="s">
        <v>163</v>
      </c>
      <c r="AI156" s="9" t="s">
        <v>163</v>
      </c>
      <c r="AJ156" s="9" t="s">
        <v>163</v>
      </c>
      <c r="AK156" s="9" t="s">
        <v>163</v>
      </c>
      <c r="AL156" s="9" t="s">
        <v>163</v>
      </c>
      <c r="AM156" s="9" t="s">
        <v>163</v>
      </c>
    </row>
    <row r="157" spans="1:39" x14ac:dyDescent="0.2">
      <c r="A157" s="9">
        <v>424051</v>
      </c>
      <c r="B157" s="9" t="s">
        <v>1362</v>
      </c>
      <c r="N157" s="9" t="s">
        <v>167</v>
      </c>
      <c r="AI157" s="9" t="s">
        <v>163</v>
      </c>
      <c r="AJ157" s="9" t="s">
        <v>163</v>
      </c>
      <c r="AK157" s="9" t="s">
        <v>163</v>
      </c>
      <c r="AL157" s="9" t="s">
        <v>163</v>
      </c>
      <c r="AM157" s="9" t="s">
        <v>163</v>
      </c>
    </row>
    <row r="158" spans="1:39" x14ac:dyDescent="0.2">
      <c r="A158" s="9">
        <v>424072</v>
      </c>
      <c r="B158" s="9" t="s">
        <v>1362</v>
      </c>
      <c r="E158" s="9" t="s">
        <v>167</v>
      </c>
      <c r="S158" s="9" t="s">
        <v>167</v>
      </c>
      <c r="AA158" s="9" t="s">
        <v>167</v>
      </c>
      <c r="AF158" s="9" t="s">
        <v>167</v>
      </c>
      <c r="AI158" s="9" t="s">
        <v>163</v>
      </c>
      <c r="AJ158" s="9" t="s">
        <v>163</v>
      </c>
      <c r="AK158" s="9" t="s">
        <v>163</v>
      </c>
      <c r="AL158" s="9" t="s">
        <v>163</v>
      </c>
      <c r="AM158" s="9" t="s">
        <v>163</v>
      </c>
    </row>
    <row r="159" spans="1:39" x14ac:dyDescent="0.2">
      <c r="A159" s="9">
        <v>424079</v>
      </c>
      <c r="B159" s="9" t="s">
        <v>1362</v>
      </c>
      <c r="F159" s="9" t="s">
        <v>167</v>
      </c>
      <c r="S159" s="9" t="s">
        <v>167</v>
      </c>
      <c r="AE159" s="9" t="s">
        <v>163</v>
      </c>
      <c r="AG159" s="9" t="s">
        <v>165</v>
      </c>
      <c r="AI159" s="9" t="s">
        <v>163</v>
      </c>
      <c r="AJ159" s="9" t="s">
        <v>163</v>
      </c>
      <c r="AK159" s="9" t="s">
        <v>163</v>
      </c>
      <c r="AL159" s="9" t="s">
        <v>163</v>
      </c>
      <c r="AM159" s="9" t="s">
        <v>163</v>
      </c>
    </row>
    <row r="160" spans="1:39" x14ac:dyDescent="0.2">
      <c r="A160" s="9">
        <v>424110</v>
      </c>
      <c r="B160" s="9" t="s">
        <v>1362</v>
      </c>
      <c r="F160" s="9" t="s">
        <v>167</v>
      </c>
      <c r="AB160" s="9" t="s">
        <v>167</v>
      </c>
      <c r="AF160" s="9" t="s">
        <v>165</v>
      </c>
      <c r="AH160" s="9" t="s">
        <v>165</v>
      </c>
      <c r="AI160" s="9" t="s">
        <v>163</v>
      </c>
      <c r="AJ160" s="9" t="s">
        <v>163</v>
      </c>
      <c r="AK160" s="9" t="s">
        <v>163</v>
      </c>
      <c r="AL160" s="9" t="s">
        <v>163</v>
      </c>
      <c r="AM160" s="9" t="s">
        <v>163</v>
      </c>
    </row>
    <row r="161" spans="1:39" x14ac:dyDescent="0.2">
      <c r="A161" s="9">
        <v>424132</v>
      </c>
      <c r="B161" s="9" t="s">
        <v>1362</v>
      </c>
      <c r="AA161" s="9" t="s">
        <v>167</v>
      </c>
      <c r="AI161" s="9" t="s">
        <v>163</v>
      </c>
      <c r="AJ161" s="9" t="s">
        <v>163</v>
      </c>
      <c r="AK161" s="9" t="s">
        <v>163</v>
      </c>
      <c r="AL161" s="9" t="s">
        <v>163</v>
      </c>
      <c r="AM161" s="9" t="s">
        <v>163</v>
      </c>
    </row>
    <row r="162" spans="1:39" x14ac:dyDescent="0.2">
      <c r="A162" s="9">
        <v>424171</v>
      </c>
      <c r="B162" s="9" t="s">
        <v>1362</v>
      </c>
      <c r="K162" s="9" t="s">
        <v>167</v>
      </c>
      <c r="T162" s="9" t="s">
        <v>167</v>
      </c>
      <c r="AF162" s="9" t="s">
        <v>167</v>
      </c>
      <c r="AH162" s="9" t="s">
        <v>167</v>
      </c>
      <c r="AI162" s="9" t="s">
        <v>163</v>
      </c>
      <c r="AJ162" s="9" t="s">
        <v>163</v>
      </c>
      <c r="AK162" s="9" t="s">
        <v>163</v>
      </c>
      <c r="AL162" s="9" t="s">
        <v>163</v>
      </c>
      <c r="AM162" s="9" t="s">
        <v>163</v>
      </c>
    </row>
    <row r="163" spans="1:39" x14ac:dyDescent="0.2">
      <c r="A163" s="9">
        <v>424181</v>
      </c>
      <c r="B163" s="9" t="s">
        <v>1362</v>
      </c>
      <c r="Y163" s="9" t="s">
        <v>167</v>
      </c>
      <c r="AA163" s="9" t="s">
        <v>167</v>
      </c>
      <c r="AF163" s="9" t="s">
        <v>167</v>
      </c>
      <c r="AG163" s="9" t="s">
        <v>167</v>
      </c>
      <c r="AI163" s="9" t="s">
        <v>163</v>
      </c>
      <c r="AJ163" s="9" t="s">
        <v>163</v>
      </c>
      <c r="AK163" s="9" t="s">
        <v>163</v>
      </c>
      <c r="AL163" s="9" t="s">
        <v>163</v>
      </c>
      <c r="AM163" s="9" t="s">
        <v>163</v>
      </c>
    </row>
    <row r="164" spans="1:39" x14ac:dyDescent="0.2">
      <c r="A164" s="9">
        <v>424196</v>
      </c>
      <c r="B164" s="9" t="s">
        <v>1362</v>
      </c>
      <c r="U164" s="9" t="s">
        <v>167</v>
      </c>
      <c r="AF164" s="9" t="s">
        <v>165</v>
      </c>
      <c r="AG164" s="9" t="s">
        <v>165</v>
      </c>
      <c r="AI164" s="9" t="s">
        <v>163</v>
      </c>
      <c r="AJ164" s="9" t="s">
        <v>163</v>
      </c>
      <c r="AK164" s="9" t="s">
        <v>163</v>
      </c>
      <c r="AL164" s="9" t="s">
        <v>163</v>
      </c>
      <c r="AM164" s="9" t="s">
        <v>163</v>
      </c>
    </row>
    <row r="165" spans="1:39" x14ac:dyDescent="0.2">
      <c r="A165" s="9">
        <v>424198</v>
      </c>
      <c r="B165" s="9" t="s">
        <v>1362</v>
      </c>
      <c r="L165" s="9" t="s">
        <v>167</v>
      </c>
      <c r="AA165" s="9" t="s">
        <v>167</v>
      </c>
      <c r="AB165" s="9" t="s">
        <v>167</v>
      </c>
      <c r="AE165" s="9" t="s">
        <v>163</v>
      </c>
      <c r="AI165" s="9" t="s">
        <v>163</v>
      </c>
      <c r="AJ165" s="9" t="s">
        <v>163</v>
      </c>
      <c r="AK165" s="9" t="s">
        <v>163</v>
      </c>
      <c r="AL165" s="9" t="s">
        <v>163</v>
      </c>
      <c r="AM165" s="9" t="s">
        <v>163</v>
      </c>
    </row>
    <row r="166" spans="1:39" x14ac:dyDescent="0.2">
      <c r="A166" s="9">
        <v>424222</v>
      </c>
      <c r="B166" s="9" t="s">
        <v>1362</v>
      </c>
      <c r="Q166" s="9" t="s">
        <v>167</v>
      </c>
      <c r="AG166" s="9" t="s">
        <v>167</v>
      </c>
      <c r="AI166" s="9" t="s">
        <v>163</v>
      </c>
      <c r="AJ166" s="9" t="s">
        <v>163</v>
      </c>
      <c r="AK166" s="9" t="s">
        <v>163</v>
      </c>
      <c r="AL166" s="9" t="s">
        <v>163</v>
      </c>
      <c r="AM166" s="9" t="s">
        <v>163</v>
      </c>
    </row>
    <row r="167" spans="1:39" x14ac:dyDescent="0.2">
      <c r="A167" s="9">
        <v>424233</v>
      </c>
      <c r="B167" s="9" t="s">
        <v>1362</v>
      </c>
      <c r="AE167" s="9" t="s">
        <v>165</v>
      </c>
      <c r="AI167" s="9" t="s">
        <v>163</v>
      </c>
      <c r="AJ167" s="9" t="s">
        <v>163</v>
      </c>
      <c r="AK167" s="9" t="s">
        <v>163</v>
      </c>
      <c r="AL167" s="9" t="s">
        <v>163</v>
      </c>
      <c r="AM167" s="9" t="s">
        <v>163</v>
      </c>
    </row>
    <row r="168" spans="1:39" x14ac:dyDescent="0.2">
      <c r="A168" s="9">
        <v>424245</v>
      </c>
      <c r="B168" s="9" t="s">
        <v>1362</v>
      </c>
      <c r="H168" s="9" t="s">
        <v>167</v>
      </c>
      <c r="S168" s="9" t="s">
        <v>165</v>
      </c>
      <c r="W168" s="9" t="s">
        <v>165</v>
      </c>
      <c r="AE168" s="9" t="s">
        <v>163</v>
      </c>
      <c r="AI168" s="9" t="s">
        <v>163</v>
      </c>
      <c r="AJ168" s="9" t="s">
        <v>163</v>
      </c>
      <c r="AK168" s="9" t="s">
        <v>163</v>
      </c>
      <c r="AL168" s="9" t="s">
        <v>163</v>
      </c>
      <c r="AM168" s="9" t="s">
        <v>163</v>
      </c>
    </row>
    <row r="169" spans="1:39" x14ac:dyDescent="0.2">
      <c r="A169" s="9">
        <v>424279</v>
      </c>
      <c r="B169" s="9" t="s">
        <v>1362</v>
      </c>
      <c r="H169" s="9" t="s">
        <v>167</v>
      </c>
      <c r="S169" s="9" t="s">
        <v>167</v>
      </c>
      <c r="AI169" s="9" t="s">
        <v>163</v>
      </c>
      <c r="AJ169" s="9" t="s">
        <v>163</v>
      </c>
      <c r="AK169" s="9" t="s">
        <v>163</v>
      </c>
      <c r="AL169" s="9" t="s">
        <v>163</v>
      </c>
      <c r="AM169" s="9" t="s">
        <v>163</v>
      </c>
    </row>
    <row r="170" spans="1:39" x14ac:dyDescent="0.2">
      <c r="A170" s="9">
        <v>424280</v>
      </c>
      <c r="B170" s="9" t="s">
        <v>1362</v>
      </c>
      <c r="S170" s="9" t="s">
        <v>167</v>
      </c>
      <c r="AE170" s="9" t="s">
        <v>167</v>
      </c>
      <c r="AH170" s="9" t="s">
        <v>167</v>
      </c>
      <c r="AI170" s="9" t="s">
        <v>163</v>
      </c>
      <c r="AJ170" s="9" t="s">
        <v>163</v>
      </c>
      <c r="AK170" s="9" t="s">
        <v>163</v>
      </c>
      <c r="AL170" s="9" t="s">
        <v>163</v>
      </c>
      <c r="AM170" s="9" t="s">
        <v>163</v>
      </c>
    </row>
    <row r="171" spans="1:39" x14ac:dyDescent="0.2">
      <c r="A171" s="9">
        <v>424309</v>
      </c>
      <c r="B171" s="9" t="s">
        <v>1362</v>
      </c>
      <c r="P171" s="9" t="s">
        <v>165</v>
      </c>
      <c r="AF171" s="9" t="s">
        <v>167</v>
      </c>
      <c r="AH171" s="9" t="s">
        <v>167</v>
      </c>
      <c r="AI171" s="9" t="s">
        <v>163</v>
      </c>
      <c r="AJ171" s="9" t="s">
        <v>163</v>
      </c>
      <c r="AK171" s="9" t="s">
        <v>163</v>
      </c>
      <c r="AL171" s="9" t="s">
        <v>163</v>
      </c>
      <c r="AM171" s="9" t="s">
        <v>163</v>
      </c>
    </row>
    <row r="172" spans="1:39" x14ac:dyDescent="0.2">
      <c r="A172" s="9">
        <v>424349</v>
      </c>
      <c r="B172" s="9" t="s">
        <v>1362</v>
      </c>
      <c r="R172" s="9" t="s">
        <v>163</v>
      </c>
      <c r="Y172" s="9" t="s">
        <v>167</v>
      </c>
      <c r="AE172" s="9" t="s">
        <v>163</v>
      </c>
      <c r="AI172" s="9" t="s">
        <v>163</v>
      </c>
      <c r="AJ172" s="9" t="s">
        <v>163</v>
      </c>
      <c r="AK172" s="9" t="s">
        <v>163</v>
      </c>
      <c r="AL172" s="9" t="s">
        <v>163</v>
      </c>
      <c r="AM172" s="9" t="s">
        <v>163</v>
      </c>
    </row>
    <row r="173" spans="1:39" x14ac:dyDescent="0.2">
      <c r="A173" s="9">
        <v>424360</v>
      </c>
      <c r="B173" s="9" t="s">
        <v>1362</v>
      </c>
      <c r="AF173" s="9" t="s">
        <v>167</v>
      </c>
      <c r="AG173" s="9" t="s">
        <v>165</v>
      </c>
      <c r="AI173" s="9" t="s">
        <v>163</v>
      </c>
      <c r="AJ173" s="9" t="s">
        <v>163</v>
      </c>
      <c r="AK173" s="9" t="s">
        <v>163</v>
      </c>
      <c r="AL173" s="9" t="s">
        <v>163</v>
      </c>
      <c r="AM173" s="9" t="s">
        <v>163</v>
      </c>
    </row>
    <row r="174" spans="1:39" x14ac:dyDescent="0.2">
      <c r="A174" s="9">
        <v>424439</v>
      </c>
      <c r="B174" s="9" t="s">
        <v>1362</v>
      </c>
      <c r="K174" s="9" t="s">
        <v>167</v>
      </c>
      <c r="Q174" s="9" t="s">
        <v>167</v>
      </c>
      <c r="AG174" s="9" t="s">
        <v>165</v>
      </c>
      <c r="AH174" s="9" t="s">
        <v>165</v>
      </c>
      <c r="AI174" s="9" t="s">
        <v>163</v>
      </c>
      <c r="AJ174" s="9" t="s">
        <v>163</v>
      </c>
      <c r="AK174" s="9" t="s">
        <v>163</v>
      </c>
      <c r="AL174" s="9" t="s">
        <v>163</v>
      </c>
      <c r="AM174" s="9" t="s">
        <v>163</v>
      </c>
    </row>
    <row r="175" spans="1:39" x14ac:dyDescent="0.2">
      <c r="A175" s="9">
        <v>424448</v>
      </c>
      <c r="B175" s="9" t="s">
        <v>1362</v>
      </c>
      <c r="J175" s="9" t="s">
        <v>163</v>
      </c>
      <c r="AI175" s="9" t="s">
        <v>163</v>
      </c>
      <c r="AJ175" s="9" t="s">
        <v>163</v>
      </c>
      <c r="AK175" s="9" t="s">
        <v>163</v>
      </c>
      <c r="AL175" s="9" t="s">
        <v>163</v>
      </c>
      <c r="AM175" s="9" t="s">
        <v>163</v>
      </c>
    </row>
    <row r="176" spans="1:39" x14ac:dyDescent="0.2">
      <c r="A176" s="9">
        <v>424459</v>
      </c>
      <c r="B176" s="9" t="s">
        <v>1362</v>
      </c>
      <c r="N176" s="9" t="s">
        <v>167</v>
      </c>
      <c r="AA176" s="9" t="s">
        <v>167</v>
      </c>
      <c r="AG176" s="9" t="s">
        <v>167</v>
      </c>
      <c r="AI176" s="9" t="s">
        <v>163</v>
      </c>
      <c r="AJ176" s="9" t="s">
        <v>163</v>
      </c>
      <c r="AK176" s="9" t="s">
        <v>163</v>
      </c>
      <c r="AL176" s="9" t="s">
        <v>163</v>
      </c>
      <c r="AM176" s="9" t="s">
        <v>163</v>
      </c>
    </row>
    <row r="177" spans="1:39" x14ac:dyDescent="0.2">
      <c r="A177" s="9">
        <v>424465</v>
      </c>
      <c r="B177" s="9" t="s">
        <v>1362</v>
      </c>
      <c r="R177" s="9" t="s">
        <v>163</v>
      </c>
      <c r="AI177" s="9" t="s">
        <v>163</v>
      </c>
      <c r="AJ177" s="9" t="s">
        <v>163</v>
      </c>
      <c r="AK177" s="9" t="s">
        <v>163</v>
      </c>
      <c r="AL177" s="9" t="s">
        <v>163</v>
      </c>
      <c r="AM177" s="9" t="s">
        <v>163</v>
      </c>
    </row>
    <row r="178" spans="1:39" x14ac:dyDescent="0.2">
      <c r="A178" s="9">
        <v>424490</v>
      </c>
      <c r="B178" s="9" t="s">
        <v>1362</v>
      </c>
      <c r="H178" s="9" t="s">
        <v>167</v>
      </c>
      <c r="L178" s="9" t="s">
        <v>165</v>
      </c>
      <c r="AA178" s="9" t="s">
        <v>167</v>
      </c>
      <c r="AI178" s="9" t="s">
        <v>163</v>
      </c>
      <c r="AJ178" s="9" t="s">
        <v>163</v>
      </c>
      <c r="AK178" s="9" t="s">
        <v>163</v>
      </c>
      <c r="AL178" s="9" t="s">
        <v>163</v>
      </c>
      <c r="AM178" s="9" t="s">
        <v>163</v>
      </c>
    </row>
    <row r="179" spans="1:39" x14ac:dyDescent="0.2">
      <c r="A179" s="9">
        <v>424511</v>
      </c>
      <c r="B179" s="9" t="s">
        <v>1362</v>
      </c>
      <c r="N179" s="9" t="s">
        <v>167</v>
      </c>
      <c r="P179" s="9" t="s">
        <v>167</v>
      </c>
      <c r="AG179" s="9" t="s">
        <v>167</v>
      </c>
      <c r="AI179" s="9" t="s">
        <v>163</v>
      </c>
      <c r="AK179" s="9" t="s">
        <v>163</v>
      </c>
      <c r="AL179" s="9" t="s">
        <v>163</v>
      </c>
      <c r="AM179" s="9" t="s">
        <v>163</v>
      </c>
    </row>
    <row r="180" spans="1:39" x14ac:dyDescent="0.2">
      <c r="A180" s="9">
        <v>424512</v>
      </c>
      <c r="B180" s="9" t="s">
        <v>1362</v>
      </c>
      <c r="N180" s="9" t="s">
        <v>167</v>
      </c>
      <c r="S180" s="9" t="s">
        <v>165</v>
      </c>
      <c r="AG180" s="9" t="s">
        <v>165</v>
      </c>
      <c r="AI180" s="9" t="s">
        <v>163</v>
      </c>
      <c r="AJ180" s="9" t="s">
        <v>163</v>
      </c>
      <c r="AK180" s="9" t="s">
        <v>163</v>
      </c>
      <c r="AL180" s="9" t="s">
        <v>163</v>
      </c>
      <c r="AM180" s="9" t="s">
        <v>163</v>
      </c>
    </row>
    <row r="181" spans="1:39" x14ac:dyDescent="0.2">
      <c r="A181" s="9">
        <v>424526</v>
      </c>
      <c r="B181" s="9" t="s">
        <v>1362</v>
      </c>
      <c r="S181" s="9" t="s">
        <v>165</v>
      </c>
      <c r="AF181" s="9" t="s">
        <v>167</v>
      </c>
      <c r="AI181" s="9" t="s">
        <v>163</v>
      </c>
      <c r="AJ181" s="9" t="s">
        <v>163</v>
      </c>
      <c r="AK181" s="9" t="s">
        <v>163</v>
      </c>
      <c r="AL181" s="9" t="s">
        <v>163</v>
      </c>
      <c r="AM181" s="9" t="s">
        <v>163</v>
      </c>
    </row>
    <row r="182" spans="1:39" x14ac:dyDescent="0.2">
      <c r="A182" s="9">
        <v>424582</v>
      </c>
      <c r="B182" s="9" t="s">
        <v>1362</v>
      </c>
      <c r="AI182" s="9" t="s">
        <v>163</v>
      </c>
      <c r="AJ182" s="9" t="s">
        <v>163</v>
      </c>
      <c r="AK182" s="9" t="s">
        <v>163</v>
      </c>
      <c r="AL182" s="9" t="s">
        <v>163</v>
      </c>
      <c r="AM182" s="9" t="s">
        <v>163</v>
      </c>
    </row>
    <row r="183" spans="1:39" x14ac:dyDescent="0.2">
      <c r="A183" s="9">
        <v>424590</v>
      </c>
      <c r="B183" s="9" t="s">
        <v>1362</v>
      </c>
      <c r="D183" s="9" t="s">
        <v>165</v>
      </c>
      <c r="J183" s="9" t="s">
        <v>165</v>
      </c>
      <c r="AI183" s="9" t="s">
        <v>163</v>
      </c>
      <c r="AJ183" s="9" t="s">
        <v>163</v>
      </c>
      <c r="AK183" s="9" t="s">
        <v>163</v>
      </c>
      <c r="AL183" s="9" t="s">
        <v>163</v>
      </c>
      <c r="AM183" s="9" t="s">
        <v>163</v>
      </c>
    </row>
    <row r="184" spans="1:39" x14ac:dyDescent="0.2">
      <c r="A184" s="9">
        <v>424600</v>
      </c>
      <c r="B184" s="9" t="s">
        <v>1362</v>
      </c>
      <c r="AI184" s="9" t="s">
        <v>163</v>
      </c>
      <c r="AJ184" s="9" t="s">
        <v>163</v>
      </c>
      <c r="AK184" s="9" t="s">
        <v>163</v>
      </c>
      <c r="AL184" s="9" t="s">
        <v>163</v>
      </c>
      <c r="AM184" s="9" t="s">
        <v>163</v>
      </c>
    </row>
    <row r="185" spans="1:39" x14ac:dyDescent="0.2">
      <c r="A185" s="9">
        <v>424605</v>
      </c>
      <c r="B185" s="9" t="s">
        <v>1362</v>
      </c>
      <c r="V185" s="9" t="s">
        <v>167</v>
      </c>
      <c r="AI185" s="9" t="s">
        <v>163</v>
      </c>
      <c r="AJ185" s="9" t="s">
        <v>163</v>
      </c>
      <c r="AK185" s="9" t="s">
        <v>163</v>
      </c>
      <c r="AL185" s="9" t="s">
        <v>163</v>
      </c>
      <c r="AM185" s="9" t="s">
        <v>163</v>
      </c>
    </row>
    <row r="186" spans="1:39" x14ac:dyDescent="0.2">
      <c r="A186" s="9">
        <v>424626</v>
      </c>
      <c r="B186" s="9" t="s">
        <v>1362</v>
      </c>
      <c r="V186" s="9" t="s">
        <v>163</v>
      </c>
      <c r="AI186" s="9" t="s">
        <v>163</v>
      </c>
      <c r="AJ186" s="9" t="s">
        <v>163</v>
      </c>
      <c r="AK186" s="9" t="s">
        <v>163</v>
      </c>
      <c r="AL186" s="9" t="s">
        <v>163</v>
      </c>
      <c r="AM186" s="9" t="s">
        <v>163</v>
      </c>
    </row>
    <row r="187" spans="1:39" x14ac:dyDescent="0.2">
      <c r="A187" s="9">
        <v>424629</v>
      </c>
      <c r="B187" s="9" t="s">
        <v>1362</v>
      </c>
      <c r="AI187" s="9" t="s">
        <v>163</v>
      </c>
      <c r="AJ187" s="9" t="s">
        <v>163</v>
      </c>
      <c r="AK187" s="9" t="s">
        <v>163</v>
      </c>
      <c r="AL187" s="9" t="s">
        <v>163</v>
      </c>
      <c r="AM187" s="9" t="s">
        <v>163</v>
      </c>
    </row>
    <row r="188" spans="1:39" x14ac:dyDescent="0.2">
      <c r="A188" s="9">
        <v>424692</v>
      </c>
      <c r="B188" s="9" t="s">
        <v>1362</v>
      </c>
      <c r="S188" s="9" t="s">
        <v>167</v>
      </c>
      <c r="Y188" s="9" t="s">
        <v>167</v>
      </c>
      <c r="AA188" s="9" t="s">
        <v>167</v>
      </c>
      <c r="AI188" s="9" t="s">
        <v>163</v>
      </c>
      <c r="AJ188" s="9" t="s">
        <v>163</v>
      </c>
      <c r="AK188" s="9" t="s">
        <v>163</v>
      </c>
      <c r="AL188" s="9" t="s">
        <v>163</v>
      </c>
      <c r="AM188" s="9" t="s">
        <v>163</v>
      </c>
    </row>
    <row r="189" spans="1:39" x14ac:dyDescent="0.2">
      <c r="A189" s="9">
        <v>424704</v>
      </c>
      <c r="B189" s="9" t="s">
        <v>1362</v>
      </c>
      <c r="Q189" s="9" t="s">
        <v>167</v>
      </c>
      <c r="U189" s="9" t="s">
        <v>165</v>
      </c>
      <c r="AI189" s="9" t="s">
        <v>163</v>
      </c>
      <c r="AJ189" s="9" t="s">
        <v>163</v>
      </c>
      <c r="AK189" s="9" t="s">
        <v>163</v>
      </c>
      <c r="AL189" s="9" t="s">
        <v>163</v>
      </c>
      <c r="AM189" s="9" t="s">
        <v>163</v>
      </c>
    </row>
    <row r="190" spans="1:39" x14ac:dyDescent="0.2">
      <c r="A190" s="9">
        <v>424721</v>
      </c>
      <c r="B190" s="9" t="s">
        <v>1362</v>
      </c>
      <c r="L190" s="9" t="s">
        <v>165</v>
      </c>
      <c r="R190" s="9" t="s">
        <v>165</v>
      </c>
      <c r="Y190" s="9" t="s">
        <v>167</v>
      </c>
      <c r="AE190" s="9" t="s">
        <v>163</v>
      </c>
      <c r="AI190" s="9" t="s">
        <v>163</v>
      </c>
      <c r="AJ190" s="9" t="s">
        <v>163</v>
      </c>
      <c r="AK190" s="9" t="s">
        <v>163</v>
      </c>
      <c r="AL190" s="9" t="s">
        <v>163</v>
      </c>
      <c r="AM190" s="9" t="s">
        <v>163</v>
      </c>
    </row>
    <row r="191" spans="1:39" x14ac:dyDescent="0.2">
      <c r="A191" s="9">
        <v>424727</v>
      </c>
      <c r="B191" s="9" t="s">
        <v>1362</v>
      </c>
      <c r="R191" s="9" t="s">
        <v>165</v>
      </c>
      <c r="AI191" s="9" t="s">
        <v>163</v>
      </c>
      <c r="AJ191" s="9" t="s">
        <v>163</v>
      </c>
      <c r="AK191" s="9" t="s">
        <v>163</v>
      </c>
      <c r="AL191" s="9" t="s">
        <v>163</v>
      </c>
      <c r="AM191" s="9" t="s">
        <v>163</v>
      </c>
    </row>
    <row r="192" spans="1:39" x14ac:dyDescent="0.2">
      <c r="A192" s="9">
        <v>424729</v>
      </c>
      <c r="B192" s="9" t="s">
        <v>1362</v>
      </c>
      <c r="N192" s="9" t="s">
        <v>167</v>
      </c>
      <c r="AA192" s="9" t="s">
        <v>167</v>
      </c>
      <c r="AC192" s="9" t="s">
        <v>167</v>
      </c>
      <c r="AH192" s="9" t="s">
        <v>167</v>
      </c>
      <c r="AI192" s="9" t="s">
        <v>163</v>
      </c>
      <c r="AJ192" s="9" t="s">
        <v>163</v>
      </c>
      <c r="AK192" s="9" t="s">
        <v>163</v>
      </c>
      <c r="AL192" s="9" t="s">
        <v>163</v>
      </c>
      <c r="AM192" s="9" t="s">
        <v>163</v>
      </c>
    </row>
    <row r="193" spans="1:39" x14ac:dyDescent="0.2">
      <c r="A193" s="9">
        <v>424755</v>
      </c>
      <c r="B193" s="9" t="s">
        <v>1362</v>
      </c>
      <c r="AI193" s="9" t="s">
        <v>163</v>
      </c>
      <c r="AJ193" s="9" t="s">
        <v>163</v>
      </c>
      <c r="AK193" s="9" t="s">
        <v>163</v>
      </c>
      <c r="AL193" s="9" t="s">
        <v>163</v>
      </c>
      <c r="AM193" s="9" t="s">
        <v>163</v>
      </c>
    </row>
    <row r="194" spans="1:39" x14ac:dyDescent="0.2">
      <c r="A194" s="9">
        <v>424779</v>
      </c>
      <c r="B194" s="9" t="s">
        <v>1362</v>
      </c>
      <c r="Y194" s="9" t="s">
        <v>167</v>
      </c>
      <c r="AF194" s="9" t="s">
        <v>167</v>
      </c>
      <c r="AG194" s="9" t="s">
        <v>165</v>
      </c>
      <c r="AH194" s="9" t="s">
        <v>167</v>
      </c>
      <c r="AI194" s="9" t="s">
        <v>163</v>
      </c>
      <c r="AJ194" s="9" t="s">
        <v>163</v>
      </c>
      <c r="AK194" s="9" t="s">
        <v>163</v>
      </c>
      <c r="AL194" s="9" t="s">
        <v>163</v>
      </c>
      <c r="AM194" s="9" t="s">
        <v>163</v>
      </c>
    </row>
    <row r="195" spans="1:39" x14ac:dyDescent="0.2">
      <c r="A195" s="9">
        <v>424812</v>
      </c>
      <c r="B195" s="9" t="s">
        <v>1362</v>
      </c>
      <c r="U195" s="9" t="s">
        <v>163</v>
      </c>
      <c r="AF195" s="9" t="s">
        <v>163</v>
      </c>
      <c r="AI195" s="9" t="s">
        <v>163</v>
      </c>
      <c r="AJ195" s="9" t="s">
        <v>163</v>
      </c>
      <c r="AK195" s="9" t="s">
        <v>163</v>
      </c>
      <c r="AL195" s="9" t="s">
        <v>163</v>
      </c>
      <c r="AM195" s="9" t="s">
        <v>163</v>
      </c>
    </row>
    <row r="196" spans="1:39" x14ac:dyDescent="0.2">
      <c r="A196" s="9">
        <v>424827</v>
      </c>
      <c r="B196" s="9" t="s">
        <v>1362</v>
      </c>
      <c r="R196" s="9" t="s">
        <v>167</v>
      </c>
      <c r="AG196" s="9" t="s">
        <v>167</v>
      </c>
      <c r="AI196" s="9" t="s">
        <v>163</v>
      </c>
      <c r="AJ196" s="9" t="s">
        <v>163</v>
      </c>
      <c r="AK196" s="9" t="s">
        <v>163</v>
      </c>
      <c r="AL196" s="9" t="s">
        <v>163</v>
      </c>
      <c r="AM196" s="9" t="s">
        <v>163</v>
      </c>
    </row>
    <row r="197" spans="1:39" x14ac:dyDescent="0.2">
      <c r="A197" s="9">
        <v>424850</v>
      </c>
      <c r="B197" s="9" t="s">
        <v>1362</v>
      </c>
      <c r="L197" s="9" t="s">
        <v>163</v>
      </c>
      <c r="Y197" s="9" t="s">
        <v>165</v>
      </c>
      <c r="AA197" s="9" t="s">
        <v>167</v>
      </c>
      <c r="AD197" s="9" t="s">
        <v>167</v>
      </c>
      <c r="AI197" s="9" t="s">
        <v>163</v>
      </c>
      <c r="AJ197" s="9" t="s">
        <v>163</v>
      </c>
      <c r="AK197" s="9" t="s">
        <v>163</v>
      </c>
      <c r="AL197" s="9" t="s">
        <v>163</v>
      </c>
      <c r="AM197" s="9" t="s">
        <v>163</v>
      </c>
    </row>
    <row r="198" spans="1:39" x14ac:dyDescent="0.2">
      <c r="A198" s="9">
        <v>424902</v>
      </c>
      <c r="B198" s="9" t="s">
        <v>1362</v>
      </c>
      <c r="AD198" s="9" t="s">
        <v>165</v>
      </c>
      <c r="AF198" s="9" t="s">
        <v>165</v>
      </c>
      <c r="AG198" s="9" t="s">
        <v>165</v>
      </c>
      <c r="AH198" s="9" t="s">
        <v>165</v>
      </c>
      <c r="AI198" s="9" t="s">
        <v>163</v>
      </c>
      <c r="AJ198" s="9" t="s">
        <v>163</v>
      </c>
      <c r="AK198" s="9" t="s">
        <v>163</v>
      </c>
      <c r="AL198" s="9" t="s">
        <v>163</v>
      </c>
      <c r="AM198" s="9" t="s">
        <v>163</v>
      </c>
    </row>
    <row r="199" spans="1:39" x14ac:dyDescent="0.2">
      <c r="A199" s="9">
        <v>424919</v>
      </c>
      <c r="B199" s="9" t="s">
        <v>1362</v>
      </c>
      <c r="N199" s="9" t="s">
        <v>167</v>
      </c>
      <c r="W199" s="9" t="s">
        <v>167</v>
      </c>
      <c r="AH199" s="9" t="s">
        <v>165</v>
      </c>
      <c r="AI199" s="9" t="s">
        <v>163</v>
      </c>
      <c r="AJ199" s="9" t="s">
        <v>163</v>
      </c>
      <c r="AK199" s="9" t="s">
        <v>163</v>
      </c>
      <c r="AL199" s="9" t="s">
        <v>163</v>
      </c>
      <c r="AM199" s="9" t="s">
        <v>163</v>
      </c>
    </row>
    <row r="200" spans="1:39" x14ac:dyDescent="0.2">
      <c r="A200" s="9">
        <v>424933</v>
      </c>
      <c r="B200" s="9" t="s">
        <v>1362</v>
      </c>
      <c r="AA200" s="9" t="s">
        <v>167</v>
      </c>
      <c r="AF200" s="9" t="s">
        <v>163</v>
      </c>
      <c r="AG200" s="9" t="s">
        <v>163</v>
      </c>
      <c r="AH200" s="9" t="s">
        <v>165</v>
      </c>
      <c r="AI200" s="9" t="s">
        <v>163</v>
      </c>
      <c r="AJ200" s="9" t="s">
        <v>163</v>
      </c>
      <c r="AK200" s="9" t="s">
        <v>163</v>
      </c>
      <c r="AL200" s="9" t="s">
        <v>163</v>
      </c>
      <c r="AM200" s="9" t="s">
        <v>163</v>
      </c>
    </row>
    <row r="201" spans="1:39" x14ac:dyDescent="0.2">
      <c r="A201" s="9">
        <v>424947</v>
      </c>
      <c r="B201" s="9" t="s">
        <v>1362</v>
      </c>
      <c r="AH201" s="9" t="s">
        <v>165</v>
      </c>
      <c r="AI201" s="9" t="s">
        <v>163</v>
      </c>
      <c r="AJ201" s="9" t="s">
        <v>163</v>
      </c>
      <c r="AK201" s="9" t="s">
        <v>163</v>
      </c>
      <c r="AL201" s="9" t="s">
        <v>163</v>
      </c>
      <c r="AM201" s="9" t="s">
        <v>163</v>
      </c>
    </row>
    <row r="202" spans="1:39" x14ac:dyDescent="0.2">
      <c r="A202" s="9">
        <v>424969</v>
      </c>
      <c r="B202" s="9" t="s">
        <v>1362</v>
      </c>
      <c r="Q202" s="9" t="s">
        <v>167</v>
      </c>
      <c r="Y202" s="9" t="s">
        <v>167</v>
      </c>
      <c r="AF202" s="9" t="s">
        <v>167</v>
      </c>
      <c r="AG202" s="9" t="s">
        <v>167</v>
      </c>
      <c r="AI202" s="9" t="s">
        <v>163</v>
      </c>
      <c r="AJ202" s="9" t="s">
        <v>163</v>
      </c>
      <c r="AK202" s="9" t="s">
        <v>163</v>
      </c>
      <c r="AL202" s="9" t="s">
        <v>163</v>
      </c>
      <c r="AM202" s="9" t="s">
        <v>163</v>
      </c>
    </row>
    <row r="203" spans="1:39" x14ac:dyDescent="0.2">
      <c r="A203" s="9">
        <v>424970</v>
      </c>
      <c r="B203" s="9" t="s">
        <v>1362</v>
      </c>
      <c r="O203" s="9" t="s">
        <v>167</v>
      </c>
      <c r="AA203" s="9" t="s">
        <v>167</v>
      </c>
      <c r="AD203" s="9" t="s">
        <v>165</v>
      </c>
      <c r="AG203" s="9" t="s">
        <v>165</v>
      </c>
      <c r="AI203" s="9" t="s">
        <v>163</v>
      </c>
      <c r="AJ203" s="9" t="s">
        <v>163</v>
      </c>
      <c r="AK203" s="9" t="s">
        <v>163</v>
      </c>
      <c r="AL203" s="9" t="s">
        <v>163</v>
      </c>
      <c r="AM203" s="9" t="s">
        <v>163</v>
      </c>
    </row>
    <row r="204" spans="1:39" x14ac:dyDescent="0.2">
      <c r="A204" s="9">
        <v>425010</v>
      </c>
      <c r="B204" s="9" t="s">
        <v>1362</v>
      </c>
      <c r="AE204" s="9" t="s">
        <v>163</v>
      </c>
      <c r="AG204" s="9" t="s">
        <v>163</v>
      </c>
      <c r="AH204" s="9" t="s">
        <v>163</v>
      </c>
      <c r="AI204" s="9" t="s">
        <v>163</v>
      </c>
      <c r="AJ204" s="9" t="s">
        <v>163</v>
      </c>
      <c r="AK204" s="9" t="s">
        <v>163</v>
      </c>
      <c r="AL204" s="9" t="s">
        <v>163</v>
      </c>
      <c r="AM204" s="9" t="s">
        <v>163</v>
      </c>
    </row>
    <row r="205" spans="1:39" x14ac:dyDescent="0.2">
      <c r="A205" s="9">
        <v>425012</v>
      </c>
      <c r="B205" s="9" t="s">
        <v>1362</v>
      </c>
      <c r="W205" s="9" t="s">
        <v>167</v>
      </c>
      <c r="AD205" s="9" t="s">
        <v>163</v>
      </c>
      <c r="AE205" s="9" t="s">
        <v>163</v>
      </c>
      <c r="AI205" s="9" t="s">
        <v>163</v>
      </c>
      <c r="AJ205" s="9" t="s">
        <v>163</v>
      </c>
      <c r="AK205" s="9" t="s">
        <v>163</v>
      </c>
      <c r="AL205" s="9" t="s">
        <v>163</v>
      </c>
      <c r="AM205" s="9" t="s">
        <v>163</v>
      </c>
    </row>
    <row r="206" spans="1:39" x14ac:dyDescent="0.2">
      <c r="A206" s="9">
        <v>425031</v>
      </c>
      <c r="B206" s="9" t="s">
        <v>1362</v>
      </c>
      <c r="R206" s="9" t="s">
        <v>167</v>
      </c>
      <c r="Y206" s="9" t="s">
        <v>167</v>
      </c>
      <c r="AA206" s="9" t="s">
        <v>167</v>
      </c>
      <c r="AD206" s="9" t="s">
        <v>167</v>
      </c>
      <c r="AI206" s="9" t="s">
        <v>163</v>
      </c>
      <c r="AJ206" s="9" t="s">
        <v>163</v>
      </c>
      <c r="AK206" s="9" t="s">
        <v>163</v>
      </c>
      <c r="AL206" s="9" t="s">
        <v>163</v>
      </c>
      <c r="AM206" s="9" t="s">
        <v>163</v>
      </c>
    </row>
    <row r="207" spans="1:39" x14ac:dyDescent="0.2">
      <c r="A207" s="9">
        <v>425076</v>
      </c>
      <c r="B207" s="9" t="s">
        <v>1362</v>
      </c>
      <c r="AG207" s="9" t="s">
        <v>165</v>
      </c>
      <c r="AI207" s="9" t="s">
        <v>163</v>
      </c>
      <c r="AJ207" s="9" t="s">
        <v>163</v>
      </c>
      <c r="AK207" s="9" t="s">
        <v>163</v>
      </c>
      <c r="AL207" s="9" t="s">
        <v>163</v>
      </c>
      <c r="AM207" s="9" t="s">
        <v>163</v>
      </c>
    </row>
    <row r="208" spans="1:39" x14ac:dyDescent="0.2">
      <c r="A208" s="9">
        <v>425077</v>
      </c>
      <c r="B208" s="9" t="s">
        <v>1362</v>
      </c>
      <c r="W208" s="9" t="s">
        <v>165</v>
      </c>
      <c r="Y208" s="9" t="s">
        <v>167</v>
      </c>
      <c r="AF208" s="9" t="s">
        <v>167</v>
      </c>
      <c r="AI208" s="9" t="s">
        <v>163</v>
      </c>
      <c r="AJ208" s="9" t="s">
        <v>163</v>
      </c>
      <c r="AK208" s="9" t="s">
        <v>163</v>
      </c>
      <c r="AL208" s="9" t="s">
        <v>163</v>
      </c>
      <c r="AM208" s="9" t="s">
        <v>163</v>
      </c>
    </row>
    <row r="209" spans="1:39" x14ac:dyDescent="0.2">
      <c r="A209" s="9">
        <v>425158</v>
      </c>
      <c r="B209" s="9" t="s">
        <v>1362</v>
      </c>
      <c r="G209" s="9" t="s">
        <v>167</v>
      </c>
      <c r="AA209" s="9" t="s">
        <v>167</v>
      </c>
      <c r="AF209" s="9" t="s">
        <v>167</v>
      </c>
      <c r="AG209" s="9" t="s">
        <v>165</v>
      </c>
      <c r="AI209" s="9" t="s">
        <v>163</v>
      </c>
      <c r="AJ209" s="9" t="s">
        <v>163</v>
      </c>
      <c r="AK209" s="9" t="s">
        <v>163</v>
      </c>
      <c r="AL209" s="9" t="s">
        <v>163</v>
      </c>
      <c r="AM209" s="9" t="s">
        <v>163</v>
      </c>
    </row>
    <row r="210" spans="1:39" x14ac:dyDescent="0.2">
      <c r="A210" s="9">
        <v>425177</v>
      </c>
      <c r="B210" s="9" t="s">
        <v>1362</v>
      </c>
      <c r="K210" s="9" t="s">
        <v>167</v>
      </c>
      <c r="Y210" s="9" t="s">
        <v>167</v>
      </c>
      <c r="AD210" s="9" t="s">
        <v>165</v>
      </c>
      <c r="AH210" s="9" t="s">
        <v>167</v>
      </c>
      <c r="AI210" s="9" t="s">
        <v>163</v>
      </c>
      <c r="AJ210" s="9" t="s">
        <v>163</v>
      </c>
      <c r="AK210" s="9" t="s">
        <v>163</v>
      </c>
      <c r="AL210" s="9" t="s">
        <v>163</v>
      </c>
      <c r="AM210" s="9" t="s">
        <v>163</v>
      </c>
    </row>
    <row r="211" spans="1:39" x14ac:dyDescent="0.2">
      <c r="A211" s="9">
        <v>425180</v>
      </c>
      <c r="B211" s="9" t="s">
        <v>1362</v>
      </c>
      <c r="AA211" s="9" t="s">
        <v>167</v>
      </c>
      <c r="AH211" s="9" t="s">
        <v>167</v>
      </c>
      <c r="AI211" s="9" t="s">
        <v>163</v>
      </c>
      <c r="AJ211" s="9" t="s">
        <v>163</v>
      </c>
      <c r="AK211" s="9" t="s">
        <v>163</v>
      </c>
      <c r="AL211" s="9" t="s">
        <v>163</v>
      </c>
      <c r="AM211" s="9" t="s">
        <v>163</v>
      </c>
    </row>
    <row r="212" spans="1:39" x14ac:dyDescent="0.2">
      <c r="A212" s="9">
        <v>425181</v>
      </c>
      <c r="B212" s="9" t="s">
        <v>1362</v>
      </c>
      <c r="K212" s="9" t="s">
        <v>167</v>
      </c>
      <c r="AA212" s="9" t="s">
        <v>167</v>
      </c>
      <c r="AI212" s="9" t="s">
        <v>163</v>
      </c>
      <c r="AJ212" s="9" t="s">
        <v>163</v>
      </c>
      <c r="AK212" s="9" t="s">
        <v>163</v>
      </c>
      <c r="AL212" s="9" t="s">
        <v>163</v>
      </c>
      <c r="AM212" s="9" t="s">
        <v>163</v>
      </c>
    </row>
    <row r="213" spans="1:39" x14ac:dyDescent="0.2">
      <c r="A213" s="9">
        <v>425182</v>
      </c>
      <c r="B213" s="9" t="s">
        <v>1362</v>
      </c>
      <c r="N213" s="9" t="s">
        <v>167</v>
      </c>
      <c r="AD213" s="9" t="s">
        <v>165</v>
      </c>
      <c r="AG213" s="9" t="s">
        <v>165</v>
      </c>
      <c r="AI213" s="9" t="s">
        <v>163</v>
      </c>
      <c r="AJ213" s="9" t="s">
        <v>163</v>
      </c>
      <c r="AK213" s="9" t="s">
        <v>163</v>
      </c>
      <c r="AL213" s="9" t="s">
        <v>163</v>
      </c>
      <c r="AM213" s="9" t="s">
        <v>163</v>
      </c>
    </row>
    <row r="214" spans="1:39" x14ac:dyDescent="0.2">
      <c r="A214" s="9">
        <v>425197</v>
      </c>
      <c r="B214" s="9" t="s">
        <v>1362</v>
      </c>
      <c r="V214" s="9" t="s">
        <v>167</v>
      </c>
      <c r="AG214" s="9" t="s">
        <v>163</v>
      </c>
      <c r="AH214" s="9" t="s">
        <v>165</v>
      </c>
      <c r="AI214" s="9" t="s">
        <v>163</v>
      </c>
      <c r="AJ214" s="9" t="s">
        <v>163</v>
      </c>
      <c r="AK214" s="9" t="s">
        <v>163</v>
      </c>
      <c r="AL214" s="9" t="s">
        <v>163</v>
      </c>
      <c r="AM214" s="9" t="s">
        <v>163</v>
      </c>
    </row>
    <row r="215" spans="1:39" x14ac:dyDescent="0.2">
      <c r="A215" s="9">
        <v>425200</v>
      </c>
      <c r="B215" s="9" t="s">
        <v>1362</v>
      </c>
      <c r="Y215" s="9" t="s">
        <v>167</v>
      </c>
      <c r="AA215" s="9" t="s">
        <v>167</v>
      </c>
      <c r="AF215" s="9" t="s">
        <v>165</v>
      </c>
      <c r="AG215" s="9" t="s">
        <v>165</v>
      </c>
      <c r="AI215" s="9" t="s">
        <v>163</v>
      </c>
      <c r="AJ215" s="9" t="s">
        <v>163</v>
      </c>
      <c r="AK215" s="9" t="s">
        <v>163</v>
      </c>
      <c r="AL215" s="9" t="s">
        <v>163</v>
      </c>
      <c r="AM215" s="9" t="s">
        <v>163</v>
      </c>
    </row>
    <row r="216" spans="1:39" x14ac:dyDescent="0.2">
      <c r="A216" s="9">
        <v>425302</v>
      </c>
      <c r="B216" s="9" t="s">
        <v>1362</v>
      </c>
      <c r="Y216" s="9" t="s">
        <v>167</v>
      </c>
      <c r="AA216" s="9" t="s">
        <v>167</v>
      </c>
      <c r="AE216" s="9" t="s">
        <v>165</v>
      </c>
      <c r="AF216" s="9" t="s">
        <v>167</v>
      </c>
      <c r="AI216" s="9" t="s">
        <v>163</v>
      </c>
      <c r="AJ216" s="9" t="s">
        <v>163</v>
      </c>
      <c r="AK216" s="9" t="s">
        <v>163</v>
      </c>
      <c r="AL216" s="9" t="s">
        <v>163</v>
      </c>
      <c r="AM216" s="9" t="s">
        <v>163</v>
      </c>
    </row>
    <row r="217" spans="1:39" x14ac:dyDescent="0.2">
      <c r="A217" s="9">
        <v>425363</v>
      </c>
      <c r="B217" s="9" t="s">
        <v>1362</v>
      </c>
      <c r="L217" s="9" t="s">
        <v>167</v>
      </c>
      <c r="Y217" s="9" t="s">
        <v>167</v>
      </c>
      <c r="AD217" s="9" t="s">
        <v>167</v>
      </c>
      <c r="AE217" s="9" t="s">
        <v>167</v>
      </c>
      <c r="AI217" s="9" t="s">
        <v>163</v>
      </c>
      <c r="AJ217" s="9" t="s">
        <v>163</v>
      </c>
      <c r="AK217" s="9" t="s">
        <v>163</v>
      </c>
      <c r="AL217" s="9" t="s">
        <v>163</v>
      </c>
      <c r="AM217" s="9" t="s">
        <v>163</v>
      </c>
    </row>
    <row r="218" spans="1:39" x14ac:dyDescent="0.2">
      <c r="A218" s="9">
        <v>425374</v>
      </c>
      <c r="B218" s="9" t="s">
        <v>1362</v>
      </c>
      <c r="S218" s="9" t="s">
        <v>165</v>
      </c>
      <c r="U218" s="9" t="s">
        <v>163</v>
      </c>
      <c r="AI218" s="9" t="s">
        <v>163</v>
      </c>
      <c r="AJ218" s="9" t="s">
        <v>163</v>
      </c>
      <c r="AK218" s="9" t="s">
        <v>163</v>
      </c>
      <c r="AL218" s="9" t="s">
        <v>163</v>
      </c>
      <c r="AM218" s="9" t="s">
        <v>163</v>
      </c>
    </row>
    <row r="219" spans="1:39" x14ac:dyDescent="0.2">
      <c r="A219" s="9">
        <v>425383</v>
      </c>
      <c r="B219" s="9" t="s">
        <v>1362</v>
      </c>
      <c r="AA219" s="9" t="s">
        <v>167</v>
      </c>
      <c r="AE219" s="9" t="s">
        <v>165</v>
      </c>
      <c r="AI219" s="9" t="s">
        <v>163</v>
      </c>
      <c r="AJ219" s="9" t="s">
        <v>163</v>
      </c>
      <c r="AK219" s="9" t="s">
        <v>163</v>
      </c>
      <c r="AL219" s="9" t="s">
        <v>163</v>
      </c>
      <c r="AM219" s="9" t="s">
        <v>163</v>
      </c>
    </row>
    <row r="220" spans="1:39" x14ac:dyDescent="0.2">
      <c r="A220" s="9">
        <v>425385</v>
      </c>
      <c r="B220" s="9" t="s">
        <v>1362</v>
      </c>
      <c r="R220" s="9" t="s">
        <v>167</v>
      </c>
      <c r="AI220" s="9" t="s">
        <v>163</v>
      </c>
      <c r="AJ220" s="9" t="s">
        <v>163</v>
      </c>
      <c r="AK220" s="9" t="s">
        <v>163</v>
      </c>
      <c r="AL220" s="9" t="s">
        <v>163</v>
      </c>
      <c r="AM220" s="9" t="s">
        <v>163</v>
      </c>
    </row>
    <row r="221" spans="1:39" x14ac:dyDescent="0.2">
      <c r="A221" s="9">
        <v>425387</v>
      </c>
      <c r="B221" s="9" t="s">
        <v>1362</v>
      </c>
      <c r="K221" s="9" t="s">
        <v>167</v>
      </c>
      <c r="V221" s="9" t="s">
        <v>167</v>
      </c>
      <c r="Y221" s="9" t="s">
        <v>165</v>
      </c>
      <c r="AA221" s="9" t="s">
        <v>165</v>
      </c>
      <c r="AI221" s="9" t="s">
        <v>163</v>
      </c>
      <c r="AJ221" s="9" t="s">
        <v>163</v>
      </c>
      <c r="AK221" s="9" t="s">
        <v>163</v>
      </c>
      <c r="AL221" s="9" t="s">
        <v>163</v>
      </c>
      <c r="AM221" s="9" t="s">
        <v>163</v>
      </c>
    </row>
    <row r="222" spans="1:39" x14ac:dyDescent="0.2">
      <c r="A222" s="9">
        <v>425400</v>
      </c>
      <c r="B222" s="9" t="s">
        <v>1362</v>
      </c>
      <c r="Y222" s="9" t="s">
        <v>165</v>
      </c>
      <c r="AA222" s="9" t="s">
        <v>167</v>
      </c>
      <c r="AD222" s="9" t="s">
        <v>163</v>
      </c>
      <c r="AF222" s="9" t="s">
        <v>163</v>
      </c>
      <c r="AI222" s="9" t="s">
        <v>163</v>
      </c>
      <c r="AJ222" s="9" t="s">
        <v>163</v>
      </c>
      <c r="AK222" s="9" t="s">
        <v>163</v>
      </c>
      <c r="AL222" s="9" t="s">
        <v>163</v>
      </c>
      <c r="AM222" s="9" t="s">
        <v>163</v>
      </c>
    </row>
    <row r="223" spans="1:39" x14ac:dyDescent="0.2">
      <c r="A223" s="9">
        <v>425402</v>
      </c>
      <c r="B223" s="9" t="s">
        <v>1362</v>
      </c>
      <c r="H223" s="9" t="s">
        <v>167</v>
      </c>
      <c r="S223" s="9" t="s">
        <v>167</v>
      </c>
      <c r="AE223" s="9" t="s">
        <v>167</v>
      </c>
      <c r="AI223" s="9" t="s">
        <v>163</v>
      </c>
      <c r="AJ223" s="9" t="s">
        <v>163</v>
      </c>
      <c r="AK223" s="9" t="s">
        <v>163</v>
      </c>
      <c r="AL223" s="9" t="s">
        <v>163</v>
      </c>
      <c r="AM223" s="9" t="s">
        <v>163</v>
      </c>
    </row>
    <row r="224" spans="1:39" x14ac:dyDescent="0.2">
      <c r="A224" s="9">
        <v>425436</v>
      </c>
      <c r="B224" s="9" t="s">
        <v>1362</v>
      </c>
      <c r="R224" s="9" t="s">
        <v>163</v>
      </c>
      <c r="AA224" s="9" t="s">
        <v>167</v>
      </c>
      <c r="AD224" s="9" t="s">
        <v>167</v>
      </c>
      <c r="AE224" s="9" t="s">
        <v>163</v>
      </c>
      <c r="AI224" s="9" t="s">
        <v>163</v>
      </c>
      <c r="AJ224" s="9" t="s">
        <v>163</v>
      </c>
      <c r="AK224" s="9" t="s">
        <v>163</v>
      </c>
      <c r="AL224" s="9" t="s">
        <v>163</v>
      </c>
      <c r="AM224" s="9" t="s">
        <v>163</v>
      </c>
    </row>
    <row r="225" spans="1:39" x14ac:dyDescent="0.2">
      <c r="A225" s="9">
        <v>425471</v>
      </c>
      <c r="B225" s="9" t="s">
        <v>1362</v>
      </c>
      <c r="K225" s="9" t="s">
        <v>167</v>
      </c>
      <c r="AH225" s="9" t="s">
        <v>167</v>
      </c>
      <c r="AI225" s="9" t="s">
        <v>163</v>
      </c>
      <c r="AJ225" s="9" t="s">
        <v>163</v>
      </c>
      <c r="AK225" s="9" t="s">
        <v>163</v>
      </c>
      <c r="AL225" s="9" t="s">
        <v>163</v>
      </c>
      <c r="AM225" s="9" t="s">
        <v>163</v>
      </c>
    </row>
    <row r="226" spans="1:39" x14ac:dyDescent="0.2">
      <c r="A226" s="9">
        <v>425484</v>
      </c>
      <c r="B226" s="9" t="s">
        <v>1362</v>
      </c>
      <c r="AI226" s="9" t="s">
        <v>163</v>
      </c>
      <c r="AJ226" s="9" t="s">
        <v>163</v>
      </c>
      <c r="AK226" s="9" t="s">
        <v>163</v>
      </c>
      <c r="AL226" s="9" t="s">
        <v>163</v>
      </c>
      <c r="AM226" s="9" t="s">
        <v>163</v>
      </c>
    </row>
    <row r="227" spans="1:39" x14ac:dyDescent="0.2">
      <c r="A227" s="9">
        <v>425491</v>
      </c>
      <c r="B227" s="9" t="s">
        <v>1362</v>
      </c>
      <c r="AI227" s="9" t="s">
        <v>163</v>
      </c>
      <c r="AJ227" s="9" t="s">
        <v>163</v>
      </c>
      <c r="AK227" s="9" t="s">
        <v>163</v>
      </c>
      <c r="AL227" s="9" t="s">
        <v>163</v>
      </c>
      <c r="AM227" s="9" t="s">
        <v>163</v>
      </c>
    </row>
    <row r="228" spans="1:39" x14ac:dyDescent="0.2">
      <c r="A228" s="9">
        <v>425496</v>
      </c>
      <c r="B228" s="9" t="s">
        <v>1362</v>
      </c>
      <c r="AI228" s="9" t="s">
        <v>163</v>
      </c>
      <c r="AJ228" s="9" t="s">
        <v>163</v>
      </c>
      <c r="AK228" s="9" t="s">
        <v>163</v>
      </c>
      <c r="AL228" s="9" t="s">
        <v>163</v>
      </c>
      <c r="AM228" s="9" t="s">
        <v>163</v>
      </c>
    </row>
    <row r="229" spans="1:39" x14ac:dyDescent="0.2">
      <c r="A229" s="9">
        <v>425504</v>
      </c>
      <c r="B229" s="9" t="s">
        <v>1362</v>
      </c>
      <c r="W229" s="9" t="s">
        <v>167</v>
      </c>
      <c r="AI229" s="9" t="s">
        <v>163</v>
      </c>
      <c r="AJ229" s="9" t="s">
        <v>163</v>
      </c>
      <c r="AK229" s="9" t="s">
        <v>163</v>
      </c>
      <c r="AL229" s="9" t="s">
        <v>163</v>
      </c>
      <c r="AM229" s="9" t="s">
        <v>163</v>
      </c>
    </row>
    <row r="230" spans="1:39" x14ac:dyDescent="0.2">
      <c r="A230" s="9">
        <v>425541</v>
      </c>
      <c r="B230" s="9" t="s">
        <v>1362</v>
      </c>
      <c r="Y230" s="9" t="s">
        <v>167</v>
      </c>
      <c r="AA230" s="9" t="s">
        <v>167</v>
      </c>
      <c r="AB230" s="9" t="s">
        <v>167</v>
      </c>
      <c r="AE230" s="9" t="s">
        <v>167</v>
      </c>
      <c r="AI230" s="9" t="s">
        <v>163</v>
      </c>
      <c r="AJ230" s="9" t="s">
        <v>163</v>
      </c>
      <c r="AK230" s="9" t="s">
        <v>163</v>
      </c>
      <c r="AL230" s="9" t="s">
        <v>163</v>
      </c>
      <c r="AM230" s="9" t="s">
        <v>163</v>
      </c>
    </row>
    <row r="231" spans="1:39" x14ac:dyDescent="0.2">
      <c r="A231" s="9">
        <v>425551</v>
      </c>
      <c r="B231" s="9" t="s">
        <v>1362</v>
      </c>
      <c r="K231" s="9" t="s">
        <v>167</v>
      </c>
      <c r="AA231" s="9" t="s">
        <v>167</v>
      </c>
      <c r="AF231" s="9" t="s">
        <v>165</v>
      </c>
      <c r="AI231" s="9" t="s">
        <v>163</v>
      </c>
      <c r="AJ231" s="9" t="s">
        <v>163</v>
      </c>
      <c r="AK231" s="9" t="s">
        <v>163</v>
      </c>
      <c r="AL231" s="9" t="s">
        <v>163</v>
      </c>
      <c r="AM231" s="9" t="s">
        <v>163</v>
      </c>
    </row>
    <row r="232" spans="1:39" x14ac:dyDescent="0.2">
      <c r="A232" s="9">
        <v>425585</v>
      </c>
      <c r="B232" s="9" t="s">
        <v>1362</v>
      </c>
      <c r="N232" s="9" t="s">
        <v>167</v>
      </c>
      <c r="Y232" s="9" t="s">
        <v>167</v>
      </c>
      <c r="AE232" s="9" t="s">
        <v>167</v>
      </c>
      <c r="AI232" s="9" t="s">
        <v>163</v>
      </c>
      <c r="AJ232" s="9" t="s">
        <v>163</v>
      </c>
      <c r="AK232" s="9" t="s">
        <v>163</v>
      </c>
      <c r="AL232" s="9" t="s">
        <v>163</v>
      </c>
      <c r="AM232" s="9" t="s">
        <v>163</v>
      </c>
    </row>
    <row r="233" spans="1:39" x14ac:dyDescent="0.2">
      <c r="A233" s="9">
        <v>425589</v>
      </c>
      <c r="B233" s="9" t="s">
        <v>1362</v>
      </c>
      <c r="N233" s="9" t="s">
        <v>165</v>
      </c>
      <c r="T233" s="9" t="s">
        <v>163</v>
      </c>
      <c r="AI233" s="9" t="s">
        <v>163</v>
      </c>
      <c r="AJ233" s="9" t="s">
        <v>163</v>
      </c>
      <c r="AK233" s="9" t="s">
        <v>163</v>
      </c>
      <c r="AL233" s="9" t="s">
        <v>163</v>
      </c>
      <c r="AM233" s="9" t="s">
        <v>163</v>
      </c>
    </row>
    <row r="234" spans="1:39" x14ac:dyDescent="0.2">
      <c r="A234" s="9">
        <v>425596</v>
      </c>
      <c r="B234" s="9" t="s">
        <v>1362</v>
      </c>
      <c r="AH234" s="9" t="s">
        <v>167</v>
      </c>
      <c r="AI234" s="9" t="s">
        <v>163</v>
      </c>
      <c r="AJ234" s="9" t="s">
        <v>163</v>
      </c>
      <c r="AK234" s="9" t="s">
        <v>163</v>
      </c>
      <c r="AL234" s="9" t="s">
        <v>163</v>
      </c>
      <c r="AM234" s="9" t="s">
        <v>163</v>
      </c>
    </row>
    <row r="235" spans="1:39" x14ac:dyDescent="0.2">
      <c r="A235" s="9">
        <v>425601</v>
      </c>
      <c r="B235" s="9" t="s">
        <v>1362</v>
      </c>
      <c r="AD235" s="9" t="s">
        <v>165</v>
      </c>
      <c r="AI235" s="9" t="s">
        <v>163</v>
      </c>
      <c r="AJ235" s="9" t="s">
        <v>163</v>
      </c>
      <c r="AK235" s="9" t="s">
        <v>163</v>
      </c>
      <c r="AL235" s="9" t="s">
        <v>163</v>
      </c>
      <c r="AM235" s="9" t="s">
        <v>163</v>
      </c>
    </row>
    <row r="236" spans="1:39" x14ac:dyDescent="0.2">
      <c r="A236" s="9">
        <v>425604</v>
      </c>
      <c r="B236" s="9" t="s">
        <v>1362</v>
      </c>
      <c r="K236" s="9" t="s">
        <v>167</v>
      </c>
      <c r="AB236" s="9" t="s">
        <v>167</v>
      </c>
      <c r="AG236" s="9" t="s">
        <v>163</v>
      </c>
      <c r="AH236" s="9" t="s">
        <v>167</v>
      </c>
      <c r="AI236" s="9" t="s">
        <v>163</v>
      </c>
      <c r="AJ236" s="9" t="s">
        <v>163</v>
      </c>
      <c r="AK236" s="9" t="s">
        <v>163</v>
      </c>
      <c r="AL236" s="9" t="s">
        <v>163</v>
      </c>
      <c r="AM236" s="9" t="s">
        <v>163</v>
      </c>
    </row>
    <row r="237" spans="1:39" x14ac:dyDescent="0.2">
      <c r="A237" s="9">
        <v>425605</v>
      </c>
      <c r="B237" s="9" t="s">
        <v>1362</v>
      </c>
      <c r="H237" s="9" t="s">
        <v>167</v>
      </c>
      <c r="Y237" s="9" t="s">
        <v>167</v>
      </c>
      <c r="AE237" s="9" t="s">
        <v>167</v>
      </c>
      <c r="AH237" s="9" t="s">
        <v>167</v>
      </c>
      <c r="AI237" s="9" t="s">
        <v>163</v>
      </c>
      <c r="AJ237" s="9" t="s">
        <v>163</v>
      </c>
      <c r="AK237" s="9" t="s">
        <v>163</v>
      </c>
      <c r="AL237" s="9" t="s">
        <v>163</v>
      </c>
      <c r="AM237" s="9" t="s">
        <v>163</v>
      </c>
    </row>
    <row r="238" spans="1:39" x14ac:dyDescent="0.2">
      <c r="A238" s="9">
        <v>425641</v>
      </c>
      <c r="B238" s="9" t="s">
        <v>1362</v>
      </c>
      <c r="N238" s="9" t="s">
        <v>167</v>
      </c>
      <c r="V238" s="9" t="s">
        <v>163</v>
      </c>
      <c r="AF238" s="9" t="s">
        <v>165</v>
      </c>
      <c r="AH238" s="9" t="s">
        <v>167</v>
      </c>
      <c r="AI238" s="9" t="s">
        <v>163</v>
      </c>
      <c r="AJ238" s="9" t="s">
        <v>163</v>
      </c>
      <c r="AK238" s="9" t="s">
        <v>163</v>
      </c>
      <c r="AL238" s="9" t="s">
        <v>163</v>
      </c>
      <c r="AM238" s="9" t="s">
        <v>163</v>
      </c>
    </row>
    <row r="239" spans="1:39" x14ac:dyDescent="0.2">
      <c r="A239" s="9">
        <v>425645</v>
      </c>
      <c r="B239" s="9" t="s">
        <v>1362</v>
      </c>
      <c r="L239" s="9" t="s">
        <v>165</v>
      </c>
      <c r="R239" s="9" t="s">
        <v>163</v>
      </c>
      <c r="AE239" s="9" t="s">
        <v>163</v>
      </c>
      <c r="AH239" s="9" t="s">
        <v>167</v>
      </c>
      <c r="AI239" s="9" t="s">
        <v>163</v>
      </c>
      <c r="AJ239" s="9" t="s">
        <v>163</v>
      </c>
      <c r="AK239" s="9" t="s">
        <v>163</v>
      </c>
      <c r="AL239" s="9" t="s">
        <v>163</v>
      </c>
      <c r="AM239" s="9" t="s">
        <v>163</v>
      </c>
    </row>
    <row r="240" spans="1:39" x14ac:dyDescent="0.2">
      <c r="A240" s="9">
        <v>425657</v>
      </c>
      <c r="B240" s="9" t="s">
        <v>1362</v>
      </c>
      <c r="K240" s="9" t="s">
        <v>165</v>
      </c>
      <c r="AE240" s="9" t="s">
        <v>165</v>
      </c>
      <c r="AI240" s="9" t="s">
        <v>163</v>
      </c>
      <c r="AJ240" s="9" t="s">
        <v>163</v>
      </c>
      <c r="AK240" s="9" t="s">
        <v>163</v>
      </c>
      <c r="AL240" s="9" t="s">
        <v>163</v>
      </c>
      <c r="AM240" s="9" t="s">
        <v>163</v>
      </c>
    </row>
    <row r="241" spans="1:39" x14ac:dyDescent="0.2">
      <c r="A241" s="9">
        <v>425668</v>
      </c>
      <c r="B241" s="9" t="s">
        <v>1362</v>
      </c>
      <c r="Y241" s="9" t="s">
        <v>167</v>
      </c>
      <c r="AA241" s="9" t="s">
        <v>167</v>
      </c>
      <c r="AE241" s="9" t="s">
        <v>167</v>
      </c>
      <c r="AI241" s="9" t="s">
        <v>163</v>
      </c>
      <c r="AJ241" s="9" t="s">
        <v>163</v>
      </c>
      <c r="AK241" s="9" t="s">
        <v>163</v>
      </c>
      <c r="AL241" s="9" t="s">
        <v>163</v>
      </c>
      <c r="AM241" s="9" t="s">
        <v>163</v>
      </c>
    </row>
    <row r="242" spans="1:39" x14ac:dyDescent="0.2">
      <c r="A242" s="9">
        <v>425673</v>
      </c>
      <c r="B242" s="9" t="s">
        <v>1362</v>
      </c>
      <c r="K242" s="9" t="s">
        <v>167</v>
      </c>
      <c r="Y242" s="9" t="s">
        <v>167</v>
      </c>
      <c r="AI242" s="9" t="s">
        <v>163</v>
      </c>
      <c r="AJ242" s="9" t="s">
        <v>163</v>
      </c>
      <c r="AK242" s="9" t="s">
        <v>163</v>
      </c>
      <c r="AL242" s="9" t="s">
        <v>163</v>
      </c>
      <c r="AM242" s="9" t="s">
        <v>163</v>
      </c>
    </row>
    <row r="243" spans="1:39" x14ac:dyDescent="0.2">
      <c r="A243" s="9">
        <v>425682</v>
      </c>
      <c r="B243" s="9" t="s">
        <v>1362</v>
      </c>
      <c r="AA243" s="9" t="s">
        <v>167</v>
      </c>
      <c r="AI243" s="9" t="s">
        <v>163</v>
      </c>
      <c r="AJ243" s="9" t="s">
        <v>163</v>
      </c>
      <c r="AK243" s="9" t="s">
        <v>163</v>
      </c>
      <c r="AL243" s="9" t="s">
        <v>163</v>
      </c>
      <c r="AM243" s="9" t="s">
        <v>163</v>
      </c>
    </row>
    <row r="244" spans="1:39" x14ac:dyDescent="0.2">
      <c r="A244" s="9">
        <v>425684</v>
      </c>
      <c r="B244" s="9" t="s">
        <v>1362</v>
      </c>
      <c r="AH244" s="9" t="s">
        <v>167</v>
      </c>
      <c r="AI244" s="9" t="s">
        <v>163</v>
      </c>
      <c r="AJ244" s="9" t="s">
        <v>163</v>
      </c>
      <c r="AK244" s="9" t="s">
        <v>163</v>
      </c>
      <c r="AL244" s="9" t="s">
        <v>163</v>
      </c>
      <c r="AM244" s="9" t="s">
        <v>163</v>
      </c>
    </row>
    <row r="245" spans="1:39" x14ac:dyDescent="0.2">
      <c r="A245" s="9">
        <v>425692</v>
      </c>
      <c r="B245" s="9" t="s">
        <v>1362</v>
      </c>
      <c r="AI245" s="9" t="s">
        <v>163</v>
      </c>
      <c r="AJ245" s="9" t="s">
        <v>163</v>
      </c>
      <c r="AK245" s="9" t="s">
        <v>163</v>
      </c>
      <c r="AL245" s="9" t="s">
        <v>163</v>
      </c>
      <c r="AM245" s="9" t="s">
        <v>163</v>
      </c>
    </row>
    <row r="246" spans="1:39" x14ac:dyDescent="0.2">
      <c r="A246" s="9">
        <v>425695</v>
      </c>
      <c r="B246" s="9" t="s">
        <v>1362</v>
      </c>
      <c r="W246" s="9" t="s">
        <v>167</v>
      </c>
      <c r="Y246" s="9" t="s">
        <v>167</v>
      </c>
      <c r="AF246" s="9" t="s">
        <v>165</v>
      </c>
      <c r="AI246" s="9" t="s">
        <v>163</v>
      </c>
      <c r="AJ246" s="9" t="s">
        <v>163</v>
      </c>
      <c r="AK246" s="9" t="s">
        <v>163</v>
      </c>
      <c r="AL246" s="9" t="s">
        <v>163</v>
      </c>
      <c r="AM246" s="9" t="s">
        <v>163</v>
      </c>
    </row>
    <row r="247" spans="1:39" x14ac:dyDescent="0.2">
      <c r="A247" s="9">
        <v>425712</v>
      </c>
      <c r="B247" s="9" t="s">
        <v>1362</v>
      </c>
      <c r="AA247" s="9" t="s">
        <v>167</v>
      </c>
      <c r="AE247" s="9" t="s">
        <v>163</v>
      </c>
      <c r="AG247" s="9" t="s">
        <v>163</v>
      </c>
      <c r="AI247" s="9" t="s">
        <v>163</v>
      </c>
      <c r="AJ247" s="9" t="s">
        <v>163</v>
      </c>
      <c r="AK247" s="9" t="s">
        <v>163</v>
      </c>
      <c r="AL247" s="9" t="s">
        <v>163</v>
      </c>
      <c r="AM247" s="9" t="s">
        <v>163</v>
      </c>
    </row>
    <row r="248" spans="1:39" x14ac:dyDescent="0.2">
      <c r="A248" s="9">
        <v>425728</v>
      </c>
      <c r="B248" s="9" t="s">
        <v>1362</v>
      </c>
      <c r="H248" s="9" t="s">
        <v>167</v>
      </c>
      <c r="L248" s="9" t="s">
        <v>167</v>
      </c>
      <c r="R248" s="9" t="s">
        <v>167</v>
      </c>
      <c r="AI248" s="9" t="s">
        <v>163</v>
      </c>
      <c r="AJ248" s="9" t="s">
        <v>163</v>
      </c>
      <c r="AK248" s="9" t="s">
        <v>163</v>
      </c>
      <c r="AL248" s="9" t="s">
        <v>163</v>
      </c>
      <c r="AM248" s="9" t="s">
        <v>163</v>
      </c>
    </row>
    <row r="249" spans="1:39" x14ac:dyDescent="0.2">
      <c r="A249" s="9">
        <v>425731</v>
      </c>
      <c r="B249" s="9" t="s">
        <v>1362</v>
      </c>
      <c r="K249" s="9" t="s">
        <v>167</v>
      </c>
      <c r="U249" s="9" t="s">
        <v>163</v>
      </c>
      <c r="AI249" s="9" t="s">
        <v>163</v>
      </c>
      <c r="AJ249" s="9" t="s">
        <v>163</v>
      </c>
      <c r="AK249" s="9" t="s">
        <v>163</v>
      </c>
      <c r="AL249" s="9" t="s">
        <v>163</v>
      </c>
      <c r="AM249" s="9" t="s">
        <v>163</v>
      </c>
    </row>
    <row r="250" spans="1:39" x14ac:dyDescent="0.2">
      <c r="A250" s="9">
        <v>425736</v>
      </c>
      <c r="B250" s="9" t="s">
        <v>1362</v>
      </c>
      <c r="AI250" s="9" t="s">
        <v>163</v>
      </c>
      <c r="AJ250" s="9" t="s">
        <v>163</v>
      </c>
      <c r="AK250" s="9" t="s">
        <v>163</v>
      </c>
      <c r="AL250" s="9" t="s">
        <v>163</v>
      </c>
      <c r="AM250" s="9" t="s">
        <v>163</v>
      </c>
    </row>
    <row r="251" spans="1:39" x14ac:dyDescent="0.2">
      <c r="A251" s="9">
        <v>425908</v>
      </c>
      <c r="B251" s="9" t="s">
        <v>1362</v>
      </c>
      <c r="Y251" s="9" t="s">
        <v>167</v>
      </c>
      <c r="AH251" s="9" t="s">
        <v>165</v>
      </c>
      <c r="AI251" s="9" t="s">
        <v>163</v>
      </c>
      <c r="AJ251" s="9" t="s">
        <v>163</v>
      </c>
      <c r="AK251" s="9" t="s">
        <v>163</v>
      </c>
      <c r="AL251" s="9" t="s">
        <v>163</v>
      </c>
      <c r="AM251" s="9" t="s">
        <v>163</v>
      </c>
    </row>
    <row r="252" spans="1:39" x14ac:dyDescent="0.2">
      <c r="A252" s="9">
        <v>425985</v>
      </c>
      <c r="B252" s="9" t="s">
        <v>1362</v>
      </c>
      <c r="AA252" s="9" t="s">
        <v>167</v>
      </c>
      <c r="AI252" s="9" t="s">
        <v>163</v>
      </c>
      <c r="AJ252" s="9" t="s">
        <v>163</v>
      </c>
      <c r="AK252" s="9" t="s">
        <v>163</v>
      </c>
      <c r="AL252" s="9" t="s">
        <v>163</v>
      </c>
      <c r="AM252" s="9" t="s">
        <v>163</v>
      </c>
    </row>
    <row r="253" spans="1:39" x14ac:dyDescent="0.2">
      <c r="A253" s="9">
        <v>426000</v>
      </c>
      <c r="B253" s="9" t="s">
        <v>1362</v>
      </c>
      <c r="AE253" s="9" t="s">
        <v>165</v>
      </c>
      <c r="AG253" s="9" t="s">
        <v>165</v>
      </c>
      <c r="AH253" s="9" t="s">
        <v>165</v>
      </c>
      <c r="AI253" s="9" t="s">
        <v>163</v>
      </c>
      <c r="AJ253" s="9" t="s">
        <v>163</v>
      </c>
      <c r="AK253" s="9" t="s">
        <v>163</v>
      </c>
      <c r="AL253" s="9" t="s">
        <v>163</v>
      </c>
      <c r="AM253" s="9" t="s">
        <v>163</v>
      </c>
    </row>
    <row r="254" spans="1:39" x14ac:dyDescent="0.2">
      <c r="A254" s="9">
        <v>426001</v>
      </c>
      <c r="B254" s="9" t="s">
        <v>1362</v>
      </c>
      <c r="AA254" s="9" t="s">
        <v>167</v>
      </c>
      <c r="AF254" s="9" t="s">
        <v>165</v>
      </c>
      <c r="AH254" s="9" t="s">
        <v>165</v>
      </c>
      <c r="AI254" s="9" t="s">
        <v>163</v>
      </c>
      <c r="AJ254" s="9" t="s">
        <v>163</v>
      </c>
      <c r="AK254" s="9" t="s">
        <v>163</v>
      </c>
      <c r="AL254" s="9" t="s">
        <v>163</v>
      </c>
      <c r="AM254" s="9" t="s">
        <v>163</v>
      </c>
    </row>
    <row r="255" spans="1:39" x14ac:dyDescent="0.2">
      <c r="A255" s="9">
        <v>426086</v>
      </c>
      <c r="B255" s="9" t="s">
        <v>1362</v>
      </c>
      <c r="N255" s="9" t="s">
        <v>165</v>
      </c>
      <c r="AH255" s="9" t="s">
        <v>165</v>
      </c>
      <c r="AI255" s="9" t="s">
        <v>163</v>
      </c>
      <c r="AJ255" s="9" t="s">
        <v>163</v>
      </c>
      <c r="AK255" s="9" t="s">
        <v>163</v>
      </c>
      <c r="AL255" s="9" t="s">
        <v>163</v>
      </c>
      <c r="AM255" s="9" t="s">
        <v>163</v>
      </c>
    </row>
    <row r="256" spans="1:39" x14ac:dyDescent="0.2">
      <c r="A256" s="9">
        <v>426094</v>
      </c>
      <c r="B256" s="9" t="s">
        <v>1362</v>
      </c>
      <c r="Y256" s="9" t="s">
        <v>167</v>
      </c>
      <c r="AA256" s="9" t="s">
        <v>167</v>
      </c>
      <c r="AH256" s="9" t="s">
        <v>165</v>
      </c>
      <c r="AI256" s="9" t="s">
        <v>163</v>
      </c>
      <c r="AJ256" s="9" t="s">
        <v>163</v>
      </c>
      <c r="AK256" s="9" t="s">
        <v>163</v>
      </c>
      <c r="AL256" s="9" t="s">
        <v>163</v>
      </c>
      <c r="AM256" s="9" t="s">
        <v>163</v>
      </c>
    </row>
    <row r="257" spans="1:45" x14ac:dyDescent="0.2">
      <c r="A257" s="9">
        <v>426102</v>
      </c>
      <c r="B257" s="9" t="s">
        <v>1362</v>
      </c>
      <c r="AI257" s="9" t="s">
        <v>163</v>
      </c>
      <c r="AJ257" s="9" t="s">
        <v>163</v>
      </c>
      <c r="AK257" s="9" t="s">
        <v>163</v>
      </c>
      <c r="AL257" s="9" t="s">
        <v>163</v>
      </c>
      <c r="AM257" s="9" t="s">
        <v>163</v>
      </c>
    </row>
    <row r="258" spans="1:45" x14ac:dyDescent="0.2">
      <c r="A258" s="9">
        <v>426262</v>
      </c>
      <c r="B258" s="9" t="s">
        <v>1362</v>
      </c>
      <c r="R258" s="9" t="s">
        <v>165</v>
      </c>
      <c r="U258" s="9" t="s">
        <v>163</v>
      </c>
      <c r="W258" s="9" t="s">
        <v>167</v>
      </c>
      <c r="AA258" s="9" t="s">
        <v>163</v>
      </c>
      <c r="AI258" s="9" t="s">
        <v>163</v>
      </c>
      <c r="AJ258" s="9" t="s">
        <v>163</v>
      </c>
      <c r="AK258" s="9" t="s">
        <v>163</v>
      </c>
      <c r="AL258" s="9" t="s">
        <v>163</v>
      </c>
      <c r="AM258" s="9" t="s">
        <v>163</v>
      </c>
    </row>
    <row r="259" spans="1:45" x14ac:dyDescent="0.2">
      <c r="A259" s="9">
        <v>426341</v>
      </c>
      <c r="B259" s="9" t="s">
        <v>1362</v>
      </c>
      <c r="AF259" s="9" t="s">
        <v>165</v>
      </c>
      <c r="AI259" s="9" t="s">
        <v>163</v>
      </c>
      <c r="AJ259" s="9" t="s">
        <v>163</v>
      </c>
      <c r="AK259" s="9" t="s">
        <v>163</v>
      </c>
      <c r="AL259" s="9" t="s">
        <v>163</v>
      </c>
      <c r="AM259" s="9" t="s">
        <v>163</v>
      </c>
    </row>
    <row r="260" spans="1:45" x14ac:dyDescent="0.2">
      <c r="A260" s="9">
        <v>426348</v>
      </c>
      <c r="B260" s="9" t="s">
        <v>1362</v>
      </c>
      <c r="R260" s="9" t="s">
        <v>163</v>
      </c>
      <c r="AI260" s="9" t="s">
        <v>163</v>
      </c>
      <c r="AJ260" s="9" t="s">
        <v>163</v>
      </c>
      <c r="AK260" s="9" t="s">
        <v>163</v>
      </c>
      <c r="AL260" s="9" t="s">
        <v>163</v>
      </c>
      <c r="AM260" s="9" t="s">
        <v>163</v>
      </c>
    </row>
    <row r="261" spans="1:45" x14ac:dyDescent="0.2">
      <c r="A261" s="9">
        <v>426360</v>
      </c>
      <c r="B261" s="9" t="s">
        <v>1362</v>
      </c>
      <c r="N261" s="9" t="s">
        <v>165</v>
      </c>
      <c r="Y261" s="9" t="s">
        <v>167</v>
      </c>
      <c r="AI261" s="9" t="s">
        <v>163</v>
      </c>
      <c r="AJ261" s="9" t="s">
        <v>163</v>
      </c>
      <c r="AK261" s="9" t="s">
        <v>163</v>
      </c>
      <c r="AL261" s="9" t="s">
        <v>163</v>
      </c>
      <c r="AM261" s="9" t="s">
        <v>163</v>
      </c>
    </row>
    <row r="262" spans="1:45" x14ac:dyDescent="0.2">
      <c r="A262" s="9">
        <v>426420</v>
      </c>
      <c r="B262" s="9" t="s">
        <v>1362</v>
      </c>
      <c r="N262" s="9" t="s">
        <v>167</v>
      </c>
      <c r="Y262" s="9" t="s">
        <v>167</v>
      </c>
      <c r="AD262" s="9" t="s">
        <v>165</v>
      </c>
      <c r="AF262" s="9" t="s">
        <v>165</v>
      </c>
      <c r="AI262" s="9" t="s">
        <v>163</v>
      </c>
      <c r="AJ262" s="9" t="s">
        <v>163</v>
      </c>
      <c r="AK262" s="9" t="s">
        <v>163</v>
      </c>
      <c r="AL262" s="9" t="s">
        <v>163</v>
      </c>
      <c r="AM262" s="9" t="s">
        <v>163</v>
      </c>
    </row>
    <row r="263" spans="1:45" x14ac:dyDescent="0.2">
      <c r="A263" s="9">
        <v>426495</v>
      </c>
      <c r="B263" s="9" t="s">
        <v>1362</v>
      </c>
      <c r="AI263" s="9" t="s">
        <v>163</v>
      </c>
      <c r="AJ263" s="9" t="s">
        <v>163</v>
      </c>
      <c r="AK263" s="9" t="s">
        <v>163</v>
      </c>
      <c r="AL263" s="9" t="s">
        <v>163</v>
      </c>
      <c r="AM263" s="9" t="s">
        <v>163</v>
      </c>
    </row>
    <row r="264" spans="1:45" x14ac:dyDescent="0.2">
      <c r="A264" s="9">
        <v>426509</v>
      </c>
      <c r="B264" s="9" t="s">
        <v>1362</v>
      </c>
      <c r="U264" s="9" t="s">
        <v>165</v>
      </c>
      <c r="W264" s="9" t="s">
        <v>165</v>
      </c>
      <c r="AH264" s="9" t="s">
        <v>165</v>
      </c>
      <c r="AI264" s="9" t="s">
        <v>163</v>
      </c>
      <c r="AJ264" s="9" t="s">
        <v>163</v>
      </c>
      <c r="AK264" s="9" t="s">
        <v>163</v>
      </c>
      <c r="AL264" s="9" t="s">
        <v>163</v>
      </c>
      <c r="AM264" s="9" t="s">
        <v>163</v>
      </c>
    </row>
    <row r="265" spans="1:45" x14ac:dyDescent="0.2">
      <c r="A265" s="9">
        <v>426540</v>
      </c>
      <c r="B265" s="9" t="s">
        <v>1362</v>
      </c>
      <c r="N265" s="9" t="s">
        <v>167</v>
      </c>
      <c r="AI265" s="9" t="s">
        <v>163</v>
      </c>
      <c r="AJ265" s="9" t="s">
        <v>163</v>
      </c>
      <c r="AK265" s="9" t="s">
        <v>163</v>
      </c>
      <c r="AL265" s="9" t="s">
        <v>163</v>
      </c>
      <c r="AM265" s="9" t="s">
        <v>163</v>
      </c>
    </row>
    <row r="266" spans="1:45" x14ac:dyDescent="0.2">
      <c r="A266" s="9">
        <v>426638</v>
      </c>
      <c r="B266" s="9" t="s">
        <v>1362</v>
      </c>
      <c r="R266" s="9" t="s">
        <v>165</v>
      </c>
      <c r="AE266" s="9" t="s">
        <v>165</v>
      </c>
      <c r="AI266" s="9" t="s">
        <v>163</v>
      </c>
      <c r="AJ266" s="9" t="s">
        <v>163</v>
      </c>
      <c r="AK266" s="9" t="s">
        <v>163</v>
      </c>
      <c r="AL266" s="9" t="s">
        <v>163</v>
      </c>
      <c r="AM266" s="9" t="s">
        <v>163</v>
      </c>
    </row>
    <row r="267" spans="1:45" x14ac:dyDescent="0.2">
      <c r="A267" s="9">
        <v>426888</v>
      </c>
      <c r="B267" s="9" t="s">
        <v>1362</v>
      </c>
      <c r="V267" s="9" t="s">
        <v>165</v>
      </c>
      <c r="AA267" s="9" t="s">
        <v>165</v>
      </c>
      <c r="AH267" s="9" t="s">
        <v>165</v>
      </c>
      <c r="AI267" s="9" t="s">
        <v>163</v>
      </c>
      <c r="AJ267" s="9" t="s">
        <v>163</v>
      </c>
      <c r="AK267" s="9" t="s">
        <v>163</v>
      </c>
      <c r="AL267" s="9" t="s">
        <v>163</v>
      </c>
      <c r="AM267" s="9" t="s">
        <v>163</v>
      </c>
    </row>
    <row r="268" spans="1:45" x14ac:dyDescent="0.2">
      <c r="A268" s="9">
        <v>427003</v>
      </c>
      <c r="B268" s="9" t="s">
        <v>1362</v>
      </c>
      <c r="AG268" s="9" t="s">
        <v>165</v>
      </c>
      <c r="AI268" s="9" t="s">
        <v>163</v>
      </c>
      <c r="AJ268" s="9" t="s">
        <v>163</v>
      </c>
      <c r="AK268" s="9" t="s">
        <v>163</v>
      </c>
      <c r="AL268" s="9" t="s">
        <v>163</v>
      </c>
      <c r="AM268" s="9" t="s">
        <v>163</v>
      </c>
    </row>
    <row r="269" spans="1:45" x14ac:dyDescent="0.2">
      <c r="A269" s="9">
        <v>427015</v>
      </c>
      <c r="B269" s="9" t="s">
        <v>1362</v>
      </c>
      <c r="U269" s="9" t="s">
        <v>165</v>
      </c>
      <c r="AG269" s="9" t="s">
        <v>163</v>
      </c>
      <c r="AI269" s="9" t="s">
        <v>163</v>
      </c>
      <c r="AJ269" s="9" t="s">
        <v>163</v>
      </c>
      <c r="AK269" s="9" t="s">
        <v>163</v>
      </c>
      <c r="AL269" s="9" t="s">
        <v>163</v>
      </c>
      <c r="AM269" s="9" t="s">
        <v>163</v>
      </c>
    </row>
    <row r="270" spans="1:45" x14ac:dyDescent="0.2">
      <c r="A270" s="9">
        <v>427065</v>
      </c>
      <c r="B270" s="9" t="s">
        <v>1362</v>
      </c>
      <c r="F270" s="9" t="s">
        <v>163</v>
      </c>
      <c r="K270" s="9" t="s">
        <v>165</v>
      </c>
      <c r="Z270" s="9" t="s">
        <v>165</v>
      </c>
      <c r="AE270" s="9" t="s">
        <v>163</v>
      </c>
      <c r="AI270" s="9" t="s">
        <v>163</v>
      </c>
      <c r="AJ270" s="9" t="s">
        <v>163</v>
      </c>
      <c r="AK270" s="9" t="s">
        <v>163</v>
      </c>
      <c r="AL270" s="9" t="s">
        <v>163</v>
      </c>
      <c r="AM270" s="9" t="s">
        <v>163</v>
      </c>
    </row>
    <row r="271" spans="1:45" x14ac:dyDescent="0.2">
      <c r="A271" s="9">
        <v>411854</v>
      </c>
      <c r="B271" s="9" t="s">
        <v>2276</v>
      </c>
      <c r="C271" s="9" t="s">
        <v>255</v>
      </c>
      <c r="D271" s="9" t="s">
        <v>255</v>
      </c>
      <c r="E271" s="9" t="s">
        <v>255</v>
      </c>
      <c r="F271" s="9" t="s">
        <v>255</v>
      </c>
      <c r="G271" s="9" t="s">
        <v>255</v>
      </c>
      <c r="H271" s="9" t="s">
        <v>255</v>
      </c>
      <c r="I271" s="9" t="s">
        <v>255</v>
      </c>
      <c r="J271" s="9" t="s">
        <v>255</v>
      </c>
      <c r="K271" s="9" t="s">
        <v>255</v>
      </c>
      <c r="L271" s="9" t="s">
        <v>255</v>
      </c>
      <c r="M271" s="9" t="s">
        <v>255</v>
      </c>
      <c r="N271" s="9" t="s">
        <v>255</v>
      </c>
      <c r="O271" s="9" t="s">
        <v>255</v>
      </c>
      <c r="P271" s="9" t="s">
        <v>255</v>
      </c>
      <c r="Q271" s="9" t="s">
        <v>255</v>
      </c>
      <c r="R271" s="9" t="s">
        <v>255</v>
      </c>
      <c r="S271" s="9" t="s">
        <v>255</v>
      </c>
      <c r="T271" s="9" t="s">
        <v>255</v>
      </c>
      <c r="U271" s="9" t="s">
        <v>255</v>
      </c>
      <c r="V271" s="9" t="s">
        <v>255</v>
      </c>
      <c r="W271" s="9" t="s">
        <v>255</v>
      </c>
      <c r="X271" s="9" t="s">
        <v>255</v>
      </c>
      <c r="Y271" s="9" t="s">
        <v>255</v>
      </c>
      <c r="Z271" s="9" t="s">
        <v>255</v>
      </c>
      <c r="AA271" s="9" t="s">
        <v>255</v>
      </c>
      <c r="AB271" s="9" t="s">
        <v>255</v>
      </c>
      <c r="AC271" s="9" t="s">
        <v>255</v>
      </c>
      <c r="AD271" s="9" t="s">
        <v>165</v>
      </c>
      <c r="AE271" s="9" t="s">
        <v>255</v>
      </c>
      <c r="AF271" s="9" t="s">
        <v>165</v>
      </c>
      <c r="AG271" s="9" t="s">
        <v>255</v>
      </c>
      <c r="AH271" s="9" t="s">
        <v>255</v>
      </c>
      <c r="AI271" s="9" t="s">
        <v>165</v>
      </c>
      <c r="AJ271" s="9" t="s">
        <v>255</v>
      </c>
      <c r="AK271" s="9" t="s">
        <v>167</v>
      </c>
      <c r="AL271" s="9" t="s">
        <v>255</v>
      </c>
      <c r="AM271" s="9" t="s">
        <v>163</v>
      </c>
      <c r="AN271" s="9" t="s">
        <v>165</v>
      </c>
      <c r="AO271" s="9" t="s">
        <v>165</v>
      </c>
      <c r="AP271" s="9" t="s">
        <v>255</v>
      </c>
      <c r="AQ271" s="9" t="s">
        <v>255</v>
      </c>
      <c r="AR271" s="9" t="s">
        <v>167</v>
      </c>
      <c r="AS271" s="9">
        <v>2</v>
      </c>
    </row>
    <row r="272" spans="1:45" x14ac:dyDescent="0.2">
      <c r="A272" s="9">
        <v>400015</v>
      </c>
      <c r="B272" s="9" t="s">
        <v>2276</v>
      </c>
      <c r="AI272" s="9" t="s">
        <v>256</v>
      </c>
      <c r="AJ272" s="9" t="s">
        <v>256</v>
      </c>
      <c r="AK272" s="9" t="s">
        <v>256</v>
      </c>
      <c r="AL272" s="9" t="s">
        <v>256</v>
      </c>
      <c r="AR272" s="9" t="s">
        <v>256</v>
      </c>
      <c r="AS272" s="9" t="s">
        <v>257</v>
      </c>
    </row>
    <row r="273" spans="1:45" x14ac:dyDescent="0.2">
      <c r="A273" s="9">
        <v>400136</v>
      </c>
      <c r="B273" s="9" t="s">
        <v>2276</v>
      </c>
      <c r="AD273" s="9" t="s">
        <v>256</v>
      </c>
      <c r="AE273" s="9" t="s">
        <v>256</v>
      </c>
      <c r="AJ273" s="9" t="s">
        <v>256</v>
      </c>
      <c r="AM273" s="9" t="s">
        <v>256</v>
      </c>
      <c r="AN273" s="9" t="s">
        <v>256</v>
      </c>
      <c r="AO273" s="9" t="s">
        <v>256</v>
      </c>
      <c r="AP273" s="9" t="s">
        <v>256</v>
      </c>
      <c r="AQ273" s="9" t="s">
        <v>256</v>
      </c>
      <c r="AR273" s="9" t="s">
        <v>256</v>
      </c>
      <c r="AS273" s="9" t="s">
        <v>257</v>
      </c>
    </row>
    <row r="274" spans="1:45" x14ac:dyDescent="0.2">
      <c r="A274" s="9">
        <v>400144</v>
      </c>
      <c r="B274" s="9" t="s">
        <v>2276</v>
      </c>
      <c r="AD274" s="9" t="s">
        <v>256</v>
      </c>
      <c r="AE274" s="9" t="s">
        <v>256</v>
      </c>
      <c r="AF274" s="9" t="s">
        <v>256</v>
      </c>
      <c r="AG274" s="9" t="s">
        <v>256</v>
      </c>
      <c r="AI274" s="9" t="s">
        <v>256</v>
      </c>
      <c r="AJ274" s="9" t="s">
        <v>256</v>
      </c>
      <c r="AK274" s="9" t="s">
        <v>256</v>
      </c>
      <c r="AL274" s="9" t="s">
        <v>256</v>
      </c>
      <c r="AM274" s="9" t="s">
        <v>256</v>
      </c>
      <c r="AN274" s="9" t="s">
        <v>256</v>
      </c>
      <c r="AO274" s="9" t="s">
        <v>256</v>
      </c>
      <c r="AP274" s="9" t="s">
        <v>256</v>
      </c>
      <c r="AQ274" s="9" t="s">
        <v>256</v>
      </c>
      <c r="AR274" s="9" t="s">
        <v>256</v>
      </c>
      <c r="AS274" s="9" t="s">
        <v>257</v>
      </c>
    </row>
    <row r="275" spans="1:45" x14ac:dyDescent="0.2">
      <c r="A275" s="9">
        <v>400343</v>
      </c>
      <c r="B275" s="9" t="s">
        <v>2276</v>
      </c>
      <c r="AG275" s="9" t="s">
        <v>256</v>
      </c>
      <c r="AH275" s="9" t="s">
        <v>256</v>
      </c>
      <c r="AI275" s="9" t="s">
        <v>256</v>
      </c>
      <c r="AJ275" s="9" t="s">
        <v>256</v>
      </c>
      <c r="AK275" s="9" t="s">
        <v>256</v>
      </c>
      <c r="AL275" s="9" t="s">
        <v>256</v>
      </c>
      <c r="AM275" s="9" t="s">
        <v>256</v>
      </c>
      <c r="AN275" s="9" t="s">
        <v>256</v>
      </c>
      <c r="AO275" s="9" t="s">
        <v>256</v>
      </c>
      <c r="AP275" s="9" t="s">
        <v>256</v>
      </c>
      <c r="AQ275" s="9" t="s">
        <v>256</v>
      </c>
      <c r="AR275" s="9" t="s">
        <v>256</v>
      </c>
      <c r="AS275" s="9" t="s">
        <v>257</v>
      </c>
    </row>
    <row r="276" spans="1:45" x14ac:dyDescent="0.2">
      <c r="A276" s="9">
        <v>400382</v>
      </c>
      <c r="B276" s="9" t="s">
        <v>2276</v>
      </c>
      <c r="R276" s="9" t="s">
        <v>256</v>
      </c>
      <c r="AD276" s="9" t="s">
        <v>256</v>
      </c>
      <c r="AE276" s="9" t="s">
        <v>256</v>
      </c>
      <c r="AI276" s="9" t="s">
        <v>256</v>
      </c>
      <c r="AJ276" s="9" t="s">
        <v>256</v>
      </c>
      <c r="AK276" s="9" t="s">
        <v>256</v>
      </c>
      <c r="AL276" s="9" t="s">
        <v>256</v>
      </c>
      <c r="AM276" s="9" t="s">
        <v>256</v>
      </c>
      <c r="AN276" s="9" t="s">
        <v>256</v>
      </c>
      <c r="AO276" s="9" t="s">
        <v>256</v>
      </c>
      <c r="AP276" s="9" t="s">
        <v>256</v>
      </c>
      <c r="AQ276" s="9" t="s">
        <v>256</v>
      </c>
      <c r="AR276" s="9" t="s">
        <v>256</v>
      </c>
      <c r="AS276" s="9" t="s">
        <v>257</v>
      </c>
    </row>
    <row r="277" spans="1:45" x14ac:dyDescent="0.2">
      <c r="A277" s="9">
        <v>400429</v>
      </c>
      <c r="B277" s="9" t="s">
        <v>2276</v>
      </c>
      <c r="AM277" s="9" t="s">
        <v>256</v>
      </c>
      <c r="AO277" s="9" t="s">
        <v>256</v>
      </c>
      <c r="AS277" s="9" t="s">
        <v>257</v>
      </c>
    </row>
    <row r="278" spans="1:45" x14ac:dyDescent="0.2">
      <c r="A278" s="9">
        <v>400587</v>
      </c>
      <c r="B278" s="9" t="s">
        <v>2276</v>
      </c>
      <c r="AI278" s="9" t="s">
        <v>256</v>
      </c>
      <c r="AN278" s="9" t="s">
        <v>256</v>
      </c>
      <c r="AO278" s="9" t="s">
        <v>256</v>
      </c>
      <c r="AP278" s="9" t="s">
        <v>256</v>
      </c>
      <c r="AQ278" s="9" t="s">
        <v>256</v>
      </c>
      <c r="AR278" s="9" t="s">
        <v>256</v>
      </c>
      <c r="AS278" s="9" t="s">
        <v>257</v>
      </c>
    </row>
    <row r="279" spans="1:45" x14ac:dyDescent="0.2">
      <c r="A279" s="9">
        <v>400641</v>
      </c>
      <c r="B279" s="9" t="s">
        <v>2276</v>
      </c>
      <c r="AF279" s="9" t="s">
        <v>256</v>
      </c>
      <c r="AI279" s="9" t="s">
        <v>256</v>
      </c>
      <c r="AJ279" s="9" t="s">
        <v>256</v>
      </c>
      <c r="AK279" s="9" t="s">
        <v>256</v>
      </c>
      <c r="AM279" s="9" t="s">
        <v>256</v>
      </c>
      <c r="AN279" s="9" t="s">
        <v>256</v>
      </c>
      <c r="AO279" s="9" t="s">
        <v>256</v>
      </c>
      <c r="AP279" s="9" t="s">
        <v>256</v>
      </c>
      <c r="AR279" s="9" t="s">
        <v>256</v>
      </c>
      <c r="AS279" s="9" t="s">
        <v>257</v>
      </c>
    </row>
    <row r="280" spans="1:45" x14ac:dyDescent="0.2">
      <c r="A280" s="9">
        <v>400705</v>
      </c>
      <c r="B280" s="9" t="s">
        <v>2276</v>
      </c>
      <c r="Y280" s="9" t="s">
        <v>256</v>
      </c>
      <c r="AB280" s="9" t="s">
        <v>256</v>
      </c>
      <c r="AD280" s="9" t="s">
        <v>256</v>
      </c>
      <c r="AF280" s="9" t="s">
        <v>256</v>
      </c>
      <c r="AM280" s="9" t="s">
        <v>256</v>
      </c>
      <c r="AO280" s="9" t="s">
        <v>256</v>
      </c>
      <c r="AS280" s="9" t="s">
        <v>257</v>
      </c>
    </row>
    <row r="281" spans="1:45" x14ac:dyDescent="0.2">
      <c r="A281" s="9">
        <v>400836</v>
      </c>
      <c r="B281" s="9" t="s">
        <v>2276</v>
      </c>
      <c r="Y281" s="9" t="s">
        <v>256</v>
      </c>
      <c r="AF281" s="9" t="s">
        <v>256</v>
      </c>
      <c r="AH281" s="9" t="s">
        <v>256</v>
      </c>
      <c r="AI281" s="9" t="s">
        <v>256</v>
      </c>
      <c r="AJ281" s="9" t="s">
        <v>256</v>
      </c>
      <c r="AK281" s="9" t="s">
        <v>256</v>
      </c>
      <c r="AM281" s="9" t="s">
        <v>256</v>
      </c>
      <c r="AO281" s="9" t="s">
        <v>256</v>
      </c>
      <c r="AR281" s="9" t="s">
        <v>256</v>
      </c>
      <c r="AS281" s="9" t="s">
        <v>257</v>
      </c>
    </row>
    <row r="282" spans="1:45" x14ac:dyDescent="0.2">
      <c r="A282" s="9">
        <v>400866</v>
      </c>
      <c r="B282" s="9" t="s">
        <v>2276</v>
      </c>
      <c r="AA282" s="9" t="s">
        <v>256</v>
      </c>
      <c r="AF282" s="9" t="s">
        <v>256</v>
      </c>
      <c r="AM282" s="9" t="s">
        <v>256</v>
      </c>
      <c r="AO282" s="9" t="s">
        <v>256</v>
      </c>
      <c r="AR282" s="9" t="s">
        <v>256</v>
      </c>
      <c r="AS282" s="9" t="s">
        <v>257</v>
      </c>
    </row>
    <row r="283" spans="1:45" x14ac:dyDescent="0.2">
      <c r="A283" s="9">
        <v>401002</v>
      </c>
      <c r="B283" s="9" t="s">
        <v>2276</v>
      </c>
      <c r="AF283" s="9" t="s">
        <v>256</v>
      </c>
      <c r="AI283" s="9" t="s">
        <v>256</v>
      </c>
      <c r="AJ283" s="9" t="s">
        <v>256</v>
      </c>
      <c r="AK283" s="9" t="s">
        <v>256</v>
      </c>
      <c r="AM283" s="9" t="s">
        <v>256</v>
      </c>
      <c r="AN283" s="9" t="s">
        <v>256</v>
      </c>
      <c r="AO283" s="9" t="s">
        <v>256</v>
      </c>
      <c r="AP283" s="9" t="s">
        <v>256</v>
      </c>
      <c r="AQ283" s="9" t="s">
        <v>256</v>
      </c>
      <c r="AR283" s="9" t="s">
        <v>256</v>
      </c>
      <c r="AS283" s="9" t="s">
        <v>257</v>
      </c>
    </row>
    <row r="284" spans="1:45" x14ac:dyDescent="0.2">
      <c r="A284" s="9">
        <v>401090</v>
      </c>
      <c r="B284" s="9" t="s">
        <v>2276</v>
      </c>
      <c r="AD284" s="9" t="s">
        <v>256</v>
      </c>
      <c r="AF284" s="9" t="s">
        <v>256</v>
      </c>
      <c r="AI284" s="9" t="s">
        <v>256</v>
      </c>
      <c r="AM284" s="9" t="s">
        <v>256</v>
      </c>
      <c r="AO284" s="9" t="s">
        <v>256</v>
      </c>
      <c r="AP284" s="9" t="s">
        <v>256</v>
      </c>
      <c r="AR284" s="9" t="s">
        <v>256</v>
      </c>
      <c r="AS284" s="9" t="s">
        <v>257</v>
      </c>
    </row>
    <row r="285" spans="1:45" x14ac:dyDescent="0.2">
      <c r="A285" s="9">
        <v>401161</v>
      </c>
      <c r="B285" s="9" t="s">
        <v>2276</v>
      </c>
      <c r="AB285" s="9" t="s">
        <v>256</v>
      </c>
      <c r="AD285" s="9" t="s">
        <v>256</v>
      </c>
      <c r="AE285" s="9" t="s">
        <v>256</v>
      </c>
      <c r="AF285" s="9" t="s">
        <v>256</v>
      </c>
      <c r="AI285" s="9" t="s">
        <v>256</v>
      </c>
      <c r="AJ285" s="9" t="s">
        <v>256</v>
      </c>
      <c r="AK285" s="9" t="s">
        <v>256</v>
      </c>
      <c r="AM285" s="9" t="s">
        <v>256</v>
      </c>
      <c r="AN285" s="9" t="s">
        <v>256</v>
      </c>
      <c r="AO285" s="9" t="s">
        <v>256</v>
      </c>
      <c r="AP285" s="9" t="s">
        <v>256</v>
      </c>
      <c r="AQ285" s="9" t="s">
        <v>256</v>
      </c>
      <c r="AR285" s="9" t="s">
        <v>256</v>
      </c>
      <c r="AS285" s="9" t="s">
        <v>257</v>
      </c>
    </row>
    <row r="286" spans="1:45" x14ac:dyDescent="0.2">
      <c r="A286" s="9">
        <v>401209</v>
      </c>
      <c r="B286" s="9" t="s">
        <v>2276</v>
      </c>
      <c r="R286" s="9" t="s">
        <v>256</v>
      </c>
      <c r="AE286" s="9" t="s">
        <v>256</v>
      </c>
      <c r="AF286" s="9" t="s">
        <v>256</v>
      </c>
      <c r="AK286" s="9" t="s">
        <v>256</v>
      </c>
      <c r="AM286" s="9" t="s">
        <v>256</v>
      </c>
      <c r="AO286" s="9" t="s">
        <v>256</v>
      </c>
      <c r="AR286" s="9" t="s">
        <v>256</v>
      </c>
      <c r="AS286" s="9" t="s">
        <v>257</v>
      </c>
    </row>
    <row r="287" spans="1:45" x14ac:dyDescent="0.2">
      <c r="A287" s="9">
        <v>401306</v>
      </c>
      <c r="B287" s="9" t="s">
        <v>2276</v>
      </c>
      <c r="R287" s="9" t="s">
        <v>256</v>
      </c>
      <c r="AD287" s="9" t="s">
        <v>256</v>
      </c>
      <c r="AE287" s="9" t="s">
        <v>256</v>
      </c>
      <c r="AH287" s="9" t="s">
        <v>256</v>
      </c>
      <c r="AI287" s="9" t="s">
        <v>256</v>
      </c>
      <c r="AJ287" s="9" t="s">
        <v>256</v>
      </c>
      <c r="AK287" s="9" t="s">
        <v>256</v>
      </c>
      <c r="AL287" s="9" t="s">
        <v>256</v>
      </c>
      <c r="AM287" s="9" t="s">
        <v>256</v>
      </c>
      <c r="AN287" s="9" t="s">
        <v>256</v>
      </c>
      <c r="AO287" s="9" t="s">
        <v>256</v>
      </c>
      <c r="AP287" s="9" t="s">
        <v>256</v>
      </c>
      <c r="AQ287" s="9" t="s">
        <v>256</v>
      </c>
      <c r="AR287" s="9" t="s">
        <v>256</v>
      </c>
      <c r="AS287" s="9" t="s">
        <v>257</v>
      </c>
    </row>
    <row r="288" spans="1:45" x14ac:dyDescent="0.2">
      <c r="A288" s="9">
        <v>401310</v>
      </c>
      <c r="B288" s="9" t="s">
        <v>2276</v>
      </c>
      <c r="AD288" s="9" t="s">
        <v>256</v>
      </c>
      <c r="AF288" s="9" t="s">
        <v>256</v>
      </c>
      <c r="AI288" s="9" t="s">
        <v>256</v>
      </c>
      <c r="AJ288" s="9" t="s">
        <v>256</v>
      </c>
      <c r="AK288" s="9" t="s">
        <v>256</v>
      </c>
      <c r="AM288" s="9" t="s">
        <v>256</v>
      </c>
      <c r="AN288" s="9" t="s">
        <v>256</v>
      </c>
      <c r="AO288" s="9" t="s">
        <v>256</v>
      </c>
      <c r="AP288" s="9" t="s">
        <v>256</v>
      </c>
      <c r="AQ288" s="9" t="s">
        <v>256</v>
      </c>
      <c r="AR288" s="9" t="s">
        <v>256</v>
      </c>
      <c r="AS288" s="9" t="s">
        <v>257</v>
      </c>
    </row>
    <row r="289" spans="1:45" x14ac:dyDescent="0.2">
      <c r="A289" s="9">
        <v>401350</v>
      </c>
      <c r="B289" s="9" t="s">
        <v>2276</v>
      </c>
      <c r="AO289" s="9" t="s">
        <v>256</v>
      </c>
      <c r="AS289" s="9" t="s">
        <v>257</v>
      </c>
    </row>
    <row r="290" spans="1:45" x14ac:dyDescent="0.2">
      <c r="A290" s="9">
        <v>401385</v>
      </c>
      <c r="B290" s="9" t="s">
        <v>2276</v>
      </c>
      <c r="L290" s="9" t="s">
        <v>256</v>
      </c>
      <c r="R290" s="9" t="s">
        <v>256</v>
      </c>
      <c r="Y290" s="9" t="s">
        <v>256</v>
      </c>
      <c r="AF290" s="9" t="s">
        <v>256</v>
      </c>
      <c r="AI290" s="9" t="s">
        <v>256</v>
      </c>
      <c r="AJ290" s="9" t="s">
        <v>256</v>
      </c>
      <c r="AL290" s="9" t="s">
        <v>256</v>
      </c>
      <c r="AM290" s="9" t="s">
        <v>256</v>
      </c>
      <c r="AO290" s="9" t="s">
        <v>256</v>
      </c>
      <c r="AR290" s="9" t="s">
        <v>256</v>
      </c>
      <c r="AS290" s="9" t="s">
        <v>257</v>
      </c>
    </row>
    <row r="291" spans="1:45" x14ac:dyDescent="0.2">
      <c r="A291" s="9">
        <v>401405</v>
      </c>
      <c r="B291" s="9" t="s">
        <v>2276</v>
      </c>
      <c r="AB291" s="9" t="s">
        <v>256</v>
      </c>
      <c r="AE291" s="9" t="s">
        <v>256</v>
      </c>
      <c r="AI291" s="9" t="s">
        <v>256</v>
      </c>
      <c r="AJ291" s="9" t="s">
        <v>256</v>
      </c>
      <c r="AK291" s="9" t="s">
        <v>256</v>
      </c>
      <c r="AM291" s="9" t="s">
        <v>256</v>
      </c>
      <c r="AN291" s="9" t="s">
        <v>256</v>
      </c>
      <c r="AO291" s="9" t="s">
        <v>256</v>
      </c>
      <c r="AP291" s="9" t="s">
        <v>256</v>
      </c>
      <c r="AQ291" s="9" t="s">
        <v>256</v>
      </c>
      <c r="AR291" s="9" t="s">
        <v>256</v>
      </c>
      <c r="AS291" s="9" t="s">
        <v>257</v>
      </c>
    </row>
    <row r="292" spans="1:45" x14ac:dyDescent="0.2">
      <c r="A292" s="9">
        <v>401425</v>
      </c>
      <c r="B292" s="9" t="s">
        <v>2276</v>
      </c>
      <c r="R292" s="9" t="s">
        <v>256</v>
      </c>
      <c r="AE292" s="9" t="s">
        <v>256</v>
      </c>
      <c r="AI292" s="9" t="s">
        <v>256</v>
      </c>
      <c r="AK292" s="9" t="s">
        <v>256</v>
      </c>
      <c r="AN292" s="9" t="s">
        <v>256</v>
      </c>
      <c r="AO292" s="9" t="s">
        <v>256</v>
      </c>
      <c r="AP292" s="9" t="s">
        <v>256</v>
      </c>
      <c r="AQ292" s="9" t="s">
        <v>256</v>
      </c>
      <c r="AR292" s="9" t="s">
        <v>256</v>
      </c>
      <c r="AS292" s="9" t="s">
        <v>257</v>
      </c>
    </row>
    <row r="293" spans="1:45" x14ac:dyDescent="0.2">
      <c r="A293" s="9">
        <v>401867</v>
      </c>
      <c r="B293" s="9" t="s">
        <v>2276</v>
      </c>
      <c r="AD293" s="9" t="s">
        <v>256</v>
      </c>
      <c r="AI293" s="9" t="s">
        <v>256</v>
      </c>
      <c r="AJ293" s="9" t="s">
        <v>256</v>
      </c>
      <c r="AK293" s="9" t="s">
        <v>256</v>
      </c>
      <c r="AL293" s="9" t="s">
        <v>256</v>
      </c>
      <c r="AM293" s="9" t="s">
        <v>256</v>
      </c>
      <c r="AN293" s="9" t="s">
        <v>256</v>
      </c>
      <c r="AO293" s="9" t="s">
        <v>256</v>
      </c>
      <c r="AQ293" s="9" t="s">
        <v>256</v>
      </c>
      <c r="AR293" s="9" t="s">
        <v>256</v>
      </c>
      <c r="AS293" s="9" t="s">
        <v>257</v>
      </c>
    </row>
    <row r="294" spans="1:45" x14ac:dyDescent="0.2">
      <c r="A294" s="9">
        <v>402079</v>
      </c>
      <c r="B294" s="9" t="s">
        <v>2276</v>
      </c>
      <c r="AJ294" s="9" t="s">
        <v>256</v>
      </c>
      <c r="AO294" s="9" t="s">
        <v>256</v>
      </c>
      <c r="AS294" s="9" t="s">
        <v>257</v>
      </c>
    </row>
    <row r="295" spans="1:45" x14ac:dyDescent="0.2">
      <c r="A295" s="9">
        <v>402675</v>
      </c>
      <c r="B295" s="9" t="s">
        <v>2276</v>
      </c>
      <c r="AM295" s="9" t="s">
        <v>256</v>
      </c>
      <c r="AS295" s="9" t="s">
        <v>257</v>
      </c>
    </row>
    <row r="296" spans="1:45" x14ac:dyDescent="0.2">
      <c r="A296" s="9">
        <v>402701</v>
      </c>
      <c r="B296" s="9" t="s">
        <v>2276</v>
      </c>
      <c r="J296" s="9" t="s">
        <v>256</v>
      </c>
      <c r="T296" s="9" t="s">
        <v>256</v>
      </c>
      <c r="AF296" s="9" t="s">
        <v>256</v>
      </c>
      <c r="AG296" s="9" t="s">
        <v>256</v>
      </c>
      <c r="AI296" s="9" t="s">
        <v>256</v>
      </c>
      <c r="AJ296" s="9" t="s">
        <v>256</v>
      </c>
      <c r="AK296" s="9" t="s">
        <v>256</v>
      </c>
      <c r="AL296" s="9" t="s">
        <v>256</v>
      </c>
      <c r="AM296" s="9" t="s">
        <v>256</v>
      </c>
      <c r="AN296" s="9" t="s">
        <v>256</v>
      </c>
      <c r="AO296" s="9" t="s">
        <v>256</v>
      </c>
      <c r="AP296" s="9" t="s">
        <v>256</v>
      </c>
      <c r="AQ296" s="9" t="s">
        <v>256</v>
      </c>
      <c r="AR296" s="9" t="s">
        <v>256</v>
      </c>
      <c r="AS296" s="9" t="s">
        <v>257</v>
      </c>
    </row>
    <row r="297" spans="1:45" x14ac:dyDescent="0.2">
      <c r="A297" s="9">
        <v>402861</v>
      </c>
      <c r="B297" s="9" t="s">
        <v>2276</v>
      </c>
      <c r="AD297" s="9" t="s">
        <v>256</v>
      </c>
      <c r="AM297" s="9" t="s">
        <v>256</v>
      </c>
      <c r="AS297" s="9" t="s">
        <v>257</v>
      </c>
    </row>
    <row r="298" spans="1:45" x14ac:dyDescent="0.2">
      <c r="A298" s="9">
        <v>402869</v>
      </c>
      <c r="B298" s="9" t="s">
        <v>2276</v>
      </c>
      <c r="R298" s="9" t="s">
        <v>256</v>
      </c>
      <c r="AI298" s="9" t="s">
        <v>256</v>
      </c>
      <c r="AK298" s="9" t="s">
        <v>256</v>
      </c>
      <c r="AN298" s="9" t="s">
        <v>256</v>
      </c>
      <c r="AO298" s="9" t="s">
        <v>256</v>
      </c>
      <c r="AP298" s="9" t="s">
        <v>256</v>
      </c>
      <c r="AR298" s="9" t="s">
        <v>256</v>
      </c>
      <c r="AS298" s="9" t="s">
        <v>257</v>
      </c>
    </row>
    <row r="299" spans="1:45" x14ac:dyDescent="0.2">
      <c r="A299" s="9">
        <v>403199</v>
      </c>
      <c r="B299" s="9" t="s">
        <v>2276</v>
      </c>
      <c r="AE299" s="9" t="s">
        <v>256</v>
      </c>
      <c r="AK299" s="9" t="s">
        <v>256</v>
      </c>
      <c r="AN299" s="9" t="s">
        <v>256</v>
      </c>
      <c r="AO299" s="9" t="s">
        <v>256</v>
      </c>
      <c r="AR299" s="9" t="s">
        <v>256</v>
      </c>
      <c r="AS299" s="9" t="s">
        <v>257</v>
      </c>
    </row>
    <row r="300" spans="1:45" x14ac:dyDescent="0.2">
      <c r="A300" s="9">
        <v>403319</v>
      </c>
      <c r="B300" s="9" t="s">
        <v>2276</v>
      </c>
      <c r="D300" s="9" t="s">
        <v>256</v>
      </c>
      <c r="Y300" s="9" t="s">
        <v>256</v>
      </c>
      <c r="AF300" s="9" t="s">
        <v>256</v>
      </c>
      <c r="AJ300" s="9" t="s">
        <v>256</v>
      </c>
      <c r="AO300" s="9" t="s">
        <v>256</v>
      </c>
      <c r="AR300" s="9" t="s">
        <v>256</v>
      </c>
      <c r="AS300" s="9" t="s">
        <v>257</v>
      </c>
    </row>
    <row r="301" spans="1:45" x14ac:dyDescent="0.2">
      <c r="A301" s="9">
        <v>403483</v>
      </c>
      <c r="B301" s="9" t="s">
        <v>2276</v>
      </c>
      <c r="Y301" s="9" t="s">
        <v>256</v>
      </c>
      <c r="AJ301" s="9" t="s">
        <v>256</v>
      </c>
      <c r="AO301" s="9" t="s">
        <v>256</v>
      </c>
      <c r="AS301" s="9" t="s">
        <v>257</v>
      </c>
    </row>
    <row r="302" spans="1:45" x14ac:dyDescent="0.2">
      <c r="A302" s="9">
        <v>403522</v>
      </c>
      <c r="B302" s="9" t="s">
        <v>2276</v>
      </c>
      <c r="AM302" s="9" t="s">
        <v>256</v>
      </c>
      <c r="AS302" s="9" t="s">
        <v>257</v>
      </c>
    </row>
    <row r="303" spans="1:45" x14ac:dyDescent="0.2">
      <c r="A303" s="9">
        <v>403751</v>
      </c>
      <c r="B303" s="9" t="s">
        <v>2276</v>
      </c>
      <c r="K303" s="9" t="s">
        <v>256</v>
      </c>
      <c r="AI303" s="9" t="s">
        <v>256</v>
      </c>
      <c r="AJ303" s="9" t="s">
        <v>256</v>
      </c>
      <c r="AK303" s="9" t="s">
        <v>256</v>
      </c>
      <c r="AM303" s="9" t="s">
        <v>256</v>
      </c>
      <c r="AN303" s="9" t="s">
        <v>256</v>
      </c>
      <c r="AO303" s="9" t="s">
        <v>256</v>
      </c>
      <c r="AP303" s="9" t="s">
        <v>256</v>
      </c>
      <c r="AQ303" s="9" t="s">
        <v>256</v>
      </c>
      <c r="AR303" s="9" t="s">
        <v>256</v>
      </c>
      <c r="AS303" s="9" t="s">
        <v>257</v>
      </c>
    </row>
    <row r="304" spans="1:45" x14ac:dyDescent="0.2">
      <c r="A304" s="9">
        <v>403865</v>
      </c>
      <c r="B304" s="9" t="s">
        <v>2276</v>
      </c>
      <c r="AA304" s="9" t="s">
        <v>256</v>
      </c>
      <c r="AR304" s="9" t="s">
        <v>256</v>
      </c>
      <c r="AS304" s="9" t="s">
        <v>257</v>
      </c>
    </row>
    <row r="305" spans="1:45" x14ac:dyDescent="0.2">
      <c r="A305" s="9">
        <v>403966</v>
      </c>
      <c r="B305" s="9" t="s">
        <v>2276</v>
      </c>
      <c r="AF305" s="9" t="s">
        <v>256</v>
      </c>
      <c r="AH305" s="9" t="s">
        <v>256</v>
      </c>
      <c r="AK305" s="9" t="s">
        <v>256</v>
      </c>
      <c r="AM305" s="9" t="s">
        <v>256</v>
      </c>
      <c r="AN305" s="9" t="s">
        <v>256</v>
      </c>
      <c r="AO305" s="9" t="s">
        <v>256</v>
      </c>
      <c r="AP305" s="9" t="s">
        <v>256</v>
      </c>
      <c r="AQ305" s="9" t="s">
        <v>256</v>
      </c>
      <c r="AR305" s="9" t="s">
        <v>256</v>
      </c>
      <c r="AS305" s="9" t="s">
        <v>257</v>
      </c>
    </row>
    <row r="306" spans="1:45" x14ac:dyDescent="0.2">
      <c r="A306" s="9">
        <v>404158</v>
      </c>
      <c r="B306" s="9" t="s">
        <v>2276</v>
      </c>
      <c r="L306" s="9" t="s">
        <v>256</v>
      </c>
      <c r="AR306" s="9" t="s">
        <v>256</v>
      </c>
      <c r="AS306" s="9" t="s">
        <v>257</v>
      </c>
    </row>
    <row r="307" spans="1:45" x14ac:dyDescent="0.2">
      <c r="A307" s="9">
        <v>404453</v>
      </c>
      <c r="B307" s="9" t="s">
        <v>2276</v>
      </c>
      <c r="AD307" s="9" t="s">
        <v>256</v>
      </c>
      <c r="AE307" s="9" t="s">
        <v>256</v>
      </c>
      <c r="AF307" s="9" t="s">
        <v>256</v>
      </c>
      <c r="AG307" s="9" t="s">
        <v>256</v>
      </c>
      <c r="AI307" s="9" t="s">
        <v>256</v>
      </c>
      <c r="AJ307" s="9" t="s">
        <v>256</v>
      </c>
      <c r="AK307" s="9" t="s">
        <v>256</v>
      </c>
      <c r="AL307" s="9" t="s">
        <v>256</v>
      </c>
      <c r="AM307" s="9" t="s">
        <v>256</v>
      </c>
      <c r="AN307" s="9" t="s">
        <v>256</v>
      </c>
      <c r="AO307" s="9" t="s">
        <v>256</v>
      </c>
      <c r="AP307" s="9" t="s">
        <v>256</v>
      </c>
      <c r="AQ307" s="9" t="s">
        <v>256</v>
      </c>
      <c r="AR307" s="9" t="s">
        <v>256</v>
      </c>
      <c r="AS307" s="9" t="s">
        <v>257</v>
      </c>
    </row>
    <row r="308" spans="1:45" x14ac:dyDescent="0.2">
      <c r="A308" s="9">
        <v>404689</v>
      </c>
      <c r="B308" s="9" t="s">
        <v>2276</v>
      </c>
      <c r="AB308" s="9" t="s">
        <v>256</v>
      </c>
      <c r="AD308" s="9" t="s">
        <v>256</v>
      </c>
      <c r="AE308" s="9" t="s">
        <v>256</v>
      </c>
      <c r="AI308" s="9" t="s">
        <v>256</v>
      </c>
      <c r="AJ308" s="9" t="s">
        <v>256</v>
      </c>
      <c r="AK308" s="9" t="s">
        <v>256</v>
      </c>
      <c r="AL308" s="9" t="s">
        <v>256</v>
      </c>
      <c r="AM308" s="9" t="s">
        <v>256</v>
      </c>
      <c r="AN308" s="9" t="s">
        <v>256</v>
      </c>
      <c r="AO308" s="9" t="s">
        <v>256</v>
      </c>
      <c r="AP308" s="9" t="s">
        <v>256</v>
      </c>
      <c r="AQ308" s="9" t="s">
        <v>256</v>
      </c>
      <c r="AR308" s="9" t="s">
        <v>256</v>
      </c>
      <c r="AS308" s="9" t="s">
        <v>257</v>
      </c>
    </row>
    <row r="309" spans="1:45" x14ac:dyDescent="0.2">
      <c r="A309" s="9">
        <v>404726</v>
      </c>
      <c r="B309" s="9" t="s">
        <v>2276</v>
      </c>
      <c r="AD309" s="9" t="s">
        <v>256</v>
      </c>
      <c r="AF309" s="9" t="s">
        <v>256</v>
      </c>
      <c r="AI309" s="9" t="s">
        <v>256</v>
      </c>
      <c r="AK309" s="9" t="s">
        <v>256</v>
      </c>
      <c r="AM309" s="9" t="s">
        <v>256</v>
      </c>
      <c r="AO309" s="9" t="s">
        <v>256</v>
      </c>
      <c r="AP309" s="9" t="s">
        <v>256</v>
      </c>
      <c r="AQ309" s="9" t="s">
        <v>256</v>
      </c>
      <c r="AR309" s="9" t="s">
        <v>256</v>
      </c>
      <c r="AS309" s="9" t="s">
        <v>257</v>
      </c>
    </row>
    <row r="310" spans="1:45" x14ac:dyDescent="0.2">
      <c r="A310" s="9">
        <v>404755</v>
      </c>
      <c r="B310" s="9" t="s">
        <v>2276</v>
      </c>
      <c r="X310" s="9" t="s">
        <v>256</v>
      </c>
      <c r="AD310" s="9" t="s">
        <v>256</v>
      </c>
      <c r="AI310" s="9" t="s">
        <v>256</v>
      </c>
      <c r="AJ310" s="9" t="s">
        <v>256</v>
      </c>
      <c r="AK310" s="9" t="s">
        <v>256</v>
      </c>
      <c r="AL310" s="9" t="s">
        <v>256</v>
      </c>
      <c r="AM310" s="9" t="s">
        <v>256</v>
      </c>
      <c r="AN310" s="9" t="s">
        <v>256</v>
      </c>
      <c r="AO310" s="9" t="s">
        <v>256</v>
      </c>
      <c r="AP310" s="9" t="s">
        <v>256</v>
      </c>
      <c r="AQ310" s="9" t="s">
        <v>256</v>
      </c>
      <c r="AR310" s="9" t="s">
        <v>256</v>
      </c>
      <c r="AS310" s="9" t="s">
        <v>257</v>
      </c>
    </row>
    <row r="311" spans="1:45" x14ac:dyDescent="0.2">
      <c r="A311" s="9">
        <v>404760</v>
      </c>
      <c r="B311" s="9" t="s">
        <v>2276</v>
      </c>
      <c r="AK311" s="9" t="s">
        <v>256</v>
      </c>
      <c r="AM311" s="9" t="s">
        <v>256</v>
      </c>
      <c r="AN311" s="9" t="s">
        <v>256</v>
      </c>
      <c r="AS311" s="9" t="s">
        <v>257</v>
      </c>
    </row>
    <row r="312" spans="1:45" x14ac:dyDescent="0.2">
      <c r="A312" s="9">
        <v>405060</v>
      </c>
      <c r="B312" s="9" t="s">
        <v>2276</v>
      </c>
      <c r="AO312" s="9" t="s">
        <v>256</v>
      </c>
      <c r="AS312" s="9" t="s">
        <v>257</v>
      </c>
    </row>
    <row r="313" spans="1:45" x14ac:dyDescent="0.2">
      <c r="A313" s="9">
        <v>405518</v>
      </c>
      <c r="B313" s="9" t="s">
        <v>2276</v>
      </c>
      <c r="Y313" s="9" t="s">
        <v>256</v>
      </c>
      <c r="AD313" s="9" t="s">
        <v>256</v>
      </c>
      <c r="AE313" s="9" t="s">
        <v>256</v>
      </c>
      <c r="AF313" s="9" t="s">
        <v>256</v>
      </c>
      <c r="AH313" s="9" t="s">
        <v>256</v>
      </c>
      <c r="AI313" s="9" t="s">
        <v>256</v>
      </c>
      <c r="AJ313" s="9" t="s">
        <v>256</v>
      </c>
      <c r="AK313" s="9" t="s">
        <v>256</v>
      </c>
      <c r="AL313" s="9" t="s">
        <v>256</v>
      </c>
      <c r="AM313" s="9" t="s">
        <v>256</v>
      </c>
      <c r="AN313" s="9" t="s">
        <v>256</v>
      </c>
      <c r="AO313" s="9" t="s">
        <v>256</v>
      </c>
      <c r="AP313" s="9" t="s">
        <v>256</v>
      </c>
      <c r="AQ313" s="9" t="s">
        <v>256</v>
      </c>
      <c r="AR313" s="9" t="s">
        <v>256</v>
      </c>
      <c r="AS313" s="9" t="s">
        <v>257</v>
      </c>
    </row>
    <row r="314" spans="1:45" x14ac:dyDescent="0.2">
      <c r="A314" s="9">
        <v>405556</v>
      </c>
      <c r="B314" s="9" t="s">
        <v>2276</v>
      </c>
      <c r="AD314" s="9" t="s">
        <v>256</v>
      </c>
      <c r="AF314" s="9" t="s">
        <v>256</v>
      </c>
      <c r="AH314" s="9" t="s">
        <v>256</v>
      </c>
      <c r="AJ314" s="9" t="s">
        <v>256</v>
      </c>
      <c r="AK314" s="9" t="s">
        <v>256</v>
      </c>
      <c r="AM314" s="9" t="s">
        <v>256</v>
      </c>
      <c r="AN314" s="9" t="s">
        <v>256</v>
      </c>
      <c r="AO314" s="9" t="s">
        <v>256</v>
      </c>
      <c r="AP314" s="9" t="s">
        <v>256</v>
      </c>
      <c r="AQ314" s="9" t="s">
        <v>256</v>
      </c>
      <c r="AR314" s="9" t="s">
        <v>256</v>
      </c>
      <c r="AS314" s="9" t="s">
        <v>257</v>
      </c>
    </row>
    <row r="315" spans="1:45" x14ac:dyDescent="0.2">
      <c r="A315" s="9">
        <v>405564</v>
      </c>
      <c r="B315" s="9" t="s">
        <v>2276</v>
      </c>
      <c r="K315" s="9" t="s">
        <v>256</v>
      </c>
      <c r="AE315" s="9" t="s">
        <v>256</v>
      </c>
      <c r="AI315" s="9" t="s">
        <v>256</v>
      </c>
      <c r="AJ315" s="9" t="s">
        <v>256</v>
      </c>
      <c r="AK315" s="9" t="s">
        <v>256</v>
      </c>
      <c r="AL315" s="9" t="s">
        <v>256</v>
      </c>
      <c r="AN315" s="9" t="s">
        <v>256</v>
      </c>
      <c r="AO315" s="9" t="s">
        <v>256</v>
      </c>
      <c r="AP315" s="9" t="s">
        <v>256</v>
      </c>
      <c r="AQ315" s="9" t="s">
        <v>256</v>
      </c>
      <c r="AR315" s="9" t="s">
        <v>256</v>
      </c>
      <c r="AS315" s="9" t="s">
        <v>257</v>
      </c>
    </row>
    <row r="316" spans="1:45" x14ac:dyDescent="0.2">
      <c r="A316" s="9">
        <v>405724</v>
      </c>
      <c r="B316" s="9" t="s">
        <v>2276</v>
      </c>
      <c r="AE316" s="9" t="s">
        <v>256</v>
      </c>
      <c r="AK316" s="9" t="s">
        <v>256</v>
      </c>
      <c r="AR316" s="9" t="s">
        <v>256</v>
      </c>
      <c r="AS316" s="9" t="s">
        <v>257</v>
      </c>
    </row>
    <row r="317" spans="1:45" x14ac:dyDescent="0.2">
      <c r="A317" s="9">
        <v>405834</v>
      </c>
      <c r="B317" s="9" t="s">
        <v>2276</v>
      </c>
      <c r="AI317" s="9" t="s">
        <v>256</v>
      </c>
      <c r="AJ317" s="9" t="s">
        <v>256</v>
      </c>
      <c r="AK317" s="9" t="s">
        <v>256</v>
      </c>
      <c r="AN317" s="9" t="s">
        <v>256</v>
      </c>
      <c r="AO317" s="9" t="s">
        <v>256</v>
      </c>
      <c r="AR317" s="9" t="s">
        <v>256</v>
      </c>
      <c r="AS317" s="9" t="s">
        <v>257</v>
      </c>
    </row>
    <row r="318" spans="1:45" x14ac:dyDescent="0.2">
      <c r="A318" s="9">
        <v>405917</v>
      </c>
      <c r="B318" s="9" t="s">
        <v>2276</v>
      </c>
      <c r="AB318" s="9" t="s">
        <v>256</v>
      </c>
      <c r="AD318" s="9" t="s">
        <v>256</v>
      </c>
      <c r="AS318" s="9" t="s">
        <v>257</v>
      </c>
    </row>
    <row r="319" spans="1:45" x14ac:dyDescent="0.2">
      <c r="A319" s="9">
        <v>406107</v>
      </c>
      <c r="B319" s="9" t="s">
        <v>2276</v>
      </c>
      <c r="AK319" s="9" t="s">
        <v>256</v>
      </c>
      <c r="AO319" s="9" t="s">
        <v>256</v>
      </c>
      <c r="AR319" s="9" t="s">
        <v>256</v>
      </c>
      <c r="AS319" s="9" t="s">
        <v>257</v>
      </c>
    </row>
    <row r="320" spans="1:45" x14ac:dyDescent="0.2">
      <c r="A320" s="9">
        <v>406190</v>
      </c>
      <c r="B320" s="9" t="s">
        <v>2276</v>
      </c>
      <c r="K320" s="9" t="s">
        <v>256</v>
      </c>
      <c r="AI320" s="9" t="s">
        <v>256</v>
      </c>
      <c r="AK320" s="9" t="s">
        <v>256</v>
      </c>
      <c r="AM320" s="9" t="s">
        <v>256</v>
      </c>
      <c r="AN320" s="9" t="s">
        <v>256</v>
      </c>
      <c r="AR320" s="9" t="s">
        <v>256</v>
      </c>
      <c r="AS320" s="9" t="s">
        <v>257</v>
      </c>
    </row>
    <row r="321" spans="1:45" x14ac:dyDescent="0.2">
      <c r="A321" s="9">
        <v>406430</v>
      </c>
      <c r="B321" s="9" t="s">
        <v>2276</v>
      </c>
      <c r="AD321" s="9" t="s">
        <v>256</v>
      </c>
      <c r="AK321" s="9" t="s">
        <v>256</v>
      </c>
      <c r="AM321" s="9" t="s">
        <v>256</v>
      </c>
      <c r="AO321" s="9" t="s">
        <v>256</v>
      </c>
      <c r="AR321" s="9" t="s">
        <v>256</v>
      </c>
      <c r="AS321" s="9" t="s">
        <v>257</v>
      </c>
    </row>
    <row r="322" spans="1:45" x14ac:dyDescent="0.2">
      <c r="A322" s="9">
        <v>406677</v>
      </c>
      <c r="B322" s="9" t="s">
        <v>2276</v>
      </c>
      <c r="D322" s="9" t="s">
        <v>256</v>
      </c>
      <c r="R322" s="9" t="s">
        <v>256</v>
      </c>
      <c r="AD322" s="9" t="s">
        <v>256</v>
      </c>
      <c r="AI322" s="9" t="s">
        <v>256</v>
      </c>
      <c r="AK322" s="9" t="s">
        <v>256</v>
      </c>
      <c r="AL322" s="9" t="s">
        <v>256</v>
      </c>
      <c r="AM322" s="9" t="s">
        <v>256</v>
      </c>
      <c r="AN322" s="9" t="s">
        <v>256</v>
      </c>
      <c r="AO322" s="9" t="s">
        <v>256</v>
      </c>
      <c r="AP322" s="9" t="s">
        <v>256</v>
      </c>
      <c r="AQ322" s="9" t="s">
        <v>256</v>
      </c>
      <c r="AR322" s="9" t="s">
        <v>256</v>
      </c>
      <c r="AS322" s="9" t="s">
        <v>257</v>
      </c>
    </row>
    <row r="323" spans="1:45" x14ac:dyDescent="0.2">
      <c r="A323" s="9">
        <v>406819</v>
      </c>
      <c r="B323" s="9" t="s">
        <v>2276</v>
      </c>
      <c r="AI323" s="9" t="s">
        <v>256</v>
      </c>
      <c r="AM323" s="9" t="s">
        <v>256</v>
      </c>
      <c r="AO323" s="9" t="s">
        <v>256</v>
      </c>
      <c r="AS323" s="9" t="s">
        <v>257</v>
      </c>
    </row>
    <row r="324" spans="1:45" x14ac:dyDescent="0.2">
      <c r="A324" s="9">
        <v>406865</v>
      </c>
      <c r="B324" s="9" t="s">
        <v>2276</v>
      </c>
      <c r="J324" s="9" t="s">
        <v>256</v>
      </c>
      <c r="AD324" s="9" t="s">
        <v>256</v>
      </c>
      <c r="AJ324" s="9" t="s">
        <v>256</v>
      </c>
      <c r="AL324" s="9" t="s">
        <v>256</v>
      </c>
      <c r="AN324" s="9" t="s">
        <v>256</v>
      </c>
      <c r="AO324" s="9" t="s">
        <v>256</v>
      </c>
      <c r="AP324" s="9" t="s">
        <v>256</v>
      </c>
      <c r="AQ324" s="9" t="s">
        <v>256</v>
      </c>
      <c r="AR324" s="9" t="s">
        <v>256</v>
      </c>
      <c r="AS324" s="9" t="s">
        <v>257</v>
      </c>
    </row>
    <row r="325" spans="1:45" x14ac:dyDescent="0.2">
      <c r="A325" s="9">
        <v>407292</v>
      </c>
      <c r="B325" s="9" t="s">
        <v>2276</v>
      </c>
      <c r="AA325" s="9" t="s">
        <v>256</v>
      </c>
      <c r="AD325" s="9" t="s">
        <v>256</v>
      </c>
      <c r="AE325" s="9" t="s">
        <v>256</v>
      </c>
      <c r="AG325" s="9" t="s">
        <v>256</v>
      </c>
      <c r="AI325" s="9" t="s">
        <v>256</v>
      </c>
      <c r="AJ325" s="9" t="s">
        <v>256</v>
      </c>
      <c r="AK325" s="9" t="s">
        <v>256</v>
      </c>
      <c r="AL325" s="9" t="s">
        <v>256</v>
      </c>
      <c r="AM325" s="9" t="s">
        <v>256</v>
      </c>
      <c r="AN325" s="9" t="s">
        <v>256</v>
      </c>
      <c r="AO325" s="9" t="s">
        <v>256</v>
      </c>
      <c r="AP325" s="9" t="s">
        <v>256</v>
      </c>
      <c r="AQ325" s="9" t="s">
        <v>256</v>
      </c>
      <c r="AR325" s="9" t="s">
        <v>256</v>
      </c>
      <c r="AS325" s="9" t="s">
        <v>257</v>
      </c>
    </row>
    <row r="326" spans="1:45" x14ac:dyDescent="0.2">
      <c r="A326" s="9">
        <v>407354</v>
      </c>
      <c r="B326" s="9" t="s">
        <v>2276</v>
      </c>
      <c r="L326" s="9" t="s">
        <v>256</v>
      </c>
      <c r="R326" s="9" t="s">
        <v>256</v>
      </c>
      <c r="AE326" s="9" t="s">
        <v>256</v>
      </c>
      <c r="AH326" s="9" t="s">
        <v>256</v>
      </c>
      <c r="AI326" s="9" t="s">
        <v>256</v>
      </c>
      <c r="AJ326" s="9" t="s">
        <v>256</v>
      </c>
      <c r="AK326" s="9" t="s">
        <v>256</v>
      </c>
      <c r="AM326" s="9" t="s">
        <v>256</v>
      </c>
      <c r="AN326" s="9" t="s">
        <v>256</v>
      </c>
      <c r="AO326" s="9" t="s">
        <v>256</v>
      </c>
      <c r="AP326" s="9" t="s">
        <v>256</v>
      </c>
      <c r="AQ326" s="9" t="s">
        <v>256</v>
      </c>
      <c r="AR326" s="9" t="s">
        <v>256</v>
      </c>
      <c r="AS326" s="9" t="s">
        <v>257</v>
      </c>
    </row>
    <row r="327" spans="1:45" x14ac:dyDescent="0.2">
      <c r="A327" s="9">
        <v>407625</v>
      </c>
      <c r="B327" s="9" t="s">
        <v>2276</v>
      </c>
      <c r="AK327" s="9" t="s">
        <v>256</v>
      </c>
      <c r="AL327" s="9" t="s">
        <v>256</v>
      </c>
      <c r="AN327" s="9" t="s">
        <v>256</v>
      </c>
      <c r="AR327" s="9" t="s">
        <v>256</v>
      </c>
      <c r="AS327" s="9" t="s">
        <v>257</v>
      </c>
    </row>
    <row r="328" spans="1:45" x14ac:dyDescent="0.2">
      <c r="A328" s="9">
        <v>407737</v>
      </c>
      <c r="B328" s="9" t="s">
        <v>2276</v>
      </c>
      <c r="AE328" s="9" t="s">
        <v>256</v>
      </c>
      <c r="AG328" s="9" t="s">
        <v>256</v>
      </c>
      <c r="AH328" s="9" t="s">
        <v>256</v>
      </c>
      <c r="AJ328" s="9" t="s">
        <v>256</v>
      </c>
      <c r="AK328" s="9" t="s">
        <v>256</v>
      </c>
      <c r="AM328" s="9" t="s">
        <v>256</v>
      </c>
      <c r="AN328" s="9" t="s">
        <v>256</v>
      </c>
      <c r="AO328" s="9" t="s">
        <v>256</v>
      </c>
      <c r="AQ328" s="9" t="s">
        <v>256</v>
      </c>
      <c r="AR328" s="9" t="s">
        <v>256</v>
      </c>
      <c r="AS328" s="9" t="s">
        <v>257</v>
      </c>
    </row>
    <row r="329" spans="1:45" x14ac:dyDescent="0.2">
      <c r="A329" s="9">
        <v>407824</v>
      </c>
      <c r="B329" s="9" t="s">
        <v>2276</v>
      </c>
      <c r="L329" s="9" t="s">
        <v>256</v>
      </c>
      <c r="AN329" s="9" t="s">
        <v>256</v>
      </c>
      <c r="AO329" s="9" t="s">
        <v>256</v>
      </c>
      <c r="AS329" s="9" t="s">
        <v>257</v>
      </c>
    </row>
    <row r="330" spans="1:45" x14ac:dyDescent="0.2">
      <c r="A330" s="9">
        <v>407933</v>
      </c>
      <c r="B330" s="9" t="s">
        <v>2276</v>
      </c>
      <c r="AD330" s="9" t="s">
        <v>256</v>
      </c>
      <c r="AE330" s="9" t="s">
        <v>256</v>
      </c>
      <c r="AH330" s="9" t="s">
        <v>256</v>
      </c>
      <c r="AI330" s="9" t="s">
        <v>256</v>
      </c>
      <c r="AN330" s="9" t="s">
        <v>256</v>
      </c>
      <c r="AO330" s="9" t="s">
        <v>256</v>
      </c>
      <c r="AP330" s="9" t="s">
        <v>256</v>
      </c>
      <c r="AS330" s="9" t="s">
        <v>257</v>
      </c>
    </row>
    <row r="331" spans="1:45" x14ac:dyDescent="0.2">
      <c r="A331" s="9">
        <v>407967</v>
      </c>
      <c r="B331" s="9" t="s">
        <v>2276</v>
      </c>
      <c r="D331" s="9" t="s">
        <v>256</v>
      </c>
      <c r="AD331" s="9" t="s">
        <v>256</v>
      </c>
      <c r="AI331" s="9" t="s">
        <v>256</v>
      </c>
      <c r="AJ331" s="9" t="s">
        <v>256</v>
      </c>
      <c r="AM331" s="9" t="s">
        <v>256</v>
      </c>
      <c r="AN331" s="9" t="s">
        <v>256</v>
      </c>
      <c r="AO331" s="9" t="s">
        <v>256</v>
      </c>
      <c r="AQ331" s="9" t="s">
        <v>256</v>
      </c>
      <c r="AS331" s="9" t="s">
        <v>257</v>
      </c>
    </row>
    <row r="332" spans="1:45" x14ac:dyDescent="0.2">
      <c r="A332" s="9">
        <v>408105</v>
      </c>
      <c r="B332" s="9" t="s">
        <v>2276</v>
      </c>
      <c r="AD332" s="9" t="s">
        <v>256</v>
      </c>
      <c r="AF332" s="9" t="s">
        <v>256</v>
      </c>
      <c r="AI332" s="9" t="s">
        <v>256</v>
      </c>
      <c r="AJ332" s="9" t="s">
        <v>256</v>
      </c>
      <c r="AK332" s="9" t="s">
        <v>256</v>
      </c>
      <c r="AL332" s="9" t="s">
        <v>256</v>
      </c>
      <c r="AM332" s="9" t="s">
        <v>256</v>
      </c>
      <c r="AN332" s="9" t="s">
        <v>256</v>
      </c>
      <c r="AO332" s="9" t="s">
        <v>256</v>
      </c>
      <c r="AP332" s="9" t="s">
        <v>256</v>
      </c>
      <c r="AQ332" s="9" t="s">
        <v>256</v>
      </c>
      <c r="AR332" s="9" t="s">
        <v>256</v>
      </c>
      <c r="AS332" s="9" t="s">
        <v>257</v>
      </c>
    </row>
    <row r="333" spans="1:45" x14ac:dyDescent="0.2">
      <c r="A333" s="9">
        <v>408253</v>
      </c>
      <c r="B333" s="9" t="s">
        <v>2276</v>
      </c>
      <c r="AF333" s="9" t="s">
        <v>256</v>
      </c>
      <c r="AS333" s="9" t="s">
        <v>257</v>
      </c>
    </row>
    <row r="334" spans="1:45" x14ac:dyDescent="0.2">
      <c r="A334" s="9">
        <v>408417</v>
      </c>
      <c r="B334" s="9" t="s">
        <v>2276</v>
      </c>
      <c r="AB334" s="9" t="s">
        <v>256</v>
      </c>
      <c r="AD334" s="9" t="s">
        <v>256</v>
      </c>
      <c r="AE334" s="9" t="s">
        <v>256</v>
      </c>
      <c r="AF334" s="9" t="s">
        <v>256</v>
      </c>
      <c r="AI334" s="9" t="s">
        <v>256</v>
      </c>
      <c r="AJ334" s="9" t="s">
        <v>256</v>
      </c>
      <c r="AK334" s="9" t="s">
        <v>256</v>
      </c>
      <c r="AL334" s="9" t="s">
        <v>256</v>
      </c>
      <c r="AM334" s="9" t="s">
        <v>256</v>
      </c>
      <c r="AN334" s="9" t="s">
        <v>256</v>
      </c>
      <c r="AO334" s="9" t="s">
        <v>256</v>
      </c>
      <c r="AP334" s="9" t="s">
        <v>256</v>
      </c>
      <c r="AQ334" s="9" t="s">
        <v>256</v>
      </c>
      <c r="AR334" s="9" t="s">
        <v>256</v>
      </c>
      <c r="AS334" s="9" t="s">
        <v>257</v>
      </c>
    </row>
    <row r="335" spans="1:45" x14ac:dyDescent="0.2">
      <c r="A335" s="9">
        <v>408456</v>
      </c>
      <c r="B335" s="9" t="s">
        <v>2276</v>
      </c>
      <c r="Y335" s="9" t="s">
        <v>256</v>
      </c>
      <c r="AA335" s="9" t="s">
        <v>256</v>
      </c>
      <c r="AD335" s="9" t="s">
        <v>256</v>
      </c>
      <c r="AE335" s="9" t="s">
        <v>256</v>
      </c>
      <c r="AJ335" s="9" t="s">
        <v>256</v>
      </c>
      <c r="AK335" s="9" t="s">
        <v>256</v>
      </c>
      <c r="AL335" s="9" t="s">
        <v>256</v>
      </c>
      <c r="AM335" s="9" t="s">
        <v>256</v>
      </c>
      <c r="AO335" s="9" t="s">
        <v>256</v>
      </c>
      <c r="AR335" s="9" t="s">
        <v>256</v>
      </c>
      <c r="AS335" s="9" t="s">
        <v>257</v>
      </c>
    </row>
    <row r="336" spans="1:45" x14ac:dyDescent="0.2">
      <c r="A336" s="9">
        <v>408540</v>
      </c>
      <c r="B336" s="9" t="s">
        <v>2276</v>
      </c>
      <c r="D336" s="9" t="s">
        <v>256</v>
      </c>
      <c r="X336" s="9" t="s">
        <v>256</v>
      </c>
      <c r="AB336" s="9" t="s">
        <v>256</v>
      </c>
      <c r="AD336" s="9" t="s">
        <v>256</v>
      </c>
      <c r="AJ336" s="9" t="s">
        <v>256</v>
      </c>
      <c r="AM336" s="9" t="s">
        <v>256</v>
      </c>
      <c r="AO336" s="9" t="s">
        <v>256</v>
      </c>
      <c r="AP336" s="9" t="s">
        <v>256</v>
      </c>
      <c r="AS336" s="9" t="s">
        <v>257</v>
      </c>
    </row>
    <row r="337" spans="1:45" x14ac:dyDescent="0.2">
      <c r="A337" s="9">
        <v>408579</v>
      </c>
      <c r="B337" s="9" t="s">
        <v>2276</v>
      </c>
      <c r="X337" s="9" t="s">
        <v>256</v>
      </c>
      <c r="AD337" s="9" t="s">
        <v>256</v>
      </c>
      <c r="AE337" s="9" t="s">
        <v>256</v>
      </c>
      <c r="AK337" s="9" t="s">
        <v>256</v>
      </c>
      <c r="AM337" s="9" t="s">
        <v>256</v>
      </c>
      <c r="AO337" s="9" t="s">
        <v>256</v>
      </c>
      <c r="AR337" s="9" t="s">
        <v>256</v>
      </c>
      <c r="AS337" s="9" t="s">
        <v>257</v>
      </c>
    </row>
    <row r="338" spans="1:45" x14ac:dyDescent="0.2">
      <c r="A338" s="9">
        <v>408617</v>
      </c>
      <c r="B338" s="9" t="s">
        <v>2276</v>
      </c>
      <c r="L338" s="9" t="s">
        <v>256</v>
      </c>
      <c r="R338" s="9" t="s">
        <v>256</v>
      </c>
      <c r="AE338" s="9" t="s">
        <v>256</v>
      </c>
      <c r="AI338" s="9" t="s">
        <v>256</v>
      </c>
      <c r="AK338" s="9" t="s">
        <v>256</v>
      </c>
      <c r="AN338" s="9" t="s">
        <v>256</v>
      </c>
      <c r="AO338" s="9" t="s">
        <v>256</v>
      </c>
      <c r="AR338" s="9" t="s">
        <v>256</v>
      </c>
      <c r="AS338" s="9" t="s">
        <v>257</v>
      </c>
    </row>
    <row r="339" spans="1:45" x14ac:dyDescent="0.2">
      <c r="A339" s="9">
        <v>408625</v>
      </c>
      <c r="B339" s="9" t="s">
        <v>2276</v>
      </c>
      <c r="R339" s="9" t="s">
        <v>256</v>
      </c>
      <c r="AE339" s="9" t="s">
        <v>256</v>
      </c>
      <c r="AF339" s="9" t="s">
        <v>256</v>
      </c>
      <c r="AK339" s="9" t="s">
        <v>256</v>
      </c>
      <c r="AM339" s="9" t="s">
        <v>256</v>
      </c>
      <c r="AO339" s="9" t="s">
        <v>256</v>
      </c>
      <c r="AP339" s="9" t="s">
        <v>256</v>
      </c>
      <c r="AR339" s="9" t="s">
        <v>256</v>
      </c>
      <c r="AS339" s="9" t="s">
        <v>257</v>
      </c>
    </row>
    <row r="340" spans="1:45" x14ac:dyDescent="0.2">
      <c r="A340" s="9">
        <v>408831</v>
      </c>
      <c r="B340" s="9" t="s">
        <v>2276</v>
      </c>
      <c r="AF340" s="9" t="s">
        <v>256</v>
      </c>
      <c r="AM340" s="9" t="s">
        <v>256</v>
      </c>
      <c r="AN340" s="9" t="s">
        <v>256</v>
      </c>
      <c r="AO340" s="9" t="s">
        <v>256</v>
      </c>
      <c r="AP340" s="9" t="s">
        <v>256</v>
      </c>
      <c r="AQ340" s="9" t="s">
        <v>256</v>
      </c>
      <c r="AR340" s="9" t="s">
        <v>256</v>
      </c>
      <c r="AS340" s="9" t="s">
        <v>257</v>
      </c>
    </row>
    <row r="341" spans="1:45" x14ac:dyDescent="0.2">
      <c r="A341" s="9">
        <v>408853</v>
      </c>
      <c r="B341" s="9" t="s">
        <v>2276</v>
      </c>
      <c r="I341" s="9" t="s">
        <v>256</v>
      </c>
      <c r="AM341" s="9" t="s">
        <v>256</v>
      </c>
      <c r="AS341" s="9" t="s">
        <v>257</v>
      </c>
    </row>
    <row r="342" spans="1:45" x14ac:dyDescent="0.2">
      <c r="A342" s="9">
        <v>408951</v>
      </c>
      <c r="B342" s="9" t="s">
        <v>2276</v>
      </c>
      <c r="AM342" s="9" t="s">
        <v>256</v>
      </c>
      <c r="AO342" s="9" t="s">
        <v>256</v>
      </c>
      <c r="AS342" s="9" t="s">
        <v>257</v>
      </c>
    </row>
    <row r="343" spans="1:45" x14ac:dyDescent="0.2">
      <c r="A343" s="9">
        <v>408969</v>
      </c>
      <c r="B343" s="9" t="s">
        <v>2276</v>
      </c>
      <c r="Y343" s="9" t="s">
        <v>256</v>
      </c>
      <c r="AB343" s="9" t="s">
        <v>256</v>
      </c>
      <c r="AD343" s="9" t="s">
        <v>256</v>
      </c>
      <c r="AF343" s="9" t="s">
        <v>256</v>
      </c>
      <c r="AI343" s="9" t="s">
        <v>256</v>
      </c>
      <c r="AJ343" s="9" t="s">
        <v>256</v>
      </c>
      <c r="AK343" s="9" t="s">
        <v>256</v>
      </c>
      <c r="AL343" s="9" t="s">
        <v>256</v>
      </c>
      <c r="AM343" s="9" t="s">
        <v>256</v>
      </c>
      <c r="AN343" s="9" t="s">
        <v>256</v>
      </c>
      <c r="AO343" s="9" t="s">
        <v>256</v>
      </c>
      <c r="AP343" s="9" t="s">
        <v>256</v>
      </c>
      <c r="AQ343" s="9" t="s">
        <v>256</v>
      </c>
      <c r="AR343" s="9" t="s">
        <v>256</v>
      </c>
      <c r="AS343" s="9" t="s">
        <v>257</v>
      </c>
    </row>
    <row r="344" spans="1:45" x14ac:dyDescent="0.2">
      <c r="A344" s="9">
        <v>408972</v>
      </c>
      <c r="B344" s="9" t="s">
        <v>2276</v>
      </c>
      <c r="AQ344" s="9" t="s">
        <v>256</v>
      </c>
      <c r="AS344" s="9" t="s">
        <v>257</v>
      </c>
    </row>
    <row r="345" spans="1:45" x14ac:dyDescent="0.2">
      <c r="A345" s="9">
        <v>409040</v>
      </c>
      <c r="B345" s="9" t="s">
        <v>2276</v>
      </c>
      <c r="J345" s="9" t="s">
        <v>256</v>
      </c>
      <c r="W345" s="9" t="s">
        <v>256</v>
      </c>
      <c r="Y345" s="9" t="s">
        <v>256</v>
      </c>
      <c r="AD345" s="9" t="s">
        <v>256</v>
      </c>
      <c r="AL345" s="9" t="s">
        <v>256</v>
      </c>
      <c r="AM345" s="9" t="s">
        <v>256</v>
      </c>
      <c r="AN345" s="9" t="s">
        <v>256</v>
      </c>
      <c r="AO345" s="9" t="s">
        <v>256</v>
      </c>
      <c r="AP345" s="9" t="s">
        <v>256</v>
      </c>
      <c r="AQ345" s="9" t="s">
        <v>256</v>
      </c>
      <c r="AR345" s="9" t="s">
        <v>256</v>
      </c>
      <c r="AS345" s="9" t="s">
        <v>257</v>
      </c>
    </row>
    <row r="346" spans="1:45" x14ac:dyDescent="0.2">
      <c r="A346" s="9">
        <v>409053</v>
      </c>
      <c r="B346" s="9" t="s">
        <v>2276</v>
      </c>
      <c r="AD346" s="9" t="s">
        <v>256</v>
      </c>
      <c r="AK346" s="9" t="s">
        <v>256</v>
      </c>
      <c r="AL346" s="9" t="s">
        <v>256</v>
      </c>
      <c r="AM346" s="9" t="s">
        <v>256</v>
      </c>
      <c r="AN346" s="9" t="s">
        <v>256</v>
      </c>
      <c r="AO346" s="9" t="s">
        <v>256</v>
      </c>
      <c r="AP346" s="9" t="s">
        <v>256</v>
      </c>
      <c r="AQ346" s="9" t="s">
        <v>256</v>
      </c>
      <c r="AR346" s="9" t="s">
        <v>256</v>
      </c>
      <c r="AS346" s="9" t="s">
        <v>257</v>
      </c>
    </row>
    <row r="347" spans="1:45" x14ac:dyDescent="0.2">
      <c r="A347" s="9">
        <v>409146</v>
      </c>
      <c r="B347" s="9" t="s">
        <v>2276</v>
      </c>
      <c r="L347" s="9" t="s">
        <v>256</v>
      </c>
      <c r="R347" s="9" t="s">
        <v>256</v>
      </c>
      <c r="S347" s="9" t="s">
        <v>256</v>
      </c>
      <c r="AE347" s="9" t="s">
        <v>256</v>
      </c>
      <c r="AI347" s="9" t="s">
        <v>256</v>
      </c>
      <c r="AP347" s="9" t="s">
        <v>256</v>
      </c>
      <c r="AS347" s="9" t="s">
        <v>257</v>
      </c>
    </row>
    <row r="348" spans="1:45" x14ac:dyDescent="0.2">
      <c r="A348" s="9">
        <v>409165</v>
      </c>
      <c r="B348" s="9" t="s">
        <v>2276</v>
      </c>
      <c r="AD348" s="9" t="s">
        <v>256</v>
      </c>
      <c r="AJ348" s="9" t="s">
        <v>256</v>
      </c>
      <c r="AK348" s="9" t="s">
        <v>256</v>
      </c>
      <c r="AM348" s="9" t="s">
        <v>256</v>
      </c>
      <c r="AN348" s="9" t="s">
        <v>256</v>
      </c>
      <c r="AO348" s="9" t="s">
        <v>256</v>
      </c>
      <c r="AR348" s="9" t="s">
        <v>256</v>
      </c>
      <c r="AS348" s="9" t="s">
        <v>257</v>
      </c>
    </row>
    <row r="349" spans="1:45" x14ac:dyDescent="0.2">
      <c r="A349" s="9">
        <v>409301</v>
      </c>
      <c r="B349" s="9" t="s">
        <v>2276</v>
      </c>
      <c r="L349" s="9" t="s">
        <v>256</v>
      </c>
      <c r="AS349" s="9" t="s">
        <v>257</v>
      </c>
    </row>
    <row r="350" spans="1:45" x14ac:dyDescent="0.2">
      <c r="A350" s="9">
        <v>409603</v>
      </c>
      <c r="B350" s="9" t="s">
        <v>2276</v>
      </c>
      <c r="AM350" s="9" t="s">
        <v>256</v>
      </c>
      <c r="AS350" s="9" t="s">
        <v>257</v>
      </c>
    </row>
    <row r="351" spans="1:45" x14ac:dyDescent="0.2">
      <c r="A351" s="9">
        <v>409606</v>
      </c>
      <c r="B351" s="9" t="s">
        <v>2276</v>
      </c>
      <c r="AI351" s="9" t="s">
        <v>256</v>
      </c>
      <c r="AS351" s="9" t="s">
        <v>257</v>
      </c>
    </row>
    <row r="352" spans="1:45" x14ac:dyDescent="0.2">
      <c r="A352" s="9">
        <v>409845</v>
      </c>
      <c r="B352" s="9" t="s">
        <v>2276</v>
      </c>
      <c r="AR352" s="9" t="s">
        <v>256</v>
      </c>
      <c r="AS352" s="9" t="s">
        <v>257</v>
      </c>
    </row>
    <row r="353" spans="1:45" x14ac:dyDescent="0.2">
      <c r="A353" s="9">
        <v>409967</v>
      </c>
      <c r="B353" s="9" t="s">
        <v>2276</v>
      </c>
      <c r="AI353" s="9" t="s">
        <v>256</v>
      </c>
      <c r="AS353" s="9" t="s">
        <v>257</v>
      </c>
    </row>
    <row r="354" spans="1:45" x14ac:dyDescent="0.2">
      <c r="A354" s="9">
        <v>410002</v>
      </c>
      <c r="B354" s="9" t="s">
        <v>2276</v>
      </c>
      <c r="AI354" s="9" t="s">
        <v>256</v>
      </c>
      <c r="AK354" s="9" t="s">
        <v>256</v>
      </c>
      <c r="AM354" s="9" t="s">
        <v>256</v>
      </c>
      <c r="AN354" s="9" t="s">
        <v>256</v>
      </c>
      <c r="AP354" s="9" t="s">
        <v>256</v>
      </c>
      <c r="AQ354" s="9" t="s">
        <v>256</v>
      </c>
      <c r="AS354" s="9" t="s">
        <v>257</v>
      </c>
    </row>
    <row r="355" spans="1:45" x14ac:dyDescent="0.2">
      <c r="A355" s="9">
        <v>410198</v>
      </c>
      <c r="B355" s="9" t="s">
        <v>2276</v>
      </c>
      <c r="R355" s="9" t="s">
        <v>256</v>
      </c>
      <c r="AE355" s="9" t="s">
        <v>256</v>
      </c>
      <c r="AI355" s="9" t="s">
        <v>256</v>
      </c>
      <c r="AJ355" s="9" t="s">
        <v>256</v>
      </c>
      <c r="AK355" s="9" t="s">
        <v>256</v>
      </c>
      <c r="AM355" s="9" t="s">
        <v>256</v>
      </c>
      <c r="AN355" s="9" t="s">
        <v>256</v>
      </c>
      <c r="AO355" s="9" t="s">
        <v>256</v>
      </c>
      <c r="AP355" s="9" t="s">
        <v>256</v>
      </c>
      <c r="AQ355" s="9" t="s">
        <v>256</v>
      </c>
      <c r="AR355" s="9" t="s">
        <v>256</v>
      </c>
      <c r="AS355" s="9" t="s">
        <v>257</v>
      </c>
    </row>
    <row r="356" spans="1:45" x14ac:dyDescent="0.2">
      <c r="A356" s="9">
        <v>410203</v>
      </c>
      <c r="B356" s="9" t="s">
        <v>2276</v>
      </c>
      <c r="AD356" s="9" t="s">
        <v>256</v>
      </c>
      <c r="AI356" s="9" t="s">
        <v>256</v>
      </c>
      <c r="AJ356" s="9" t="s">
        <v>256</v>
      </c>
      <c r="AP356" s="9" t="s">
        <v>256</v>
      </c>
      <c r="AR356" s="9" t="s">
        <v>256</v>
      </c>
      <c r="AS356" s="9" t="s">
        <v>257</v>
      </c>
    </row>
    <row r="357" spans="1:45" x14ac:dyDescent="0.2">
      <c r="A357" s="9">
        <v>410365</v>
      </c>
      <c r="B357" s="9" t="s">
        <v>2276</v>
      </c>
      <c r="L357" s="9" t="s">
        <v>256</v>
      </c>
      <c r="AG357" s="9" t="s">
        <v>256</v>
      </c>
      <c r="AH357" s="9" t="s">
        <v>256</v>
      </c>
      <c r="AI357" s="9" t="s">
        <v>256</v>
      </c>
      <c r="AK357" s="9" t="s">
        <v>256</v>
      </c>
      <c r="AM357" s="9" t="s">
        <v>256</v>
      </c>
      <c r="AN357" s="9" t="s">
        <v>256</v>
      </c>
      <c r="AR357" s="9" t="s">
        <v>256</v>
      </c>
      <c r="AS357" s="9" t="s">
        <v>257</v>
      </c>
    </row>
    <row r="358" spans="1:45" x14ac:dyDescent="0.2">
      <c r="A358" s="9">
        <v>410564</v>
      </c>
      <c r="B358" s="9" t="s">
        <v>2276</v>
      </c>
      <c r="AM358" s="9" t="s">
        <v>256</v>
      </c>
      <c r="AO358" s="9" t="s">
        <v>256</v>
      </c>
      <c r="AP358" s="9" t="s">
        <v>256</v>
      </c>
      <c r="AR358" s="9" t="s">
        <v>256</v>
      </c>
      <c r="AS358" s="9" t="s">
        <v>257</v>
      </c>
    </row>
    <row r="359" spans="1:45" x14ac:dyDescent="0.2">
      <c r="A359" s="9">
        <v>410707</v>
      </c>
      <c r="B359" s="9" t="s">
        <v>2276</v>
      </c>
      <c r="Q359" s="9" t="s">
        <v>256</v>
      </c>
      <c r="R359" s="9" t="s">
        <v>256</v>
      </c>
      <c r="AE359" s="9" t="s">
        <v>256</v>
      </c>
      <c r="AK359" s="9" t="s">
        <v>256</v>
      </c>
      <c r="AR359" s="9" t="s">
        <v>256</v>
      </c>
      <c r="AS359" s="9" t="s">
        <v>257</v>
      </c>
    </row>
    <row r="360" spans="1:45" x14ac:dyDescent="0.2">
      <c r="A360" s="9">
        <v>410732</v>
      </c>
      <c r="B360" s="9" t="s">
        <v>2276</v>
      </c>
      <c r="AM360" s="9" t="s">
        <v>256</v>
      </c>
      <c r="AS360" s="9" t="s">
        <v>257</v>
      </c>
    </row>
    <row r="361" spans="1:45" x14ac:dyDescent="0.2">
      <c r="A361" s="9">
        <v>410771</v>
      </c>
      <c r="B361" s="9" t="s">
        <v>2276</v>
      </c>
      <c r="AI361" s="9" t="s">
        <v>256</v>
      </c>
      <c r="AJ361" s="9" t="s">
        <v>256</v>
      </c>
      <c r="AN361" s="9" t="s">
        <v>256</v>
      </c>
      <c r="AO361" s="9" t="s">
        <v>256</v>
      </c>
      <c r="AP361" s="9" t="s">
        <v>256</v>
      </c>
      <c r="AQ361" s="9" t="s">
        <v>256</v>
      </c>
      <c r="AR361" s="9" t="s">
        <v>256</v>
      </c>
      <c r="AS361" s="9" t="s">
        <v>257</v>
      </c>
    </row>
    <row r="362" spans="1:45" x14ac:dyDescent="0.2">
      <c r="A362" s="9">
        <v>410881</v>
      </c>
      <c r="B362" s="9" t="s">
        <v>2276</v>
      </c>
      <c r="AD362" s="9" t="s">
        <v>256</v>
      </c>
      <c r="AE362" s="9" t="s">
        <v>256</v>
      </c>
      <c r="AI362" s="9" t="s">
        <v>256</v>
      </c>
      <c r="AK362" s="9" t="s">
        <v>256</v>
      </c>
      <c r="AM362" s="9" t="s">
        <v>256</v>
      </c>
      <c r="AO362" s="9" t="s">
        <v>256</v>
      </c>
      <c r="AP362" s="9" t="s">
        <v>256</v>
      </c>
      <c r="AQ362" s="9" t="s">
        <v>256</v>
      </c>
      <c r="AR362" s="9" t="s">
        <v>256</v>
      </c>
      <c r="AS362" s="9" t="s">
        <v>257</v>
      </c>
    </row>
    <row r="363" spans="1:45" x14ac:dyDescent="0.2">
      <c r="A363" s="9">
        <v>410883</v>
      </c>
      <c r="B363" s="9" t="s">
        <v>2276</v>
      </c>
      <c r="AD363" s="9" t="s">
        <v>256</v>
      </c>
      <c r="AI363" s="9" t="s">
        <v>256</v>
      </c>
      <c r="AN363" s="9" t="s">
        <v>256</v>
      </c>
      <c r="AO363" s="9" t="s">
        <v>256</v>
      </c>
      <c r="AQ363" s="9" t="s">
        <v>256</v>
      </c>
      <c r="AR363" s="9" t="s">
        <v>256</v>
      </c>
      <c r="AS363" s="9" t="s">
        <v>257</v>
      </c>
    </row>
    <row r="364" spans="1:45" x14ac:dyDescent="0.2">
      <c r="A364" s="9">
        <v>410978</v>
      </c>
      <c r="B364" s="9" t="s">
        <v>2276</v>
      </c>
      <c r="H364" s="9" t="s">
        <v>256</v>
      </c>
      <c r="Y364" s="9" t="s">
        <v>256</v>
      </c>
      <c r="AE364" s="9" t="s">
        <v>256</v>
      </c>
      <c r="AI364" s="9" t="s">
        <v>256</v>
      </c>
      <c r="AJ364" s="9" t="s">
        <v>256</v>
      </c>
      <c r="AM364" s="9" t="s">
        <v>256</v>
      </c>
      <c r="AO364" s="9" t="s">
        <v>256</v>
      </c>
      <c r="AS364" s="9" t="s">
        <v>257</v>
      </c>
    </row>
    <row r="365" spans="1:45" x14ac:dyDescent="0.2">
      <c r="A365" s="9">
        <v>410985</v>
      </c>
      <c r="B365" s="9" t="s">
        <v>2276</v>
      </c>
      <c r="AH365" s="9" t="s">
        <v>256</v>
      </c>
      <c r="AR365" s="9" t="s">
        <v>256</v>
      </c>
      <c r="AS365" s="9" t="s">
        <v>257</v>
      </c>
    </row>
    <row r="366" spans="1:45" x14ac:dyDescent="0.2">
      <c r="A366" s="9">
        <v>411006</v>
      </c>
      <c r="B366" s="9" t="s">
        <v>2276</v>
      </c>
      <c r="Y366" s="9" t="s">
        <v>256</v>
      </c>
      <c r="AA366" s="9" t="s">
        <v>256</v>
      </c>
      <c r="AD366" s="9" t="s">
        <v>256</v>
      </c>
      <c r="AF366" s="9" t="s">
        <v>256</v>
      </c>
      <c r="AI366" s="9" t="s">
        <v>256</v>
      </c>
      <c r="AJ366" s="9" t="s">
        <v>256</v>
      </c>
      <c r="AL366" s="9" t="s">
        <v>256</v>
      </c>
      <c r="AM366" s="9" t="s">
        <v>256</v>
      </c>
      <c r="AN366" s="9" t="s">
        <v>256</v>
      </c>
      <c r="AO366" s="9" t="s">
        <v>256</v>
      </c>
      <c r="AP366" s="9" t="s">
        <v>256</v>
      </c>
      <c r="AR366" s="9" t="s">
        <v>256</v>
      </c>
      <c r="AS366" s="9" t="s">
        <v>257</v>
      </c>
    </row>
    <row r="367" spans="1:45" x14ac:dyDescent="0.2">
      <c r="A367" s="9">
        <v>411130</v>
      </c>
      <c r="B367" s="9" t="s">
        <v>2276</v>
      </c>
      <c r="Y367" s="9" t="s">
        <v>256</v>
      </c>
      <c r="AA367" s="9" t="s">
        <v>256</v>
      </c>
      <c r="AD367" s="9" t="s">
        <v>256</v>
      </c>
      <c r="AF367" s="9" t="s">
        <v>256</v>
      </c>
      <c r="AM367" s="9" t="s">
        <v>256</v>
      </c>
      <c r="AO367" s="9" t="s">
        <v>256</v>
      </c>
      <c r="AQ367" s="9" t="s">
        <v>256</v>
      </c>
      <c r="AS367" s="9" t="s">
        <v>257</v>
      </c>
    </row>
    <row r="368" spans="1:45" x14ac:dyDescent="0.2">
      <c r="A368" s="9">
        <v>411205</v>
      </c>
      <c r="B368" s="9" t="s">
        <v>2276</v>
      </c>
      <c r="AD368" s="9" t="s">
        <v>256</v>
      </c>
      <c r="AE368" s="9" t="s">
        <v>256</v>
      </c>
      <c r="AI368" s="9" t="s">
        <v>256</v>
      </c>
      <c r="AK368" s="9" t="s">
        <v>256</v>
      </c>
      <c r="AM368" s="9" t="s">
        <v>256</v>
      </c>
      <c r="AN368" s="9" t="s">
        <v>256</v>
      </c>
      <c r="AO368" s="9" t="s">
        <v>256</v>
      </c>
      <c r="AR368" s="9" t="s">
        <v>256</v>
      </c>
      <c r="AS368" s="9" t="s">
        <v>257</v>
      </c>
    </row>
    <row r="369" spans="1:45" x14ac:dyDescent="0.2">
      <c r="A369" s="9">
        <v>411224</v>
      </c>
      <c r="B369" s="9" t="s">
        <v>2276</v>
      </c>
      <c r="AF369" s="9" t="s">
        <v>256</v>
      </c>
      <c r="AK369" s="9" t="s">
        <v>256</v>
      </c>
      <c r="AM369" s="9" t="s">
        <v>256</v>
      </c>
      <c r="AO369" s="9" t="s">
        <v>256</v>
      </c>
      <c r="AR369" s="9" t="s">
        <v>256</v>
      </c>
      <c r="AS369" s="9" t="s">
        <v>257</v>
      </c>
    </row>
    <row r="370" spans="1:45" x14ac:dyDescent="0.2">
      <c r="A370" s="9">
        <v>411444</v>
      </c>
      <c r="B370" s="9" t="s">
        <v>2276</v>
      </c>
      <c r="AD370" s="9" t="s">
        <v>256</v>
      </c>
      <c r="AI370" s="9" t="s">
        <v>256</v>
      </c>
      <c r="AS370" s="9" t="s">
        <v>257</v>
      </c>
    </row>
    <row r="371" spans="1:45" x14ac:dyDescent="0.2">
      <c r="A371" s="9">
        <v>411547</v>
      </c>
      <c r="B371" s="9" t="s">
        <v>2276</v>
      </c>
      <c r="AD371" s="9" t="s">
        <v>256</v>
      </c>
      <c r="AE371" s="9" t="s">
        <v>256</v>
      </c>
      <c r="AG371" s="9" t="s">
        <v>256</v>
      </c>
      <c r="AI371" s="9" t="s">
        <v>256</v>
      </c>
      <c r="AJ371" s="9" t="s">
        <v>256</v>
      </c>
      <c r="AK371" s="9" t="s">
        <v>256</v>
      </c>
      <c r="AL371" s="9" t="s">
        <v>256</v>
      </c>
      <c r="AM371" s="9" t="s">
        <v>256</v>
      </c>
      <c r="AN371" s="9" t="s">
        <v>256</v>
      </c>
      <c r="AO371" s="9" t="s">
        <v>256</v>
      </c>
      <c r="AP371" s="9" t="s">
        <v>256</v>
      </c>
      <c r="AQ371" s="9" t="s">
        <v>256</v>
      </c>
      <c r="AR371" s="9" t="s">
        <v>256</v>
      </c>
      <c r="AS371" s="9" t="s">
        <v>257</v>
      </c>
    </row>
    <row r="372" spans="1:45" x14ac:dyDescent="0.2">
      <c r="A372" s="9">
        <v>411618</v>
      </c>
      <c r="B372" s="9" t="s">
        <v>2276</v>
      </c>
      <c r="AD372" s="9" t="s">
        <v>256</v>
      </c>
      <c r="AK372" s="9" t="s">
        <v>256</v>
      </c>
      <c r="AM372" s="9" t="s">
        <v>256</v>
      </c>
      <c r="AO372" s="9" t="s">
        <v>256</v>
      </c>
      <c r="AR372" s="9" t="s">
        <v>256</v>
      </c>
      <c r="AS372" s="9" t="s">
        <v>257</v>
      </c>
    </row>
    <row r="373" spans="1:45" x14ac:dyDescent="0.2">
      <c r="A373" s="9">
        <v>411648</v>
      </c>
      <c r="B373" s="9" t="s">
        <v>2276</v>
      </c>
      <c r="AM373" s="9" t="s">
        <v>256</v>
      </c>
      <c r="AS373" s="9" t="s">
        <v>257</v>
      </c>
    </row>
    <row r="374" spans="1:45" x14ac:dyDescent="0.2">
      <c r="A374" s="9">
        <v>411684</v>
      </c>
      <c r="B374" s="9" t="s">
        <v>2276</v>
      </c>
      <c r="AB374" s="9" t="s">
        <v>256</v>
      </c>
      <c r="AD374" s="9" t="s">
        <v>256</v>
      </c>
      <c r="AF374" s="9" t="s">
        <v>256</v>
      </c>
      <c r="AI374" s="9" t="s">
        <v>256</v>
      </c>
      <c r="AJ374" s="9" t="s">
        <v>256</v>
      </c>
      <c r="AK374" s="9" t="s">
        <v>256</v>
      </c>
      <c r="AM374" s="9" t="s">
        <v>256</v>
      </c>
      <c r="AN374" s="9" t="s">
        <v>256</v>
      </c>
      <c r="AO374" s="9" t="s">
        <v>256</v>
      </c>
      <c r="AP374" s="9" t="s">
        <v>256</v>
      </c>
      <c r="AQ374" s="9" t="s">
        <v>256</v>
      </c>
      <c r="AR374" s="9" t="s">
        <v>256</v>
      </c>
      <c r="AS374" s="9" t="s">
        <v>257</v>
      </c>
    </row>
    <row r="375" spans="1:45" x14ac:dyDescent="0.2">
      <c r="A375" s="9">
        <v>411795</v>
      </c>
      <c r="B375" s="9" t="s">
        <v>2276</v>
      </c>
      <c r="AD375" s="9" t="s">
        <v>256</v>
      </c>
      <c r="AI375" s="9" t="s">
        <v>256</v>
      </c>
      <c r="AK375" s="9" t="s">
        <v>256</v>
      </c>
      <c r="AN375" s="9" t="s">
        <v>256</v>
      </c>
      <c r="AO375" s="9" t="s">
        <v>256</v>
      </c>
      <c r="AP375" s="9" t="s">
        <v>256</v>
      </c>
      <c r="AR375" s="9" t="s">
        <v>256</v>
      </c>
      <c r="AS375" s="9" t="s">
        <v>257</v>
      </c>
    </row>
    <row r="376" spans="1:45" x14ac:dyDescent="0.2">
      <c r="A376" s="9">
        <v>411796</v>
      </c>
      <c r="B376" s="9" t="s">
        <v>2276</v>
      </c>
      <c r="X376" s="9" t="s">
        <v>256</v>
      </c>
      <c r="AE376" s="9" t="s">
        <v>256</v>
      </c>
      <c r="AM376" s="9" t="s">
        <v>256</v>
      </c>
      <c r="AS376" s="9" t="s">
        <v>257</v>
      </c>
    </row>
    <row r="377" spans="1:45" x14ac:dyDescent="0.2">
      <c r="A377" s="9">
        <v>411805</v>
      </c>
      <c r="B377" s="9" t="s">
        <v>2276</v>
      </c>
      <c r="AA377" s="9" t="s">
        <v>256</v>
      </c>
      <c r="AD377" s="9" t="s">
        <v>256</v>
      </c>
      <c r="AJ377" s="9" t="s">
        <v>256</v>
      </c>
      <c r="AM377" s="9" t="s">
        <v>256</v>
      </c>
      <c r="AO377" s="9" t="s">
        <v>256</v>
      </c>
      <c r="AP377" s="9" t="s">
        <v>256</v>
      </c>
      <c r="AR377" s="9" t="s">
        <v>256</v>
      </c>
      <c r="AS377" s="9" t="s">
        <v>257</v>
      </c>
    </row>
    <row r="378" spans="1:45" x14ac:dyDescent="0.2">
      <c r="A378" s="9">
        <v>411839</v>
      </c>
      <c r="B378" s="9" t="s">
        <v>2276</v>
      </c>
      <c r="AA378" s="9" t="s">
        <v>256</v>
      </c>
      <c r="AB378" s="9" t="s">
        <v>256</v>
      </c>
      <c r="AM378" s="9" t="s">
        <v>256</v>
      </c>
      <c r="AN378" s="9" t="s">
        <v>256</v>
      </c>
      <c r="AO378" s="9" t="s">
        <v>256</v>
      </c>
      <c r="AS378" s="9" t="s">
        <v>257</v>
      </c>
    </row>
    <row r="379" spans="1:45" x14ac:dyDescent="0.2">
      <c r="A379" s="9">
        <v>411862</v>
      </c>
      <c r="B379" s="9" t="s">
        <v>2276</v>
      </c>
      <c r="H379" s="9" t="s">
        <v>256</v>
      </c>
      <c r="R379" s="9" t="s">
        <v>256</v>
      </c>
      <c r="AB379" s="9" t="s">
        <v>256</v>
      </c>
      <c r="AI379" s="9" t="s">
        <v>256</v>
      </c>
      <c r="AJ379" s="9" t="s">
        <v>256</v>
      </c>
      <c r="AK379" s="9" t="s">
        <v>256</v>
      </c>
      <c r="AL379" s="9" t="s">
        <v>256</v>
      </c>
      <c r="AM379" s="9" t="s">
        <v>256</v>
      </c>
      <c r="AN379" s="9" t="s">
        <v>256</v>
      </c>
      <c r="AO379" s="9" t="s">
        <v>256</v>
      </c>
      <c r="AP379" s="9" t="s">
        <v>256</v>
      </c>
      <c r="AQ379" s="9" t="s">
        <v>256</v>
      </c>
      <c r="AR379" s="9" t="s">
        <v>256</v>
      </c>
      <c r="AS379" s="9" t="s">
        <v>257</v>
      </c>
    </row>
    <row r="380" spans="1:45" x14ac:dyDescent="0.2">
      <c r="A380" s="9">
        <v>411875</v>
      </c>
      <c r="B380" s="9" t="s">
        <v>2276</v>
      </c>
      <c r="AB380" s="9" t="s">
        <v>256</v>
      </c>
      <c r="AF380" s="9" t="s">
        <v>256</v>
      </c>
      <c r="AH380" s="9" t="s">
        <v>256</v>
      </c>
      <c r="AI380" s="9" t="s">
        <v>256</v>
      </c>
      <c r="AM380" s="9" t="s">
        <v>256</v>
      </c>
      <c r="AO380" s="9" t="s">
        <v>256</v>
      </c>
      <c r="AR380" s="9" t="s">
        <v>256</v>
      </c>
      <c r="AS380" s="9" t="s">
        <v>257</v>
      </c>
    </row>
    <row r="381" spans="1:45" x14ac:dyDescent="0.2">
      <c r="A381" s="9">
        <v>411972</v>
      </c>
      <c r="B381" s="9" t="s">
        <v>2276</v>
      </c>
      <c r="T381" s="9" t="s">
        <v>256</v>
      </c>
      <c r="AA381" s="9" t="s">
        <v>256</v>
      </c>
      <c r="AD381" s="9" t="s">
        <v>256</v>
      </c>
      <c r="AF381" s="9" t="s">
        <v>256</v>
      </c>
      <c r="AI381" s="9" t="s">
        <v>256</v>
      </c>
      <c r="AJ381" s="9" t="s">
        <v>256</v>
      </c>
      <c r="AK381" s="9" t="s">
        <v>256</v>
      </c>
      <c r="AL381" s="9" t="s">
        <v>256</v>
      </c>
      <c r="AM381" s="9" t="s">
        <v>256</v>
      </c>
      <c r="AO381" s="9" t="s">
        <v>256</v>
      </c>
      <c r="AQ381" s="9" t="s">
        <v>256</v>
      </c>
      <c r="AR381" s="9" t="s">
        <v>256</v>
      </c>
      <c r="AS381" s="9" t="s">
        <v>257</v>
      </c>
    </row>
    <row r="382" spans="1:45" x14ac:dyDescent="0.2">
      <c r="A382" s="9">
        <v>412003</v>
      </c>
      <c r="B382" s="9" t="s">
        <v>2276</v>
      </c>
      <c r="AJ382" s="9" t="s">
        <v>256</v>
      </c>
      <c r="AK382" s="9" t="s">
        <v>256</v>
      </c>
      <c r="AP382" s="9" t="s">
        <v>256</v>
      </c>
      <c r="AS382" s="9" t="s">
        <v>257</v>
      </c>
    </row>
    <row r="383" spans="1:45" x14ac:dyDescent="0.2">
      <c r="A383" s="9">
        <v>412037</v>
      </c>
      <c r="B383" s="9" t="s">
        <v>2276</v>
      </c>
      <c r="R383" s="9" t="s">
        <v>256</v>
      </c>
      <c r="S383" s="9" t="s">
        <v>256</v>
      </c>
      <c r="AE383" s="9" t="s">
        <v>256</v>
      </c>
      <c r="AI383" s="9" t="s">
        <v>256</v>
      </c>
      <c r="AJ383" s="9" t="s">
        <v>256</v>
      </c>
      <c r="AK383" s="9" t="s">
        <v>256</v>
      </c>
      <c r="AL383" s="9" t="s">
        <v>256</v>
      </c>
      <c r="AM383" s="9" t="s">
        <v>256</v>
      </c>
      <c r="AN383" s="9" t="s">
        <v>256</v>
      </c>
      <c r="AO383" s="9" t="s">
        <v>256</v>
      </c>
      <c r="AP383" s="9" t="s">
        <v>256</v>
      </c>
      <c r="AQ383" s="9" t="s">
        <v>256</v>
      </c>
      <c r="AR383" s="9" t="s">
        <v>256</v>
      </c>
      <c r="AS383" s="9" t="s">
        <v>257</v>
      </c>
    </row>
    <row r="384" spans="1:45" x14ac:dyDescent="0.2">
      <c r="A384" s="9">
        <v>412038</v>
      </c>
      <c r="B384" s="9" t="s">
        <v>2276</v>
      </c>
      <c r="AE384" s="9" t="s">
        <v>256</v>
      </c>
      <c r="AI384" s="9" t="s">
        <v>256</v>
      </c>
      <c r="AJ384" s="9" t="s">
        <v>256</v>
      </c>
      <c r="AK384" s="9" t="s">
        <v>256</v>
      </c>
      <c r="AL384" s="9" t="s">
        <v>256</v>
      </c>
      <c r="AM384" s="9" t="s">
        <v>256</v>
      </c>
      <c r="AN384" s="9" t="s">
        <v>256</v>
      </c>
      <c r="AO384" s="9" t="s">
        <v>256</v>
      </c>
      <c r="AP384" s="9" t="s">
        <v>256</v>
      </c>
      <c r="AQ384" s="9" t="s">
        <v>256</v>
      </c>
      <c r="AR384" s="9" t="s">
        <v>256</v>
      </c>
      <c r="AS384" s="9" t="s">
        <v>257</v>
      </c>
    </row>
    <row r="385" spans="1:45" x14ac:dyDescent="0.2">
      <c r="A385" s="9">
        <v>412192</v>
      </c>
      <c r="B385" s="9" t="s">
        <v>2276</v>
      </c>
      <c r="AF385" s="9" t="s">
        <v>256</v>
      </c>
      <c r="AM385" s="9" t="s">
        <v>256</v>
      </c>
      <c r="AS385" s="9" t="s">
        <v>257</v>
      </c>
    </row>
    <row r="386" spans="1:45" x14ac:dyDescent="0.2">
      <c r="A386" s="9">
        <v>412715</v>
      </c>
      <c r="B386" s="9" t="s">
        <v>2276</v>
      </c>
      <c r="L386" s="9" t="s">
        <v>256</v>
      </c>
      <c r="R386" s="9" t="s">
        <v>256</v>
      </c>
      <c r="AE386" s="9" t="s">
        <v>256</v>
      </c>
      <c r="AI386" s="9" t="s">
        <v>256</v>
      </c>
      <c r="AJ386" s="9" t="s">
        <v>256</v>
      </c>
      <c r="AK386" s="9" t="s">
        <v>256</v>
      </c>
      <c r="AM386" s="9" t="s">
        <v>256</v>
      </c>
      <c r="AN386" s="9" t="s">
        <v>256</v>
      </c>
      <c r="AO386" s="9" t="s">
        <v>256</v>
      </c>
      <c r="AP386" s="9" t="s">
        <v>256</v>
      </c>
      <c r="AQ386" s="9" t="s">
        <v>256</v>
      </c>
      <c r="AR386" s="9" t="s">
        <v>256</v>
      </c>
      <c r="AS386" s="9" t="s">
        <v>257</v>
      </c>
    </row>
    <row r="387" spans="1:45" x14ac:dyDescent="0.2">
      <c r="A387" s="9">
        <v>412727</v>
      </c>
      <c r="B387" s="9" t="s">
        <v>2276</v>
      </c>
      <c r="Y387" s="9" t="s">
        <v>256</v>
      </c>
      <c r="AE387" s="9" t="s">
        <v>256</v>
      </c>
      <c r="AI387" s="9" t="s">
        <v>256</v>
      </c>
      <c r="AJ387" s="9" t="s">
        <v>256</v>
      </c>
      <c r="AK387" s="9" t="s">
        <v>256</v>
      </c>
      <c r="AL387" s="9" t="s">
        <v>256</v>
      </c>
      <c r="AM387" s="9" t="s">
        <v>256</v>
      </c>
      <c r="AN387" s="9" t="s">
        <v>256</v>
      </c>
      <c r="AO387" s="9" t="s">
        <v>256</v>
      </c>
      <c r="AP387" s="9" t="s">
        <v>256</v>
      </c>
      <c r="AQ387" s="9" t="s">
        <v>256</v>
      </c>
      <c r="AR387" s="9" t="s">
        <v>256</v>
      </c>
      <c r="AS387" s="9" t="s">
        <v>257</v>
      </c>
    </row>
    <row r="388" spans="1:45" x14ac:dyDescent="0.2">
      <c r="A388" s="9">
        <v>412859</v>
      </c>
      <c r="B388" s="9" t="s">
        <v>2276</v>
      </c>
      <c r="AD388" s="9" t="s">
        <v>256</v>
      </c>
      <c r="AE388" s="9" t="s">
        <v>256</v>
      </c>
      <c r="AF388" s="9" t="s">
        <v>256</v>
      </c>
      <c r="AH388" s="9" t="s">
        <v>256</v>
      </c>
      <c r="AI388" s="9" t="s">
        <v>256</v>
      </c>
      <c r="AJ388" s="9" t="s">
        <v>256</v>
      </c>
      <c r="AK388" s="9" t="s">
        <v>256</v>
      </c>
      <c r="AL388" s="9" t="s">
        <v>256</v>
      </c>
      <c r="AM388" s="9" t="s">
        <v>256</v>
      </c>
      <c r="AN388" s="9" t="s">
        <v>256</v>
      </c>
      <c r="AO388" s="9" t="s">
        <v>256</v>
      </c>
      <c r="AP388" s="9" t="s">
        <v>256</v>
      </c>
      <c r="AQ388" s="9" t="s">
        <v>256</v>
      </c>
      <c r="AR388" s="9" t="s">
        <v>256</v>
      </c>
      <c r="AS388" s="9" t="s">
        <v>257</v>
      </c>
    </row>
    <row r="389" spans="1:45" x14ac:dyDescent="0.2">
      <c r="A389" s="9">
        <v>412924</v>
      </c>
      <c r="B389" s="9" t="s">
        <v>2276</v>
      </c>
      <c r="AD389" s="9" t="s">
        <v>256</v>
      </c>
      <c r="AK389" s="9" t="s">
        <v>256</v>
      </c>
      <c r="AO389" s="9" t="s">
        <v>256</v>
      </c>
      <c r="AS389" s="9" t="s">
        <v>257</v>
      </c>
    </row>
    <row r="390" spans="1:45" x14ac:dyDescent="0.2">
      <c r="A390" s="9">
        <v>413004</v>
      </c>
      <c r="B390" s="9" t="s">
        <v>2276</v>
      </c>
      <c r="AD390" s="9" t="s">
        <v>256</v>
      </c>
      <c r="AI390" s="9" t="s">
        <v>256</v>
      </c>
      <c r="AN390" s="9" t="s">
        <v>256</v>
      </c>
      <c r="AO390" s="9" t="s">
        <v>256</v>
      </c>
      <c r="AP390" s="9" t="s">
        <v>256</v>
      </c>
      <c r="AQ390" s="9" t="s">
        <v>256</v>
      </c>
      <c r="AS390" s="9" t="s">
        <v>257</v>
      </c>
    </row>
    <row r="391" spans="1:45" x14ac:dyDescent="0.2">
      <c r="A391" s="9">
        <v>413056</v>
      </c>
      <c r="B391" s="9" t="s">
        <v>2276</v>
      </c>
      <c r="AA391" s="9" t="s">
        <v>256</v>
      </c>
      <c r="AB391" s="9" t="s">
        <v>256</v>
      </c>
      <c r="AF391" s="9" t="s">
        <v>256</v>
      </c>
      <c r="AH391" s="9" t="s">
        <v>256</v>
      </c>
      <c r="AI391" s="9" t="s">
        <v>256</v>
      </c>
      <c r="AJ391" s="9" t="s">
        <v>256</v>
      </c>
      <c r="AK391" s="9" t="s">
        <v>256</v>
      </c>
      <c r="AL391" s="9" t="s">
        <v>256</v>
      </c>
      <c r="AM391" s="9" t="s">
        <v>256</v>
      </c>
      <c r="AN391" s="9" t="s">
        <v>256</v>
      </c>
      <c r="AO391" s="9" t="s">
        <v>256</v>
      </c>
      <c r="AP391" s="9" t="s">
        <v>256</v>
      </c>
      <c r="AQ391" s="9" t="s">
        <v>256</v>
      </c>
      <c r="AR391" s="9" t="s">
        <v>256</v>
      </c>
      <c r="AS391" s="9" t="s">
        <v>257</v>
      </c>
    </row>
    <row r="392" spans="1:45" x14ac:dyDescent="0.2">
      <c r="A392" s="9">
        <v>413082</v>
      </c>
      <c r="B392" s="9" t="s">
        <v>2276</v>
      </c>
      <c r="R392" s="9" t="s">
        <v>256</v>
      </c>
      <c r="S392" s="9" t="s">
        <v>256</v>
      </c>
      <c r="AA392" s="9" t="s">
        <v>256</v>
      </c>
      <c r="AE392" s="9" t="s">
        <v>256</v>
      </c>
      <c r="AI392" s="9" t="s">
        <v>256</v>
      </c>
      <c r="AJ392" s="9" t="s">
        <v>256</v>
      </c>
      <c r="AK392" s="9" t="s">
        <v>256</v>
      </c>
      <c r="AL392" s="9" t="s">
        <v>256</v>
      </c>
      <c r="AM392" s="9" t="s">
        <v>256</v>
      </c>
      <c r="AN392" s="9" t="s">
        <v>256</v>
      </c>
      <c r="AO392" s="9" t="s">
        <v>256</v>
      </c>
      <c r="AP392" s="9" t="s">
        <v>256</v>
      </c>
      <c r="AQ392" s="9" t="s">
        <v>256</v>
      </c>
      <c r="AR392" s="9" t="s">
        <v>256</v>
      </c>
      <c r="AS392" s="9" t="s">
        <v>257</v>
      </c>
    </row>
    <row r="393" spans="1:45" x14ac:dyDescent="0.2">
      <c r="A393" s="9">
        <v>413088</v>
      </c>
      <c r="B393" s="9" t="s">
        <v>2276</v>
      </c>
      <c r="S393" s="9" t="s">
        <v>256</v>
      </c>
      <c r="AS393" s="9" t="s">
        <v>257</v>
      </c>
    </row>
    <row r="394" spans="1:45" x14ac:dyDescent="0.2">
      <c r="A394" s="9">
        <v>413105</v>
      </c>
      <c r="B394" s="9" t="s">
        <v>2276</v>
      </c>
      <c r="R394" s="9" t="s">
        <v>256</v>
      </c>
      <c r="S394" s="9" t="s">
        <v>256</v>
      </c>
      <c r="AE394" s="9" t="s">
        <v>256</v>
      </c>
      <c r="AF394" s="9" t="s">
        <v>256</v>
      </c>
      <c r="AI394" s="9" t="s">
        <v>256</v>
      </c>
      <c r="AK394" s="9" t="s">
        <v>256</v>
      </c>
      <c r="AM394" s="9" t="s">
        <v>256</v>
      </c>
      <c r="AN394" s="9" t="s">
        <v>256</v>
      </c>
      <c r="AO394" s="9" t="s">
        <v>256</v>
      </c>
      <c r="AP394" s="9" t="s">
        <v>256</v>
      </c>
      <c r="AQ394" s="9" t="s">
        <v>256</v>
      </c>
      <c r="AR394" s="9" t="s">
        <v>256</v>
      </c>
      <c r="AS394" s="9" t="s">
        <v>257</v>
      </c>
    </row>
    <row r="395" spans="1:45" x14ac:dyDescent="0.2">
      <c r="A395" s="9">
        <v>413153</v>
      </c>
      <c r="B395" s="9" t="s">
        <v>2276</v>
      </c>
      <c r="AE395" s="9" t="s">
        <v>256</v>
      </c>
      <c r="AI395" s="9" t="s">
        <v>256</v>
      </c>
      <c r="AJ395" s="9" t="s">
        <v>256</v>
      </c>
      <c r="AN395" s="9" t="s">
        <v>256</v>
      </c>
      <c r="AO395" s="9" t="s">
        <v>256</v>
      </c>
      <c r="AP395" s="9" t="s">
        <v>256</v>
      </c>
      <c r="AQ395" s="9" t="s">
        <v>256</v>
      </c>
      <c r="AR395" s="9" t="s">
        <v>256</v>
      </c>
      <c r="AS395" s="9" t="s">
        <v>257</v>
      </c>
    </row>
    <row r="396" spans="1:45" x14ac:dyDescent="0.2">
      <c r="A396" s="9">
        <v>413248</v>
      </c>
      <c r="B396" s="9" t="s">
        <v>2276</v>
      </c>
      <c r="L396" s="9" t="s">
        <v>256</v>
      </c>
      <c r="AA396" s="9" t="s">
        <v>256</v>
      </c>
      <c r="AF396" s="9" t="s">
        <v>256</v>
      </c>
      <c r="AH396" s="9" t="s">
        <v>256</v>
      </c>
      <c r="AI396" s="9" t="s">
        <v>256</v>
      </c>
      <c r="AJ396" s="9" t="s">
        <v>256</v>
      </c>
      <c r="AK396" s="9" t="s">
        <v>256</v>
      </c>
      <c r="AL396" s="9" t="s">
        <v>256</v>
      </c>
      <c r="AM396" s="9" t="s">
        <v>256</v>
      </c>
      <c r="AN396" s="9" t="s">
        <v>256</v>
      </c>
      <c r="AO396" s="9" t="s">
        <v>256</v>
      </c>
      <c r="AP396" s="9" t="s">
        <v>256</v>
      </c>
      <c r="AQ396" s="9" t="s">
        <v>256</v>
      </c>
      <c r="AR396" s="9" t="s">
        <v>256</v>
      </c>
      <c r="AS396" s="9" t="s">
        <v>257</v>
      </c>
    </row>
    <row r="397" spans="1:45" x14ac:dyDescent="0.2">
      <c r="A397" s="9">
        <v>413288</v>
      </c>
      <c r="B397" s="9" t="s">
        <v>2276</v>
      </c>
      <c r="AK397" s="9" t="s">
        <v>256</v>
      </c>
      <c r="AM397" s="9" t="s">
        <v>256</v>
      </c>
      <c r="AN397" s="9" t="s">
        <v>256</v>
      </c>
      <c r="AO397" s="9" t="s">
        <v>256</v>
      </c>
      <c r="AS397" s="9" t="s">
        <v>257</v>
      </c>
    </row>
    <row r="398" spans="1:45" x14ac:dyDescent="0.2">
      <c r="A398" s="9">
        <v>413345</v>
      </c>
      <c r="B398" s="9" t="s">
        <v>2276</v>
      </c>
      <c r="E398" s="9" t="s">
        <v>256</v>
      </c>
      <c r="AK398" s="9" t="s">
        <v>256</v>
      </c>
      <c r="AM398" s="9" t="s">
        <v>256</v>
      </c>
      <c r="AO398" s="9" t="s">
        <v>256</v>
      </c>
      <c r="AQ398" s="9" t="s">
        <v>256</v>
      </c>
      <c r="AR398" s="9" t="s">
        <v>256</v>
      </c>
      <c r="AS398" s="9" t="s">
        <v>257</v>
      </c>
    </row>
    <row r="399" spans="1:45" x14ac:dyDescent="0.2">
      <c r="A399" s="9">
        <v>413424</v>
      </c>
      <c r="B399" s="9" t="s">
        <v>2276</v>
      </c>
      <c r="I399" s="9" t="s">
        <v>256</v>
      </c>
      <c r="L399" s="9" t="s">
        <v>256</v>
      </c>
      <c r="AA399" s="9" t="s">
        <v>256</v>
      </c>
      <c r="AF399" s="9" t="s">
        <v>256</v>
      </c>
      <c r="AJ399" s="9" t="s">
        <v>256</v>
      </c>
      <c r="AK399" s="9" t="s">
        <v>256</v>
      </c>
      <c r="AM399" s="9" t="s">
        <v>256</v>
      </c>
      <c r="AO399" s="9" t="s">
        <v>256</v>
      </c>
      <c r="AR399" s="9" t="s">
        <v>256</v>
      </c>
      <c r="AS399" s="9" t="s">
        <v>257</v>
      </c>
    </row>
    <row r="400" spans="1:45" x14ac:dyDescent="0.2">
      <c r="A400" s="9">
        <v>413482</v>
      </c>
      <c r="B400" s="9" t="s">
        <v>2276</v>
      </c>
      <c r="L400" s="9" t="s">
        <v>256</v>
      </c>
      <c r="R400" s="9" t="s">
        <v>256</v>
      </c>
      <c r="AE400" s="9" t="s">
        <v>256</v>
      </c>
      <c r="AF400" s="9" t="s">
        <v>256</v>
      </c>
      <c r="AI400" s="9" t="s">
        <v>256</v>
      </c>
      <c r="AJ400" s="9" t="s">
        <v>256</v>
      </c>
      <c r="AK400" s="9" t="s">
        <v>256</v>
      </c>
      <c r="AL400" s="9" t="s">
        <v>256</v>
      </c>
      <c r="AM400" s="9" t="s">
        <v>256</v>
      </c>
      <c r="AN400" s="9" t="s">
        <v>256</v>
      </c>
      <c r="AO400" s="9" t="s">
        <v>256</v>
      </c>
      <c r="AP400" s="9" t="s">
        <v>256</v>
      </c>
      <c r="AQ400" s="9" t="s">
        <v>256</v>
      </c>
      <c r="AR400" s="9" t="s">
        <v>256</v>
      </c>
      <c r="AS400" s="9" t="s">
        <v>257</v>
      </c>
    </row>
    <row r="401" spans="1:45" x14ac:dyDescent="0.2">
      <c r="A401" s="9">
        <v>413488</v>
      </c>
      <c r="B401" s="9" t="s">
        <v>2276</v>
      </c>
      <c r="AA401" s="9" t="s">
        <v>256</v>
      </c>
      <c r="AB401" s="9" t="s">
        <v>256</v>
      </c>
      <c r="AD401" s="9" t="s">
        <v>256</v>
      </c>
      <c r="AF401" s="9" t="s">
        <v>256</v>
      </c>
      <c r="AI401" s="9" t="s">
        <v>256</v>
      </c>
      <c r="AJ401" s="9" t="s">
        <v>256</v>
      </c>
      <c r="AK401" s="9" t="s">
        <v>256</v>
      </c>
      <c r="AL401" s="9" t="s">
        <v>256</v>
      </c>
      <c r="AM401" s="9" t="s">
        <v>256</v>
      </c>
      <c r="AN401" s="9" t="s">
        <v>256</v>
      </c>
      <c r="AO401" s="9" t="s">
        <v>256</v>
      </c>
      <c r="AP401" s="9" t="s">
        <v>256</v>
      </c>
      <c r="AQ401" s="9" t="s">
        <v>256</v>
      </c>
      <c r="AR401" s="9" t="s">
        <v>256</v>
      </c>
      <c r="AS401" s="9" t="s">
        <v>257</v>
      </c>
    </row>
    <row r="402" spans="1:45" x14ac:dyDescent="0.2">
      <c r="A402" s="9">
        <v>413571</v>
      </c>
      <c r="B402" s="9" t="s">
        <v>2276</v>
      </c>
      <c r="L402" s="9" t="s">
        <v>256</v>
      </c>
      <c r="R402" s="9" t="s">
        <v>256</v>
      </c>
      <c r="S402" s="9" t="s">
        <v>256</v>
      </c>
      <c r="AE402" s="9" t="s">
        <v>256</v>
      </c>
      <c r="AI402" s="9" t="s">
        <v>256</v>
      </c>
      <c r="AJ402" s="9" t="s">
        <v>256</v>
      </c>
      <c r="AK402" s="9" t="s">
        <v>256</v>
      </c>
      <c r="AL402" s="9" t="s">
        <v>256</v>
      </c>
      <c r="AM402" s="9" t="s">
        <v>256</v>
      </c>
      <c r="AN402" s="9" t="s">
        <v>256</v>
      </c>
      <c r="AO402" s="9" t="s">
        <v>256</v>
      </c>
      <c r="AP402" s="9" t="s">
        <v>256</v>
      </c>
      <c r="AQ402" s="9" t="s">
        <v>256</v>
      </c>
      <c r="AR402" s="9" t="s">
        <v>256</v>
      </c>
      <c r="AS402" s="9" t="s">
        <v>257</v>
      </c>
    </row>
    <row r="403" spans="1:45" x14ac:dyDescent="0.2">
      <c r="A403" s="9">
        <v>413718</v>
      </c>
      <c r="B403" s="9" t="s">
        <v>2276</v>
      </c>
      <c r="J403" s="9" t="s">
        <v>256</v>
      </c>
      <c r="AI403" s="9" t="s">
        <v>256</v>
      </c>
      <c r="AJ403" s="9" t="s">
        <v>256</v>
      </c>
      <c r="AN403" s="9" t="s">
        <v>256</v>
      </c>
      <c r="AO403" s="9" t="s">
        <v>256</v>
      </c>
      <c r="AS403" s="9" t="s">
        <v>257</v>
      </c>
    </row>
    <row r="404" spans="1:45" x14ac:dyDescent="0.2">
      <c r="A404" s="9">
        <v>413813</v>
      </c>
      <c r="B404" s="9" t="s">
        <v>2276</v>
      </c>
      <c r="AG404" s="9" t="s">
        <v>256</v>
      </c>
      <c r="AJ404" s="9" t="s">
        <v>256</v>
      </c>
      <c r="AK404" s="9" t="s">
        <v>256</v>
      </c>
      <c r="AM404" s="9" t="s">
        <v>256</v>
      </c>
      <c r="AN404" s="9" t="s">
        <v>256</v>
      </c>
      <c r="AS404" s="9" t="s">
        <v>257</v>
      </c>
    </row>
    <row r="405" spans="1:45" x14ac:dyDescent="0.2">
      <c r="A405" s="9">
        <v>413961</v>
      </c>
      <c r="B405" s="9" t="s">
        <v>2276</v>
      </c>
      <c r="AA405" s="9" t="s">
        <v>256</v>
      </c>
      <c r="AG405" s="9" t="s">
        <v>256</v>
      </c>
      <c r="AH405" s="9" t="s">
        <v>256</v>
      </c>
      <c r="AP405" s="9" t="s">
        <v>256</v>
      </c>
      <c r="AQ405" s="9" t="s">
        <v>256</v>
      </c>
      <c r="AR405" s="9" t="s">
        <v>256</v>
      </c>
      <c r="AS405" s="9" t="s">
        <v>257</v>
      </c>
    </row>
    <row r="406" spans="1:45" x14ac:dyDescent="0.2">
      <c r="A406" s="9">
        <v>414062</v>
      </c>
      <c r="B406" s="9" t="s">
        <v>2276</v>
      </c>
      <c r="AJ406" s="9" t="s">
        <v>256</v>
      </c>
      <c r="AO406" s="9" t="s">
        <v>256</v>
      </c>
      <c r="AR406" s="9" t="s">
        <v>256</v>
      </c>
      <c r="AS406" s="9" t="s">
        <v>257</v>
      </c>
    </row>
    <row r="407" spans="1:45" x14ac:dyDescent="0.2">
      <c r="A407" s="9">
        <v>414108</v>
      </c>
      <c r="B407" s="9" t="s">
        <v>2276</v>
      </c>
      <c r="Q407" s="9" t="s">
        <v>256</v>
      </c>
      <c r="AD407" s="9" t="s">
        <v>256</v>
      </c>
      <c r="AE407" s="9" t="s">
        <v>256</v>
      </c>
      <c r="AH407" s="9" t="s">
        <v>256</v>
      </c>
      <c r="AI407" s="9" t="s">
        <v>256</v>
      </c>
      <c r="AJ407" s="9" t="s">
        <v>256</v>
      </c>
      <c r="AK407" s="9" t="s">
        <v>256</v>
      </c>
      <c r="AL407" s="9" t="s">
        <v>256</v>
      </c>
      <c r="AM407" s="9" t="s">
        <v>256</v>
      </c>
      <c r="AN407" s="9" t="s">
        <v>256</v>
      </c>
      <c r="AO407" s="9" t="s">
        <v>256</v>
      </c>
      <c r="AP407" s="9" t="s">
        <v>256</v>
      </c>
      <c r="AQ407" s="9" t="s">
        <v>256</v>
      </c>
      <c r="AR407" s="9" t="s">
        <v>256</v>
      </c>
      <c r="AS407" s="9" t="s">
        <v>257</v>
      </c>
    </row>
    <row r="408" spans="1:45" x14ac:dyDescent="0.2">
      <c r="A408" s="9">
        <v>414250</v>
      </c>
      <c r="B408" s="9" t="s">
        <v>2276</v>
      </c>
      <c r="R408" s="9" t="s">
        <v>256</v>
      </c>
      <c r="AE408" s="9" t="s">
        <v>256</v>
      </c>
      <c r="AI408" s="9" t="s">
        <v>256</v>
      </c>
      <c r="AK408" s="9" t="s">
        <v>256</v>
      </c>
      <c r="AR408" s="9" t="s">
        <v>256</v>
      </c>
      <c r="AS408" s="9" t="s">
        <v>257</v>
      </c>
    </row>
    <row r="409" spans="1:45" x14ac:dyDescent="0.2">
      <c r="A409" s="9">
        <v>414268</v>
      </c>
      <c r="B409" s="9" t="s">
        <v>2276</v>
      </c>
      <c r="Q409" s="9" t="s">
        <v>256</v>
      </c>
      <c r="AI409" s="9" t="s">
        <v>256</v>
      </c>
      <c r="AK409" s="9" t="s">
        <v>256</v>
      </c>
      <c r="AR409" s="9" t="s">
        <v>256</v>
      </c>
      <c r="AS409" s="9" t="s">
        <v>257</v>
      </c>
    </row>
    <row r="410" spans="1:45" x14ac:dyDescent="0.2">
      <c r="A410" s="9">
        <v>414333</v>
      </c>
      <c r="B410" s="9" t="s">
        <v>2276</v>
      </c>
      <c r="AI410" s="9" t="s">
        <v>256</v>
      </c>
      <c r="AJ410" s="9" t="s">
        <v>256</v>
      </c>
      <c r="AK410" s="9" t="s">
        <v>256</v>
      </c>
      <c r="AM410" s="9" t="s">
        <v>256</v>
      </c>
      <c r="AO410" s="9" t="s">
        <v>256</v>
      </c>
      <c r="AP410" s="9" t="s">
        <v>256</v>
      </c>
      <c r="AQ410" s="9" t="s">
        <v>256</v>
      </c>
      <c r="AR410" s="9" t="s">
        <v>256</v>
      </c>
      <c r="AS410" s="9" t="s">
        <v>257</v>
      </c>
    </row>
    <row r="411" spans="1:45" x14ac:dyDescent="0.2">
      <c r="A411" s="9">
        <v>414340</v>
      </c>
      <c r="B411" s="9" t="s">
        <v>2276</v>
      </c>
      <c r="L411" s="9" t="s">
        <v>256</v>
      </c>
      <c r="Q411" s="9" t="s">
        <v>256</v>
      </c>
      <c r="R411" s="9" t="s">
        <v>256</v>
      </c>
      <c r="AE411" s="9" t="s">
        <v>256</v>
      </c>
      <c r="AJ411" s="9" t="s">
        <v>256</v>
      </c>
      <c r="AK411" s="9" t="s">
        <v>256</v>
      </c>
      <c r="AM411" s="9" t="s">
        <v>256</v>
      </c>
      <c r="AN411" s="9" t="s">
        <v>256</v>
      </c>
      <c r="AO411" s="9" t="s">
        <v>256</v>
      </c>
      <c r="AQ411" s="9" t="s">
        <v>256</v>
      </c>
      <c r="AR411" s="9" t="s">
        <v>256</v>
      </c>
      <c r="AS411" s="9" t="s">
        <v>257</v>
      </c>
    </row>
    <row r="412" spans="1:45" x14ac:dyDescent="0.2">
      <c r="A412" s="9">
        <v>414378</v>
      </c>
      <c r="B412" s="9" t="s">
        <v>2276</v>
      </c>
      <c r="D412" s="9" t="s">
        <v>256</v>
      </c>
      <c r="AK412" s="9" t="s">
        <v>256</v>
      </c>
      <c r="AO412" s="9" t="s">
        <v>256</v>
      </c>
      <c r="AP412" s="9" t="s">
        <v>256</v>
      </c>
      <c r="AR412" s="9" t="s">
        <v>256</v>
      </c>
      <c r="AS412" s="9" t="s">
        <v>257</v>
      </c>
    </row>
    <row r="413" spans="1:45" x14ac:dyDescent="0.2">
      <c r="A413" s="9">
        <v>414869</v>
      </c>
      <c r="B413" s="9" t="s">
        <v>2276</v>
      </c>
      <c r="S413" s="9" t="s">
        <v>256</v>
      </c>
      <c r="AC413" s="9" t="s">
        <v>256</v>
      </c>
      <c r="AF413" s="9" t="s">
        <v>256</v>
      </c>
      <c r="AG413" s="9" t="s">
        <v>256</v>
      </c>
      <c r="AI413" s="9" t="s">
        <v>256</v>
      </c>
      <c r="AK413" s="9" t="s">
        <v>256</v>
      </c>
      <c r="AM413" s="9" t="s">
        <v>256</v>
      </c>
      <c r="AN413" s="9" t="s">
        <v>256</v>
      </c>
      <c r="AO413" s="9" t="s">
        <v>256</v>
      </c>
      <c r="AQ413" s="9" t="s">
        <v>256</v>
      </c>
      <c r="AR413" s="9" t="s">
        <v>256</v>
      </c>
      <c r="AS413" s="9" t="s">
        <v>257</v>
      </c>
    </row>
    <row r="414" spans="1:45" x14ac:dyDescent="0.2">
      <c r="A414" s="9">
        <v>415111</v>
      </c>
      <c r="B414" s="9" t="s">
        <v>2276</v>
      </c>
      <c r="S414" s="9" t="s">
        <v>256</v>
      </c>
      <c r="Z414" s="9" t="s">
        <v>256</v>
      </c>
      <c r="AE414" s="9" t="s">
        <v>256</v>
      </c>
      <c r="AF414" s="9" t="s">
        <v>256</v>
      </c>
      <c r="AI414" s="9" t="s">
        <v>256</v>
      </c>
      <c r="AJ414" s="9" t="s">
        <v>256</v>
      </c>
      <c r="AK414" s="9" t="s">
        <v>256</v>
      </c>
      <c r="AL414" s="9" t="s">
        <v>256</v>
      </c>
      <c r="AM414" s="9" t="s">
        <v>256</v>
      </c>
      <c r="AN414" s="9" t="s">
        <v>256</v>
      </c>
      <c r="AO414" s="9" t="s">
        <v>256</v>
      </c>
      <c r="AP414" s="9" t="s">
        <v>256</v>
      </c>
      <c r="AQ414" s="9" t="s">
        <v>256</v>
      </c>
      <c r="AR414" s="9" t="s">
        <v>256</v>
      </c>
      <c r="AS414" s="9" t="s">
        <v>257</v>
      </c>
    </row>
    <row r="415" spans="1:45" x14ac:dyDescent="0.2">
      <c r="A415" s="9">
        <v>415136</v>
      </c>
      <c r="B415" s="9" t="s">
        <v>2276</v>
      </c>
      <c r="AE415" s="9" t="s">
        <v>256</v>
      </c>
      <c r="AK415" s="9" t="s">
        <v>256</v>
      </c>
      <c r="AM415" s="9" t="s">
        <v>256</v>
      </c>
      <c r="AO415" s="9" t="s">
        <v>256</v>
      </c>
      <c r="AR415" s="9" t="s">
        <v>256</v>
      </c>
      <c r="AS415" s="9" t="s">
        <v>257</v>
      </c>
    </row>
    <row r="416" spans="1:45" x14ac:dyDescent="0.2">
      <c r="A416" s="9">
        <v>415348</v>
      </c>
      <c r="B416" s="9" t="s">
        <v>2276</v>
      </c>
      <c r="AF416" s="9" t="s">
        <v>256</v>
      </c>
      <c r="AO416" s="9" t="s">
        <v>256</v>
      </c>
      <c r="AP416" s="9" t="s">
        <v>256</v>
      </c>
      <c r="AR416" s="9" t="s">
        <v>256</v>
      </c>
      <c r="AS416" s="9" t="s">
        <v>257</v>
      </c>
    </row>
    <row r="417" spans="1:45" x14ac:dyDescent="0.2">
      <c r="A417" s="9">
        <v>415547</v>
      </c>
      <c r="B417" s="9" t="s">
        <v>2276</v>
      </c>
      <c r="R417" s="9" t="s">
        <v>256</v>
      </c>
      <c r="AS417" s="9" t="s">
        <v>257</v>
      </c>
    </row>
    <row r="418" spans="1:45" x14ac:dyDescent="0.2">
      <c r="A418" s="9">
        <v>415593</v>
      </c>
      <c r="B418" s="9" t="s">
        <v>2276</v>
      </c>
      <c r="AM418" s="9" t="s">
        <v>256</v>
      </c>
      <c r="AS418" s="9" t="s">
        <v>257</v>
      </c>
    </row>
    <row r="419" spans="1:45" x14ac:dyDescent="0.2">
      <c r="A419" s="9">
        <v>415657</v>
      </c>
      <c r="B419" s="9" t="s">
        <v>2276</v>
      </c>
      <c r="Q419" s="9" t="s">
        <v>256</v>
      </c>
      <c r="AB419" s="9" t="s">
        <v>256</v>
      </c>
      <c r="AF419" s="9" t="s">
        <v>256</v>
      </c>
      <c r="AJ419" s="9" t="s">
        <v>256</v>
      </c>
      <c r="AM419" s="9" t="s">
        <v>256</v>
      </c>
      <c r="AN419" s="9" t="s">
        <v>256</v>
      </c>
      <c r="AO419" s="9" t="s">
        <v>256</v>
      </c>
      <c r="AP419" s="9" t="s">
        <v>256</v>
      </c>
      <c r="AQ419" s="9" t="s">
        <v>256</v>
      </c>
      <c r="AR419" s="9" t="s">
        <v>256</v>
      </c>
      <c r="AS419" s="9" t="s">
        <v>257</v>
      </c>
    </row>
    <row r="420" spans="1:45" x14ac:dyDescent="0.2">
      <c r="A420" s="9">
        <v>415683</v>
      </c>
      <c r="B420" s="9" t="s">
        <v>2276</v>
      </c>
      <c r="Q420" s="9" t="s">
        <v>256</v>
      </c>
      <c r="AH420" s="9" t="s">
        <v>256</v>
      </c>
      <c r="AK420" s="9" t="s">
        <v>256</v>
      </c>
      <c r="AM420" s="9" t="s">
        <v>256</v>
      </c>
      <c r="AO420" s="9" t="s">
        <v>256</v>
      </c>
      <c r="AP420" s="9" t="s">
        <v>256</v>
      </c>
      <c r="AQ420" s="9" t="s">
        <v>256</v>
      </c>
      <c r="AR420" s="9" t="s">
        <v>256</v>
      </c>
      <c r="AS420" s="9" t="s">
        <v>257</v>
      </c>
    </row>
    <row r="421" spans="1:45" x14ac:dyDescent="0.2">
      <c r="A421" s="9">
        <v>415747</v>
      </c>
      <c r="B421" s="9" t="s">
        <v>2276</v>
      </c>
      <c r="Y421" s="9" t="s">
        <v>256</v>
      </c>
      <c r="AE421" s="9" t="s">
        <v>256</v>
      </c>
      <c r="AF421" s="9" t="s">
        <v>256</v>
      </c>
      <c r="AK421" s="9" t="s">
        <v>256</v>
      </c>
      <c r="AM421" s="9" t="s">
        <v>256</v>
      </c>
      <c r="AN421" s="9" t="s">
        <v>256</v>
      </c>
      <c r="AO421" s="9" t="s">
        <v>256</v>
      </c>
      <c r="AP421" s="9" t="s">
        <v>256</v>
      </c>
      <c r="AQ421" s="9" t="s">
        <v>256</v>
      </c>
      <c r="AR421" s="9" t="s">
        <v>256</v>
      </c>
      <c r="AS421" s="9" t="s">
        <v>257</v>
      </c>
    </row>
    <row r="422" spans="1:45" x14ac:dyDescent="0.2">
      <c r="A422" s="9">
        <v>415918</v>
      </c>
      <c r="B422" s="9" t="s">
        <v>2276</v>
      </c>
      <c r="AI422" s="9" t="s">
        <v>256</v>
      </c>
      <c r="AJ422" s="9" t="s">
        <v>256</v>
      </c>
      <c r="AL422" s="9" t="s">
        <v>256</v>
      </c>
      <c r="AM422" s="9" t="s">
        <v>256</v>
      </c>
      <c r="AN422" s="9" t="s">
        <v>256</v>
      </c>
      <c r="AO422" s="9" t="s">
        <v>256</v>
      </c>
      <c r="AP422" s="9" t="s">
        <v>256</v>
      </c>
      <c r="AQ422" s="9" t="s">
        <v>256</v>
      </c>
      <c r="AR422" s="9" t="s">
        <v>256</v>
      </c>
      <c r="AS422" s="9" t="s">
        <v>257</v>
      </c>
    </row>
    <row r="423" spans="1:45" x14ac:dyDescent="0.2">
      <c r="A423" s="9">
        <v>416043</v>
      </c>
      <c r="B423" s="9" t="s">
        <v>2276</v>
      </c>
      <c r="Q423" s="9" t="s">
        <v>256</v>
      </c>
      <c r="AF423" s="9" t="s">
        <v>256</v>
      </c>
      <c r="AK423" s="9" t="s">
        <v>256</v>
      </c>
      <c r="AM423" s="9" t="s">
        <v>256</v>
      </c>
      <c r="AN423" s="9" t="s">
        <v>256</v>
      </c>
      <c r="AO423" s="9" t="s">
        <v>256</v>
      </c>
      <c r="AP423" s="9" t="s">
        <v>256</v>
      </c>
      <c r="AQ423" s="9" t="s">
        <v>256</v>
      </c>
      <c r="AS423" s="9" t="s">
        <v>257</v>
      </c>
    </row>
    <row r="424" spans="1:45" x14ac:dyDescent="0.2">
      <c r="A424" s="9">
        <v>416223</v>
      </c>
      <c r="B424" s="9" t="s">
        <v>2276</v>
      </c>
      <c r="W424" s="9" t="s">
        <v>256</v>
      </c>
      <c r="AF424" s="9" t="s">
        <v>256</v>
      </c>
      <c r="AG424" s="9" t="s">
        <v>256</v>
      </c>
      <c r="AJ424" s="9" t="s">
        <v>256</v>
      </c>
      <c r="AM424" s="9" t="s">
        <v>256</v>
      </c>
      <c r="AN424" s="9" t="s">
        <v>256</v>
      </c>
      <c r="AO424" s="9" t="s">
        <v>256</v>
      </c>
      <c r="AP424" s="9" t="s">
        <v>256</v>
      </c>
      <c r="AQ424" s="9" t="s">
        <v>256</v>
      </c>
      <c r="AR424" s="9" t="s">
        <v>256</v>
      </c>
      <c r="AS424" s="9" t="s">
        <v>257</v>
      </c>
    </row>
    <row r="425" spans="1:45" x14ac:dyDescent="0.2">
      <c r="A425" s="9">
        <v>416380</v>
      </c>
      <c r="B425" s="9" t="s">
        <v>2276</v>
      </c>
      <c r="Q425" s="9" t="s">
        <v>256</v>
      </c>
      <c r="AS425" s="9" t="s">
        <v>257</v>
      </c>
    </row>
    <row r="426" spans="1:45" x14ac:dyDescent="0.2">
      <c r="A426" s="9">
        <v>416825</v>
      </c>
      <c r="B426" s="9" t="s">
        <v>2276</v>
      </c>
      <c r="AI426" s="9" t="s">
        <v>256</v>
      </c>
      <c r="AS426" s="9" t="s">
        <v>257</v>
      </c>
    </row>
    <row r="427" spans="1:45" x14ac:dyDescent="0.2">
      <c r="A427" s="9">
        <v>416886</v>
      </c>
      <c r="B427" s="9" t="s">
        <v>2276</v>
      </c>
      <c r="H427" s="9" t="s">
        <v>256</v>
      </c>
      <c r="R427" s="9" t="s">
        <v>256</v>
      </c>
      <c r="S427" s="9" t="s">
        <v>256</v>
      </c>
      <c r="AE427" s="9" t="s">
        <v>256</v>
      </c>
      <c r="AI427" s="9" t="s">
        <v>256</v>
      </c>
      <c r="AJ427" s="9" t="s">
        <v>256</v>
      </c>
      <c r="AK427" s="9" t="s">
        <v>256</v>
      </c>
      <c r="AL427" s="9" t="s">
        <v>256</v>
      </c>
      <c r="AM427" s="9" t="s">
        <v>256</v>
      </c>
      <c r="AN427" s="9" t="s">
        <v>256</v>
      </c>
      <c r="AO427" s="9" t="s">
        <v>256</v>
      </c>
      <c r="AP427" s="9" t="s">
        <v>256</v>
      </c>
      <c r="AQ427" s="9" t="s">
        <v>256</v>
      </c>
      <c r="AR427" s="9" t="s">
        <v>256</v>
      </c>
      <c r="AS427" s="9" t="s">
        <v>257</v>
      </c>
    </row>
    <row r="428" spans="1:45" x14ac:dyDescent="0.2">
      <c r="A428" s="9">
        <v>417038</v>
      </c>
      <c r="B428" s="9" t="s">
        <v>2276</v>
      </c>
      <c r="AK428" s="9" t="s">
        <v>256</v>
      </c>
      <c r="AR428" s="9" t="s">
        <v>256</v>
      </c>
      <c r="AS428" s="9" t="s">
        <v>257</v>
      </c>
    </row>
    <row r="429" spans="1:45" x14ac:dyDescent="0.2">
      <c r="A429" s="9">
        <v>417123</v>
      </c>
      <c r="B429" s="9" t="s">
        <v>2276</v>
      </c>
      <c r="L429" s="9" t="s">
        <v>256</v>
      </c>
      <c r="Q429" s="9" t="s">
        <v>256</v>
      </c>
      <c r="AR429" s="9" t="s">
        <v>256</v>
      </c>
      <c r="AS429" s="9" t="s">
        <v>257</v>
      </c>
    </row>
    <row r="430" spans="1:45" x14ac:dyDescent="0.2">
      <c r="A430" s="9">
        <v>417135</v>
      </c>
      <c r="B430" s="9" t="s">
        <v>2276</v>
      </c>
      <c r="G430" s="9" t="s">
        <v>256</v>
      </c>
      <c r="AE430" s="9" t="s">
        <v>256</v>
      </c>
      <c r="AI430" s="9" t="s">
        <v>256</v>
      </c>
      <c r="AK430" s="9" t="s">
        <v>256</v>
      </c>
      <c r="AL430" s="9" t="s">
        <v>256</v>
      </c>
      <c r="AM430" s="9" t="s">
        <v>256</v>
      </c>
      <c r="AN430" s="9" t="s">
        <v>256</v>
      </c>
      <c r="AP430" s="9" t="s">
        <v>256</v>
      </c>
      <c r="AQ430" s="9" t="s">
        <v>256</v>
      </c>
      <c r="AR430" s="9" t="s">
        <v>256</v>
      </c>
      <c r="AS430" s="9" t="s">
        <v>257</v>
      </c>
    </row>
    <row r="431" spans="1:45" x14ac:dyDescent="0.2">
      <c r="A431" s="9">
        <v>417170</v>
      </c>
      <c r="B431" s="9" t="s">
        <v>2276</v>
      </c>
      <c r="AE431" s="9" t="s">
        <v>256</v>
      </c>
      <c r="AF431" s="9" t="s">
        <v>256</v>
      </c>
      <c r="AH431" s="9" t="s">
        <v>256</v>
      </c>
      <c r="AI431" s="9" t="s">
        <v>256</v>
      </c>
      <c r="AJ431" s="9" t="s">
        <v>256</v>
      </c>
      <c r="AK431" s="9" t="s">
        <v>256</v>
      </c>
      <c r="AM431" s="9" t="s">
        <v>256</v>
      </c>
      <c r="AN431" s="9" t="s">
        <v>256</v>
      </c>
      <c r="AO431" s="9" t="s">
        <v>256</v>
      </c>
      <c r="AP431" s="9" t="s">
        <v>256</v>
      </c>
      <c r="AQ431" s="9" t="s">
        <v>256</v>
      </c>
      <c r="AR431" s="9" t="s">
        <v>256</v>
      </c>
      <c r="AS431" s="9" t="s">
        <v>257</v>
      </c>
    </row>
    <row r="432" spans="1:45" x14ac:dyDescent="0.2">
      <c r="A432" s="9">
        <v>417196</v>
      </c>
      <c r="B432" s="9" t="s">
        <v>2276</v>
      </c>
      <c r="Q432" s="9" t="s">
        <v>256</v>
      </c>
      <c r="AJ432" s="9" t="s">
        <v>256</v>
      </c>
      <c r="AM432" s="9" t="s">
        <v>256</v>
      </c>
      <c r="AR432" s="9" t="s">
        <v>256</v>
      </c>
      <c r="AS432" s="9" t="s">
        <v>257</v>
      </c>
    </row>
    <row r="433" spans="1:45" x14ac:dyDescent="0.2">
      <c r="A433" s="9">
        <v>417198</v>
      </c>
      <c r="B433" s="9" t="s">
        <v>2276</v>
      </c>
      <c r="AE433" s="9" t="s">
        <v>256</v>
      </c>
      <c r="AK433" s="9" t="s">
        <v>256</v>
      </c>
      <c r="AR433" s="9" t="s">
        <v>256</v>
      </c>
      <c r="AS433" s="9" t="s">
        <v>257</v>
      </c>
    </row>
    <row r="434" spans="1:45" x14ac:dyDescent="0.2">
      <c r="A434" s="9">
        <v>417218</v>
      </c>
      <c r="B434" s="9" t="s">
        <v>2276</v>
      </c>
      <c r="H434" s="9" t="s">
        <v>256</v>
      </c>
      <c r="AO434" s="9" t="s">
        <v>256</v>
      </c>
      <c r="AS434" s="9" t="s">
        <v>257</v>
      </c>
    </row>
    <row r="435" spans="1:45" x14ac:dyDescent="0.2">
      <c r="A435" s="9">
        <v>417246</v>
      </c>
      <c r="B435" s="9" t="s">
        <v>2276</v>
      </c>
      <c r="L435" s="9" t="s">
        <v>256</v>
      </c>
      <c r="AE435" s="9" t="s">
        <v>256</v>
      </c>
      <c r="AI435" s="9" t="s">
        <v>256</v>
      </c>
      <c r="AM435" s="9" t="s">
        <v>256</v>
      </c>
      <c r="AN435" s="9" t="s">
        <v>256</v>
      </c>
      <c r="AO435" s="9" t="s">
        <v>256</v>
      </c>
      <c r="AR435" s="9" t="s">
        <v>256</v>
      </c>
      <c r="AS435" s="9" t="s">
        <v>257</v>
      </c>
    </row>
    <row r="436" spans="1:45" x14ac:dyDescent="0.2">
      <c r="A436" s="9">
        <v>417327</v>
      </c>
      <c r="B436" s="9" t="s">
        <v>2276</v>
      </c>
      <c r="R436" s="9" t="s">
        <v>256</v>
      </c>
      <c r="AE436" s="9" t="s">
        <v>256</v>
      </c>
      <c r="AF436" s="9" t="s">
        <v>256</v>
      </c>
      <c r="AJ436" s="9" t="s">
        <v>256</v>
      </c>
      <c r="AK436" s="9" t="s">
        <v>256</v>
      </c>
      <c r="AL436" s="9" t="s">
        <v>256</v>
      </c>
      <c r="AM436" s="9" t="s">
        <v>256</v>
      </c>
      <c r="AO436" s="9" t="s">
        <v>256</v>
      </c>
      <c r="AR436" s="9" t="s">
        <v>256</v>
      </c>
      <c r="AS436" s="9" t="s">
        <v>257</v>
      </c>
    </row>
    <row r="437" spans="1:45" x14ac:dyDescent="0.2">
      <c r="A437" s="9">
        <v>417383</v>
      </c>
      <c r="B437" s="9" t="s">
        <v>2276</v>
      </c>
      <c r="AD437" s="9" t="s">
        <v>256</v>
      </c>
      <c r="AS437" s="9" t="s">
        <v>257</v>
      </c>
    </row>
    <row r="438" spans="1:45" x14ac:dyDescent="0.2">
      <c r="A438" s="9">
        <v>417386</v>
      </c>
      <c r="B438" s="9" t="s">
        <v>2276</v>
      </c>
      <c r="R438" s="9" t="s">
        <v>256</v>
      </c>
      <c r="AF438" s="9" t="s">
        <v>256</v>
      </c>
      <c r="AK438" s="9" t="s">
        <v>256</v>
      </c>
      <c r="AL438" s="9" t="s">
        <v>256</v>
      </c>
      <c r="AM438" s="9" t="s">
        <v>256</v>
      </c>
      <c r="AR438" s="9" t="s">
        <v>256</v>
      </c>
      <c r="AS438" s="9" t="s">
        <v>257</v>
      </c>
    </row>
    <row r="439" spans="1:45" x14ac:dyDescent="0.2">
      <c r="A439" s="9">
        <v>417401</v>
      </c>
      <c r="B439" s="9" t="s">
        <v>2276</v>
      </c>
      <c r="AA439" s="9" t="s">
        <v>256</v>
      </c>
      <c r="AF439" s="9" t="s">
        <v>256</v>
      </c>
      <c r="AJ439" s="9" t="s">
        <v>256</v>
      </c>
      <c r="AM439" s="9" t="s">
        <v>256</v>
      </c>
      <c r="AO439" s="9" t="s">
        <v>256</v>
      </c>
      <c r="AS439" s="9" t="s">
        <v>257</v>
      </c>
    </row>
    <row r="440" spans="1:45" x14ac:dyDescent="0.2">
      <c r="A440" s="9">
        <v>417461</v>
      </c>
      <c r="B440" s="9" t="s">
        <v>2276</v>
      </c>
      <c r="J440" s="9" t="s">
        <v>256</v>
      </c>
      <c r="Y440" s="9" t="s">
        <v>256</v>
      </c>
      <c r="AD440" s="9" t="s">
        <v>256</v>
      </c>
      <c r="AH440" s="9" t="s">
        <v>256</v>
      </c>
      <c r="AI440" s="9" t="s">
        <v>256</v>
      </c>
      <c r="AJ440" s="9" t="s">
        <v>256</v>
      </c>
      <c r="AK440" s="9" t="s">
        <v>256</v>
      </c>
      <c r="AL440" s="9" t="s">
        <v>256</v>
      </c>
      <c r="AM440" s="9" t="s">
        <v>256</v>
      </c>
      <c r="AN440" s="9" t="s">
        <v>256</v>
      </c>
      <c r="AO440" s="9" t="s">
        <v>256</v>
      </c>
      <c r="AP440" s="9" t="s">
        <v>256</v>
      </c>
      <c r="AQ440" s="9" t="s">
        <v>256</v>
      </c>
      <c r="AR440" s="9" t="s">
        <v>256</v>
      </c>
      <c r="AS440" s="9" t="s">
        <v>257</v>
      </c>
    </row>
    <row r="441" spans="1:45" x14ac:dyDescent="0.2">
      <c r="A441" s="9">
        <v>417515</v>
      </c>
      <c r="B441" s="9" t="s">
        <v>2276</v>
      </c>
      <c r="S441" s="9" t="s">
        <v>256</v>
      </c>
      <c r="AE441" s="9" t="s">
        <v>256</v>
      </c>
      <c r="AF441" s="9" t="s">
        <v>256</v>
      </c>
      <c r="AJ441" s="9" t="s">
        <v>256</v>
      </c>
      <c r="AK441" s="9" t="s">
        <v>256</v>
      </c>
      <c r="AL441" s="9" t="s">
        <v>256</v>
      </c>
      <c r="AM441" s="9" t="s">
        <v>256</v>
      </c>
      <c r="AO441" s="9" t="s">
        <v>256</v>
      </c>
      <c r="AR441" s="9" t="s">
        <v>256</v>
      </c>
      <c r="AS441" s="9" t="s">
        <v>257</v>
      </c>
    </row>
    <row r="442" spans="1:45" x14ac:dyDescent="0.2">
      <c r="A442" s="9">
        <v>417906</v>
      </c>
      <c r="B442" s="9" t="s">
        <v>2276</v>
      </c>
      <c r="AF442" s="9" t="s">
        <v>256</v>
      </c>
      <c r="AM442" s="9" t="s">
        <v>256</v>
      </c>
      <c r="AO442" s="9" t="s">
        <v>256</v>
      </c>
      <c r="AP442" s="9" t="s">
        <v>256</v>
      </c>
      <c r="AS442" s="9" t="s">
        <v>257</v>
      </c>
    </row>
    <row r="443" spans="1:45" x14ac:dyDescent="0.2">
      <c r="A443" s="9">
        <v>418041</v>
      </c>
      <c r="B443" s="9" t="s">
        <v>2276</v>
      </c>
      <c r="S443" s="9" t="s">
        <v>256</v>
      </c>
      <c r="AP443" s="9" t="s">
        <v>256</v>
      </c>
      <c r="AS443" s="9" t="s">
        <v>257</v>
      </c>
    </row>
    <row r="444" spans="1:45" x14ac:dyDescent="0.2">
      <c r="A444" s="9">
        <v>418056</v>
      </c>
      <c r="B444" s="9" t="s">
        <v>2276</v>
      </c>
      <c r="AA444" s="9" t="s">
        <v>256</v>
      </c>
      <c r="AF444" s="9" t="s">
        <v>256</v>
      </c>
      <c r="AK444" s="9" t="s">
        <v>256</v>
      </c>
      <c r="AO444" s="9" t="s">
        <v>256</v>
      </c>
      <c r="AR444" s="9" t="s">
        <v>256</v>
      </c>
      <c r="AS444" s="9" t="s">
        <v>257</v>
      </c>
    </row>
    <row r="445" spans="1:45" x14ac:dyDescent="0.2">
      <c r="A445" s="9">
        <v>418279</v>
      </c>
      <c r="B445" s="9" t="s">
        <v>2276</v>
      </c>
      <c r="AA445" s="9" t="s">
        <v>256</v>
      </c>
      <c r="AE445" s="9" t="s">
        <v>256</v>
      </c>
      <c r="AF445" s="9" t="s">
        <v>256</v>
      </c>
      <c r="AI445" s="9" t="s">
        <v>256</v>
      </c>
      <c r="AJ445" s="9" t="s">
        <v>256</v>
      </c>
      <c r="AK445" s="9" t="s">
        <v>256</v>
      </c>
      <c r="AL445" s="9" t="s">
        <v>256</v>
      </c>
      <c r="AM445" s="9" t="s">
        <v>256</v>
      </c>
      <c r="AN445" s="9" t="s">
        <v>256</v>
      </c>
      <c r="AO445" s="9" t="s">
        <v>256</v>
      </c>
      <c r="AP445" s="9" t="s">
        <v>256</v>
      </c>
      <c r="AQ445" s="9" t="s">
        <v>256</v>
      </c>
      <c r="AR445" s="9" t="s">
        <v>256</v>
      </c>
      <c r="AS445" s="9" t="s">
        <v>257</v>
      </c>
    </row>
    <row r="446" spans="1:45" x14ac:dyDescent="0.2">
      <c r="A446" s="9">
        <v>418323</v>
      </c>
      <c r="B446" s="9" t="s">
        <v>2276</v>
      </c>
      <c r="AE446" s="9" t="s">
        <v>256</v>
      </c>
      <c r="AK446" s="9" t="s">
        <v>256</v>
      </c>
      <c r="AR446" s="9" t="s">
        <v>256</v>
      </c>
      <c r="AS446" s="9" t="s">
        <v>257</v>
      </c>
    </row>
    <row r="447" spans="1:45" x14ac:dyDescent="0.2">
      <c r="A447" s="9">
        <v>418354</v>
      </c>
      <c r="B447" s="9" t="s">
        <v>2276</v>
      </c>
      <c r="K447" s="9" t="s">
        <v>256</v>
      </c>
      <c r="Q447" s="9" t="s">
        <v>256</v>
      </c>
      <c r="AD447" s="9" t="s">
        <v>256</v>
      </c>
      <c r="AI447" s="9" t="s">
        <v>256</v>
      </c>
      <c r="AJ447" s="9" t="s">
        <v>256</v>
      </c>
      <c r="AL447" s="9" t="s">
        <v>256</v>
      </c>
      <c r="AN447" s="9" t="s">
        <v>256</v>
      </c>
      <c r="AR447" s="9" t="s">
        <v>256</v>
      </c>
      <c r="AS447" s="9" t="s">
        <v>257</v>
      </c>
    </row>
    <row r="448" spans="1:45" x14ac:dyDescent="0.2">
      <c r="A448" s="9">
        <v>418355</v>
      </c>
      <c r="B448" s="9" t="s">
        <v>2276</v>
      </c>
      <c r="Q448" s="9" t="s">
        <v>256</v>
      </c>
      <c r="AE448" s="9" t="s">
        <v>256</v>
      </c>
      <c r="AI448" s="9" t="s">
        <v>256</v>
      </c>
      <c r="AK448" s="9" t="s">
        <v>256</v>
      </c>
      <c r="AN448" s="9" t="s">
        <v>256</v>
      </c>
      <c r="AO448" s="9" t="s">
        <v>256</v>
      </c>
      <c r="AP448" s="9" t="s">
        <v>256</v>
      </c>
      <c r="AR448" s="9" t="s">
        <v>256</v>
      </c>
      <c r="AS448" s="9" t="s">
        <v>257</v>
      </c>
    </row>
    <row r="449" spans="1:45" x14ac:dyDescent="0.2">
      <c r="A449" s="9">
        <v>418356</v>
      </c>
      <c r="B449" s="9" t="s">
        <v>2276</v>
      </c>
      <c r="L449" s="9" t="s">
        <v>256</v>
      </c>
      <c r="R449" s="9" t="s">
        <v>256</v>
      </c>
      <c r="AE449" s="9" t="s">
        <v>256</v>
      </c>
      <c r="AK449" s="9" t="s">
        <v>256</v>
      </c>
      <c r="AM449" s="9" t="s">
        <v>256</v>
      </c>
      <c r="AN449" s="9" t="s">
        <v>256</v>
      </c>
      <c r="AO449" s="9" t="s">
        <v>256</v>
      </c>
      <c r="AQ449" s="9" t="s">
        <v>256</v>
      </c>
      <c r="AR449" s="9" t="s">
        <v>256</v>
      </c>
      <c r="AS449" s="9" t="s">
        <v>257</v>
      </c>
    </row>
    <row r="450" spans="1:45" x14ac:dyDescent="0.2">
      <c r="A450" s="9">
        <v>418485</v>
      </c>
      <c r="B450" s="9" t="s">
        <v>2276</v>
      </c>
      <c r="AN450" s="9" t="s">
        <v>256</v>
      </c>
      <c r="AP450" s="9" t="s">
        <v>256</v>
      </c>
      <c r="AR450" s="9" t="s">
        <v>256</v>
      </c>
      <c r="AS450" s="9" t="s">
        <v>257</v>
      </c>
    </row>
    <row r="451" spans="1:45" x14ac:dyDescent="0.2">
      <c r="A451" s="9">
        <v>418538</v>
      </c>
      <c r="B451" s="9" t="s">
        <v>2276</v>
      </c>
      <c r="S451" s="9" t="s">
        <v>256</v>
      </c>
      <c r="AE451" s="9" t="s">
        <v>256</v>
      </c>
      <c r="AR451" s="9" t="s">
        <v>256</v>
      </c>
      <c r="AS451" s="9" t="s">
        <v>257</v>
      </c>
    </row>
    <row r="452" spans="1:45" x14ac:dyDescent="0.2">
      <c r="A452" s="9">
        <v>418653</v>
      </c>
      <c r="B452" s="9" t="s">
        <v>2276</v>
      </c>
      <c r="L452" s="9" t="s">
        <v>256</v>
      </c>
      <c r="R452" s="9" t="s">
        <v>256</v>
      </c>
      <c r="S452" s="9" t="s">
        <v>256</v>
      </c>
      <c r="AE452" s="9" t="s">
        <v>256</v>
      </c>
      <c r="AI452" s="9" t="s">
        <v>256</v>
      </c>
      <c r="AJ452" s="9" t="s">
        <v>256</v>
      </c>
      <c r="AK452" s="9" t="s">
        <v>256</v>
      </c>
      <c r="AL452" s="9" t="s">
        <v>256</v>
      </c>
      <c r="AM452" s="9" t="s">
        <v>256</v>
      </c>
      <c r="AN452" s="9" t="s">
        <v>256</v>
      </c>
      <c r="AO452" s="9" t="s">
        <v>256</v>
      </c>
      <c r="AP452" s="9" t="s">
        <v>256</v>
      </c>
      <c r="AQ452" s="9" t="s">
        <v>256</v>
      </c>
      <c r="AR452" s="9" t="s">
        <v>256</v>
      </c>
      <c r="AS452" s="9" t="s">
        <v>257</v>
      </c>
    </row>
    <row r="453" spans="1:45" x14ac:dyDescent="0.2">
      <c r="A453" s="9">
        <v>418857</v>
      </c>
      <c r="B453" s="9" t="s">
        <v>2276</v>
      </c>
      <c r="Q453" s="9" t="s">
        <v>256</v>
      </c>
      <c r="AF453" s="9" t="s">
        <v>256</v>
      </c>
      <c r="AK453" s="9" t="s">
        <v>256</v>
      </c>
      <c r="AS453" s="9" t="s">
        <v>257</v>
      </c>
    </row>
    <row r="454" spans="1:45" x14ac:dyDescent="0.2">
      <c r="A454" s="9">
        <v>418858</v>
      </c>
      <c r="B454" s="9" t="s">
        <v>2276</v>
      </c>
      <c r="AA454" s="9" t="s">
        <v>256</v>
      </c>
      <c r="AE454" s="9" t="s">
        <v>256</v>
      </c>
      <c r="AF454" s="9" t="s">
        <v>256</v>
      </c>
      <c r="AK454" s="9" t="s">
        <v>256</v>
      </c>
      <c r="AM454" s="9" t="s">
        <v>256</v>
      </c>
      <c r="AN454" s="9" t="s">
        <v>256</v>
      </c>
      <c r="AO454" s="9" t="s">
        <v>256</v>
      </c>
      <c r="AQ454" s="9" t="s">
        <v>256</v>
      </c>
      <c r="AS454" s="9" t="s">
        <v>257</v>
      </c>
    </row>
    <row r="455" spans="1:45" x14ac:dyDescent="0.2">
      <c r="A455" s="9">
        <v>419125</v>
      </c>
      <c r="B455" s="9" t="s">
        <v>2276</v>
      </c>
      <c r="Q455" s="9" t="s">
        <v>256</v>
      </c>
      <c r="AE455" s="9" t="s">
        <v>256</v>
      </c>
      <c r="AI455" s="9" t="s">
        <v>256</v>
      </c>
      <c r="AJ455" s="9" t="s">
        <v>256</v>
      </c>
      <c r="AK455" s="9" t="s">
        <v>256</v>
      </c>
      <c r="AM455" s="9" t="s">
        <v>256</v>
      </c>
      <c r="AO455" s="9" t="s">
        <v>256</v>
      </c>
      <c r="AR455" s="9" t="s">
        <v>256</v>
      </c>
      <c r="AS455" s="9" t="s">
        <v>257</v>
      </c>
    </row>
    <row r="456" spans="1:45" x14ac:dyDescent="0.2">
      <c r="A456" s="9">
        <v>419134</v>
      </c>
      <c r="B456" s="9" t="s">
        <v>2276</v>
      </c>
      <c r="AF456" s="9" t="s">
        <v>256</v>
      </c>
      <c r="AI456" s="9" t="s">
        <v>256</v>
      </c>
      <c r="AJ456" s="9" t="s">
        <v>256</v>
      </c>
      <c r="AK456" s="9" t="s">
        <v>256</v>
      </c>
      <c r="AM456" s="9" t="s">
        <v>256</v>
      </c>
      <c r="AN456" s="9" t="s">
        <v>256</v>
      </c>
      <c r="AO456" s="9" t="s">
        <v>256</v>
      </c>
      <c r="AS456" s="9" t="s">
        <v>257</v>
      </c>
    </row>
    <row r="457" spans="1:45" x14ac:dyDescent="0.2">
      <c r="A457" s="9">
        <v>419909</v>
      </c>
      <c r="B457" s="9" t="s">
        <v>2276</v>
      </c>
      <c r="AK457" s="9" t="s">
        <v>256</v>
      </c>
      <c r="AS457" s="9" t="s">
        <v>257</v>
      </c>
    </row>
    <row r="458" spans="1:45" x14ac:dyDescent="0.2">
      <c r="A458" s="9">
        <v>420009</v>
      </c>
      <c r="B458" s="9" t="s">
        <v>2276</v>
      </c>
      <c r="AA458" s="9" t="s">
        <v>256</v>
      </c>
      <c r="AF458" s="9" t="s">
        <v>256</v>
      </c>
      <c r="AH458" s="9" t="s">
        <v>256</v>
      </c>
      <c r="AK458" s="9" t="s">
        <v>256</v>
      </c>
      <c r="AM458" s="9" t="s">
        <v>256</v>
      </c>
      <c r="AN458" s="9" t="s">
        <v>256</v>
      </c>
      <c r="AS458" s="9" t="s">
        <v>257</v>
      </c>
    </row>
    <row r="459" spans="1:45" x14ac:dyDescent="0.2">
      <c r="A459" s="9">
        <v>420217</v>
      </c>
      <c r="B459" s="9" t="s">
        <v>2276</v>
      </c>
      <c r="I459" s="9" t="s">
        <v>256</v>
      </c>
      <c r="AA459" s="9" t="s">
        <v>256</v>
      </c>
      <c r="AM459" s="9" t="s">
        <v>256</v>
      </c>
      <c r="AS459" s="9" t="s">
        <v>257</v>
      </c>
    </row>
    <row r="460" spans="1:45" x14ac:dyDescent="0.2">
      <c r="A460" s="9">
        <v>420475</v>
      </c>
      <c r="B460" s="9" t="s">
        <v>2276</v>
      </c>
      <c r="D460" s="9" t="s">
        <v>256</v>
      </c>
      <c r="AE460" s="9" t="s">
        <v>256</v>
      </c>
      <c r="AF460" s="9" t="s">
        <v>256</v>
      </c>
      <c r="AK460" s="9" t="s">
        <v>256</v>
      </c>
      <c r="AM460" s="9" t="s">
        <v>256</v>
      </c>
      <c r="AN460" s="9" t="s">
        <v>256</v>
      </c>
      <c r="AO460" s="9" t="s">
        <v>256</v>
      </c>
      <c r="AR460" s="9" t="s">
        <v>256</v>
      </c>
      <c r="AS460" s="9" t="s">
        <v>257</v>
      </c>
    </row>
    <row r="461" spans="1:45" x14ac:dyDescent="0.2">
      <c r="A461" s="9">
        <v>422264</v>
      </c>
      <c r="B461" s="9" t="s">
        <v>2276</v>
      </c>
      <c r="AR461" s="9" t="s">
        <v>256</v>
      </c>
      <c r="AS461" s="9" t="s">
        <v>257</v>
      </c>
    </row>
    <row r="462" spans="1:45" x14ac:dyDescent="0.2">
      <c r="A462" s="9">
        <v>400209</v>
      </c>
      <c r="B462" s="9" t="s">
        <v>2276</v>
      </c>
      <c r="L462" s="9" t="s">
        <v>256</v>
      </c>
      <c r="R462" s="9" t="s">
        <v>256</v>
      </c>
      <c r="AE462" s="9" t="s">
        <v>256</v>
      </c>
      <c r="AK462" s="9" t="s">
        <v>256</v>
      </c>
      <c r="AN462" s="9" t="s">
        <v>256</v>
      </c>
      <c r="AO462" s="9" t="s">
        <v>256</v>
      </c>
      <c r="AR462" s="9" t="s">
        <v>256</v>
      </c>
      <c r="AS462" s="9" t="s">
        <v>258</v>
      </c>
    </row>
    <row r="463" spans="1:45" x14ac:dyDescent="0.2">
      <c r="A463" s="9">
        <v>400287</v>
      </c>
      <c r="B463" s="9" t="s">
        <v>2276</v>
      </c>
      <c r="AN463" s="9" t="s">
        <v>256</v>
      </c>
      <c r="AO463" s="9" t="s">
        <v>256</v>
      </c>
      <c r="AR463" s="9" t="s">
        <v>256</v>
      </c>
      <c r="AS463" s="9" t="s">
        <v>258</v>
      </c>
    </row>
    <row r="464" spans="1:45" x14ac:dyDescent="0.2">
      <c r="A464" s="9">
        <v>400586</v>
      </c>
      <c r="B464" s="9" t="s">
        <v>2276</v>
      </c>
      <c r="AD464" s="9" t="s">
        <v>256</v>
      </c>
      <c r="AF464" s="9" t="s">
        <v>256</v>
      </c>
      <c r="AH464" s="9" t="s">
        <v>256</v>
      </c>
      <c r="AI464" s="9" t="s">
        <v>256</v>
      </c>
      <c r="AJ464" s="9" t="s">
        <v>256</v>
      </c>
      <c r="AK464" s="9" t="s">
        <v>256</v>
      </c>
      <c r="AM464" s="9" t="s">
        <v>256</v>
      </c>
      <c r="AO464" s="9" t="s">
        <v>256</v>
      </c>
      <c r="AR464" s="9" t="s">
        <v>256</v>
      </c>
      <c r="AS464" s="9" t="s">
        <v>258</v>
      </c>
    </row>
    <row r="465" spans="1:45" x14ac:dyDescent="0.2">
      <c r="A465" s="9">
        <v>400663</v>
      </c>
      <c r="B465" s="9" t="s">
        <v>2276</v>
      </c>
      <c r="AD465" s="9" t="s">
        <v>256</v>
      </c>
      <c r="AK465" s="9" t="s">
        <v>256</v>
      </c>
      <c r="AM465" s="9" t="s">
        <v>256</v>
      </c>
      <c r="AO465" s="9" t="s">
        <v>256</v>
      </c>
      <c r="AR465" s="9" t="s">
        <v>256</v>
      </c>
      <c r="AS465" s="9" t="s">
        <v>258</v>
      </c>
    </row>
    <row r="466" spans="1:45" x14ac:dyDescent="0.2">
      <c r="A466" s="9">
        <v>401369</v>
      </c>
      <c r="B466" s="9" t="s">
        <v>2276</v>
      </c>
      <c r="K466" s="9" t="s">
        <v>256</v>
      </c>
      <c r="AF466" s="9" t="s">
        <v>256</v>
      </c>
      <c r="AK466" s="9" t="s">
        <v>256</v>
      </c>
      <c r="AM466" s="9" t="s">
        <v>256</v>
      </c>
      <c r="AN466" s="9" t="s">
        <v>256</v>
      </c>
      <c r="AO466" s="9" t="s">
        <v>256</v>
      </c>
      <c r="AR466" s="9" t="s">
        <v>256</v>
      </c>
      <c r="AS466" s="9" t="s">
        <v>258</v>
      </c>
    </row>
    <row r="467" spans="1:45" x14ac:dyDescent="0.2">
      <c r="A467" s="9">
        <v>402108</v>
      </c>
      <c r="B467" s="9" t="s">
        <v>2276</v>
      </c>
      <c r="R467" s="9" t="s">
        <v>256</v>
      </c>
      <c r="W467" s="9" t="s">
        <v>256</v>
      </c>
      <c r="AB467" s="9" t="s">
        <v>256</v>
      </c>
      <c r="AE467" s="9" t="s">
        <v>256</v>
      </c>
      <c r="AJ467" s="9" t="s">
        <v>256</v>
      </c>
      <c r="AK467" s="9" t="s">
        <v>256</v>
      </c>
      <c r="AL467" s="9" t="s">
        <v>256</v>
      </c>
      <c r="AM467" s="9" t="s">
        <v>256</v>
      </c>
      <c r="AO467" s="9" t="s">
        <v>256</v>
      </c>
      <c r="AP467" s="9" t="s">
        <v>256</v>
      </c>
      <c r="AQ467" s="9" t="s">
        <v>256</v>
      </c>
      <c r="AR467" s="9" t="s">
        <v>256</v>
      </c>
      <c r="AS467" s="9" t="s">
        <v>258</v>
      </c>
    </row>
    <row r="468" spans="1:45" x14ac:dyDescent="0.2">
      <c r="A468" s="9">
        <v>403517</v>
      </c>
      <c r="B468" s="9" t="s">
        <v>2276</v>
      </c>
      <c r="AF468" s="9" t="s">
        <v>256</v>
      </c>
      <c r="AM468" s="9" t="s">
        <v>256</v>
      </c>
      <c r="AS468" s="9" t="s">
        <v>258</v>
      </c>
    </row>
    <row r="469" spans="1:45" x14ac:dyDescent="0.2">
      <c r="A469" s="9">
        <v>404164</v>
      </c>
      <c r="B469" s="9" t="s">
        <v>2276</v>
      </c>
      <c r="X469" s="9" t="s">
        <v>256</v>
      </c>
      <c r="AA469" s="9" t="s">
        <v>256</v>
      </c>
      <c r="AB469" s="9" t="s">
        <v>256</v>
      </c>
      <c r="AD469" s="9" t="s">
        <v>256</v>
      </c>
      <c r="AJ469" s="9" t="s">
        <v>256</v>
      </c>
      <c r="AK469" s="9" t="s">
        <v>256</v>
      </c>
      <c r="AM469" s="9" t="s">
        <v>256</v>
      </c>
      <c r="AO469" s="9" t="s">
        <v>256</v>
      </c>
      <c r="AS469" s="9" t="s">
        <v>258</v>
      </c>
    </row>
    <row r="470" spans="1:45" x14ac:dyDescent="0.2">
      <c r="A470" s="9">
        <v>404222</v>
      </c>
      <c r="B470" s="9" t="s">
        <v>2276</v>
      </c>
      <c r="Y470" s="9" t="s">
        <v>256</v>
      </c>
      <c r="AD470" s="9" t="s">
        <v>256</v>
      </c>
      <c r="AF470" s="9" t="s">
        <v>256</v>
      </c>
      <c r="AK470" s="9" t="s">
        <v>256</v>
      </c>
      <c r="AM470" s="9" t="s">
        <v>256</v>
      </c>
      <c r="AO470" s="9" t="s">
        <v>256</v>
      </c>
      <c r="AR470" s="9" t="s">
        <v>256</v>
      </c>
      <c r="AS470" s="9" t="s">
        <v>258</v>
      </c>
    </row>
    <row r="471" spans="1:45" x14ac:dyDescent="0.2">
      <c r="A471" s="9">
        <v>404883</v>
      </c>
      <c r="B471" s="9" t="s">
        <v>2276</v>
      </c>
      <c r="AM471" s="9" t="s">
        <v>256</v>
      </c>
      <c r="AS471" s="9" t="s">
        <v>258</v>
      </c>
    </row>
    <row r="472" spans="1:45" x14ac:dyDescent="0.2">
      <c r="A472" s="9">
        <v>404998</v>
      </c>
      <c r="B472" s="9" t="s">
        <v>2276</v>
      </c>
      <c r="AM472" s="9" t="s">
        <v>256</v>
      </c>
      <c r="AO472" s="9" t="s">
        <v>256</v>
      </c>
      <c r="AS472" s="9" t="s">
        <v>258</v>
      </c>
    </row>
    <row r="473" spans="1:45" x14ac:dyDescent="0.2">
      <c r="A473" s="9">
        <v>405599</v>
      </c>
      <c r="B473" s="9" t="s">
        <v>2276</v>
      </c>
      <c r="AL473" s="9" t="s">
        <v>256</v>
      </c>
      <c r="AS473" s="9" t="s">
        <v>258</v>
      </c>
    </row>
    <row r="474" spans="1:45" x14ac:dyDescent="0.2">
      <c r="A474" s="9">
        <v>407175</v>
      </c>
      <c r="B474" s="9" t="s">
        <v>2276</v>
      </c>
      <c r="AA474" s="9" t="s">
        <v>256</v>
      </c>
      <c r="AD474" s="9" t="s">
        <v>256</v>
      </c>
      <c r="AF474" s="9" t="s">
        <v>256</v>
      </c>
      <c r="AG474" s="9" t="s">
        <v>256</v>
      </c>
      <c r="AM474" s="9" t="s">
        <v>256</v>
      </c>
      <c r="AN474" s="9" t="s">
        <v>256</v>
      </c>
      <c r="AO474" s="9" t="s">
        <v>256</v>
      </c>
      <c r="AR474" s="9" t="s">
        <v>256</v>
      </c>
      <c r="AS474" s="9" t="s">
        <v>258</v>
      </c>
    </row>
    <row r="475" spans="1:45" x14ac:dyDescent="0.2">
      <c r="A475" s="9">
        <v>407236</v>
      </c>
      <c r="B475" s="9" t="s">
        <v>2276</v>
      </c>
      <c r="AM475" s="9" t="s">
        <v>256</v>
      </c>
      <c r="AS475" s="9" t="s">
        <v>258</v>
      </c>
    </row>
    <row r="476" spans="1:45" x14ac:dyDescent="0.2">
      <c r="A476" s="9">
        <v>407271</v>
      </c>
      <c r="B476" s="9" t="s">
        <v>2276</v>
      </c>
      <c r="X476" s="9" t="s">
        <v>256</v>
      </c>
      <c r="AB476" s="9" t="s">
        <v>256</v>
      </c>
      <c r="AG476" s="9" t="s">
        <v>256</v>
      </c>
      <c r="AI476" s="9" t="s">
        <v>256</v>
      </c>
      <c r="AK476" s="9" t="s">
        <v>256</v>
      </c>
      <c r="AM476" s="9" t="s">
        <v>256</v>
      </c>
      <c r="AQ476" s="9" t="s">
        <v>256</v>
      </c>
      <c r="AR476" s="9" t="s">
        <v>256</v>
      </c>
      <c r="AS476" s="9" t="s">
        <v>258</v>
      </c>
    </row>
    <row r="477" spans="1:45" x14ac:dyDescent="0.2">
      <c r="A477" s="9">
        <v>407320</v>
      </c>
      <c r="B477" s="9" t="s">
        <v>2276</v>
      </c>
      <c r="AM477" s="9" t="s">
        <v>256</v>
      </c>
      <c r="AS477" s="9" t="s">
        <v>258</v>
      </c>
    </row>
    <row r="478" spans="1:45" x14ac:dyDescent="0.2">
      <c r="A478" s="9">
        <v>408165</v>
      </c>
      <c r="B478" s="9" t="s">
        <v>2276</v>
      </c>
      <c r="AM478" s="9" t="s">
        <v>256</v>
      </c>
      <c r="AS478" s="9" t="s">
        <v>258</v>
      </c>
    </row>
    <row r="479" spans="1:45" x14ac:dyDescent="0.2">
      <c r="A479" s="9">
        <v>408276</v>
      </c>
      <c r="B479" s="9" t="s">
        <v>2276</v>
      </c>
      <c r="D479" s="9" t="s">
        <v>256</v>
      </c>
      <c r="AF479" s="9" t="s">
        <v>256</v>
      </c>
      <c r="AS479" s="9" t="s">
        <v>258</v>
      </c>
    </row>
    <row r="480" spans="1:45" x14ac:dyDescent="0.2">
      <c r="A480" s="9">
        <v>408280</v>
      </c>
      <c r="B480" s="9" t="s">
        <v>2276</v>
      </c>
      <c r="AD480" s="9" t="s">
        <v>256</v>
      </c>
      <c r="AG480" s="9" t="s">
        <v>256</v>
      </c>
      <c r="AJ480" s="9" t="s">
        <v>256</v>
      </c>
      <c r="AK480" s="9" t="s">
        <v>256</v>
      </c>
      <c r="AM480" s="9" t="s">
        <v>256</v>
      </c>
      <c r="AO480" s="9" t="s">
        <v>256</v>
      </c>
      <c r="AR480" s="9" t="s">
        <v>256</v>
      </c>
      <c r="AS480" s="9" t="s">
        <v>258</v>
      </c>
    </row>
    <row r="481" spans="1:45" x14ac:dyDescent="0.2">
      <c r="A481" s="9">
        <v>408530</v>
      </c>
      <c r="B481" s="9" t="s">
        <v>2276</v>
      </c>
      <c r="AO481" s="9" t="s">
        <v>256</v>
      </c>
      <c r="AS481" s="9" t="s">
        <v>258</v>
      </c>
    </row>
    <row r="482" spans="1:45" x14ac:dyDescent="0.2">
      <c r="A482" s="9">
        <v>408925</v>
      </c>
      <c r="B482" s="9" t="s">
        <v>2276</v>
      </c>
      <c r="AO482" s="9" t="s">
        <v>256</v>
      </c>
      <c r="AS482" s="9" t="s">
        <v>258</v>
      </c>
    </row>
    <row r="483" spans="1:45" x14ac:dyDescent="0.2">
      <c r="A483" s="9">
        <v>409541</v>
      </c>
      <c r="B483" s="9" t="s">
        <v>2276</v>
      </c>
      <c r="AK483" s="9" t="s">
        <v>256</v>
      </c>
      <c r="AM483" s="9" t="s">
        <v>256</v>
      </c>
      <c r="AO483" s="9" t="s">
        <v>256</v>
      </c>
      <c r="AP483" s="9" t="s">
        <v>256</v>
      </c>
      <c r="AQ483" s="9" t="s">
        <v>256</v>
      </c>
      <c r="AR483" s="9" t="s">
        <v>256</v>
      </c>
      <c r="AS483" s="9" t="s">
        <v>258</v>
      </c>
    </row>
    <row r="484" spans="1:45" x14ac:dyDescent="0.2">
      <c r="A484" s="9">
        <v>409573</v>
      </c>
      <c r="B484" s="9" t="s">
        <v>2276</v>
      </c>
      <c r="R484" s="9" t="s">
        <v>256</v>
      </c>
      <c r="S484" s="9" t="s">
        <v>256</v>
      </c>
      <c r="AE484" s="9" t="s">
        <v>256</v>
      </c>
      <c r="AL484" s="9" t="s">
        <v>256</v>
      </c>
      <c r="AP484" s="9" t="s">
        <v>256</v>
      </c>
      <c r="AQ484" s="9" t="s">
        <v>256</v>
      </c>
      <c r="AR484" s="9" t="s">
        <v>256</v>
      </c>
      <c r="AS484" s="9" t="s">
        <v>258</v>
      </c>
    </row>
    <row r="485" spans="1:45" x14ac:dyDescent="0.2">
      <c r="A485" s="9">
        <v>409714</v>
      </c>
      <c r="B485" s="9" t="s">
        <v>2276</v>
      </c>
      <c r="AM485" s="9" t="s">
        <v>256</v>
      </c>
      <c r="AS485" s="9" t="s">
        <v>258</v>
      </c>
    </row>
    <row r="486" spans="1:45" x14ac:dyDescent="0.2">
      <c r="A486" s="9">
        <v>409762</v>
      </c>
      <c r="B486" s="9" t="s">
        <v>2276</v>
      </c>
      <c r="AO486" s="9" t="s">
        <v>256</v>
      </c>
      <c r="AS486" s="9" t="s">
        <v>258</v>
      </c>
    </row>
    <row r="487" spans="1:45" x14ac:dyDescent="0.2">
      <c r="A487" s="9">
        <v>410037</v>
      </c>
      <c r="B487" s="9" t="s">
        <v>2276</v>
      </c>
      <c r="AO487" s="9" t="s">
        <v>256</v>
      </c>
      <c r="AS487" s="9" t="s">
        <v>258</v>
      </c>
    </row>
    <row r="488" spans="1:45" x14ac:dyDescent="0.2">
      <c r="A488" s="9">
        <v>410282</v>
      </c>
      <c r="B488" s="9" t="s">
        <v>2276</v>
      </c>
      <c r="AE488" s="9" t="s">
        <v>256</v>
      </c>
      <c r="AI488" s="9" t="s">
        <v>256</v>
      </c>
      <c r="AK488" s="9" t="s">
        <v>256</v>
      </c>
      <c r="AM488" s="9" t="s">
        <v>256</v>
      </c>
      <c r="AR488" s="9" t="s">
        <v>256</v>
      </c>
      <c r="AS488" s="9" t="s">
        <v>258</v>
      </c>
    </row>
    <row r="489" spans="1:45" x14ac:dyDescent="0.2">
      <c r="A489" s="9">
        <v>410483</v>
      </c>
      <c r="B489" s="9" t="s">
        <v>2276</v>
      </c>
      <c r="AF489" s="9" t="s">
        <v>256</v>
      </c>
      <c r="AJ489" s="9" t="s">
        <v>256</v>
      </c>
      <c r="AK489" s="9" t="s">
        <v>256</v>
      </c>
      <c r="AO489" s="9" t="s">
        <v>256</v>
      </c>
      <c r="AQ489" s="9" t="s">
        <v>256</v>
      </c>
      <c r="AR489" s="9" t="s">
        <v>256</v>
      </c>
      <c r="AS489" s="9" t="s">
        <v>258</v>
      </c>
    </row>
    <row r="490" spans="1:45" x14ac:dyDescent="0.2">
      <c r="A490" s="9">
        <v>410698</v>
      </c>
      <c r="B490" s="9" t="s">
        <v>2276</v>
      </c>
      <c r="AF490" s="9" t="s">
        <v>256</v>
      </c>
      <c r="AI490" s="9" t="s">
        <v>256</v>
      </c>
      <c r="AJ490" s="9" t="s">
        <v>256</v>
      </c>
      <c r="AN490" s="9" t="s">
        <v>256</v>
      </c>
      <c r="AO490" s="9" t="s">
        <v>256</v>
      </c>
      <c r="AP490" s="9" t="s">
        <v>256</v>
      </c>
      <c r="AS490" s="9" t="s">
        <v>258</v>
      </c>
    </row>
    <row r="491" spans="1:45" x14ac:dyDescent="0.2">
      <c r="A491" s="9">
        <v>411097</v>
      </c>
      <c r="B491" s="9" t="s">
        <v>2276</v>
      </c>
      <c r="AO491" s="9" t="s">
        <v>256</v>
      </c>
      <c r="AQ491" s="9" t="s">
        <v>256</v>
      </c>
      <c r="AS491" s="9" t="s">
        <v>258</v>
      </c>
    </row>
    <row r="492" spans="1:45" x14ac:dyDescent="0.2">
      <c r="A492" s="9">
        <v>411113</v>
      </c>
      <c r="B492" s="9" t="s">
        <v>2276</v>
      </c>
      <c r="AD492" s="9" t="s">
        <v>256</v>
      </c>
      <c r="AI492" s="9" t="s">
        <v>256</v>
      </c>
      <c r="AJ492" s="9" t="s">
        <v>256</v>
      </c>
      <c r="AL492" s="9" t="s">
        <v>256</v>
      </c>
      <c r="AM492" s="9" t="s">
        <v>256</v>
      </c>
      <c r="AO492" s="9" t="s">
        <v>256</v>
      </c>
      <c r="AR492" s="9" t="s">
        <v>256</v>
      </c>
      <c r="AS492" s="9" t="s">
        <v>258</v>
      </c>
    </row>
    <row r="493" spans="1:45" x14ac:dyDescent="0.2">
      <c r="A493" s="9">
        <v>411159</v>
      </c>
      <c r="B493" s="9" t="s">
        <v>2276</v>
      </c>
      <c r="Y493" s="9" t="s">
        <v>256</v>
      </c>
      <c r="AD493" s="9" t="s">
        <v>256</v>
      </c>
      <c r="AM493" s="9" t="s">
        <v>256</v>
      </c>
      <c r="AR493" s="9" t="s">
        <v>256</v>
      </c>
      <c r="AS493" s="9" t="s">
        <v>258</v>
      </c>
    </row>
    <row r="494" spans="1:45" x14ac:dyDescent="0.2">
      <c r="A494" s="9">
        <v>411223</v>
      </c>
      <c r="B494" s="9" t="s">
        <v>2276</v>
      </c>
      <c r="U494" s="9" t="s">
        <v>256</v>
      </c>
      <c r="AS494" s="9" t="s">
        <v>258</v>
      </c>
    </row>
    <row r="495" spans="1:45" x14ac:dyDescent="0.2">
      <c r="A495" s="9">
        <v>411267</v>
      </c>
      <c r="B495" s="9" t="s">
        <v>2276</v>
      </c>
      <c r="AD495" s="9" t="s">
        <v>256</v>
      </c>
      <c r="AF495" s="9" t="s">
        <v>256</v>
      </c>
      <c r="AM495" s="9" t="s">
        <v>256</v>
      </c>
      <c r="AN495" s="9" t="s">
        <v>256</v>
      </c>
      <c r="AO495" s="9" t="s">
        <v>256</v>
      </c>
      <c r="AP495" s="9" t="s">
        <v>256</v>
      </c>
      <c r="AS495" s="9" t="s">
        <v>258</v>
      </c>
    </row>
    <row r="496" spans="1:45" x14ac:dyDescent="0.2">
      <c r="A496" s="9">
        <v>411366</v>
      </c>
      <c r="B496" s="9" t="s">
        <v>2276</v>
      </c>
      <c r="AA496" s="9" t="s">
        <v>256</v>
      </c>
      <c r="AD496" s="9" t="s">
        <v>256</v>
      </c>
      <c r="AF496" s="9" t="s">
        <v>256</v>
      </c>
      <c r="AK496" s="9" t="s">
        <v>256</v>
      </c>
      <c r="AM496" s="9" t="s">
        <v>256</v>
      </c>
      <c r="AO496" s="9" t="s">
        <v>256</v>
      </c>
      <c r="AR496" s="9" t="s">
        <v>256</v>
      </c>
      <c r="AS496" s="9" t="s">
        <v>258</v>
      </c>
    </row>
    <row r="497" spans="1:45" x14ac:dyDescent="0.2">
      <c r="A497" s="9">
        <v>411515</v>
      </c>
      <c r="B497" s="9" t="s">
        <v>2276</v>
      </c>
      <c r="AG497" s="9" t="s">
        <v>256</v>
      </c>
      <c r="AS497" s="9" t="s">
        <v>258</v>
      </c>
    </row>
    <row r="498" spans="1:45" x14ac:dyDescent="0.2">
      <c r="A498" s="9">
        <v>411529</v>
      </c>
      <c r="B498" s="9" t="s">
        <v>2276</v>
      </c>
      <c r="P498" s="9" t="s">
        <v>256</v>
      </c>
      <c r="R498" s="9" t="s">
        <v>256</v>
      </c>
      <c r="AE498" s="9" t="s">
        <v>256</v>
      </c>
      <c r="AK498" s="9" t="s">
        <v>256</v>
      </c>
      <c r="AM498" s="9" t="s">
        <v>256</v>
      </c>
      <c r="AO498" s="9" t="s">
        <v>256</v>
      </c>
      <c r="AS498" s="9" t="s">
        <v>258</v>
      </c>
    </row>
    <row r="499" spans="1:45" x14ac:dyDescent="0.2">
      <c r="A499" s="9">
        <v>411663</v>
      </c>
      <c r="B499" s="9" t="s">
        <v>2276</v>
      </c>
      <c r="AD499" s="9" t="s">
        <v>256</v>
      </c>
      <c r="AK499" s="9" t="s">
        <v>256</v>
      </c>
      <c r="AO499" s="9" t="s">
        <v>256</v>
      </c>
      <c r="AS499" s="9" t="s">
        <v>258</v>
      </c>
    </row>
    <row r="500" spans="1:45" x14ac:dyDescent="0.2">
      <c r="A500" s="9">
        <v>412036</v>
      </c>
      <c r="B500" s="9" t="s">
        <v>2276</v>
      </c>
      <c r="S500" s="9" t="s">
        <v>256</v>
      </c>
      <c r="AO500" s="9" t="s">
        <v>256</v>
      </c>
      <c r="AR500" s="9" t="s">
        <v>256</v>
      </c>
      <c r="AS500" s="9" t="s">
        <v>258</v>
      </c>
    </row>
    <row r="501" spans="1:45" x14ac:dyDescent="0.2">
      <c r="A501" s="9">
        <v>412247</v>
      </c>
      <c r="B501" s="9" t="s">
        <v>2276</v>
      </c>
      <c r="AF501" s="9" t="s">
        <v>256</v>
      </c>
      <c r="AM501" s="9" t="s">
        <v>256</v>
      </c>
      <c r="AO501" s="9" t="s">
        <v>256</v>
      </c>
      <c r="AR501" s="9" t="s">
        <v>256</v>
      </c>
      <c r="AS501" s="9" t="s">
        <v>258</v>
      </c>
    </row>
    <row r="502" spans="1:45" x14ac:dyDescent="0.2">
      <c r="A502" s="9">
        <v>412611</v>
      </c>
      <c r="B502" s="9" t="s">
        <v>2276</v>
      </c>
      <c r="AF502" s="9" t="s">
        <v>256</v>
      </c>
      <c r="AM502" s="9" t="s">
        <v>256</v>
      </c>
      <c r="AS502" s="9" t="s">
        <v>258</v>
      </c>
    </row>
    <row r="503" spans="1:45" x14ac:dyDescent="0.2">
      <c r="A503" s="9">
        <v>412686</v>
      </c>
      <c r="B503" s="9" t="s">
        <v>2276</v>
      </c>
      <c r="AD503" s="9" t="s">
        <v>256</v>
      </c>
      <c r="AF503" s="9" t="s">
        <v>256</v>
      </c>
      <c r="AM503" s="9" t="s">
        <v>256</v>
      </c>
      <c r="AO503" s="9" t="s">
        <v>256</v>
      </c>
      <c r="AP503" s="9" t="s">
        <v>256</v>
      </c>
      <c r="AS503" s="9" t="s">
        <v>258</v>
      </c>
    </row>
    <row r="504" spans="1:45" x14ac:dyDescent="0.2">
      <c r="A504" s="9">
        <v>412745</v>
      </c>
      <c r="B504" s="9" t="s">
        <v>2276</v>
      </c>
      <c r="AA504" s="9" t="s">
        <v>256</v>
      </c>
      <c r="AB504" s="9" t="s">
        <v>256</v>
      </c>
      <c r="AF504" s="9" t="s">
        <v>256</v>
      </c>
      <c r="AM504" s="9" t="s">
        <v>256</v>
      </c>
      <c r="AS504" s="9" t="s">
        <v>258</v>
      </c>
    </row>
    <row r="505" spans="1:45" x14ac:dyDescent="0.2">
      <c r="A505" s="9">
        <v>412806</v>
      </c>
      <c r="B505" s="9" t="s">
        <v>2276</v>
      </c>
      <c r="AE505" s="9" t="s">
        <v>256</v>
      </c>
      <c r="AR505" s="9" t="s">
        <v>256</v>
      </c>
      <c r="AS505" s="9" t="s">
        <v>258</v>
      </c>
    </row>
    <row r="506" spans="1:45" x14ac:dyDescent="0.2">
      <c r="A506" s="9">
        <v>412837</v>
      </c>
      <c r="B506" s="9" t="s">
        <v>2276</v>
      </c>
      <c r="AD506" s="9" t="s">
        <v>256</v>
      </c>
      <c r="AF506" s="9" t="s">
        <v>256</v>
      </c>
      <c r="AI506" s="9" t="s">
        <v>256</v>
      </c>
      <c r="AJ506" s="9" t="s">
        <v>256</v>
      </c>
      <c r="AK506" s="9" t="s">
        <v>256</v>
      </c>
      <c r="AM506" s="9" t="s">
        <v>256</v>
      </c>
      <c r="AO506" s="9" t="s">
        <v>256</v>
      </c>
      <c r="AP506" s="9" t="s">
        <v>256</v>
      </c>
      <c r="AS506" s="9" t="s">
        <v>258</v>
      </c>
    </row>
    <row r="507" spans="1:45" x14ac:dyDescent="0.2">
      <c r="A507" s="9">
        <v>412975</v>
      </c>
      <c r="B507" s="9" t="s">
        <v>2276</v>
      </c>
      <c r="I507" s="9" t="s">
        <v>256</v>
      </c>
      <c r="R507" s="9" t="s">
        <v>256</v>
      </c>
      <c r="AB507" s="9" t="s">
        <v>256</v>
      </c>
      <c r="AF507" s="9" t="s">
        <v>256</v>
      </c>
      <c r="AM507" s="9" t="s">
        <v>256</v>
      </c>
      <c r="AO507" s="9" t="s">
        <v>256</v>
      </c>
      <c r="AP507" s="9" t="s">
        <v>256</v>
      </c>
      <c r="AR507" s="9" t="s">
        <v>256</v>
      </c>
      <c r="AS507" s="9" t="s">
        <v>258</v>
      </c>
    </row>
    <row r="508" spans="1:45" x14ac:dyDescent="0.2">
      <c r="A508" s="9">
        <v>413464</v>
      </c>
      <c r="B508" s="9" t="s">
        <v>2276</v>
      </c>
      <c r="AO508" s="9" t="s">
        <v>256</v>
      </c>
      <c r="AS508" s="9" t="s">
        <v>258</v>
      </c>
    </row>
    <row r="509" spans="1:45" x14ac:dyDescent="0.2">
      <c r="A509" s="9">
        <v>413648</v>
      </c>
      <c r="B509" s="9" t="s">
        <v>2276</v>
      </c>
      <c r="AM509" s="9" t="s">
        <v>256</v>
      </c>
      <c r="AS509" s="9" t="s">
        <v>258</v>
      </c>
    </row>
    <row r="510" spans="1:45" x14ac:dyDescent="0.2">
      <c r="A510" s="9">
        <v>413730</v>
      </c>
      <c r="B510" s="9" t="s">
        <v>2276</v>
      </c>
      <c r="AB510" s="9" t="s">
        <v>256</v>
      </c>
      <c r="AF510" s="9" t="s">
        <v>256</v>
      </c>
      <c r="AM510" s="9" t="s">
        <v>256</v>
      </c>
      <c r="AO510" s="9" t="s">
        <v>256</v>
      </c>
      <c r="AS510" s="9" t="s">
        <v>258</v>
      </c>
    </row>
    <row r="511" spans="1:45" x14ac:dyDescent="0.2">
      <c r="A511" s="9">
        <v>413977</v>
      </c>
      <c r="B511" s="9" t="s">
        <v>2276</v>
      </c>
      <c r="W511" s="9" t="s">
        <v>256</v>
      </c>
      <c r="Y511" s="9" t="s">
        <v>256</v>
      </c>
      <c r="AF511" s="9" t="s">
        <v>256</v>
      </c>
      <c r="AJ511" s="9" t="s">
        <v>256</v>
      </c>
      <c r="AK511" s="9" t="s">
        <v>256</v>
      </c>
      <c r="AM511" s="9" t="s">
        <v>256</v>
      </c>
      <c r="AR511" s="9" t="s">
        <v>256</v>
      </c>
      <c r="AS511" s="9" t="s">
        <v>258</v>
      </c>
    </row>
    <row r="512" spans="1:45" x14ac:dyDescent="0.2">
      <c r="A512" s="9">
        <v>414409</v>
      </c>
      <c r="B512" s="9" t="s">
        <v>2276</v>
      </c>
      <c r="AD512" s="9" t="s">
        <v>256</v>
      </c>
      <c r="AK512" s="9" t="s">
        <v>256</v>
      </c>
      <c r="AM512" s="9" t="s">
        <v>256</v>
      </c>
      <c r="AO512" s="9" t="s">
        <v>256</v>
      </c>
      <c r="AS512" s="9" t="s">
        <v>258</v>
      </c>
    </row>
    <row r="513" spans="1:45" x14ac:dyDescent="0.2">
      <c r="A513" s="9">
        <v>414495</v>
      </c>
      <c r="B513" s="9" t="s">
        <v>2276</v>
      </c>
      <c r="AM513" s="9" t="s">
        <v>256</v>
      </c>
      <c r="AR513" s="9" t="s">
        <v>256</v>
      </c>
      <c r="AS513" s="9" t="s">
        <v>258</v>
      </c>
    </row>
    <row r="514" spans="1:45" x14ac:dyDescent="0.2">
      <c r="A514" s="9">
        <v>415187</v>
      </c>
      <c r="B514" s="9" t="s">
        <v>2276</v>
      </c>
      <c r="Q514" s="9" t="s">
        <v>256</v>
      </c>
      <c r="AM514" s="9" t="s">
        <v>256</v>
      </c>
      <c r="AS514" s="9" t="s">
        <v>258</v>
      </c>
    </row>
    <row r="515" spans="1:45" x14ac:dyDescent="0.2">
      <c r="A515" s="9">
        <v>415654</v>
      </c>
      <c r="B515" s="9" t="s">
        <v>2276</v>
      </c>
      <c r="AA515" s="9" t="s">
        <v>256</v>
      </c>
      <c r="AD515" s="9" t="s">
        <v>256</v>
      </c>
      <c r="AF515" s="9" t="s">
        <v>256</v>
      </c>
      <c r="AJ515" s="9" t="s">
        <v>256</v>
      </c>
      <c r="AK515" s="9" t="s">
        <v>256</v>
      </c>
      <c r="AR515" s="9" t="s">
        <v>256</v>
      </c>
      <c r="AS515" s="9" t="s">
        <v>258</v>
      </c>
    </row>
    <row r="516" spans="1:45" x14ac:dyDescent="0.2">
      <c r="A516" s="9">
        <v>415781</v>
      </c>
      <c r="B516" s="9" t="s">
        <v>2276</v>
      </c>
      <c r="AD516" s="9" t="s">
        <v>256</v>
      </c>
      <c r="AE516" s="9" t="s">
        <v>256</v>
      </c>
      <c r="AF516" s="9" t="s">
        <v>256</v>
      </c>
      <c r="AI516" s="9" t="s">
        <v>256</v>
      </c>
      <c r="AJ516" s="9" t="s">
        <v>256</v>
      </c>
      <c r="AK516" s="9" t="s">
        <v>256</v>
      </c>
      <c r="AM516" s="9" t="s">
        <v>256</v>
      </c>
      <c r="AN516" s="9" t="s">
        <v>256</v>
      </c>
      <c r="AO516" s="9" t="s">
        <v>256</v>
      </c>
      <c r="AP516" s="9" t="s">
        <v>256</v>
      </c>
      <c r="AR516" s="9" t="s">
        <v>256</v>
      </c>
      <c r="AS516" s="9" t="s">
        <v>258</v>
      </c>
    </row>
    <row r="517" spans="1:45" x14ac:dyDescent="0.2">
      <c r="A517" s="9">
        <v>416144</v>
      </c>
      <c r="B517" s="9" t="s">
        <v>2276</v>
      </c>
      <c r="AO517" s="9" t="s">
        <v>256</v>
      </c>
      <c r="AS517" s="9" t="s">
        <v>258</v>
      </c>
    </row>
    <row r="518" spans="1:45" x14ac:dyDescent="0.2">
      <c r="A518" s="9">
        <v>416286</v>
      </c>
      <c r="B518" s="9" t="s">
        <v>2276</v>
      </c>
      <c r="AJ518" s="9" t="s">
        <v>256</v>
      </c>
      <c r="AK518" s="9" t="s">
        <v>256</v>
      </c>
      <c r="AQ518" s="9" t="s">
        <v>256</v>
      </c>
      <c r="AR518" s="9" t="s">
        <v>256</v>
      </c>
      <c r="AS518" s="9" t="s">
        <v>258</v>
      </c>
    </row>
    <row r="519" spans="1:45" x14ac:dyDescent="0.2">
      <c r="A519" s="9">
        <v>416439</v>
      </c>
      <c r="B519" s="9" t="s">
        <v>2276</v>
      </c>
      <c r="L519" s="9" t="s">
        <v>256</v>
      </c>
      <c r="AE519" s="9" t="s">
        <v>256</v>
      </c>
      <c r="AF519" s="9" t="s">
        <v>256</v>
      </c>
      <c r="AI519" s="9" t="s">
        <v>256</v>
      </c>
      <c r="AJ519" s="9" t="s">
        <v>256</v>
      </c>
      <c r="AK519" s="9" t="s">
        <v>256</v>
      </c>
      <c r="AM519" s="9" t="s">
        <v>256</v>
      </c>
      <c r="AO519" s="9" t="s">
        <v>256</v>
      </c>
      <c r="AQ519" s="9" t="s">
        <v>256</v>
      </c>
      <c r="AR519" s="9" t="s">
        <v>256</v>
      </c>
      <c r="AS519" s="9" t="s">
        <v>258</v>
      </c>
    </row>
    <row r="520" spans="1:45" x14ac:dyDescent="0.2">
      <c r="A520" s="9">
        <v>416581</v>
      </c>
      <c r="B520" s="9" t="s">
        <v>2276</v>
      </c>
      <c r="AF520" s="9" t="s">
        <v>256</v>
      </c>
      <c r="AH520" s="9" t="s">
        <v>256</v>
      </c>
      <c r="AK520" s="9" t="s">
        <v>256</v>
      </c>
      <c r="AM520" s="9" t="s">
        <v>256</v>
      </c>
      <c r="AO520" s="9" t="s">
        <v>256</v>
      </c>
      <c r="AR520" s="9" t="s">
        <v>256</v>
      </c>
      <c r="AS520" s="9" t="s">
        <v>258</v>
      </c>
    </row>
    <row r="521" spans="1:45" x14ac:dyDescent="0.2">
      <c r="A521" s="9">
        <v>416958</v>
      </c>
      <c r="B521" s="9" t="s">
        <v>2276</v>
      </c>
      <c r="R521" s="9" t="s">
        <v>256</v>
      </c>
      <c r="AE521" s="9" t="s">
        <v>256</v>
      </c>
      <c r="AJ521" s="9" t="s">
        <v>256</v>
      </c>
      <c r="AK521" s="9" t="s">
        <v>256</v>
      </c>
      <c r="AR521" s="9" t="s">
        <v>256</v>
      </c>
      <c r="AS521" s="9" t="s">
        <v>258</v>
      </c>
    </row>
    <row r="522" spans="1:45" x14ac:dyDescent="0.2">
      <c r="A522" s="9">
        <v>417030</v>
      </c>
      <c r="B522" s="9" t="s">
        <v>2276</v>
      </c>
      <c r="AF522" s="9" t="s">
        <v>256</v>
      </c>
      <c r="AM522" s="9" t="s">
        <v>256</v>
      </c>
      <c r="AS522" s="9" t="s">
        <v>258</v>
      </c>
    </row>
    <row r="523" spans="1:45" x14ac:dyDescent="0.2">
      <c r="A523" s="9">
        <v>417035</v>
      </c>
      <c r="B523" s="9" t="s">
        <v>2276</v>
      </c>
      <c r="AO523" s="9" t="s">
        <v>256</v>
      </c>
      <c r="AS523" s="9" t="s">
        <v>258</v>
      </c>
    </row>
    <row r="524" spans="1:45" x14ac:dyDescent="0.2">
      <c r="A524" s="9">
        <v>417142</v>
      </c>
      <c r="B524" s="9" t="s">
        <v>2276</v>
      </c>
      <c r="AF524" s="9" t="s">
        <v>256</v>
      </c>
      <c r="AM524" s="9" t="s">
        <v>256</v>
      </c>
      <c r="AO524" s="9" t="s">
        <v>256</v>
      </c>
      <c r="AS524" s="9" t="s">
        <v>258</v>
      </c>
    </row>
    <row r="525" spans="1:45" x14ac:dyDescent="0.2">
      <c r="A525" s="9">
        <v>417355</v>
      </c>
      <c r="B525" s="9" t="s">
        <v>2276</v>
      </c>
      <c r="AF525" s="9" t="s">
        <v>256</v>
      </c>
      <c r="AS525" s="9" t="s">
        <v>258</v>
      </c>
    </row>
    <row r="526" spans="1:45" x14ac:dyDescent="0.2">
      <c r="A526" s="9">
        <v>417388</v>
      </c>
      <c r="B526" s="9" t="s">
        <v>2276</v>
      </c>
      <c r="F526" s="9" t="s">
        <v>256</v>
      </c>
      <c r="AS526" s="9" t="s">
        <v>258</v>
      </c>
    </row>
    <row r="527" spans="1:45" x14ac:dyDescent="0.2">
      <c r="A527" s="9">
        <v>417573</v>
      </c>
      <c r="B527" s="9" t="s">
        <v>2276</v>
      </c>
      <c r="AF527" s="9" t="s">
        <v>256</v>
      </c>
      <c r="AS527" s="9" t="s">
        <v>258</v>
      </c>
    </row>
    <row r="528" spans="1:45" x14ac:dyDescent="0.2">
      <c r="A528" s="9">
        <v>417627</v>
      </c>
      <c r="B528" s="9" t="s">
        <v>2276</v>
      </c>
      <c r="AM528" s="9" t="s">
        <v>256</v>
      </c>
      <c r="AS528" s="9" t="s">
        <v>258</v>
      </c>
    </row>
    <row r="529" spans="1:45" x14ac:dyDescent="0.2">
      <c r="A529" s="9">
        <v>417646</v>
      </c>
      <c r="B529" s="9" t="s">
        <v>2276</v>
      </c>
      <c r="AM529" s="9" t="s">
        <v>256</v>
      </c>
      <c r="AS529" s="9" t="s">
        <v>258</v>
      </c>
    </row>
    <row r="530" spans="1:45" x14ac:dyDescent="0.2">
      <c r="A530" s="9">
        <v>418132</v>
      </c>
      <c r="B530" s="9" t="s">
        <v>2276</v>
      </c>
      <c r="R530" s="9" t="s">
        <v>256</v>
      </c>
      <c r="AE530" s="9" t="s">
        <v>256</v>
      </c>
      <c r="AF530" s="9" t="s">
        <v>256</v>
      </c>
      <c r="AI530" s="9" t="s">
        <v>256</v>
      </c>
      <c r="AJ530" s="9" t="s">
        <v>256</v>
      </c>
      <c r="AN530" s="9" t="s">
        <v>256</v>
      </c>
      <c r="AO530" s="9" t="s">
        <v>256</v>
      </c>
      <c r="AR530" s="9" t="s">
        <v>256</v>
      </c>
      <c r="AS530" s="9" t="s">
        <v>258</v>
      </c>
    </row>
    <row r="531" spans="1:45" x14ac:dyDescent="0.2">
      <c r="A531" s="9">
        <v>418409</v>
      </c>
      <c r="B531" s="9" t="s">
        <v>2276</v>
      </c>
      <c r="L531" s="9" t="s">
        <v>256</v>
      </c>
      <c r="AE531" s="9" t="s">
        <v>256</v>
      </c>
      <c r="AK531" s="9" t="s">
        <v>256</v>
      </c>
      <c r="AM531" s="9" t="s">
        <v>256</v>
      </c>
      <c r="AR531" s="9" t="s">
        <v>256</v>
      </c>
      <c r="AS531" s="9" t="s">
        <v>258</v>
      </c>
    </row>
    <row r="532" spans="1:45" x14ac:dyDescent="0.2">
      <c r="A532" s="9">
        <v>418414</v>
      </c>
      <c r="B532" s="9" t="s">
        <v>2276</v>
      </c>
      <c r="AA532" s="9" t="s">
        <v>256</v>
      </c>
      <c r="AF532" s="9" t="s">
        <v>256</v>
      </c>
      <c r="AG532" s="9" t="s">
        <v>256</v>
      </c>
      <c r="AM532" s="9" t="s">
        <v>256</v>
      </c>
      <c r="AO532" s="9" t="s">
        <v>256</v>
      </c>
      <c r="AQ532" s="9" t="s">
        <v>256</v>
      </c>
      <c r="AR532" s="9" t="s">
        <v>256</v>
      </c>
      <c r="AS532" s="9" t="s">
        <v>258</v>
      </c>
    </row>
    <row r="533" spans="1:45" x14ac:dyDescent="0.2">
      <c r="A533" s="9">
        <v>418600</v>
      </c>
      <c r="B533" s="9" t="s">
        <v>2276</v>
      </c>
      <c r="AO533" s="9" t="s">
        <v>256</v>
      </c>
      <c r="AQ533" s="9" t="s">
        <v>256</v>
      </c>
      <c r="AS533" s="9" t="s">
        <v>258</v>
      </c>
    </row>
    <row r="534" spans="1:45" x14ac:dyDescent="0.2">
      <c r="A534" s="9">
        <v>418669</v>
      </c>
      <c r="B534" s="9" t="s">
        <v>2276</v>
      </c>
      <c r="K534" s="9" t="s">
        <v>256</v>
      </c>
      <c r="AS534" s="9" t="s">
        <v>258</v>
      </c>
    </row>
    <row r="535" spans="1:45" x14ac:dyDescent="0.2">
      <c r="A535" s="9">
        <v>419109</v>
      </c>
      <c r="B535" s="9" t="s">
        <v>2276</v>
      </c>
      <c r="AE535" s="9" t="s">
        <v>256</v>
      </c>
      <c r="AS535" s="9" t="s">
        <v>258</v>
      </c>
    </row>
    <row r="536" spans="1:45" x14ac:dyDescent="0.2">
      <c r="A536" s="9">
        <v>419258</v>
      </c>
      <c r="B536" s="9" t="s">
        <v>2276</v>
      </c>
      <c r="AO536" s="9" t="s">
        <v>256</v>
      </c>
      <c r="AS536" s="9" t="s">
        <v>258</v>
      </c>
    </row>
    <row r="537" spans="1:45" x14ac:dyDescent="0.2">
      <c r="A537" s="9">
        <v>419302</v>
      </c>
      <c r="B537" s="9" t="s">
        <v>2276</v>
      </c>
      <c r="AF537" s="9" t="s">
        <v>256</v>
      </c>
      <c r="AJ537" s="9" t="s">
        <v>256</v>
      </c>
      <c r="AM537" s="9" t="s">
        <v>256</v>
      </c>
      <c r="AO537" s="9" t="s">
        <v>256</v>
      </c>
      <c r="AR537" s="9" t="s">
        <v>256</v>
      </c>
      <c r="AS537" s="9" t="s">
        <v>258</v>
      </c>
    </row>
    <row r="538" spans="1:45" x14ac:dyDescent="0.2">
      <c r="A538" s="9">
        <v>419321</v>
      </c>
      <c r="B538" s="9" t="s">
        <v>2276</v>
      </c>
      <c r="Q538" s="9" t="s">
        <v>256</v>
      </c>
      <c r="AA538" s="9" t="s">
        <v>256</v>
      </c>
      <c r="AF538" s="9" t="s">
        <v>256</v>
      </c>
      <c r="AO538" s="9" t="s">
        <v>256</v>
      </c>
      <c r="AS538" s="9" t="s">
        <v>258</v>
      </c>
    </row>
    <row r="539" spans="1:45" x14ac:dyDescent="0.2">
      <c r="A539" s="9">
        <v>419559</v>
      </c>
      <c r="B539" s="9" t="s">
        <v>2276</v>
      </c>
      <c r="AA539" s="9" t="s">
        <v>256</v>
      </c>
      <c r="AD539" s="9" t="s">
        <v>256</v>
      </c>
      <c r="AF539" s="9" t="s">
        <v>256</v>
      </c>
      <c r="AJ539" s="9" t="s">
        <v>256</v>
      </c>
      <c r="AK539" s="9" t="s">
        <v>256</v>
      </c>
      <c r="AM539" s="9" t="s">
        <v>256</v>
      </c>
      <c r="AO539" s="9" t="s">
        <v>256</v>
      </c>
      <c r="AS539" s="9" t="s">
        <v>258</v>
      </c>
    </row>
    <row r="540" spans="1:45" x14ac:dyDescent="0.2">
      <c r="A540" s="9">
        <v>419606</v>
      </c>
      <c r="B540" s="9" t="s">
        <v>2276</v>
      </c>
      <c r="E540" s="9" t="s">
        <v>256</v>
      </c>
      <c r="S540" s="9" t="s">
        <v>256</v>
      </c>
      <c r="AM540" s="9" t="s">
        <v>256</v>
      </c>
      <c r="AO540" s="9" t="s">
        <v>256</v>
      </c>
      <c r="AS540" s="9" t="s">
        <v>258</v>
      </c>
    </row>
    <row r="541" spans="1:45" x14ac:dyDescent="0.2">
      <c r="A541" s="9">
        <v>419639</v>
      </c>
      <c r="B541" s="9" t="s">
        <v>2276</v>
      </c>
      <c r="N541" s="9" t="s">
        <v>256</v>
      </c>
      <c r="AK541" s="9" t="s">
        <v>256</v>
      </c>
      <c r="AM541" s="9" t="s">
        <v>256</v>
      </c>
      <c r="AR541" s="9" t="s">
        <v>256</v>
      </c>
      <c r="AS541" s="9" t="s">
        <v>258</v>
      </c>
    </row>
    <row r="542" spans="1:45" x14ac:dyDescent="0.2">
      <c r="A542" s="9">
        <v>419647</v>
      </c>
      <c r="B542" s="9" t="s">
        <v>2276</v>
      </c>
      <c r="L542" s="9" t="s">
        <v>256</v>
      </c>
      <c r="AF542" s="9" t="s">
        <v>256</v>
      </c>
      <c r="AJ542" s="9" t="s">
        <v>256</v>
      </c>
      <c r="AK542" s="9" t="s">
        <v>256</v>
      </c>
      <c r="AM542" s="9" t="s">
        <v>256</v>
      </c>
      <c r="AQ542" s="9" t="s">
        <v>256</v>
      </c>
      <c r="AR542" s="9" t="s">
        <v>256</v>
      </c>
      <c r="AS542" s="9" t="s">
        <v>258</v>
      </c>
    </row>
    <row r="543" spans="1:45" x14ac:dyDescent="0.2">
      <c r="A543" s="9">
        <v>420264</v>
      </c>
      <c r="B543" s="9" t="s">
        <v>2276</v>
      </c>
      <c r="AE543" s="9" t="s">
        <v>256</v>
      </c>
      <c r="AS543" s="9" t="s">
        <v>258</v>
      </c>
    </row>
    <row r="544" spans="1:45" x14ac:dyDescent="0.2">
      <c r="A544" s="9">
        <v>420429</v>
      </c>
      <c r="B544" s="9" t="s">
        <v>2276</v>
      </c>
      <c r="AK544" s="9" t="s">
        <v>256</v>
      </c>
      <c r="AS544" s="9" t="s">
        <v>258</v>
      </c>
    </row>
    <row r="545" spans="1:45" x14ac:dyDescent="0.2">
      <c r="A545" s="9">
        <v>420473</v>
      </c>
      <c r="B545" s="9" t="s">
        <v>2276</v>
      </c>
      <c r="AD545" s="9" t="s">
        <v>256</v>
      </c>
      <c r="AJ545" s="9" t="s">
        <v>256</v>
      </c>
      <c r="AR545" s="9" t="s">
        <v>256</v>
      </c>
      <c r="AS545" s="9" t="s">
        <v>258</v>
      </c>
    </row>
    <row r="546" spans="1:45" x14ac:dyDescent="0.2">
      <c r="A546" s="9">
        <v>422475</v>
      </c>
      <c r="B546" s="9" t="s">
        <v>2276</v>
      </c>
      <c r="AA546" s="9" t="s">
        <v>256</v>
      </c>
      <c r="AS546" s="9" t="s">
        <v>258</v>
      </c>
    </row>
    <row r="547" spans="1:45" x14ac:dyDescent="0.2">
      <c r="A547" s="9">
        <v>401254</v>
      </c>
      <c r="B547" s="9" t="s">
        <v>2276</v>
      </c>
      <c r="C547" s="9" t="s">
        <v>255</v>
      </c>
      <c r="D547" s="9" t="s">
        <v>255</v>
      </c>
      <c r="E547" s="9" t="s">
        <v>255</v>
      </c>
      <c r="F547" s="9" t="s">
        <v>255</v>
      </c>
      <c r="G547" s="9" t="s">
        <v>255</v>
      </c>
      <c r="H547" s="9" t="s">
        <v>255</v>
      </c>
      <c r="I547" s="9" t="s">
        <v>255</v>
      </c>
      <c r="J547" s="9" t="s">
        <v>255</v>
      </c>
      <c r="K547" s="9" t="s">
        <v>255</v>
      </c>
      <c r="L547" s="9" t="s">
        <v>255</v>
      </c>
      <c r="M547" s="9" t="s">
        <v>255</v>
      </c>
      <c r="N547" s="9" t="s">
        <v>255</v>
      </c>
      <c r="O547" s="9" t="s">
        <v>255</v>
      </c>
      <c r="P547" s="9" t="s">
        <v>255</v>
      </c>
      <c r="Q547" s="9" t="s">
        <v>255</v>
      </c>
      <c r="R547" s="9" t="s">
        <v>167</v>
      </c>
      <c r="S547" s="9" t="s">
        <v>255</v>
      </c>
      <c r="T547" s="9" t="s">
        <v>255</v>
      </c>
      <c r="U547" s="9" t="s">
        <v>255</v>
      </c>
      <c r="V547" s="9" t="s">
        <v>255</v>
      </c>
      <c r="W547" s="9" t="s">
        <v>255</v>
      </c>
      <c r="X547" s="9" t="s">
        <v>255</v>
      </c>
      <c r="Y547" s="9" t="s">
        <v>167</v>
      </c>
      <c r="Z547" s="9" t="s">
        <v>255</v>
      </c>
      <c r="AA547" s="9" t="s">
        <v>255</v>
      </c>
      <c r="AB547" s="9" t="s">
        <v>255</v>
      </c>
      <c r="AC547" s="9" t="s">
        <v>255</v>
      </c>
      <c r="AD547" s="9" t="s">
        <v>255</v>
      </c>
      <c r="AE547" s="9" t="s">
        <v>163</v>
      </c>
      <c r="AF547" s="9" t="s">
        <v>163</v>
      </c>
      <c r="AG547" s="9" t="s">
        <v>255</v>
      </c>
      <c r="AH547" s="9" t="s">
        <v>255</v>
      </c>
      <c r="AI547" s="9" t="s">
        <v>165</v>
      </c>
      <c r="AJ547" s="9" t="s">
        <v>165</v>
      </c>
      <c r="AK547" s="9" t="s">
        <v>163</v>
      </c>
      <c r="AL547" s="9" t="s">
        <v>163</v>
      </c>
      <c r="AM547" s="9" t="s">
        <v>163</v>
      </c>
      <c r="AN547" s="9" t="s">
        <v>165</v>
      </c>
      <c r="AO547" s="9" t="s">
        <v>165</v>
      </c>
      <c r="AP547" s="9" t="s">
        <v>165</v>
      </c>
      <c r="AQ547" s="9" t="s">
        <v>165</v>
      </c>
      <c r="AR547" s="9" t="s">
        <v>165</v>
      </c>
    </row>
    <row r="548" spans="1:45" x14ac:dyDescent="0.2">
      <c r="A548" s="9">
        <v>403753</v>
      </c>
      <c r="B548" s="9" t="s">
        <v>2276</v>
      </c>
      <c r="C548" s="9" t="s">
        <v>255</v>
      </c>
      <c r="D548" s="9" t="s">
        <v>255</v>
      </c>
      <c r="E548" s="9" t="s">
        <v>255</v>
      </c>
      <c r="F548" s="9" t="s">
        <v>255</v>
      </c>
      <c r="G548" s="9" t="s">
        <v>255</v>
      </c>
      <c r="H548" s="9" t="s">
        <v>255</v>
      </c>
      <c r="I548" s="9" t="s">
        <v>255</v>
      </c>
      <c r="J548" s="9" t="s">
        <v>255</v>
      </c>
      <c r="K548" s="9" t="s">
        <v>255</v>
      </c>
      <c r="L548" s="9" t="s">
        <v>165</v>
      </c>
      <c r="M548" s="9" t="s">
        <v>255</v>
      </c>
      <c r="N548" s="9" t="s">
        <v>255</v>
      </c>
      <c r="O548" s="9" t="s">
        <v>255</v>
      </c>
      <c r="P548" s="9" t="s">
        <v>255</v>
      </c>
      <c r="Q548" s="9" t="s">
        <v>255</v>
      </c>
      <c r="R548" s="9" t="s">
        <v>163</v>
      </c>
      <c r="S548" s="9" t="s">
        <v>255</v>
      </c>
      <c r="T548" s="9" t="s">
        <v>255</v>
      </c>
      <c r="U548" s="9" t="s">
        <v>255</v>
      </c>
      <c r="V548" s="9" t="s">
        <v>255</v>
      </c>
      <c r="W548" s="9" t="s">
        <v>255</v>
      </c>
      <c r="X548" s="9" t="s">
        <v>255</v>
      </c>
      <c r="Y548" s="9" t="s">
        <v>255</v>
      </c>
      <c r="Z548" s="9" t="s">
        <v>255</v>
      </c>
      <c r="AA548" s="9" t="s">
        <v>255</v>
      </c>
      <c r="AB548" s="9" t="s">
        <v>255</v>
      </c>
      <c r="AC548" s="9" t="s">
        <v>255</v>
      </c>
      <c r="AD548" s="9" t="s">
        <v>255</v>
      </c>
      <c r="AE548" s="9" t="s">
        <v>163</v>
      </c>
      <c r="AF548" s="9" t="s">
        <v>255</v>
      </c>
      <c r="AG548" s="9" t="s">
        <v>255</v>
      </c>
      <c r="AH548" s="9" t="s">
        <v>255</v>
      </c>
      <c r="AI548" s="9" t="s">
        <v>163</v>
      </c>
      <c r="AJ548" s="9" t="s">
        <v>163</v>
      </c>
      <c r="AK548" s="9" t="s">
        <v>163</v>
      </c>
      <c r="AL548" s="9" t="s">
        <v>167</v>
      </c>
      <c r="AM548" s="9" t="s">
        <v>165</v>
      </c>
      <c r="AN548" s="9" t="s">
        <v>163</v>
      </c>
      <c r="AO548" s="9" t="s">
        <v>163</v>
      </c>
      <c r="AP548" s="9" t="s">
        <v>163</v>
      </c>
      <c r="AQ548" s="9" t="s">
        <v>163</v>
      </c>
      <c r="AR548" s="9" t="s">
        <v>163</v>
      </c>
    </row>
    <row r="549" spans="1:45" x14ac:dyDescent="0.2">
      <c r="A549" s="9">
        <v>403815</v>
      </c>
      <c r="B549" s="9" t="s">
        <v>2276</v>
      </c>
      <c r="C549" s="9" t="s">
        <v>255</v>
      </c>
      <c r="D549" s="9" t="s">
        <v>165</v>
      </c>
      <c r="E549" s="9" t="s">
        <v>255</v>
      </c>
      <c r="F549" s="9" t="s">
        <v>255</v>
      </c>
      <c r="G549" s="9" t="s">
        <v>255</v>
      </c>
      <c r="H549" s="9" t="s">
        <v>255</v>
      </c>
      <c r="I549" s="9" t="s">
        <v>255</v>
      </c>
      <c r="J549" s="9" t="s">
        <v>255</v>
      </c>
      <c r="K549" s="9" t="s">
        <v>255</v>
      </c>
      <c r="L549" s="9" t="s">
        <v>255</v>
      </c>
      <c r="M549" s="9" t="s">
        <v>255</v>
      </c>
      <c r="N549" s="9" t="s">
        <v>255</v>
      </c>
      <c r="O549" s="9" t="s">
        <v>255</v>
      </c>
      <c r="P549" s="9" t="s">
        <v>255</v>
      </c>
      <c r="Q549" s="9" t="s">
        <v>255</v>
      </c>
      <c r="R549" s="9" t="s">
        <v>255</v>
      </c>
      <c r="S549" s="9" t="s">
        <v>255</v>
      </c>
      <c r="T549" s="9" t="s">
        <v>255</v>
      </c>
      <c r="U549" s="9" t="s">
        <v>255</v>
      </c>
      <c r="V549" s="9" t="s">
        <v>255</v>
      </c>
      <c r="W549" s="9" t="s">
        <v>255</v>
      </c>
      <c r="X549" s="9" t="s">
        <v>255</v>
      </c>
      <c r="Y549" s="9" t="s">
        <v>167</v>
      </c>
      <c r="Z549" s="9" t="s">
        <v>255</v>
      </c>
      <c r="AA549" s="9" t="s">
        <v>255</v>
      </c>
      <c r="AB549" s="9" t="s">
        <v>255</v>
      </c>
      <c r="AC549" s="9" t="s">
        <v>255</v>
      </c>
      <c r="AD549" s="9" t="s">
        <v>255</v>
      </c>
      <c r="AE549" s="9" t="s">
        <v>255</v>
      </c>
      <c r="AF549" s="9" t="s">
        <v>167</v>
      </c>
      <c r="AG549" s="9" t="s">
        <v>255</v>
      </c>
      <c r="AH549" s="9" t="s">
        <v>255</v>
      </c>
      <c r="AI549" s="9" t="s">
        <v>167</v>
      </c>
      <c r="AJ549" s="9" t="s">
        <v>163</v>
      </c>
      <c r="AK549" s="9" t="s">
        <v>167</v>
      </c>
      <c r="AL549" s="9" t="s">
        <v>163</v>
      </c>
      <c r="AM549" s="9" t="s">
        <v>167</v>
      </c>
      <c r="AN549" s="9" t="s">
        <v>163</v>
      </c>
      <c r="AO549" s="9" t="s">
        <v>163</v>
      </c>
      <c r="AP549" s="9" t="s">
        <v>163</v>
      </c>
      <c r="AQ549" s="9" t="s">
        <v>163</v>
      </c>
      <c r="AR549" s="9" t="s">
        <v>163</v>
      </c>
    </row>
    <row r="550" spans="1:45" x14ac:dyDescent="0.2">
      <c r="A550" s="9">
        <v>404070</v>
      </c>
      <c r="B550" s="9" t="s">
        <v>2276</v>
      </c>
      <c r="C550" s="9" t="s">
        <v>255</v>
      </c>
      <c r="D550" s="9" t="s">
        <v>255</v>
      </c>
      <c r="E550" s="9" t="s">
        <v>255</v>
      </c>
      <c r="F550" s="9" t="s">
        <v>255</v>
      </c>
      <c r="G550" s="9" t="s">
        <v>255</v>
      </c>
      <c r="H550" s="9" t="s">
        <v>255</v>
      </c>
      <c r="I550" s="9" t="s">
        <v>255</v>
      </c>
      <c r="J550" s="9" t="s">
        <v>167</v>
      </c>
      <c r="K550" s="9" t="s">
        <v>255</v>
      </c>
      <c r="L550" s="9" t="s">
        <v>255</v>
      </c>
      <c r="M550" s="9" t="s">
        <v>255</v>
      </c>
      <c r="N550" s="9" t="s">
        <v>255</v>
      </c>
      <c r="O550" s="9" t="s">
        <v>255</v>
      </c>
      <c r="P550" s="9" t="s">
        <v>255</v>
      </c>
      <c r="Q550" s="9" t="s">
        <v>255</v>
      </c>
      <c r="R550" s="9" t="s">
        <v>255</v>
      </c>
      <c r="S550" s="9" t="s">
        <v>255</v>
      </c>
      <c r="T550" s="9" t="s">
        <v>255</v>
      </c>
      <c r="U550" s="9" t="s">
        <v>255</v>
      </c>
      <c r="V550" s="9" t="s">
        <v>255</v>
      </c>
      <c r="W550" s="9" t="s">
        <v>255</v>
      </c>
      <c r="X550" s="9" t="s">
        <v>255</v>
      </c>
      <c r="Y550" s="9" t="s">
        <v>167</v>
      </c>
      <c r="Z550" s="9" t="s">
        <v>255</v>
      </c>
      <c r="AA550" s="9" t="s">
        <v>255</v>
      </c>
      <c r="AB550" s="9" t="s">
        <v>255</v>
      </c>
      <c r="AC550" s="9" t="s">
        <v>255</v>
      </c>
      <c r="AD550" s="9" t="s">
        <v>163</v>
      </c>
      <c r="AE550" s="9" t="s">
        <v>255</v>
      </c>
      <c r="AF550" s="9" t="s">
        <v>255</v>
      </c>
      <c r="AG550" s="9" t="s">
        <v>255</v>
      </c>
      <c r="AH550" s="9" t="s">
        <v>255</v>
      </c>
      <c r="AI550" s="9" t="s">
        <v>255</v>
      </c>
      <c r="AJ550" s="9" t="s">
        <v>163</v>
      </c>
      <c r="AK550" s="9" t="s">
        <v>163</v>
      </c>
      <c r="AL550" s="9" t="s">
        <v>255</v>
      </c>
      <c r="AM550" s="9" t="s">
        <v>167</v>
      </c>
      <c r="AN550" s="9" t="s">
        <v>255</v>
      </c>
      <c r="AO550" s="9" t="s">
        <v>165</v>
      </c>
      <c r="AP550" s="9" t="s">
        <v>255</v>
      </c>
      <c r="AQ550" s="9" t="s">
        <v>165</v>
      </c>
      <c r="AR550" s="9" t="s">
        <v>167</v>
      </c>
    </row>
    <row r="551" spans="1:45" x14ac:dyDescent="0.2">
      <c r="A551" s="9">
        <v>404205</v>
      </c>
      <c r="B551" s="9" t="s">
        <v>2276</v>
      </c>
      <c r="C551" s="9" t="s">
        <v>255</v>
      </c>
      <c r="D551" s="9" t="s">
        <v>255</v>
      </c>
      <c r="E551" s="9" t="s">
        <v>255</v>
      </c>
      <c r="F551" s="9" t="s">
        <v>255</v>
      </c>
      <c r="G551" s="9" t="s">
        <v>255</v>
      </c>
      <c r="H551" s="9" t="s">
        <v>255</v>
      </c>
      <c r="I551" s="9" t="s">
        <v>255</v>
      </c>
      <c r="J551" s="9" t="s">
        <v>255</v>
      </c>
      <c r="K551" s="9" t="s">
        <v>255</v>
      </c>
      <c r="L551" s="9" t="s">
        <v>165</v>
      </c>
      <c r="M551" s="9" t="s">
        <v>255</v>
      </c>
      <c r="N551" s="9" t="s">
        <v>255</v>
      </c>
      <c r="O551" s="9" t="s">
        <v>255</v>
      </c>
      <c r="P551" s="9" t="s">
        <v>255</v>
      </c>
      <c r="Q551" s="9" t="s">
        <v>255</v>
      </c>
      <c r="R551" s="9" t="s">
        <v>255</v>
      </c>
      <c r="S551" s="9" t="s">
        <v>255</v>
      </c>
      <c r="T551" s="9" t="s">
        <v>255</v>
      </c>
      <c r="U551" s="9" t="s">
        <v>255</v>
      </c>
      <c r="V551" s="9" t="s">
        <v>255</v>
      </c>
      <c r="W551" s="9" t="s">
        <v>255</v>
      </c>
      <c r="X551" s="9" t="s">
        <v>255</v>
      </c>
      <c r="Y551" s="9" t="s">
        <v>255</v>
      </c>
      <c r="Z551" s="9" t="s">
        <v>255</v>
      </c>
      <c r="AA551" s="9" t="s">
        <v>255</v>
      </c>
      <c r="AB551" s="9" t="s">
        <v>255</v>
      </c>
      <c r="AC551" s="9" t="s">
        <v>255</v>
      </c>
      <c r="AD551" s="9" t="s">
        <v>255</v>
      </c>
      <c r="AE551" s="9" t="s">
        <v>167</v>
      </c>
      <c r="AF551" s="9" t="s">
        <v>255</v>
      </c>
      <c r="AG551" s="9" t="s">
        <v>255</v>
      </c>
      <c r="AH551" s="9" t="s">
        <v>255</v>
      </c>
      <c r="AI551" s="9" t="s">
        <v>165</v>
      </c>
      <c r="AJ551" s="9" t="s">
        <v>167</v>
      </c>
      <c r="AK551" s="9" t="s">
        <v>163</v>
      </c>
      <c r="AL551" s="9" t="s">
        <v>255</v>
      </c>
      <c r="AM551" s="9" t="s">
        <v>167</v>
      </c>
      <c r="AN551" s="9" t="s">
        <v>255</v>
      </c>
      <c r="AO551" s="9" t="s">
        <v>167</v>
      </c>
      <c r="AP551" s="9" t="s">
        <v>255</v>
      </c>
      <c r="AQ551" s="9" t="s">
        <v>255</v>
      </c>
      <c r="AR551" s="9" t="s">
        <v>165</v>
      </c>
    </row>
    <row r="552" spans="1:45" x14ac:dyDescent="0.2">
      <c r="A552" s="9">
        <v>404269</v>
      </c>
      <c r="B552" s="9" t="s">
        <v>2276</v>
      </c>
      <c r="C552" s="9" t="s">
        <v>255</v>
      </c>
      <c r="D552" s="9" t="s">
        <v>255</v>
      </c>
      <c r="E552" s="9" t="s">
        <v>255</v>
      </c>
      <c r="F552" s="9" t="s">
        <v>255</v>
      </c>
      <c r="G552" s="9" t="s">
        <v>255</v>
      </c>
      <c r="H552" s="9" t="s">
        <v>255</v>
      </c>
      <c r="I552" s="9" t="s">
        <v>255</v>
      </c>
      <c r="J552" s="9" t="s">
        <v>255</v>
      </c>
      <c r="K552" s="9" t="s">
        <v>255</v>
      </c>
      <c r="L552" s="9" t="s">
        <v>255</v>
      </c>
      <c r="M552" s="9" t="s">
        <v>255</v>
      </c>
      <c r="N552" s="9" t="s">
        <v>255</v>
      </c>
      <c r="O552" s="9" t="s">
        <v>255</v>
      </c>
      <c r="P552" s="9" t="s">
        <v>255</v>
      </c>
      <c r="Q552" s="9" t="s">
        <v>255</v>
      </c>
      <c r="R552" s="9" t="s">
        <v>255</v>
      </c>
      <c r="S552" s="9" t="s">
        <v>255</v>
      </c>
      <c r="T552" s="9" t="s">
        <v>255</v>
      </c>
      <c r="U552" s="9" t="s">
        <v>255</v>
      </c>
      <c r="V552" s="9" t="s">
        <v>255</v>
      </c>
      <c r="W552" s="9" t="s">
        <v>255</v>
      </c>
      <c r="X552" s="9" t="s">
        <v>255</v>
      </c>
      <c r="Y552" s="9" t="s">
        <v>255</v>
      </c>
      <c r="Z552" s="9" t="s">
        <v>255</v>
      </c>
      <c r="AA552" s="9" t="s">
        <v>255</v>
      </c>
      <c r="AB552" s="9" t="s">
        <v>255</v>
      </c>
      <c r="AC552" s="9" t="s">
        <v>255</v>
      </c>
      <c r="AD552" s="9" t="s">
        <v>255</v>
      </c>
      <c r="AE552" s="9" t="s">
        <v>255</v>
      </c>
      <c r="AF552" s="9" t="s">
        <v>167</v>
      </c>
      <c r="AG552" s="9" t="s">
        <v>255</v>
      </c>
      <c r="AH552" s="9" t="s">
        <v>167</v>
      </c>
      <c r="AI552" s="9" t="s">
        <v>255</v>
      </c>
      <c r="AJ552" s="9" t="s">
        <v>255</v>
      </c>
      <c r="AK552" s="9" t="s">
        <v>167</v>
      </c>
      <c r="AL552" s="9" t="s">
        <v>255</v>
      </c>
      <c r="AM552" s="9" t="s">
        <v>167</v>
      </c>
      <c r="AN552" s="9" t="s">
        <v>255</v>
      </c>
      <c r="AO552" s="9" t="s">
        <v>255</v>
      </c>
      <c r="AP552" s="9" t="s">
        <v>255</v>
      </c>
      <c r="AQ552" s="9" t="s">
        <v>255</v>
      </c>
      <c r="AR552" s="9" t="s">
        <v>255</v>
      </c>
    </row>
    <row r="553" spans="1:45" x14ac:dyDescent="0.2">
      <c r="A553" s="9">
        <v>406780</v>
      </c>
      <c r="B553" s="9" t="s">
        <v>2276</v>
      </c>
      <c r="C553" s="9" t="s">
        <v>255</v>
      </c>
      <c r="D553" s="9" t="s">
        <v>255</v>
      </c>
      <c r="E553" s="9" t="s">
        <v>255</v>
      </c>
      <c r="F553" s="9" t="s">
        <v>255</v>
      </c>
      <c r="G553" s="9" t="s">
        <v>255</v>
      </c>
      <c r="H553" s="9" t="s">
        <v>255</v>
      </c>
      <c r="I553" s="9" t="s">
        <v>255</v>
      </c>
      <c r="J553" s="9" t="s">
        <v>255</v>
      </c>
      <c r="K553" s="9" t="s">
        <v>255</v>
      </c>
      <c r="L553" s="9" t="s">
        <v>255</v>
      </c>
      <c r="M553" s="9" t="s">
        <v>255</v>
      </c>
      <c r="N553" s="9" t="s">
        <v>255</v>
      </c>
      <c r="O553" s="9" t="s">
        <v>255</v>
      </c>
      <c r="P553" s="9" t="s">
        <v>255</v>
      </c>
      <c r="Q553" s="9" t="s">
        <v>255</v>
      </c>
      <c r="R553" s="9" t="s">
        <v>255</v>
      </c>
      <c r="S553" s="9" t="s">
        <v>255</v>
      </c>
      <c r="T553" s="9" t="s">
        <v>255</v>
      </c>
      <c r="U553" s="9" t="s">
        <v>255</v>
      </c>
      <c r="V553" s="9" t="s">
        <v>255</v>
      </c>
      <c r="W553" s="9" t="s">
        <v>255</v>
      </c>
      <c r="X553" s="9" t="s">
        <v>255</v>
      </c>
      <c r="Y553" s="9" t="s">
        <v>255</v>
      </c>
      <c r="Z553" s="9" t="s">
        <v>255</v>
      </c>
      <c r="AA553" s="9" t="s">
        <v>167</v>
      </c>
      <c r="AB553" s="9" t="s">
        <v>167</v>
      </c>
      <c r="AC553" s="9" t="s">
        <v>255</v>
      </c>
      <c r="AD553" s="9" t="s">
        <v>167</v>
      </c>
      <c r="AE553" s="9" t="s">
        <v>167</v>
      </c>
      <c r="AF553" s="9" t="s">
        <v>255</v>
      </c>
      <c r="AG553" s="9" t="s">
        <v>255</v>
      </c>
      <c r="AH553" s="9" t="s">
        <v>255</v>
      </c>
      <c r="AI553" s="9" t="s">
        <v>167</v>
      </c>
      <c r="AJ553" s="9" t="s">
        <v>167</v>
      </c>
      <c r="AK553" s="9" t="s">
        <v>165</v>
      </c>
      <c r="AL553" s="9" t="s">
        <v>255</v>
      </c>
      <c r="AM553" s="9" t="s">
        <v>165</v>
      </c>
      <c r="AN553" s="9" t="s">
        <v>167</v>
      </c>
      <c r="AO553" s="9" t="s">
        <v>165</v>
      </c>
      <c r="AP553" s="9" t="s">
        <v>255</v>
      </c>
      <c r="AQ553" s="9" t="s">
        <v>165</v>
      </c>
      <c r="AR553" s="9" t="s">
        <v>163</v>
      </c>
    </row>
    <row r="554" spans="1:45" x14ac:dyDescent="0.2">
      <c r="A554" s="9">
        <v>407572</v>
      </c>
      <c r="B554" s="9" t="s">
        <v>2276</v>
      </c>
      <c r="C554" s="9" t="s">
        <v>255</v>
      </c>
      <c r="D554" s="9" t="s">
        <v>255</v>
      </c>
      <c r="E554" s="9" t="s">
        <v>167</v>
      </c>
      <c r="F554" s="9" t="s">
        <v>255</v>
      </c>
      <c r="G554" s="9" t="s">
        <v>255</v>
      </c>
      <c r="H554" s="9" t="s">
        <v>255</v>
      </c>
      <c r="I554" s="9" t="s">
        <v>255</v>
      </c>
      <c r="J554" s="9" t="s">
        <v>255</v>
      </c>
      <c r="K554" s="9" t="s">
        <v>167</v>
      </c>
      <c r="L554" s="9" t="s">
        <v>255</v>
      </c>
      <c r="M554" s="9" t="s">
        <v>255</v>
      </c>
      <c r="N554" s="9" t="s">
        <v>255</v>
      </c>
      <c r="O554" s="9" t="s">
        <v>255</v>
      </c>
      <c r="P554" s="9" t="s">
        <v>255</v>
      </c>
      <c r="Q554" s="9" t="s">
        <v>255</v>
      </c>
      <c r="R554" s="9" t="s">
        <v>255</v>
      </c>
      <c r="S554" s="9" t="s">
        <v>255</v>
      </c>
      <c r="T554" s="9" t="s">
        <v>255</v>
      </c>
      <c r="U554" s="9" t="s">
        <v>255</v>
      </c>
      <c r="V554" s="9" t="s">
        <v>255</v>
      </c>
      <c r="W554" s="9" t="s">
        <v>255</v>
      </c>
      <c r="X554" s="9" t="s">
        <v>255</v>
      </c>
      <c r="Y554" s="9" t="s">
        <v>167</v>
      </c>
      <c r="Z554" s="9" t="s">
        <v>255</v>
      </c>
      <c r="AA554" s="9" t="s">
        <v>255</v>
      </c>
      <c r="AB554" s="9" t="s">
        <v>255</v>
      </c>
      <c r="AC554" s="9" t="s">
        <v>255</v>
      </c>
      <c r="AD554" s="9" t="s">
        <v>255</v>
      </c>
      <c r="AE554" s="9" t="s">
        <v>163</v>
      </c>
      <c r="AF554" s="9" t="s">
        <v>255</v>
      </c>
      <c r="AG554" s="9" t="s">
        <v>255</v>
      </c>
      <c r="AH554" s="9" t="s">
        <v>255</v>
      </c>
      <c r="AI554" s="9" t="s">
        <v>165</v>
      </c>
      <c r="AJ554" s="9" t="s">
        <v>255</v>
      </c>
      <c r="AK554" s="9" t="s">
        <v>163</v>
      </c>
      <c r="AL554" s="9" t="s">
        <v>163</v>
      </c>
      <c r="AM554" s="9" t="s">
        <v>167</v>
      </c>
      <c r="AN554" s="9" t="s">
        <v>255</v>
      </c>
      <c r="AO554" s="9" t="s">
        <v>163</v>
      </c>
      <c r="AP554" s="9" t="s">
        <v>163</v>
      </c>
      <c r="AQ554" s="9" t="s">
        <v>163</v>
      </c>
      <c r="AR554" s="9" t="s">
        <v>165</v>
      </c>
    </row>
    <row r="555" spans="1:45" x14ac:dyDescent="0.2">
      <c r="A555" s="9">
        <v>408638</v>
      </c>
      <c r="B555" s="9" t="s">
        <v>2276</v>
      </c>
      <c r="C555" s="9" t="s">
        <v>255</v>
      </c>
      <c r="D555" s="9" t="s">
        <v>255</v>
      </c>
      <c r="E555" s="9" t="s">
        <v>255</v>
      </c>
      <c r="F555" s="9" t="s">
        <v>255</v>
      </c>
      <c r="G555" s="9" t="s">
        <v>255</v>
      </c>
      <c r="H555" s="9" t="s">
        <v>255</v>
      </c>
      <c r="I555" s="9" t="s">
        <v>255</v>
      </c>
      <c r="J555" s="9" t="s">
        <v>255</v>
      </c>
      <c r="K555" s="9" t="s">
        <v>255</v>
      </c>
      <c r="L555" s="9" t="s">
        <v>255</v>
      </c>
      <c r="M555" s="9" t="s">
        <v>255</v>
      </c>
      <c r="N555" s="9" t="s">
        <v>255</v>
      </c>
      <c r="O555" s="9" t="s">
        <v>255</v>
      </c>
      <c r="P555" s="9" t="s">
        <v>255</v>
      </c>
      <c r="Q555" s="9" t="s">
        <v>255</v>
      </c>
      <c r="R555" s="9" t="s">
        <v>255</v>
      </c>
      <c r="S555" s="9" t="s">
        <v>255</v>
      </c>
      <c r="T555" s="9" t="s">
        <v>255</v>
      </c>
      <c r="U555" s="9" t="s">
        <v>255</v>
      </c>
      <c r="V555" s="9" t="s">
        <v>255</v>
      </c>
      <c r="W555" s="9" t="s">
        <v>255</v>
      </c>
      <c r="X555" s="9" t="s">
        <v>255</v>
      </c>
      <c r="Y555" s="9" t="s">
        <v>255</v>
      </c>
      <c r="Z555" s="9" t="s">
        <v>255</v>
      </c>
      <c r="AA555" s="9" t="s">
        <v>255</v>
      </c>
      <c r="AB555" s="9" t="s">
        <v>255</v>
      </c>
      <c r="AC555" s="9" t="s">
        <v>255</v>
      </c>
      <c r="AD555" s="9" t="s">
        <v>255</v>
      </c>
      <c r="AE555" s="9" t="s">
        <v>255</v>
      </c>
      <c r="AF555" s="9" t="s">
        <v>167</v>
      </c>
      <c r="AG555" s="9" t="s">
        <v>255</v>
      </c>
      <c r="AH555" s="9" t="s">
        <v>255</v>
      </c>
      <c r="AI555" s="9" t="s">
        <v>167</v>
      </c>
      <c r="AJ555" s="9" t="s">
        <v>255</v>
      </c>
      <c r="AK555" s="9" t="s">
        <v>255</v>
      </c>
      <c r="AL555" s="9" t="s">
        <v>255</v>
      </c>
      <c r="AM555" s="9" t="s">
        <v>167</v>
      </c>
      <c r="AN555" s="9" t="s">
        <v>255</v>
      </c>
      <c r="AO555" s="9" t="s">
        <v>167</v>
      </c>
      <c r="AP555" s="9" t="s">
        <v>255</v>
      </c>
      <c r="AQ555" s="9" t="s">
        <v>255</v>
      </c>
      <c r="AR555" s="9" t="s">
        <v>167</v>
      </c>
    </row>
    <row r="556" spans="1:45" x14ac:dyDescent="0.2">
      <c r="A556" s="9">
        <v>411129</v>
      </c>
      <c r="B556" s="9" t="s">
        <v>2276</v>
      </c>
      <c r="C556" s="9" t="s">
        <v>255</v>
      </c>
      <c r="D556" s="9" t="s">
        <v>255</v>
      </c>
      <c r="E556" s="9" t="s">
        <v>255</v>
      </c>
      <c r="F556" s="9" t="s">
        <v>255</v>
      </c>
      <c r="G556" s="9" t="s">
        <v>255</v>
      </c>
      <c r="H556" s="9" t="s">
        <v>255</v>
      </c>
      <c r="I556" s="9" t="s">
        <v>255</v>
      </c>
      <c r="J556" s="9" t="s">
        <v>255</v>
      </c>
      <c r="K556" s="9" t="s">
        <v>255</v>
      </c>
      <c r="L556" s="9" t="s">
        <v>255</v>
      </c>
      <c r="M556" s="9" t="s">
        <v>255</v>
      </c>
      <c r="N556" s="9" t="s">
        <v>255</v>
      </c>
      <c r="O556" s="9" t="s">
        <v>255</v>
      </c>
      <c r="P556" s="9" t="s">
        <v>255</v>
      </c>
      <c r="Q556" s="9" t="s">
        <v>167</v>
      </c>
      <c r="R556" s="9" t="s">
        <v>255</v>
      </c>
      <c r="S556" s="9" t="s">
        <v>255</v>
      </c>
      <c r="T556" s="9" t="s">
        <v>255</v>
      </c>
      <c r="U556" s="9" t="s">
        <v>255</v>
      </c>
      <c r="V556" s="9" t="s">
        <v>255</v>
      </c>
      <c r="W556" s="9" t="s">
        <v>255</v>
      </c>
      <c r="X556" s="9" t="s">
        <v>255</v>
      </c>
      <c r="Y556" s="9" t="s">
        <v>255</v>
      </c>
      <c r="Z556" s="9" t="s">
        <v>255</v>
      </c>
      <c r="AA556" s="9" t="s">
        <v>167</v>
      </c>
      <c r="AB556" s="9" t="s">
        <v>255</v>
      </c>
      <c r="AC556" s="9" t="s">
        <v>255</v>
      </c>
      <c r="AD556" s="9" t="s">
        <v>255</v>
      </c>
      <c r="AE556" s="9" t="s">
        <v>165</v>
      </c>
      <c r="AF556" s="9" t="s">
        <v>167</v>
      </c>
      <c r="AG556" s="9" t="s">
        <v>255</v>
      </c>
      <c r="AH556" s="9" t="s">
        <v>255</v>
      </c>
      <c r="AI556" s="9" t="s">
        <v>167</v>
      </c>
      <c r="AJ556" s="9" t="s">
        <v>167</v>
      </c>
      <c r="AK556" s="9" t="s">
        <v>255</v>
      </c>
      <c r="AL556" s="9" t="s">
        <v>255</v>
      </c>
      <c r="AM556" s="9" t="s">
        <v>255</v>
      </c>
      <c r="AN556" s="9" t="s">
        <v>255</v>
      </c>
      <c r="AO556" s="9" t="s">
        <v>255</v>
      </c>
      <c r="AP556" s="9" t="s">
        <v>255</v>
      </c>
      <c r="AQ556" s="9" t="s">
        <v>255</v>
      </c>
      <c r="AR556" s="9" t="s">
        <v>255</v>
      </c>
    </row>
    <row r="557" spans="1:45" x14ac:dyDescent="0.2">
      <c r="A557" s="9">
        <v>411842</v>
      </c>
      <c r="B557" s="9" t="s">
        <v>2276</v>
      </c>
      <c r="C557" s="9" t="s">
        <v>255</v>
      </c>
      <c r="D557" s="9" t="s">
        <v>255</v>
      </c>
      <c r="E557" s="9" t="s">
        <v>255</v>
      </c>
      <c r="F557" s="9" t="s">
        <v>255</v>
      </c>
      <c r="G557" s="9" t="s">
        <v>255</v>
      </c>
      <c r="H557" s="9" t="s">
        <v>255</v>
      </c>
      <c r="I557" s="9" t="s">
        <v>255</v>
      </c>
      <c r="J557" s="9" t="s">
        <v>255</v>
      </c>
      <c r="K557" s="9" t="s">
        <v>255</v>
      </c>
      <c r="L557" s="9" t="s">
        <v>255</v>
      </c>
      <c r="M557" s="9" t="s">
        <v>255</v>
      </c>
      <c r="N557" s="9" t="s">
        <v>255</v>
      </c>
      <c r="O557" s="9" t="s">
        <v>255</v>
      </c>
      <c r="P557" s="9" t="s">
        <v>255</v>
      </c>
      <c r="Q557" s="9" t="s">
        <v>255</v>
      </c>
      <c r="R557" s="9" t="s">
        <v>255</v>
      </c>
      <c r="S557" s="9" t="s">
        <v>255</v>
      </c>
      <c r="T557" s="9" t="s">
        <v>255</v>
      </c>
      <c r="U557" s="9" t="s">
        <v>255</v>
      </c>
      <c r="V557" s="9" t="s">
        <v>255</v>
      </c>
      <c r="W557" s="9" t="s">
        <v>255</v>
      </c>
      <c r="X557" s="9" t="s">
        <v>255</v>
      </c>
      <c r="Y557" s="9" t="s">
        <v>255</v>
      </c>
      <c r="Z557" s="9" t="s">
        <v>255</v>
      </c>
      <c r="AA557" s="9" t="s">
        <v>255</v>
      </c>
      <c r="AB557" s="9" t="s">
        <v>255</v>
      </c>
      <c r="AC557" s="9" t="s">
        <v>255</v>
      </c>
      <c r="AD557" s="9" t="s">
        <v>255</v>
      </c>
      <c r="AE557" s="9" t="s">
        <v>255</v>
      </c>
      <c r="AF557" s="9" t="s">
        <v>167</v>
      </c>
      <c r="AG557" s="9" t="s">
        <v>255</v>
      </c>
      <c r="AH557" s="9" t="s">
        <v>255</v>
      </c>
      <c r="AI557" s="9" t="s">
        <v>255</v>
      </c>
      <c r="AJ557" s="9" t="s">
        <v>255</v>
      </c>
      <c r="AK557" s="9" t="s">
        <v>255</v>
      </c>
      <c r="AL557" s="9" t="s">
        <v>255</v>
      </c>
      <c r="AM557" s="9" t="s">
        <v>167</v>
      </c>
      <c r="AN557" s="9" t="s">
        <v>255</v>
      </c>
      <c r="AO557" s="9" t="s">
        <v>255</v>
      </c>
      <c r="AP557" s="9" t="s">
        <v>255</v>
      </c>
      <c r="AQ557" s="9" t="s">
        <v>255</v>
      </c>
      <c r="AR557" s="9" t="s">
        <v>255</v>
      </c>
    </row>
    <row r="558" spans="1:45" x14ac:dyDescent="0.2">
      <c r="A558" s="9">
        <v>412903</v>
      </c>
      <c r="B558" s="9" t="s">
        <v>2276</v>
      </c>
      <c r="C558" s="9" t="s">
        <v>255</v>
      </c>
      <c r="D558" s="9" t="s">
        <v>255</v>
      </c>
      <c r="E558" s="9" t="s">
        <v>255</v>
      </c>
      <c r="F558" s="9" t="s">
        <v>255</v>
      </c>
      <c r="G558" s="9" t="s">
        <v>255</v>
      </c>
      <c r="H558" s="9" t="s">
        <v>255</v>
      </c>
      <c r="I558" s="9" t="s">
        <v>255</v>
      </c>
      <c r="J558" s="9" t="s">
        <v>255</v>
      </c>
      <c r="K558" s="9" t="s">
        <v>255</v>
      </c>
      <c r="L558" s="9" t="s">
        <v>255</v>
      </c>
      <c r="M558" s="9" t="s">
        <v>255</v>
      </c>
      <c r="N558" s="9" t="s">
        <v>255</v>
      </c>
      <c r="O558" s="9" t="s">
        <v>255</v>
      </c>
      <c r="P558" s="9" t="s">
        <v>255</v>
      </c>
      <c r="Q558" s="9" t="s">
        <v>255</v>
      </c>
      <c r="R558" s="9" t="s">
        <v>255</v>
      </c>
      <c r="S558" s="9" t="s">
        <v>255</v>
      </c>
      <c r="T558" s="9" t="s">
        <v>255</v>
      </c>
      <c r="U558" s="9" t="s">
        <v>255</v>
      </c>
      <c r="V558" s="9" t="s">
        <v>255</v>
      </c>
      <c r="W558" s="9" t="s">
        <v>255</v>
      </c>
      <c r="X558" s="9" t="s">
        <v>255</v>
      </c>
      <c r="Y558" s="9" t="s">
        <v>255</v>
      </c>
      <c r="Z558" s="9" t="s">
        <v>255</v>
      </c>
      <c r="AA558" s="9" t="s">
        <v>255</v>
      </c>
      <c r="AB558" s="9" t="s">
        <v>255</v>
      </c>
      <c r="AC558" s="9" t="s">
        <v>255</v>
      </c>
      <c r="AD558" s="9" t="s">
        <v>255</v>
      </c>
      <c r="AE558" s="9" t="s">
        <v>167</v>
      </c>
      <c r="AF558" s="9" t="s">
        <v>255</v>
      </c>
      <c r="AG558" s="9" t="s">
        <v>255</v>
      </c>
      <c r="AH558" s="9" t="s">
        <v>255</v>
      </c>
      <c r="AI558" s="9" t="s">
        <v>255</v>
      </c>
      <c r="AJ558" s="9" t="s">
        <v>255</v>
      </c>
      <c r="AK558" s="9" t="s">
        <v>167</v>
      </c>
      <c r="AL558" s="9" t="s">
        <v>255</v>
      </c>
      <c r="AM558" s="9" t="s">
        <v>167</v>
      </c>
      <c r="AN558" s="9" t="s">
        <v>255</v>
      </c>
      <c r="AO558" s="9" t="s">
        <v>255</v>
      </c>
      <c r="AP558" s="9" t="s">
        <v>255</v>
      </c>
      <c r="AQ558" s="9" t="s">
        <v>255</v>
      </c>
      <c r="AR558" s="9" t="s">
        <v>255</v>
      </c>
    </row>
    <row r="559" spans="1:45" x14ac:dyDescent="0.2">
      <c r="A559" s="9">
        <v>413401</v>
      </c>
      <c r="B559" s="9" t="s">
        <v>2276</v>
      </c>
      <c r="C559" s="9" t="s">
        <v>255</v>
      </c>
      <c r="D559" s="9" t="s">
        <v>255</v>
      </c>
      <c r="E559" s="9" t="s">
        <v>255</v>
      </c>
      <c r="F559" s="9" t="s">
        <v>255</v>
      </c>
      <c r="G559" s="9" t="s">
        <v>255</v>
      </c>
      <c r="H559" s="9" t="s">
        <v>255</v>
      </c>
      <c r="I559" s="9" t="s">
        <v>255</v>
      </c>
      <c r="J559" s="9" t="s">
        <v>255</v>
      </c>
      <c r="K559" s="9" t="s">
        <v>255</v>
      </c>
      <c r="L559" s="9" t="s">
        <v>255</v>
      </c>
      <c r="M559" s="9" t="s">
        <v>255</v>
      </c>
      <c r="N559" s="9" t="s">
        <v>255</v>
      </c>
      <c r="O559" s="9" t="s">
        <v>255</v>
      </c>
      <c r="P559" s="9" t="s">
        <v>255</v>
      </c>
      <c r="Q559" s="9" t="s">
        <v>255</v>
      </c>
      <c r="R559" s="9" t="s">
        <v>255</v>
      </c>
      <c r="S559" s="9" t="s">
        <v>255</v>
      </c>
      <c r="T559" s="9" t="s">
        <v>255</v>
      </c>
      <c r="U559" s="9" t="s">
        <v>255</v>
      </c>
      <c r="V559" s="9" t="s">
        <v>255</v>
      </c>
      <c r="W559" s="9" t="s">
        <v>255</v>
      </c>
      <c r="X559" s="9" t="s">
        <v>255</v>
      </c>
      <c r="Y559" s="9" t="s">
        <v>255</v>
      </c>
      <c r="Z559" s="9" t="s">
        <v>255</v>
      </c>
      <c r="AA559" s="9" t="s">
        <v>255</v>
      </c>
      <c r="AB559" s="9" t="s">
        <v>255</v>
      </c>
      <c r="AC559" s="9" t="s">
        <v>255</v>
      </c>
      <c r="AD559" s="9" t="s">
        <v>255</v>
      </c>
      <c r="AE559" s="9" t="s">
        <v>163</v>
      </c>
      <c r="AF559" s="9" t="s">
        <v>163</v>
      </c>
      <c r="AG559" s="9" t="s">
        <v>255</v>
      </c>
      <c r="AH559" s="9" t="s">
        <v>255</v>
      </c>
      <c r="AI559" s="9" t="s">
        <v>163</v>
      </c>
      <c r="AJ559" s="9" t="s">
        <v>167</v>
      </c>
      <c r="AK559" s="9" t="s">
        <v>163</v>
      </c>
      <c r="AL559" s="9" t="s">
        <v>255</v>
      </c>
      <c r="AM559" s="9" t="s">
        <v>163</v>
      </c>
      <c r="AN559" s="9" t="s">
        <v>163</v>
      </c>
      <c r="AO559" s="9" t="s">
        <v>255</v>
      </c>
      <c r="AP559" s="9" t="s">
        <v>163</v>
      </c>
      <c r="AQ559" s="9" t="s">
        <v>163</v>
      </c>
      <c r="AR559" s="9" t="s">
        <v>167</v>
      </c>
    </row>
    <row r="560" spans="1:45" x14ac:dyDescent="0.2">
      <c r="A560" s="9">
        <v>413731</v>
      </c>
      <c r="B560" s="9" t="s">
        <v>2276</v>
      </c>
      <c r="C560" s="9" t="s">
        <v>255</v>
      </c>
      <c r="D560" s="9" t="s">
        <v>255</v>
      </c>
      <c r="E560" s="9" t="s">
        <v>255</v>
      </c>
      <c r="F560" s="9" t="s">
        <v>255</v>
      </c>
      <c r="G560" s="9" t="s">
        <v>255</v>
      </c>
      <c r="H560" s="9" t="s">
        <v>255</v>
      </c>
      <c r="I560" s="9" t="s">
        <v>255</v>
      </c>
      <c r="J560" s="9" t="s">
        <v>255</v>
      </c>
      <c r="K560" s="9" t="s">
        <v>255</v>
      </c>
      <c r="L560" s="9" t="s">
        <v>255</v>
      </c>
      <c r="M560" s="9" t="s">
        <v>255</v>
      </c>
      <c r="N560" s="9" t="s">
        <v>255</v>
      </c>
      <c r="O560" s="9" t="s">
        <v>255</v>
      </c>
      <c r="P560" s="9" t="s">
        <v>255</v>
      </c>
      <c r="Q560" s="9" t="s">
        <v>255</v>
      </c>
      <c r="R560" s="9" t="s">
        <v>255</v>
      </c>
      <c r="S560" s="9" t="s">
        <v>255</v>
      </c>
      <c r="T560" s="9" t="s">
        <v>255</v>
      </c>
      <c r="U560" s="9" t="s">
        <v>255</v>
      </c>
      <c r="V560" s="9" t="s">
        <v>255</v>
      </c>
      <c r="W560" s="9" t="s">
        <v>163</v>
      </c>
      <c r="X560" s="9" t="s">
        <v>255</v>
      </c>
      <c r="Y560" s="9" t="s">
        <v>255</v>
      </c>
      <c r="Z560" s="9" t="s">
        <v>255</v>
      </c>
      <c r="AA560" s="9" t="s">
        <v>255</v>
      </c>
      <c r="AB560" s="9" t="s">
        <v>255</v>
      </c>
      <c r="AC560" s="9" t="s">
        <v>255</v>
      </c>
      <c r="AD560" s="9" t="s">
        <v>167</v>
      </c>
      <c r="AE560" s="9" t="s">
        <v>255</v>
      </c>
      <c r="AF560" s="9" t="s">
        <v>167</v>
      </c>
      <c r="AG560" s="9" t="s">
        <v>255</v>
      </c>
      <c r="AH560" s="9" t="s">
        <v>255</v>
      </c>
      <c r="AI560" s="9" t="s">
        <v>255</v>
      </c>
      <c r="AJ560" s="9" t="s">
        <v>255</v>
      </c>
      <c r="AK560" s="9" t="s">
        <v>255</v>
      </c>
      <c r="AL560" s="9" t="s">
        <v>255</v>
      </c>
      <c r="AM560" s="9" t="s">
        <v>167</v>
      </c>
      <c r="AN560" s="9" t="s">
        <v>255</v>
      </c>
      <c r="AO560" s="9" t="s">
        <v>165</v>
      </c>
      <c r="AP560" s="9" t="s">
        <v>167</v>
      </c>
      <c r="AQ560" s="9" t="s">
        <v>167</v>
      </c>
      <c r="AR560" s="9" t="s">
        <v>163</v>
      </c>
    </row>
    <row r="561" spans="1:44" x14ac:dyDescent="0.2">
      <c r="A561" s="9">
        <v>413864</v>
      </c>
      <c r="B561" s="9" t="s">
        <v>2276</v>
      </c>
      <c r="C561" s="9" t="s">
        <v>255</v>
      </c>
      <c r="D561" s="9" t="s">
        <v>255</v>
      </c>
      <c r="E561" s="9" t="s">
        <v>255</v>
      </c>
      <c r="F561" s="9" t="s">
        <v>255</v>
      </c>
      <c r="G561" s="9" t="s">
        <v>255</v>
      </c>
      <c r="H561" s="9" t="s">
        <v>255</v>
      </c>
      <c r="I561" s="9" t="s">
        <v>255</v>
      </c>
      <c r="J561" s="9" t="s">
        <v>255</v>
      </c>
      <c r="K561" s="9" t="s">
        <v>255</v>
      </c>
      <c r="L561" s="9" t="s">
        <v>255</v>
      </c>
      <c r="M561" s="9" t="s">
        <v>255</v>
      </c>
      <c r="N561" s="9" t="s">
        <v>255</v>
      </c>
      <c r="O561" s="9" t="s">
        <v>255</v>
      </c>
      <c r="P561" s="9" t="s">
        <v>255</v>
      </c>
      <c r="Q561" s="9" t="s">
        <v>255</v>
      </c>
      <c r="R561" s="9" t="s">
        <v>255</v>
      </c>
      <c r="S561" s="9" t="s">
        <v>255</v>
      </c>
      <c r="T561" s="9" t="s">
        <v>255</v>
      </c>
      <c r="U561" s="9" t="s">
        <v>255</v>
      </c>
      <c r="V561" s="9" t="s">
        <v>255</v>
      </c>
      <c r="W561" s="9" t="s">
        <v>255</v>
      </c>
      <c r="X561" s="9" t="s">
        <v>255</v>
      </c>
      <c r="Y561" s="9" t="s">
        <v>255</v>
      </c>
      <c r="Z561" s="9" t="s">
        <v>255</v>
      </c>
      <c r="AA561" s="9" t="s">
        <v>255</v>
      </c>
      <c r="AB561" s="9" t="s">
        <v>255</v>
      </c>
      <c r="AC561" s="9" t="s">
        <v>255</v>
      </c>
      <c r="AD561" s="9" t="s">
        <v>255</v>
      </c>
      <c r="AE561" s="9" t="s">
        <v>255</v>
      </c>
      <c r="AF561" s="9" t="s">
        <v>167</v>
      </c>
      <c r="AG561" s="9" t="s">
        <v>167</v>
      </c>
      <c r="AH561" s="9" t="s">
        <v>255</v>
      </c>
      <c r="AI561" s="9" t="s">
        <v>255</v>
      </c>
      <c r="AJ561" s="9" t="s">
        <v>167</v>
      </c>
      <c r="AK561" s="9" t="s">
        <v>167</v>
      </c>
      <c r="AL561" s="9" t="s">
        <v>167</v>
      </c>
      <c r="AM561" s="9" t="s">
        <v>255</v>
      </c>
      <c r="AN561" s="9" t="s">
        <v>165</v>
      </c>
      <c r="AO561" s="9" t="s">
        <v>167</v>
      </c>
      <c r="AP561" s="9" t="s">
        <v>165</v>
      </c>
      <c r="AQ561" s="9" t="s">
        <v>165</v>
      </c>
      <c r="AR561" s="9" t="s">
        <v>255</v>
      </c>
    </row>
    <row r="562" spans="1:44" x14ac:dyDescent="0.2">
      <c r="A562" s="9">
        <v>414004</v>
      </c>
      <c r="B562" s="9" t="s">
        <v>2276</v>
      </c>
      <c r="C562" s="9" t="s">
        <v>255</v>
      </c>
      <c r="D562" s="9" t="s">
        <v>255</v>
      </c>
      <c r="E562" s="9" t="s">
        <v>255</v>
      </c>
      <c r="F562" s="9" t="s">
        <v>255</v>
      </c>
      <c r="G562" s="9" t="s">
        <v>255</v>
      </c>
      <c r="H562" s="9" t="s">
        <v>255</v>
      </c>
      <c r="I562" s="9" t="s">
        <v>255</v>
      </c>
      <c r="J562" s="9" t="s">
        <v>255</v>
      </c>
      <c r="K562" s="9" t="s">
        <v>255</v>
      </c>
      <c r="L562" s="9" t="s">
        <v>255</v>
      </c>
      <c r="M562" s="9" t="s">
        <v>255</v>
      </c>
      <c r="N562" s="9" t="s">
        <v>255</v>
      </c>
      <c r="O562" s="9" t="s">
        <v>255</v>
      </c>
      <c r="P562" s="9" t="s">
        <v>255</v>
      </c>
      <c r="Q562" s="9" t="s">
        <v>255</v>
      </c>
      <c r="R562" s="9" t="s">
        <v>165</v>
      </c>
      <c r="S562" s="9" t="s">
        <v>255</v>
      </c>
      <c r="T562" s="9" t="s">
        <v>255</v>
      </c>
      <c r="U562" s="9" t="s">
        <v>255</v>
      </c>
      <c r="V562" s="9" t="s">
        <v>255</v>
      </c>
      <c r="W562" s="9" t="s">
        <v>255</v>
      </c>
      <c r="X562" s="9" t="s">
        <v>255</v>
      </c>
      <c r="Y562" s="9" t="s">
        <v>255</v>
      </c>
      <c r="Z562" s="9" t="s">
        <v>255</v>
      </c>
      <c r="AA562" s="9" t="s">
        <v>167</v>
      </c>
      <c r="AB562" s="9" t="s">
        <v>255</v>
      </c>
      <c r="AC562" s="9" t="s">
        <v>255</v>
      </c>
      <c r="AD562" s="9" t="s">
        <v>167</v>
      </c>
      <c r="AE562" s="9" t="s">
        <v>255</v>
      </c>
      <c r="AF562" s="9" t="s">
        <v>255</v>
      </c>
      <c r="AG562" s="9" t="s">
        <v>255</v>
      </c>
      <c r="AH562" s="9" t="s">
        <v>255</v>
      </c>
      <c r="AI562" s="9" t="s">
        <v>255</v>
      </c>
      <c r="AJ562" s="9" t="s">
        <v>167</v>
      </c>
      <c r="AK562" s="9" t="s">
        <v>163</v>
      </c>
      <c r="AL562" s="9" t="s">
        <v>255</v>
      </c>
      <c r="AM562" s="9" t="s">
        <v>167</v>
      </c>
      <c r="AN562" s="9" t="s">
        <v>167</v>
      </c>
      <c r="AO562" s="9" t="s">
        <v>165</v>
      </c>
      <c r="AP562" s="9" t="s">
        <v>165</v>
      </c>
      <c r="AQ562" s="9" t="s">
        <v>165</v>
      </c>
      <c r="AR562" s="9" t="s">
        <v>163</v>
      </c>
    </row>
    <row r="563" spans="1:44" x14ac:dyDescent="0.2">
      <c r="A563" s="9">
        <v>415652</v>
      </c>
      <c r="B563" s="9" t="s">
        <v>2276</v>
      </c>
      <c r="C563" s="9" t="s">
        <v>255</v>
      </c>
      <c r="D563" s="9" t="s">
        <v>255</v>
      </c>
      <c r="E563" s="9" t="s">
        <v>255</v>
      </c>
      <c r="F563" s="9" t="s">
        <v>255</v>
      </c>
      <c r="G563" s="9" t="s">
        <v>255</v>
      </c>
      <c r="H563" s="9" t="s">
        <v>167</v>
      </c>
      <c r="I563" s="9" t="s">
        <v>255</v>
      </c>
      <c r="J563" s="9" t="s">
        <v>255</v>
      </c>
      <c r="K563" s="9" t="s">
        <v>255</v>
      </c>
      <c r="L563" s="9" t="s">
        <v>255</v>
      </c>
      <c r="M563" s="9" t="s">
        <v>255</v>
      </c>
      <c r="N563" s="9" t="s">
        <v>255</v>
      </c>
      <c r="O563" s="9" t="s">
        <v>255</v>
      </c>
      <c r="P563" s="9" t="s">
        <v>255</v>
      </c>
      <c r="Q563" s="9" t="s">
        <v>255</v>
      </c>
      <c r="R563" s="9" t="s">
        <v>255</v>
      </c>
      <c r="S563" s="9" t="s">
        <v>255</v>
      </c>
      <c r="T563" s="9" t="s">
        <v>255</v>
      </c>
      <c r="U563" s="9" t="s">
        <v>255</v>
      </c>
      <c r="V563" s="9" t="s">
        <v>255</v>
      </c>
      <c r="W563" s="9" t="s">
        <v>167</v>
      </c>
      <c r="X563" s="9" t="s">
        <v>255</v>
      </c>
      <c r="Y563" s="9" t="s">
        <v>255</v>
      </c>
      <c r="Z563" s="9" t="s">
        <v>255</v>
      </c>
      <c r="AA563" s="9" t="s">
        <v>255</v>
      </c>
      <c r="AB563" s="9" t="s">
        <v>255</v>
      </c>
      <c r="AC563" s="9" t="s">
        <v>255</v>
      </c>
      <c r="AD563" s="9" t="s">
        <v>167</v>
      </c>
      <c r="AE563" s="9" t="s">
        <v>165</v>
      </c>
      <c r="AF563" s="9" t="s">
        <v>255</v>
      </c>
      <c r="AG563" s="9" t="s">
        <v>255</v>
      </c>
      <c r="AH563" s="9" t="s">
        <v>255</v>
      </c>
      <c r="AI563" s="9" t="s">
        <v>163</v>
      </c>
      <c r="AJ563" s="9" t="s">
        <v>163</v>
      </c>
      <c r="AK563" s="9" t="s">
        <v>167</v>
      </c>
      <c r="AL563" s="9" t="s">
        <v>255</v>
      </c>
      <c r="AM563" s="9" t="s">
        <v>167</v>
      </c>
      <c r="AN563" s="9" t="s">
        <v>163</v>
      </c>
      <c r="AO563" s="9" t="s">
        <v>163</v>
      </c>
      <c r="AP563" s="9" t="s">
        <v>163</v>
      </c>
      <c r="AQ563" s="9" t="s">
        <v>163</v>
      </c>
      <c r="AR563" s="9" t="s">
        <v>163</v>
      </c>
    </row>
    <row r="564" spans="1:44" x14ac:dyDescent="0.2">
      <c r="A564" s="9">
        <v>415979</v>
      </c>
      <c r="B564" s="9" t="s">
        <v>2276</v>
      </c>
      <c r="C564" s="9" t="s">
        <v>255</v>
      </c>
      <c r="D564" s="9" t="s">
        <v>255</v>
      </c>
      <c r="E564" s="9" t="s">
        <v>255</v>
      </c>
      <c r="F564" s="9" t="s">
        <v>255</v>
      </c>
      <c r="G564" s="9" t="s">
        <v>255</v>
      </c>
      <c r="H564" s="9" t="s">
        <v>255</v>
      </c>
      <c r="I564" s="9" t="s">
        <v>255</v>
      </c>
      <c r="J564" s="9" t="s">
        <v>167</v>
      </c>
      <c r="K564" s="9" t="s">
        <v>255</v>
      </c>
      <c r="L564" s="9" t="s">
        <v>255</v>
      </c>
      <c r="M564" s="9" t="s">
        <v>255</v>
      </c>
      <c r="N564" s="9" t="s">
        <v>255</v>
      </c>
      <c r="O564" s="9" t="s">
        <v>255</v>
      </c>
      <c r="P564" s="9" t="s">
        <v>255</v>
      </c>
      <c r="Q564" s="9" t="s">
        <v>255</v>
      </c>
      <c r="R564" s="9" t="s">
        <v>167</v>
      </c>
      <c r="S564" s="9" t="s">
        <v>255</v>
      </c>
      <c r="T564" s="9" t="s">
        <v>255</v>
      </c>
      <c r="U564" s="9" t="s">
        <v>255</v>
      </c>
      <c r="V564" s="9" t="s">
        <v>255</v>
      </c>
      <c r="W564" s="9" t="s">
        <v>165</v>
      </c>
      <c r="X564" s="9" t="s">
        <v>255</v>
      </c>
      <c r="Y564" s="9" t="s">
        <v>167</v>
      </c>
      <c r="Z564" s="9" t="s">
        <v>255</v>
      </c>
      <c r="AA564" s="9" t="s">
        <v>255</v>
      </c>
      <c r="AB564" s="9" t="s">
        <v>255</v>
      </c>
      <c r="AC564" s="9" t="s">
        <v>255</v>
      </c>
      <c r="AD564" s="9" t="s">
        <v>255</v>
      </c>
      <c r="AE564" s="9" t="s">
        <v>255</v>
      </c>
      <c r="AF564" s="9" t="s">
        <v>255</v>
      </c>
      <c r="AG564" s="9" t="s">
        <v>255</v>
      </c>
      <c r="AH564" s="9" t="s">
        <v>255</v>
      </c>
      <c r="AI564" s="9" t="s">
        <v>255</v>
      </c>
      <c r="AJ564" s="9" t="s">
        <v>255</v>
      </c>
      <c r="AK564" s="9" t="s">
        <v>167</v>
      </c>
      <c r="AL564" s="9" t="s">
        <v>255</v>
      </c>
      <c r="AM564" s="9" t="s">
        <v>167</v>
      </c>
      <c r="AN564" s="9" t="s">
        <v>255</v>
      </c>
      <c r="AO564" s="9" t="s">
        <v>167</v>
      </c>
      <c r="AP564" s="9" t="s">
        <v>167</v>
      </c>
      <c r="AQ564" s="9" t="s">
        <v>167</v>
      </c>
      <c r="AR564" s="9" t="s">
        <v>165</v>
      </c>
    </row>
    <row r="565" spans="1:44" x14ac:dyDescent="0.2">
      <c r="A565" s="9">
        <v>416018</v>
      </c>
      <c r="B565" s="9" t="s">
        <v>2276</v>
      </c>
      <c r="C565" s="9" t="s">
        <v>255</v>
      </c>
      <c r="D565" s="9" t="s">
        <v>255</v>
      </c>
      <c r="E565" s="9" t="s">
        <v>255</v>
      </c>
      <c r="F565" s="9" t="s">
        <v>255</v>
      </c>
      <c r="G565" s="9" t="s">
        <v>255</v>
      </c>
      <c r="H565" s="9" t="s">
        <v>255</v>
      </c>
      <c r="I565" s="9" t="s">
        <v>255</v>
      </c>
      <c r="J565" s="9" t="s">
        <v>255</v>
      </c>
      <c r="K565" s="9" t="s">
        <v>255</v>
      </c>
      <c r="L565" s="9" t="s">
        <v>255</v>
      </c>
      <c r="M565" s="9" t="s">
        <v>255</v>
      </c>
      <c r="N565" s="9" t="s">
        <v>255</v>
      </c>
      <c r="O565" s="9" t="s">
        <v>255</v>
      </c>
      <c r="P565" s="9" t="s">
        <v>255</v>
      </c>
      <c r="Q565" s="9" t="s">
        <v>255</v>
      </c>
      <c r="R565" s="9" t="s">
        <v>255</v>
      </c>
      <c r="S565" s="9" t="s">
        <v>255</v>
      </c>
      <c r="T565" s="9" t="s">
        <v>255</v>
      </c>
      <c r="U565" s="9" t="s">
        <v>255</v>
      </c>
      <c r="V565" s="9" t="s">
        <v>255</v>
      </c>
      <c r="W565" s="9" t="s">
        <v>255</v>
      </c>
      <c r="X565" s="9" t="s">
        <v>255</v>
      </c>
      <c r="Y565" s="9" t="s">
        <v>255</v>
      </c>
      <c r="Z565" s="9" t="s">
        <v>255</v>
      </c>
      <c r="AA565" s="9" t="s">
        <v>255</v>
      </c>
      <c r="AB565" s="9" t="s">
        <v>255</v>
      </c>
      <c r="AC565" s="9" t="s">
        <v>255</v>
      </c>
      <c r="AD565" s="9" t="s">
        <v>167</v>
      </c>
      <c r="AE565" s="9" t="s">
        <v>255</v>
      </c>
      <c r="AF565" s="9" t="s">
        <v>167</v>
      </c>
      <c r="AG565" s="9" t="s">
        <v>255</v>
      </c>
      <c r="AH565" s="9" t="s">
        <v>255</v>
      </c>
      <c r="AI565" s="9" t="s">
        <v>255</v>
      </c>
      <c r="AJ565" s="9" t="s">
        <v>167</v>
      </c>
      <c r="AK565" s="9" t="s">
        <v>255</v>
      </c>
      <c r="AL565" s="9" t="s">
        <v>255</v>
      </c>
      <c r="AM565" s="9" t="s">
        <v>167</v>
      </c>
      <c r="AN565" s="9" t="s">
        <v>255</v>
      </c>
      <c r="AO565" s="9" t="s">
        <v>167</v>
      </c>
      <c r="AP565" s="9" t="s">
        <v>255</v>
      </c>
      <c r="AQ565" s="9" t="s">
        <v>255</v>
      </c>
      <c r="AR565" s="9" t="s">
        <v>255</v>
      </c>
    </row>
    <row r="566" spans="1:44" x14ac:dyDescent="0.2">
      <c r="A566" s="9">
        <v>416181</v>
      </c>
      <c r="B566" s="9" t="s">
        <v>2276</v>
      </c>
      <c r="C566" s="9" t="s">
        <v>255</v>
      </c>
      <c r="D566" s="9" t="s">
        <v>255</v>
      </c>
      <c r="E566" s="9" t="s">
        <v>255</v>
      </c>
      <c r="F566" s="9" t="s">
        <v>255</v>
      </c>
      <c r="G566" s="9" t="s">
        <v>255</v>
      </c>
      <c r="H566" s="9" t="s">
        <v>255</v>
      </c>
      <c r="I566" s="9" t="s">
        <v>255</v>
      </c>
      <c r="J566" s="9" t="s">
        <v>255</v>
      </c>
      <c r="K566" s="9" t="s">
        <v>255</v>
      </c>
      <c r="L566" s="9" t="s">
        <v>255</v>
      </c>
      <c r="M566" s="9" t="s">
        <v>255</v>
      </c>
      <c r="N566" s="9" t="s">
        <v>255</v>
      </c>
      <c r="O566" s="9" t="s">
        <v>255</v>
      </c>
      <c r="P566" s="9" t="s">
        <v>255</v>
      </c>
      <c r="Q566" s="9" t="s">
        <v>255</v>
      </c>
      <c r="R566" s="9" t="s">
        <v>255</v>
      </c>
      <c r="S566" s="9" t="s">
        <v>255</v>
      </c>
      <c r="T566" s="9" t="s">
        <v>255</v>
      </c>
      <c r="U566" s="9" t="s">
        <v>255</v>
      </c>
      <c r="V566" s="9" t="s">
        <v>255</v>
      </c>
      <c r="W566" s="9" t="s">
        <v>255</v>
      </c>
      <c r="X566" s="9" t="s">
        <v>255</v>
      </c>
      <c r="Y566" s="9" t="s">
        <v>255</v>
      </c>
      <c r="Z566" s="9" t="s">
        <v>255</v>
      </c>
      <c r="AA566" s="9" t="s">
        <v>255</v>
      </c>
      <c r="AB566" s="9" t="s">
        <v>255</v>
      </c>
      <c r="AC566" s="9" t="s">
        <v>255</v>
      </c>
      <c r="AD566" s="9" t="s">
        <v>255</v>
      </c>
      <c r="AE566" s="9" t="s">
        <v>255</v>
      </c>
      <c r="AF566" s="9" t="s">
        <v>255</v>
      </c>
      <c r="AG566" s="9" t="s">
        <v>255</v>
      </c>
      <c r="AH566" s="9" t="s">
        <v>255</v>
      </c>
      <c r="AI566" s="9" t="s">
        <v>167</v>
      </c>
      <c r="AJ566" s="9" t="s">
        <v>255</v>
      </c>
      <c r="AK566" s="9" t="s">
        <v>255</v>
      </c>
      <c r="AL566" s="9" t="s">
        <v>255</v>
      </c>
      <c r="AM566" s="9" t="s">
        <v>255</v>
      </c>
      <c r="AN566" s="9" t="s">
        <v>255</v>
      </c>
      <c r="AO566" s="9" t="s">
        <v>255</v>
      </c>
      <c r="AP566" s="9" t="s">
        <v>255</v>
      </c>
      <c r="AQ566" s="9" t="s">
        <v>255</v>
      </c>
      <c r="AR566" s="9" t="s">
        <v>255</v>
      </c>
    </row>
    <row r="567" spans="1:44" x14ac:dyDescent="0.2">
      <c r="A567" s="9">
        <v>416203</v>
      </c>
      <c r="B567" s="9" t="s">
        <v>2276</v>
      </c>
      <c r="C567" s="9" t="s">
        <v>255</v>
      </c>
      <c r="D567" s="9" t="s">
        <v>255</v>
      </c>
      <c r="E567" s="9" t="s">
        <v>255</v>
      </c>
      <c r="F567" s="9" t="s">
        <v>255</v>
      </c>
      <c r="G567" s="9" t="s">
        <v>255</v>
      </c>
      <c r="H567" s="9" t="s">
        <v>255</v>
      </c>
      <c r="I567" s="9" t="s">
        <v>255</v>
      </c>
      <c r="J567" s="9" t="s">
        <v>255</v>
      </c>
      <c r="K567" s="9" t="s">
        <v>255</v>
      </c>
      <c r="L567" s="9" t="s">
        <v>255</v>
      </c>
      <c r="M567" s="9" t="s">
        <v>255</v>
      </c>
      <c r="N567" s="9" t="s">
        <v>255</v>
      </c>
      <c r="O567" s="9" t="s">
        <v>255</v>
      </c>
      <c r="P567" s="9" t="s">
        <v>255</v>
      </c>
      <c r="Q567" s="9" t="s">
        <v>255</v>
      </c>
      <c r="R567" s="9" t="s">
        <v>255</v>
      </c>
      <c r="S567" s="9" t="s">
        <v>255</v>
      </c>
      <c r="T567" s="9" t="s">
        <v>255</v>
      </c>
      <c r="U567" s="9" t="s">
        <v>255</v>
      </c>
      <c r="V567" s="9" t="s">
        <v>255</v>
      </c>
      <c r="W567" s="9" t="s">
        <v>255</v>
      </c>
      <c r="X567" s="9" t="s">
        <v>255</v>
      </c>
      <c r="Y567" s="9" t="s">
        <v>255</v>
      </c>
      <c r="Z567" s="9" t="s">
        <v>255</v>
      </c>
      <c r="AA567" s="9" t="s">
        <v>255</v>
      </c>
      <c r="AB567" s="9" t="s">
        <v>255</v>
      </c>
      <c r="AC567" s="9" t="s">
        <v>255</v>
      </c>
      <c r="AD567" s="9" t="s">
        <v>255</v>
      </c>
      <c r="AE567" s="9" t="s">
        <v>255</v>
      </c>
      <c r="AF567" s="9" t="s">
        <v>255</v>
      </c>
      <c r="AG567" s="9" t="s">
        <v>255</v>
      </c>
      <c r="AH567" s="9" t="s">
        <v>255</v>
      </c>
      <c r="AI567" s="9" t="s">
        <v>255</v>
      </c>
      <c r="AJ567" s="9" t="s">
        <v>163</v>
      </c>
      <c r="AK567" s="9" t="s">
        <v>255</v>
      </c>
      <c r="AL567" s="9" t="s">
        <v>255</v>
      </c>
      <c r="AM567" s="9" t="s">
        <v>163</v>
      </c>
      <c r="AN567" s="9" t="s">
        <v>255</v>
      </c>
      <c r="AO567" s="9" t="s">
        <v>163</v>
      </c>
      <c r="AP567" s="9" t="s">
        <v>255</v>
      </c>
      <c r="AQ567" s="9" t="s">
        <v>163</v>
      </c>
      <c r="AR567" s="9" t="s">
        <v>255</v>
      </c>
    </row>
    <row r="568" spans="1:44" x14ac:dyDescent="0.2">
      <c r="A568" s="9">
        <v>416441</v>
      </c>
      <c r="B568" s="9" t="s">
        <v>2276</v>
      </c>
      <c r="C568" s="9" t="s">
        <v>255</v>
      </c>
      <c r="D568" s="9" t="s">
        <v>255</v>
      </c>
      <c r="E568" s="9" t="s">
        <v>255</v>
      </c>
      <c r="F568" s="9" t="s">
        <v>255</v>
      </c>
      <c r="G568" s="9" t="s">
        <v>255</v>
      </c>
      <c r="H568" s="9" t="s">
        <v>255</v>
      </c>
      <c r="I568" s="9" t="s">
        <v>255</v>
      </c>
      <c r="J568" s="9" t="s">
        <v>255</v>
      </c>
      <c r="K568" s="9" t="s">
        <v>255</v>
      </c>
      <c r="L568" s="9" t="s">
        <v>255</v>
      </c>
      <c r="M568" s="9" t="s">
        <v>255</v>
      </c>
      <c r="N568" s="9" t="s">
        <v>255</v>
      </c>
      <c r="O568" s="9" t="s">
        <v>255</v>
      </c>
      <c r="P568" s="9" t="s">
        <v>255</v>
      </c>
      <c r="Q568" s="9" t="s">
        <v>255</v>
      </c>
      <c r="R568" s="9" t="s">
        <v>255</v>
      </c>
      <c r="S568" s="9" t="s">
        <v>255</v>
      </c>
      <c r="T568" s="9" t="s">
        <v>255</v>
      </c>
      <c r="U568" s="9" t="s">
        <v>255</v>
      </c>
      <c r="V568" s="9" t="s">
        <v>255</v>
      </c>
      <c r="W568" s="9" t="s">
        <v>255</v>
      </c>
      <c r="X568" s="9" t="s">
        <v>255</v>
      </c>
      <c r="Y568" s="9" t="s">
        <v>255</v>
      </c>
      <c r="Z568" s="9" t="s">
        <v>255</v>
      </c>
      <c r="AA568" s="9" t="s">
        <v>255</v>
      </c>
      <c r="AB568" s="9" t="s">
        <v>255</v>
      </c>
      <c r="AC568" s="9" t="s">
        <v>255</v>
      </c>
      <c r="AD568" s="9" t="s">
        <v>255</v>
      </c>
      <c r="AE568" s="9" t="s">
        <v>255</v>
      </c>
      <c r="AF568" s="9" t="s">
        <v>255</v>
      </c>
      <c r="AG568" s="9" t="s">
        <v>255</v>
      </c>
      <c r="AH568" s="9" t="s">
        <v>255</v>
      </c>
      <c r="AI568" s="9" t="s">
        <v>255</v>
      </c>
      <c r="AJ568" s="9" t="s">
        <v>255</v>
      </c>
      <c r="AK568" s="9" t="s">
        <v>255</v>
      </c>
      <c r="AL568" s="9" t="s">
        <v>255</v>
      </c>
      <c r="AM568" s="9" t="s">
        <v>255</v>
      </c>
      <c r="AN568" s="9" t="s">
        <v>255</v>
      </c>
      <c r="AO568" s="9" t="s">
        <v>167</v>
      </c>
      <c r="AP568" s="9" t="s">
        <v>255</v>
      </c>
      <c r="AQ568" s="9" t="s">
        <v>255</v>
      </c>
      <c r="AR568" s="9" t="s">
        <v>167</v>
      </c>
    </row>
    <row r="569" spans="1:44" x14ac:dyDescent="0.2">
      <c r="A569" s="9">
        <v>416758</v>
      </c>
      <c r="B569" s="9" t="s">
        <v>2276</v>
      </c>
      <c r="C569" s="9" t="s">
        <v>255</v>
      </c>
      <c r="D569" s="9" t="s">
        <v>255</v>
      </c>
      <c r="E569" s="9" t="s">
        <v>255</v>
      </c>
      <c r="F569" s="9" t="s">
        <v>255</v>
      </c>
      <c r="G569" s="9" t="s">
        <v>255</v>
      </c>
      <c r="H569" s="9" t="s">
        <v>255</v>
      </c>
      <c r="I569" s="9" t="s">
        <v>255</v>
      </c>
      <c r="J569" s="9" t="s">
        <v>255</v>
      </c>
      <c r="K569" s="9" t="s">
        <v>255</v>
      </c>
      <c r="L569" s="9" t="s">
        <v>255</v>
      </c>
      <c r="M569" s="9" t="s">
        <v>255</v>
      </c>
      <c r="N569" s="9" t="s">
        <v>255</v>
      </c>
      <c r="O569" s="9" t="s">
        <v>255</v>
      </c>
      <c r="P569" s="9" t="s">
        <v>255</v>
      </c>
      <c r="Q569" s="9" t="s">
        <v>255</v>
      </c>
      <c r="R569" s="9" t="s">
        <v>167</v>
      </c>
      <c r="S569" s="9" t="s">
        <v>167</v>
      </c>
      <c r="T569" s="9" t="s">
        <v>255</v>
      </c>
      <c r="U569" s="9" t="s">
        <v>255</v>
      </c>
      <c r="V569" s="9" t="s">
        <v>255</v>
      </c>
      <c r="W569" s="9" t="s">
        <v>255</v>
      </c>
      <c r="X569" s="9" t="s">
        <v>255</v>
      </c>
      <c r="Y569" s="9" t="s">
        <v>255</v>
      </c>
      <c r="Z569" s="9" t="s">
        <v>255</v>
      </c>
      <c r="AA569" s="9" t="s">
        <v>255</v>
      </c>
      <c r="AB569" s="9" t="s">
        <v>255</v>
      </c>
      <c r="AC569" s="9" t="s">
        <v>255</v>
      </c>
      <c r="AD569" s="9" t="s">
        <v>167</v>
      </c>
      <c r="AE569" s="9" t="s">
        <v>255</v>
      </c>
      <c r="AF569" s="9" t="s">
        <v>255</v>
      </c>
      <c r="AG569" s="9" t="s">
        <v>255</v>
      </c>
      <c r="AH569" s="9" t="s">
        <v>255</v>
      </c>
      <c r="AI569" s="9" t="s">
        <v>167</v>
      </c>
      <c r="AJ569" s="9" t="s">
        <v>167</v>
      </c>
      <c r="AK569" s="9" t="s">
        <v>255</v>
      </c>
      <c r="AL569" s="9" t="s">
        <v>167</v>
      </c>
      <c r="AM569" s="9" t="s">
        <v>167</v>
      </c>
      <c r="AN569" s="9" t="s">
        <v>163</v>
      </c>
      <c r="AO569" s="9" t="s">
        <v>163</v>
      </c>
      <c r="AP569" s="9" t="s">
        <v>163</v>
      </c>
      <c r="AQ569" s="9" t="s">
        <v>163</v>
      </c>
      <c r="AR569" s="9" t="s">
        <v>165</v>
      </c>
    </row>
    <row r="570" spans="1:44" x14ac:dyDescent="0.2">
      <c r="A570" s="9">
        <v>417171</v>
      </c>
      <c r="B570" s="9" t="s">
        <v>2276</v>
      </c>
      <c r="C570" s="9" t="s">
        <v>255</v>
      </c>
      <c r="D570" s="9" t="s">
        <v>255</v>
      </c>
      <c r="E570" s="9" t="s">
        <v>255</v>
      </c>
      <c r="F570" s="9" t="s">
        <v>255</v>
      </c>
      <c r="G570" s="9" t="s">
        <v>255</v>
      </c>
      <c r="H570" s="9" t="s">
        <v>255</v>
      </c>
      <c r="I570" s="9" t="s">
        <v>255</v>
      </c>
      <c r="J570" s="9" t="s">
        <v>255</v>
      </c>
      <c r="K570" s="9" t="s">
        <v>255</v>
      </c>
      <c r="L570" s="9" t="s">
        <v>255</v>
      </c>
      <c r="M570" s="9" t="s">
        <v>255</v>
      </c>
      <c r="N570" s="9" t="s">
        <v>255</v>
      </c>
      <c r="O570" s="9" t="s">
        <v>255</v>
      </c>
      <c r="P570" s="9" t="s">
        <v>255</v>
      </c>
      <c r="Q570" s="9" t="s">
        <v>255</v>
      </c>
      <c r="R570" s="9" t="s">
        <v>255</v>
      </c>
      <c r="S570" s="9" t="s">
        <v>255</v>
      </c>
      <c r="T570" s="9" t="s">
        <v>255</v>
      </c>
      <c r="U570" s="9" t="s">
        <v>255</v>
      </c>
      <c r="V570" s="9" t="s">
        <v>255</v>
      </c>
      <c r="W570" s="9" t="s">
        <v>255</v>
      </c>
      <c r="X570" s="9" t="s">
        <v>255</v>
      </c>
      <c r="Y570" s="9" t="s">
        <v>255</v>
      </c>
      <c r="Z570" s="9" t="s">
        <v>255</v>
      </c>
      <c r="AA570" s="9" t="s">
        <v>255</v>
      </c>
      <c r="AB570" s="9" t="s">
        <v>255</v>
      </c>
      <c r="AC570" s="9" t="s">
        <v>255</v>
      </c>
      <c r="AD570" s="9" t="s">
        <v>255</v>
      </c>
      <c r="AE570" s="9" t="s">
        <v>255</v>
      </c>
      <c r="AF570" s="9" t="s">
        <v>255</v>
      </c>
      <c r="AG570" s="9" t="s">
        <v>255</v>
      </c>
      <c r="AH570" s="9" t="s">
        <v>255</v>
      </c>
      <c r="AI570" s="9" t="s">
        <v>255</v>
      </c>
      <c r="AJ570" s="9" t="s">
        <v>255</v>
      </c>
      <c r="AK570" s="9" t="s">
        <v>167</v>
      </c>
      <c r="AL570" s="9" t="s">
        <v>167</v>
      </c>
      <c r="AM570" s="9" t="s">
        <v>255</v>
      </c>
      <c r="AN570" s="9" t="s">
        <v>255</v>
      </c>
      <c r="AO570" s="9" t="s">
        <v>255</v>
      </c>
      <c r="AP570" s="9" t="s">
        <v>255</v>
      </c>
      <c r="AQ570" s="9" t="s">
        <v>255</v>
      </c>
      <c r="AR570" s="9" t="s">
        <v>167</v>
      </c>
    </row>
    <row r="571" spans="1:44" x14ac:dyDescent="0.2">
      <c r="A571" s="9">
        <v>417192</v>
      </c>
      <c r="B571" s="9" t="s">
        <v>2276</v>
      </c>
      <c r="C571" s="9" t="s">
        <v>255</v>
      </c>
      <c r="D571" s="9" t="s">
        <v>255</v>
      </c>
      <c r="E571" s="9" t="s">
        <v>255</v>
      </c>
      <c r="F571" s="9" t="s">
        <v>255</v>
      </c>
      <c r="G571" s="9" t="s">
        <v>255</v>
      </c>
      <c r="H571" s="9" t="s">
        <v>255</v>
      </c>
      <c r="I571" s="9" t="s">
        <v>255</v>
      </c>
      <c r="J571" s="9" t="s">
        <v>255</v>
      </c>
      <c r="K571" s="9" t="s">
        <v>255</v>
      </c>
      <c r="L571" s="9" t="s">
        <v>255</v>
      </c>
      <c r="M571" s="9" t="s">
        <v>255</v>
      </c>
      <c r="N571" s="9" t="s">
        <v>255</v>
      </c>
      <c r="O571" s="9" t="s">
        <v>255</v>
      </c>
      <c r="P571" s="9" t="s">
        <v>255</v>
      </c>
      <c r="Q571" s="9" t="s">
        <v>255</v>
      </c>
      <c r="R571" s="9" t="s">
        <v>255</v>
      </c>
      <c r="S571" s="9" t="s">
        <v>255</v>
      </c>
      <c r="T571" s="9" t="s">
        <v>255</v>
      </c>
      <c r="U571" s="9" t="s">
        <v>255</v>
      </c>
      <c r="V571" s="9" t="s">
        <v>255</v>
      </c>
      <c r="W571" s="9" t="s">
        <v>255</v>
      </c>
      <c r="X571" s="9" t="s">
        <v>255</v>
      </c>
      <c r="Y571" s="9" t="s">
        <v>255</v>
      </c>
      <c r="Z571" s="9" t="s">
        <v>255</v>
      </c>
      <c r="AA571" s="9" t="s">
        <v>167</v>
      </c>
      <c r="AB571" s="9" t="s">
        <v>255</v>
      </c>
      <c r="AC571" s="9" t="s">
        <v>255</v>
      </c>
      <c r="AD571" s="9" t="s">
        <v>255</v>
      </c>
      <c r="AE571" s="9" t="s">
        <v>255</v>
      </c>
      <c r="AF571" s="9" t="s">
        <v>167</v>
      </c>
      <c r="AG571" s="9" t="s">
        <v>255</v>
      </c>
      <c r="AH571" s="9" t="s">
        <v>255</v>
      </c>
      <c r="AI571" s="9" t="s">
        <v>255</v>
      </c>
      <c r="AJ571" s="9" t="s">
        <v>255</v>
      </c>
      <c r="AK571" s="9" t="s">
        <v>255</v>
      </c>
      <c r="AL571" s="9" t="s">
        <v>255</v>
      </c>
      <c r="AM571" s="9" t="s">
        <v>255</v>
      </c>
      <c r="AN571" s="9" t="s">
        <v>255</v>
      </c>
      <c r="AO571" s="9" t="s">
        <v>255</v>
      </c>
      <c r="AP571" s="9" t="s">
        <v>255</v>
      </c>
      <c r="AQ571" s="9" t="s">
        <v>255</v>
      </c>
      <c r="AR571" s="9" t="s">
        <v>255</v>
      </c>
    </row>
    <row r="572" spans="1:44" x14ac:dyDescent="0.2">
      <c r="A572" s="9">
        <v>417472</v>
      </c>
      <c r="B572" s="9" t="s">
        <v>2276</v>
      </c>
      <c r="C572" s="9" t="s">
        <v>255</v>
      </c>
      <c r="D572" s="9" t="s">
        <v>255</v>
      </c>
      <c r="E572" s="9" t="s">
        <v>255</v>
      </c>
      <c r="F572" s="9" t="s">
        <v>255</v>
      </c>
      <c r="G572" s="9" t="s">
        <v>255</v>
      </c>
      <c r="H572" s="9" t="s">
        <v>255</v>
      </c>
      <c r="I572" s="9" t="s">
        <v>255</v>
      </c>
      <c r="J572" s="9" t="s">
        <v>255</v>
      </c>
      <c r="K572" s="9" t="s">
        <v>255</v>
      </c>
      <c r="L572" s="9" t="s">
        <v>255</v>
      </c>
      <c r="M572" s="9" t="s">
        <v>255</v>
      </c>
      <c r="N572" s="9" t="s">
        <v>255</v>
      </c>
      <c r="O572" s="9" t="s">
        <v>255</v>
      </c>
      <c r="P572" s="9" t="s">
        <v>255</v>
      </c>
      <c r="Q572" s="9" t="s">
        <v>255</v>
      </c>
      <c r="R572" s="9" t="s">
        <v>255</v>
      </c>
      <c r="S572" s="9" t="s">
        <v>255</v>
      </c>
      <c r="T572" s="9" t="s">
        <v>255</v>
      </c>
      <c r="U572" s="9" t="s">
        <v>255</v>
      </c>
      <c r="V572" s="9" t="s">
        <v>255</v>
      </c>
      <c r="W572" s="9" t="s">
        <v>255</v>
      </c>
      <c r="X572" s="9" t="s">
        <v>255</v>
      </c>
      <c r="Y572" s="9" t="s">
        <v>255</v>
      </c>
      <c r="Z572" s="9" t="s">
        <v>255</v>
      </c>
      <c r="AA572" s="9" t="s">
        <v>255</v>
      </c>
      <c r="AB572" s="9" t="s">
        <v>255</v>
      </c>
      <c r="AC572" s="9" t="s">
        <v>255</v>
      </c>
      <c r="AD572" s="9" t="s">
        <v>255</v>
      </c>
      <c r="AE572" s="9" t="s">
        <v>255</v>
      </c>
      <c r="AF572" s="9" t="s">
        <v>255</v>
      </c>
      <c r="AG572" s="9" t="s">
        <v>255</v>
      </c>
      <c r="AH572" s="9" t="s">
        <v>255</v>
      </c>
      <c r="AI572" s="9" t="s">
        <v>255</v>
      </c>
      <c r="AJ572" s="9" t="s">
        <v>255</v>
      </c>
      <c r="AK572" s="9" t="s">
        <v>167</v>
      </c>
      <c r="AL572" s="9" t="s">
        <v>167</v>
      </c>
      <c r="AM572" s="9" t="s">
        <v>255</v>
      </c>
      <c r="AN572" s="9" t="s">
        <v>255</v>
      </c>
      <c r="AO572" s="9" t="s">
        <v>255</v>
      </c>
      <c r="AP572" s="9" t="s">
        <v>255</v>
      </c>
      <c r="AQ572" s="9" t="s">
        <v>255</v>
      </c>
      <c r="AR572" s="9" t="s">
        <v>255</v>
      </c>
    </row>
    <row r="573" spans="1:44" x14ac:dyDescent="0.2">
      <c r="A573" s="9">
        <v>417552</v>
      </c>
      <c r="B573" s="9" t="s">
        <v>2276</v>
      </c>
      <c r="C573" s="9" t="s">
        <v>255</v>
      </c>
      <c r="D573" s="9" t="s">
        <v>255</v>
      </c>
      <c r="E573" s="9" t="s">
        <v>255</v>
      </c>
      <c r="F573" s="9" t="s">
        <v>255</v>
      </c>
      <c r="G573" s="9" t="s">
        <v>255</v>
      </c>
      <c r="H573" s="9" t="s">
        <v>255</v>
      </c>
      <c r="I573" s="9" t="s">
        <v>255</v>
      </c>
      <c r="J573" s="9" t="s">
        <v>255</v>
      </c>
      <c r="K573" s="9" t="s">
        <v>255</v>
      </c>
      <c r="L573" s="9" t="s">
        <v>255</v>
      </c>
      <c r="M573" s="9" t="s">
        <v>255</v>
      </c>
      <c r="N573" s="9" t="s">
        <v>255</v>
      </c>
      <c r="O573" s="9" t="s">
        <v>255</v>
      </c>
      <c r="P573" s="9" t="s">
        <v>255</v>
      </c>
      <c r="Q573" s="9" t="s">
        <v>255</v>
      </c>
      <c r="R573" s="9" t="s">
        <v>255</v>
      </c>
      <c r="S573" s="9" t="s">
        <v>255</v>
      </c>
      <c r="T573" s="9" t="s">
        <v>255</v>
      </c>
      <c r="U573" s="9" t="s">
        <v>255</v>
      </c>
      <c r="V573" s="9" t="s">
        <v>255</v>
      </c>
      <c r="W573" s="9" t="s">
        <v>255</v>
      </c>
      <c r="X573" s="9" t="s">
        <v>255</v>
      </c>
      <c r="Y573" s="9" t="s">
        <v>255</v>
      </c>
      <c r="Z573" s="9" t="s">
        <v>255</v>
      </c>
      <c r="AA573" s="9" t="s">
        <v>255</v>
      </c>
      <c r="AB573" s="9" t="s">
        <v>255</v>
      </c>
      <c r="AC573" s="9" t="s">
        <v>255</v>
      </c>
      <c r="AD573" s="9" t="s">
        <v>255</v>
      </c>
      <c r="AE573" s="9" t="s">
        <v>255</v>
      </c>
      <c r="AF573" s="9" t="s">
        <v>255</v>
      </c>
      <c r="AG573" s="9" t="s">
        <v>255</v>
      </c>
      <c r="AH573" s="9" t="s">
        <v>255</v>
      </c>
      <c r="AI573" s="9" t="s">
        <v>255</v>
      </c>
      <c r="AJ573" s="9" t="s">
        <v>255</v>
      </c>
      <c r="AK573" s="9" t="s">
        <v>255</v>
      </c>
      <c r="AL573" s="9" t="s">
        <v>255</v>
      </c>
      <c r="AM573" s="9" t="s">
        <v>165</v>
      </c>
      <c r="AN573" s="9" t="s">
        <v>255</v>
      </c>
      <c r="AO573" s="9" t="s">
        <v>255</v>
      </c>
      <c r="AP573" s="9" t="s">
        <v>255</v>
      </c>
      <c r="AQ573" s="9" t="s">
        <v>165</v>
      </c>
      <c r="AR573" s="9" t="s">
        <v>167</v>
      </c>
    </row>
    <row r="574" spans="1:44" x14ac:dyDescent="0.2">
      <c r="A574" s="9">
        <v>417679</v>
      </c>
      <c r="B574" s="9" t="s">
        <v>2276</v>
      </c>
      <c r="C574" s="9" t="s">
        <v>255</v>
      </c>
      <c r="D574" s="9" t="s">
        <v>255</v>
      </c>
      <c r="E574" s="9" t="s">
        <v>255</v>
      </c>
      <c r="F574" s="9" t="s">
        <v>255</v>
      </c>
      <c r="G574" s="9" t="s">
        <v>255</v>
      </c>
      <c r="H574" s="9" t="s">
        <v>255</v>
      </c>
      <c r="I574" s="9" t="s">
        <v>255</v>
      </c>
      <c r="J574" s="9" t="s">
        <v>255</v>
      </c>
      <c r="K574" s="9" t="s">
        <v>255</v>
      </c>
      <c r="L574" s="9" t="s">
        <v>255</v>
      </c>
      <c r="M574" s="9" t="s">
        <v>255</v>
      </c>
      <c r="N574" s="9" t="s">
        <v>255</v>
      </c>
      <c r="O574" s="9" t="s">
        <v>255</v>
      </c>
      <c r="P574" s="9" t="s">
        <v>255</v>
      </c>
      <c r="Q574" s="9" t="s">
        <v>255</v>
      </c>
      <c r="R574" s="9" t="s">
        <v>255</v>
      </c>
      <c r="S574" s="9" t="s">
        <v>255</v>
      </c>
      <c r="T574" s="9" t="s">
        <v>255</v>
      </c>
      <c r="U574" s="9" t="s">
        <v>255</v>
      </c>
      <c r="V574" s="9" t="s">
        <v>255</v>
      </c>
      <c r="W574" s="9" t="s">
        <v>255</v>
      </c>
      <c r="X574" s="9" t="s">
        <v>255</v>
      </c>
      <c r="Y574" s="9" t="s">
        <v>255</v>
      </c>
      <c r="Z574" s="9" t="s">
        <v>255</v>
      </c>
      <c r="AA574" s="9" t="s">
        <v>255</v>
      </c>
      <c r="AB574" s="9" t="s">
        <v>255</v>
      </c>
      <c r="AC574" s="9" t="s">
        <v>255</v>
      </c>
      <c r="AD574" s="9" t="s">
        <v>255</v>
      </c>
      <c r="AE574" s="9" t="s">
        <v>255</v>
      </c>
      <c r="AF574" s="9" t="s">
        <v>163</v>
      </c>
      <c r="AG574" s="9" t="s">
        <v>255</v>
      </c>
      <c r="AH574" s="9" t="s">
        <v>255</v>
      </c>
      <c r="AI574" s="9" t="s">
        <v>165</v>
      </c>
      <c r="AJ574" s="9" t="s">
        <v>163</v>
      </c>
      <c r="AK574" s="9" t="s">
        <v>255</v>
      </c>
      <c r="AL574" s="9" t="s">
        <v>255</v>
      </c>
      <c r="AM574" s="9" t="s">
        <v>165</v>
      </c>
      <c r="AN574" s="9" t="s">
        <v>163</v>
      </c>
      <c r="AO574" s="9" t="s">
        <v>163</v>
      </c>
      <c r="AP574" s="9" t="s">
        <v>255</v>
      </c>
      <c r="AQ574" s="9" t="s">
        <v>163</v>
      </c>
      <c r="AR574" s="9" t="s">
        <v>163</v>
      </c>
    </row>
    <row r="575" spans="1:44" x14ac:dyDescent="0.2">
      <c r="A575" s="9">
        <v>417704</v>
      </c>
      <c r="B575" s="9" t="s">
        <v>2276</v>
      </c>
      <c r="C575" s="9" t="s">
        <v>255</v>
      </c>
      <c r="D575" s="9" t="s">
        <v>255</v>
      </c>
      <c r="E575" s="9" t="s">
        <v>255</v>
      </c>
      <c r="F575" s="9" t="s">
        <v>255</v>
      </c>
      <c r="G575" s="9" t="s">
        <v>255</v>
      </c>
      <c r="H575" s="9" t="s">
        <v>255</v>
      </c>
      <c r="I575" s="9" t="s">
        <v>255</v>
      </c>
      <c r="J575" s="9" t="s">
        <v>255</v>
      </c>
      <c r="K575" s="9" t="s">
        <v>255</v>
      </c>
      <c r="L575" s="9" t="s">
        <v>255</v>
      </c>
      <c r="M575" s="9" t="s">
        <v>255</v>
      </c>
      <c r="N575" s="9" t="s">
        <v>255</v>
      </c>
      <c r="O575" s="9" t="s">
        <v>255</v>
      </c>
      <c r="P575" s="9" t="s">
        <v>255</v>
      </c>
      <c r="Q575" s="9" t="s">
        <v>255</v>
      </c>
      <c r="R575" s="9" t="s">
        <v>255</v>
      </c>
      <c r="S575" s="9" t="s">
        <v>255</v>
      </c>
      <c r="T575" s="9" t="s">
        <v>255</v>
      </c>
      <c r="U575" s="9" t="s">
        <v>255</v>
      </c>
      <c r="V575" s="9" t="s">
        <v>255</v>
      </c>
      <c r="W575" s="9" t="s">
        <v>255</v>
      </c>
      <c r="X575" s="9" t="s">
        <v>255</v>
      </c>
      <c r="Y575" s="9" t="s">
        <v>255</v>
      </c>
      <c r="Z575" s="9" t="s">
        <v>255</v>
      </c>
      <c r="AA575" s="9" t="s">
        <v>255</v>
      </c>
      <c r="AB575" s="9" t="s">
        <v>255</v>
      </c>
      <c r="AC575" s="9" t="s">
        <v>255</v>
      </c>
      <c r="AD575" s="9" t="s">
        <v>255</v>
      </c>
      <c r="AE575" s="9" t="s">
        <v>255</v>
      </c>
      <c r="AF575" s="9" t="s">
        <v>255</v>
      </c>
      <c r="AG575" s="9" t="s">
        <v>255</v>
      </c>
      <c r="AH575" s="9" t="s">
        <v>255</v>
      </c>
      <c r="AI575" s="9" t="s">
        <v>255</v>
      </c>
      <c r="AJ575" s="9" t="s">
        <v>167</v>
      </c>
      <c r="AK575" s="9" t="s">
        <v>255</v>
      </c>
      <c r="AL575" s="9" t="s">
        <v>255</v>
      </c>
      <c r="AM575" s="9" t="s">
        <v>255</v>
      </c>
      <c r="AN575" s="9" t="s">
        <v>255</v>
      </c>
      <c r="AO575" s="9" t="s">
        <v>255</v>
      </c>
      <c r="AP575" s="9" t="s">
        <v>255</v>
      </c>
      <c r="AQ575" s="9" t="s">
        <v>255</v>
      </c>
      <c r="AR575" s="9" t="s">
        <v>167</v>
      </c>
    </row>
    <row r="576" spans="1:44" x14ac:dyDescent="0.2">
      <c r="A576" s="9">
        <v>417748</v>
      </c>
      <c r="B576" s="9" t="s">
        <v>2276</v>
      </c>
      <c r="C576" s="9" t="s">
        <v>255</v>
      </c>
      <c r="D576" s="9" t="s">
        <v>255</v>
      </c>
      <c r="E576" s="9" t="s">
        <v>255</v>
      </c>
      <c r="F576" s="9" t="s">
        <v>255</v>
      </c>
      <c r="G576" s="9" t="s">
        <v>255</v>
      </c>
      <c r="H576" s="9" t="s">
        <v>255</v>
      </c>
      <c r="I576" s="9" t="s">
        <v>255</v>
      </c>
      <c r="J576" s="9" t="s">
        <v>255</v>
      </c>
      <c r="K576" s="9" t="s">
        <v>255</v>
      </c>
      <c r="L576" s="9" t="s">
        <v>255</v>
      </c>
      <c r="M576" s="9" t="s">
        <v>255</v>
      </c>
      <c r="N576" s="9" t="s">
        <v>255</v>
      </c>
      <c r="O576" s="9" t="s">
        <v>255</v>
      </c>
      <c r="P576" s="9" t="s">
        <v>255</v>
      </c>
      <c r="Q576" s="9" t="s">
        <v>255</v>
      </c>
      <c r="R576" s="9" t="s">
        <v>163</v>
      </c>
      <c r="S576" s="9" t="s">
        <v>255</v>
      </c>
      <c r="T576" s="9" t="s">
        <v>167</v>
      </c>
      <c r="U576" s="9" t="s">
        <v>255</v>
      </c>
      <c r="V576" s="9" t="s">
        <v>255</v>
      </c>
      <c r="W576" s="9" t="s">
        <v>255</v>
      </c>
      <c r="X576" s="9" t="s">
        <v>255</v>
      </c>
      <c r="Y576" s="9" t="s">
        <v>255</v>
      </c>
      <c r="Z576" s="9" t="s">
        <v>255</v>
      </c>
      <c r="AA576" s="9" t="s">
        <v>255</v>
      </c>
      <c r="AB576" s="9" t="s">
        <v>255</v>
      </c>
      <c r="AC576" s="9" t="s">
        <v>255</v>
      </c>
      <c r="AD576" s="9" t="s">
        <v>255</v>
      </c>
      <c r="AE576" s="9" t="s">
        <v>163</v>
      </c>
      <c r="AF576" s="9" t="s">
        <v>255</v>
      </c>
      <c r="AG576" s="9" t="s">
        <v>255</v>
      </c>
      <c r="AH576" s="9" t="s">
        <v>255</v>
      </c>
      <c r="AI576" s="9" t="s">
        <v>163</v>
      </c>
      <c r="AJ576" s="9" t="s">
        <v>163</v>
      </c>
      <c r="AK576" s="9" t="s">
        <v>163</v>
      </c>
      <c r="AL576" s="9" t="s">
        <v>163</v>
      </c>
      <c r="AM576" s="9" t="s">
        <v>163</v>
      </c>
      <c r="AN576" s="9" t="s">
        <v>163</v>
      </c>
      <c r="AO576" s="9" t="s">
        <v>163</v>
      </c>
      <c r="AP576" s="9" t="s">
        <v>163</v>
      </c>
      <c r="AQ576" s="9" t="s">
        <v>163</v>
      </c>
      <c r="AR576" s="9" t="s">
        <v>163</v>
      </c>
    </row>
    <row r="577" spans="1:44" x14ac:dyDescent="0.2">
      <c r="A577" s="9">
        <v>417762</v>
      </c>
      <c r="B577" s="9" t="s">
        <v>2276</v>
      </c>
      <c r="C577" s="9" t="s">
        <v>255</v>
      </c>
      <c r="D577" s="9" t="s">
        <v>255</v>
      </c>
      <c r="E577" s="9" t="s">
        <v>255</v>
      </c>
      <c r="F577" s="9" t="s">
        <v>255</v>
      </c>
      <c r="G577" s="9" t="s">
        <v>255</v>
      </c>
      <c r="H577" s="9" t="s">
        <v>255</v>
      </c>
      <c r="I577" s="9" t="s">
        <v>255</v>
      </c>
      <c r="J577" s="9" t="s">
        <v>255</v>
      </c>
      <c r="K577" s="9" t="s">
        <v>167</v>
      </c>
      <c r="L577" s="9" t="s">
        <v>255</v>
      </c>
      <c r="M577" s="9" t="s">
        <v>255</v>
      </c>
      <c r="N577" s="9" t="s">
        <v>255</v>
      </c>
      <c r="O577" s="9" t="s">
        <v>255</v>
      </c>
      <c r="P577" s="9" t="s">
        <v>255</v>
      </c>
      <c r="Q577" s="9" t="s">
        <v>255</v>
      </c>
      <c r="R577" s="9" t="s">
        <v>255</v>
      </c>
      <c r="S577" s="9" t="s">
        <v>255</v>
      </c>
      <c r="T577" s="9" t="s">
        <v>255</v>
      </c>
      <c r="U577" s="9" t="s">
        <v>255</v>
      </c>
      <c r="V577" s="9" t="s">
        <v>255</v>
      </c>
      <c r="W577" s="9" t="s">
        <v>255</v>
      </c>
      <c r="X577" s="9" t="s">
        <v>255</v>
      </c>
      <c r="Y577" s="9" t="s">
        <v>255</v>
      </c>
      <c r="Z577" s="9" t="s">
        <v>255</v>
      </c>
      <c r="AA577" s="9" t="s">
        <v>255</v>
      </c>
      <c r="AB577" s="9" t="s">
        <v>255</v>
      </c>
      <c r="AC577" s="9" t="s">
        <v>255</v>
      </c>
      <c r="AD577" s="9" t="s">
        <v>255</v>
      </c>
      <c r="AE577" s="9" t="s">
        <v>255</v>
      </c>
      <c r="AF577" s="9" t="s">
        <v>255</v>
      </c>
      <c r="AG577" s="9" t="s">
        <v>255</v>
      </c>
      <c r="AH577" s="9" t="s">
        <v>255</v>
      </c>
      <c r="AI577" s="9" t="s">
        <v>255</v>
      </c>
      <c r="AJ577" s="9" t="s">
        <v>255</v>
      </c>
      <c r="AK577" s="9" t="s">
        <v>255</v>
      </c>
      <c r="AL577" s="9" t="s">
        <v>255</v>
      </c>
      <c r="AM577" s="9" t="s">
        <v>255</v>
      </c>
      <c r="AN577" s="9" t="s">
        <v>255</v>
      </c>
      <c r="AO577" s="9" t="s">
        <v>255</v>
      </c>
      <c r="AP577" s="9" t="s">
        <v>255</v>
      </c>
      <c r="AQ577" s="9" t="s">
        <v>255</v>
      </c>
      <c r="AR577" s="9" t="s">
        <v>255</v>
      </c>
    </row>
    <row r="578" spans="1:44" x14ac:dyDescent="0.2">
      <c r="A578" s="9">
        <v>418005</v>
      </c>
      <c r="B578" s="9" t="s">
        <v>2276</v>
      </c>
      <c r="C578" s="9" t="s">
        <v>255</v>
      </c>
      <c r="D578" s="9" t="s">
        <v>255</v>
      </c>
      <c r="E578" s="9" t="s">
        <v>255</v>
      </c>
      <c r="F578" s="9" t="s">
        <v>255</v>
      </c>
      <c r="G578" s="9" t="s">
        <v>255</v>
      </c>
      <c r="H578" s="9" t="s">
        <v>255</v>
      </c>
      <c r="I578" s="9" t="s">
        <v>255</v>
      </c>
      <c r="J578" s="9" t="s">
        <v>255</v>
      </c>
      <c r="K578" s="9" t="s">
        <v>255</v>
      </c>
      <c r="L578" s="9" t="s">
        <v>167</v>
      </c>
      <c r="M578" s="9" t="s">
        <v>255</v>
      </c>
      <c r="N578" s="9" t="s">
        <v>255</v>
      </c>
      <c r="O578" s="9" t="s">
        <v>255</v>
      </c>
      <c r="P578" s="9" t="s">
        <v>255</v>
      </c>
      <c r="Q578" s="9" t="s">
        <v>255</v>
      </c>
      <c r="R578" s="9" t="s">
        <v>255</v>
      </c>
      <c r="S578" s="9" t="s">
        <v>255</v>
      </c>
      <c r="T578" s="9" t="s">
        <v>255</v>
      </c>
      <c r="U578" s="9" t="s">
        <v>255</v>
      </c>
      <c r="V578" s="9" t="s">
        <v>255</v>
      </c>
      <c r="W578" s="9" t="s">
        <v>255</v>
      </c>
      <c r="X578" s="9" t="s">
        <v>255</v>
      </c>
      <c r="Y578" s="9" t="s">
        <v>255</v>
      </c>
      <c r="Z578" s="9" t="s">
        <v>255</v>
      </c>
      <c r="AA578" s="9" t="s">
        <v>255</v>
      </c>
      <c r="AB578" s="9" t="s">
        <v>255</v>
      </c>
      <c r="AC578" s="9" t="s">
        <v>255</v>
      </c>
      <c r="AD578" s="9" t="s">
        <v>255</v>
      </c>
      <c r="AE578" s="9" t="s">
        <v>255</v>
      </c>
      <c r="AF578" s="9" t="s">
        <v>255</v>
      </c>
      <c r="AG578" s="9" t="s">
        <v>255</v>
      </c>
      <c r="AH578" s="9" t="s">
        <v>255</v>
      </c>
      <c r="AI578" s="9" t="s">
        <v>255</v>
      </c>
      <c r="AJ578" s="9" t="s">
        <v>255</v>
      </c>
      <c r="AK578" s="9" t="s">
        <v>167</v>
      </c>
      <c r="AL578" s="9" t="s">
        <v>255</v>
      </c>
      <c r="AM578" s="9" t="s">
        <v>255</v>
      </c>
      <c r="AN578" s="9" t="s">
        <v>255</v>
      </c>
      <c r="AO578" s="9" t="s">
        <v>255</v>
      </c>
      <c r="AP578" s="9" t="s">
        <v>255</v>
      </c>
      <c r="AQ578" s="9" t="s">
        <v>255</v>
      </c>
      <c r="AR578" s="9" t="s">
        <v>167</v>
      </c>
    </row>
    <row r="579" spans="1:44" x14ac:dyDescent="0.2">
      <c r="A579" s="9">
        <v>418358</v>
      </c>
      <c r="B579" s="9" t="s">
        <v>2276</v>
      </c>
      <c r="C579" s="9" t="s">
        <v>255</v>
      </c>
      <c r="D579" s="9" t="s">
        <v>255</v>
      </c>
      <c r="E579" s="9" t="s">
        <v>255</v>
      </c>
      <c r="F579" s="9" t="s">
        <v>255</v>
      </c>
      <c r="G579" s="9" t="s">
        <v>255</v>
      </c>
      <c r="H579" s="9" t="s">
        <v>255</v>
      </c>
      <c r="I579" s="9" t="s">
        <v>255</v>
      </c>
      <c r="J579" s="9" t="s">
        <v>255</v>
      </c>
      <c r="K579" s="9" t="s">
        <v>255</v>
      </c>
      <c r="L579" s="9" t="s">
        <v>255</v>
      </c>
      <c r="M579" s="9" t="s">
        <v>255</v>
      </c>
      <c r="N579" s="9" t="s">
        <v>255</v>
      </c>
      <c r="O579" s="9" t="s">
        <v>255</v>
      </c>
      <c r="P579" s="9" t="s">
        <v>255</v>
      </c>
      <c r="Q579" s="9" t="s">
        <v>255</v>
      </c>
      <c r="R579" s="9" t="s">
        <v>255</v>
      </c>
      <c r="S579" s="9" t="s">
        <v>255</v>
      </c>
      <c r="T579" s="9" t="s">
        <v>255</v>
      </c>
      <c r="U579" s="9" t="s">
        <v>255</v>
      </c>
      <c r="V579" s="9" t="s">
        <v>255</v>
      </c>
      <c r="W579" s="9" t="s">
        <v>255</v>
      </c>
      <c r="X579" s="9" t="s">
        <v>255</v>
      </c>
      <c r="Y579" s="9" t="s">
        <v>255</v>
      </c>
      <c r="Z579" s="9" t="s">
        <v>255</v>
      </c>
      <c r="AA579" s="9" t="s">
        <v>255</v>
      </c>
      <c r="AB579" s="9" t="s">
        <v>255</v>
      </c>
      <c r="AC579" s="9" t="s">
        <v>255</v>
      </c>
      <c r="AD579" s="9" t="s">
        <v>255</v>
      </c>
      <c r="AE579" s="9" t="s">
        <v>255</v>
      </c>
      <c r="AF579" s="9" t="s">
        <v>255</v>
      </c>
      <c r="AG579" s="9" t="s">
        <v>255</v>
      </c>
      <c r="AH579" s="9" t="s">
        <v>255</v>
      </c>
      <c r="AI579" s="9" t="s">
        <v>167</v>
      </c>
      <c r="AJ579" s="9" t="s">
        <v>167</v>
      </c>
      <c r="AK579" s="9" t="s">
        <v>255</v>
      </c>
      <c r="AL579" s="9" t="s">
        <v>255</v>
      </c>
      <c r="AM579" s="9" t="s">
        <v>255</v>
      </c>
      <c r="AN579" s="9" t="s">
        <v>255</v>
      </c>
      <c r="AO579" s="9" t="s">
        <v>165</v>
      </c>
      <c r="AP579" s="9" t="s">
        <v>165</v>
      </c>
      <c r="AQ579" s="9" t="s">
        <v>165</v>
      </c>
      <c r="AR579" s="9" t="s">
        <v>165</v>
      </c>
    </row>
    <row r="580" spans="1:44" x14ac:dyDescent="0.2">
      <c r="A580" s="9">
        <v>418504</v>
      </c>
      <c r="B580" s="9" t="s">
        <v>2276</v>
      </c>
      <c r="C580" s="9" t="s">
        <v>255</v>
      </c>
      <c r="D580" s="9" t="s">
        <v>255</v>
      </c>
      <c r="E580" s="9" t="s">
        <v>255</v>
      </c>
      <c r="F580" s="9" t="s">
        <v>255</v>
      </c>
      <c r="G580" s="9" t="s">
        <v>255</v>
      </c>
      <c r="H580" s="9" t="s">
        <v>255</v>
      </c>
      <c r="I580" s="9" t="s">
        <v>255</v>
      </c>
      <c r="J580" s="9" t="s">
        <v>255</v>
      </c>
      <c r="K580" s="9" t="s">
        <v>255</v>
      </c>
      <c r="L580" s="9" t="s">
        <v>255</v>
      </c>
      <c r="M580" s="9" t="s">
        <v>255</v>
      </c>
      <c r="N580" s="9" t="s">
        <v>255</v>
      </c>
      <c r="O580" s="9" t="s">
        <v>255</v>
      </c>
      <c r="P580" s="9" t="s">
        <v>255</v>
      </c>
      <c r="Q580" s="9" t="s">
        <v>255</v>
      </c>
      <c r="R580" s="9" t="s">
        <v>167</v>
      </c>
      <c r="S580" s="9" t="s">
        <v>167</v>
      </c>
      <c r="T580" s="9" t="s">
        <v>255</v>
      </c>
      <c r="U580" s="9" t="s">
        <v>255</v>
      </c>
      <c r="V580" s="9" t="s">
        <v>255</v>
      </c>
      <c r="W580" s="9" t="s">
        <v>255</v>
      </c>
      <c r="X580" s="9" t="s">
        <v>255</v>
      </c>
      <c r="Y580" s="9" t="s">
        <v>255</v>
      </c>
      <c r="Z580" s="9" t="s">
        <v>255</v>
      </c>
      <c r="AA580" s="9" t="s">
        <v>255</v>
      </c>
      <c r="AB580" s="9" t="s">
        <v>255</v>
      </c>
      <c r="AC580" s="9" t="s">
        <v>255</v>
      </c>
      <c r="AD580" s="9" t="s">
        <v>255</v>
      </c>
      <c r="AE580" s="9" t="s">
        <v>165</v>
      </c>
      <c r="AF580" s="9" t="s">
        <v>255</v>
      </c>
      <c r="AG580" s="9" t="s">
        <v>255</v>
      </c>
      <c r="AH580" s="9" t="s">
        <v>255</v>
      </c>
      <c r="AI580" s="9" t="s">
        <v>163</v>
      </c>
      <c r="AJ580" s="9" t="s">
        <v>165</v>
      </c>
      <c r="AK580" s="9" t="s">
        <v>163</v>
      </c>
      <c r="AL580" s="9" t="s">
        <v>165</v>
      </c>
      <c r="AM580" s="9" t="s">
        <v>165</v>
      </c>
      <c r="AN580" s="9" t="s">
        <v>163</v>
      </c>
      <c r="AO580" s="9" t="s">
        <v>163</v>
      </c>
      <c r="AP580" s="9" t="s">
        <v>163</v>
      </c>
      <c r="AQ580" s="9" t="s">
        <v>163</v>
      </c>
      <c r="AR580" s="9" t="s">
        <v>163</v>
      </c>
    </row>
    <row r="581" spans="1:44" x14ac:dyDescent="0.2">
      <c r="A581" s="9">
        <v>418605</v>
      </c>
      <c r="B581" s="9" t="s">
        <v>2276</v>
      </c>
      <c r="C581" s="9" t="s">
        <v>255</v>
      </c>
      <c r="D581" s="9" t="s">
        <v>255</v>
      </c>
      <c r="E581" s="9" t="s">
        <v>255</v>
      </c>
      <c r="F581" s="9" t="s">
        <v>255</v>
      </c>
      <c r="G581" s="9" t="s">
        <v>255</v>
      </c>
      <c r="H581" s="9" t="s">
        <v>255</v>
      </c>
      <c r="I581" s="9" t="s">
        <v>255</v>
      </c>
      <c r="J581" s="9" t="s">
        <v>255</v>
      </c>
      <c r="K581" s="9" t="s">
        <v>255</v>
      </c>
      <c r="L581" s="9" t="s">
        <v>255</v>
      </c>
      <c r="M581" s="9" t="s">
        <v>255</v>
      </c>
      <c r="N581" s="9" t="s">
        <v>255</v>
      </c>
      <c r="O581" s="9" t="s">
        <v>255</v>
      </c>
      <c r="P581" s="9" t="s">
        <v>255</v>
      </c>
      <c r="Q581" s="9" t="s">
        <v>255</v>
      </c>
      <c r="R581" s="9" t="s">
        <v>255</v>
      </c>
      <c r="S581" s="9" t="s">
        <v>255</v>
      </c>
      <c r="T581" s="9" t="s">
        <v>255</v>
      </c>
      <c r="U581" s="9" t="s">
        <v>255</v>
      </c>
      <c r="V581" s="9" t="s">
        <v>255</v>
      </c>
      <c r="W581" s="9" t="s">
        <v>255</v>
      </c>
      <c r="X581" s="9" t="s">
        <v>255</v>
      </c>
      <c r="Y581" s="9" t="s">
        <v>255</v>
      </c>
      <c r="Z581" s="9" t="s">
        <v>255</v>
      </c>
      <c r="AA581" s="9" t="s">
        <v>255</v>
      </c>
      <c r="AB581" s="9" t="s">
        <v>255</v>
      </c>
      <c r="AC581" s="9" t="s">
        <v>255</v>
      </c>
      <c r="AD581" s="9" t="s">
        <v>255</v>
      </c>
      <c r="AE581" s="9" t="s">
        <v>255</v>
      </c>
      <c r="AF581" s="9" t="s">
        <v>167</v>
      </c>
      <c r="AG581" s="9" t="s">
        <v>255</v>
      </c>
      <c r="AH581" s="9" t="s">
        <v>255</v>
      </c>
      <c r="AI581" s="9" t="s">
        <v>167</v>
      </c>
      <c r="AJ581" s="9" t="s">
        <v>255</v>
      </c>
      <c r="AK581" s="9" t="s">
        <v>165</v>
      </c>
      <c r="AL581" s="9" t="s">
        <v>255</v>
      </c>
      <c r="AM581" s="9" t="s">
        <v>165</v>
      </c>
      <c r="AN581" s="9" t="s">
        <v>167</v>
      </c>
      <c r="AO581" s="9" t="s">
        <v>167</v>
      </c>
      <c r="AP581" s="9" t="s">
        <v>255</v>
      </c>
      <c r="AQ581" s="9" t="s">
        <v>255</v>
      </c>
      <c r="AR581" s="9" t="s">
        <v>165</v>
      </c>
    </row>
    <row r="582" spans="1:44" x14ac:dyDescent="0.2">
      <c r="A582" s="9">
        <v>418682</v>
      </c>
      <c r="B582" s="9" t="s">
        <v>2276</v>
      </c>
      <c r="C582" s="9" t="s">
        <v>255</v>
      </c>
      <c r="D582" s="9" t="s">
        <v>255</v>
      </c>
      <c r="E582" s="9" t="s">
        <v>255</v>
      </c>
      <c r="F582" s="9" t="s">
        <v>255</v>
      </c>
      <c r="G582" s="9" t="s">
        <v>255</v>
      </c>
      <c r="H582" s="9" t="s">
        <v>255</v>
      </c>
      <c r="I582" s="9" t="s">
        <v>255</v>
      </c>
      <c r="J582" s="9" t="s">
        <v>255</v>
      </c>
      <c r="K582" s="9" t="s">
        <v>255</v>
      </c>
      <c r="L582" s="9" t="s">
        <v>255</v>
      </c>
      <c r="M582" s="9" t="s">
        <v>255</v>
      </c>
      <c r="N582" s="9" t="s">
        <v>255</v>
      </c>
      <c r="O582" s="9" t="s">
        <v>255</v>
      </c>
      <c r="P582" s="9" t="s">
        <v>255</v>
      </c>
      <c r="Q582" s="9" t="s">
        <v>255</v>
      </c>
      <c r="R582" s="9" t="s">
        <v>255</v>
      </c>
      <c r="S582" s="9" t="s">
        <v>255</v>
      </c>
      <c r="T582" s="9" t="s">
        <v>255</v>
      </c>
      <c r="U582" s="9" t="s">
        <v>255</v>
      </c>
      <c r="V582" s="9" t="s">
        <v>255</v>
      </c>
      <c r="W582" s="9" t="s">
        <v>255</v>
      </c>
      <c r="X582" s="9" t="s">
        <v>255</v>
      </c>
      <c r="Y582" s="9" t="s">
        <v>255</v>
      </c>
      <c r="Z582" s="9" t="s">
        <v>255</v>
      </c>
      <c r="AA582" s="9" t="s">
        <v>255</v>
      </c>
      <c r="AB582" s="9" t="s">
        <v>255</v>
      </c>
      <c r="AC582" s="9" t="s">
        <v>255</v>
      </c>
      <c r="AD582" s="9" t="s">
        <v>255</v>
      </c>
      <c r="AE582" s="9" t="s">
        <v>255</v>
      </c>
      <c r="AF582" s="9" t="s">
        <v>255</v>
      </c>
      <c r="AG582" s="9" t="s">
        <v>255</v>
      </c>
      <c r="AH582" s="9" t="s">
        <v>255</v>
      </c>
      <c r="AI582" s="9" t="s">
        <v>167</v>
      </c>
      <c r="AJ582" s="9" t="s">
        <v>255</v>
      </c>
      <c r="AK582" s="9" t="s">
        <v>255</v>
      </c>
      <c r="AL582" s="9" t="s">
        <v>255</v>
      </c>
      <c r="AM582" s="9" t="s">
        <v>255</v>
      </c>
      <c r="AN582" s="9" t="s">
        <v>167</v>
      </c>
      <c r="AO582" s="9" t="s">
        <v>165</v>
      </c>
      <c r="AP582" s="9" t="s">
        <v>255</v>
      </c>
      <c r="AQ582" s="9" t="s">
        <v>255</v>
      </c>
      <c r="AR582" s="9" t="s">
        <v>255</v>
      </c>
    </row>
    <row r="583" spans="1:44" x14ac:dyDescent="0.2">
      <c r="A583" s="9">
        <v>418836</v>
      </c>
      <c r="B583" s="9" t="s">
        <v>2276</v>
      </c>
      <c r="C583" s="9" t="s">
        <v>255</v>
      </c>
      <c r="D583" s="9" t="s">
        <v>255</v>
      </c>
      <c r="E583" s="9" t="s">
        <v>255</v>
      </c>
      <c r="F583" s="9" t="s">
        <v>255</v>
      </c>
      <c r="G583" s="9" t="s">
        <v>255</v>
      </c>
      <c r="H583" s="9" t="s">
        <v>255</v>
      </c>
      <c r="I583" s="9" t="s">
        <v>255</v>
      </c>
      <c r="J583" s="9" t="s">
        <v>255</v>
      </c>
      <c r="K583" s="9" t="s">
        <v>255</v>
      </c>
      <c r="L583" s="9" t="s">
        <v>255</v>
      </c>
      <c r="M583" s="9" t="s">
        <v>255</v>
      </c>
      <c r="N583" s="9" t="s">
        <v>255</v>
      </c>
      <c r="O583" s="9" t="s">
        <v>255</v>
      </c>
      <c r="P583" s="9" t="s">
        <v>255</v>
      </c>
      <c r="Q583" s="9" t="s">
        <v>167</v>
      </c>
      <c r="R583" s="9" t="s">
        <v>255</v>
      </c>
      <c r="S583" s="9" t="s">
        <v>255</v>
      </c>
      <c r="T583" s="9" t="s">
        <v>255</v>
      </c>
      <c r="U583" s="9" t="s">
        <v>255</v>
      </c>
      <c r="V583" s="9" t="s">
        <v>255</v>
      </c>
      <c r="W583" s="9" t="s">
        <v>255</v>
      </c>
      <c r="X583" s="9" t="s">
        <v>255</v>
      </c>
      <c r="Y583" s="9" t="s">
        <v>255</v>
      </c>
      <c r="Z583" s="9" t="s">
        <v>255</v>
      </c>
      <c r="AA583" s="9" t="s">
        <v>255</v>
      </c>
      <c r="AB583" s="9" t="s">
        <v>255</v>
      </c>
      <c r="AC583" s="9" t="s">
        <v>255</v>
      </c>
      <c r="AD583" s="9" t="s">
        <v>255</v>
      </c>
      <c r="AE583" s="9" t="s">
        <v>255</v>
      </c>
      <c r="AF583" s="9" t="s">
        <v>255</v>
      </c>
      <c r="AG583" s="9" t="s">
        <v>255</v>
      </c>
      <c r="AH583" s="9" t="s">
        <v>167</v>
      </c>
      <c r="AI583" s="9" t="s">
        <v>255</v>
      </c>
      <c r="AJ583" s="9" t="s">
        <v>255</v>
      </c>
      <c r="AK583" s="9" t="s">
        <v>167</v>
      </c>
      <c r="AL583" s="9" t="s">
        <v>255</v>
      </c>
      <c r="AM583" s="9" t="s">
        <v>167</v>
      </c>
      <c r="AN583" s="9" t="s">
        <v>255</v>
      </c>
      <c r="AO583" s="9" t="s">
        <v>167</v>
      </c>
      <c r="AP583" s="9" t="s">
        <v>167</v>
      </c>
      <c r="AQ583" s="9" t="s">
        <v>167</v>
      </c>
      <c r="AR583" s="9" t="s">
        <v>255</v>
      </c>
    </row>
    <row r="584" spans="1:44" x14ac:dyDescent="0.2">
      <c r="A584" s="9">
        <v>418982</v>
      </c>
      <c r="B584" s="9" t="s">
        <v>2276</v>
      </c>
      <c r="C584" s="9" t="s">
        <v>255</v>
      </c>
      <c r="D584" s="9" t="s">
        <v>255</v>
      </c>
      <c r="E584" s="9" t="s">
        <v>255</v>
      </c>
      <c r="F584" s="9" t="s">
        <v>255</v>
      </c>
      <c r="G584" s="9" t="s">
        <v>255</v>
      </c>
      <c r="H584" s="9" t="s">
        <v>255</v>
      </c>
      <c r="I584" s="9" t="s">
        <v>255</v>
      </c>
      <c r="J584" s="9" t="s">
        <v>255</v>
      </c>
      <c r="K584" s="9" t="s">
        <v>255</v>
      </c>
      <c r="L584" s="9" t="s">
        <v>255</v>
      </c>
      <c r="M584" s="9" t="s">
        <v>255</v>
      </c>
      <c r="N584" s="9" t="s">
        <v>255</v>
      </c>
      <c r="O584" s="9" t="s">
        <v>255</v>
      </c>
      <c r="P584" s="9" t="s">
        <v>255</v>
      </c>
      <c r="Q584" s="9" t="s">
        <v>255</v>
      </c>
      <c r="R584" s="9" t="s">
        <v>255</v>
      </c>
      <c r="S584" s="9" t="s">
        <v>255</v>
      </c>
      <c r="T584" s="9" t="s">
        <v>255</v>
      </c>
      <c r="U584" s="9" t="s">
        <v>255</v>
      </c>
      <c r="V584" s="9" t="s">
        <v>255</v>
      </c>
      <c r="W584" s="9" t="s">
        <v>255</v>
      </c>
      <c r="X584" s="9" t="s">
        <v>255</v>
      </c>
      <c r="Y584" s="9" t="s">
        <v>255</v>
      </c>
      <c r="Z584" s="9" t="s">
        <v>255</v>
      </c>
      <c r="AA584" s="9" t="s">
        <v>165</v>
      </c>
      <c r="AB584" s="9" t="s">
        <v>255</v>
      </c>
      <c r="AC584" s="9" t="s">
        <v>255</v>
      </c>
      <c r="AD584" s="9" t="s">
        <v>255</v>
      </c>
      <c r="AE584" s="9" t="s">
        <v>255</v>
      </c>
      <c r="AF584" s="9" t="s">
        <v>167</v>
      </c>
      <c r="AG584" s="9" t="s">
        <v>255</v>
      </c>
      <c r="AH584" s="9" t="s">
        <v>167</v>
      </c>
      <c r="AI584" s="9" t="s">
        <v>255</v>
      </c>
      <c r="AJ584" s="9" t="s">
        <v>167</v>
      </c>
      <c r="AK584" s="9" t="s">
        <v>165</v>
      </c>
      <c r="AL584" s="9" t="s">
        <v>255</v>
      </c>
      <c r="AM584" s="9" t="s">
        <v>167</v>
      </c>
      <c r="AN584" s="9" t="s">
        <v>163</v>
      </c>
      <c r="AO584" s="9" t="s">
        <v>165</v>
      </c>
      <c r="AP584" s="9" t="s">
        <v>167</v>
      </c>
      <c r="AQ584" s="9" t="s">
        <v>167</v>
      </c>
      <c r="AR584" s="9" t="s">
        <v>163</v>
      </c>
    </row>
    <row r="585" spans="1:44" x14ac:dyDescent="0.2">
      <c r="A585" s="9">
        <v>419196</v>
      </c>
      <c r="B585" s="9" t="s">
        <v>2276</v>
      </c>
      <c r="C585" s="9" t="s">
        <v>255</v>
      </c>
      <c r="D585" s="9" t="s">
        <v>255</v>
      </c>
      <c r="E585" s="9" t="s">
        <v>255</v>
      </c>
      <c r="F585" s="9" t="s">
        <v>255</v>
      </c>
      <c r="G585" s="9" t="s">
        <v>255</v>
      </c>
      <c r="H585" s="9" t="s">
        <v>255</v>
      </c>
      <c r="I585" s="9" t="s">
        <v>255</v>
      </c>
      <c r="J585" s="9" t="s">
        <v>255</v>
      </c>
      <c r="K585" s="9" t="s">
        <v>255</v>
      </c>
      <c r="L585" s="9" t="s">
        <v>255</v>
      </c>
      <c r="M585" s="9" t="s">
        <v>255</v>
      </c>
      <c r="N585" s="9" t="s">
        <v>255</v>
      </c>
      <c r="O585" s="9" t="s">
        <v>255</v>
      </c>
      <c r="P585" s="9" t="s">
        <v>255</v>
      </c>
      <c r="Q585" s="9" t="s">
        <v>255</v>
      </c>
      <c r="R585" s="9" t="s">
        <v>255</v>
      </c>
      <c r="S585" s="9" t="s">
        <v>255</v>
      </c>
      <c r="T585" s="9" t="s">
        <v>255</v>
      </c>
      <c r="U585" s="9" t="s">
        <v>255</v>
      </c>
      <c r="V585" s="9" t="s">
        <v>255</v>
      </c>
      <c r="W585" s="9" t="s">
        <v>255</v>
      </c>
      <c r="X585" s="9" t="s">
        <v>255</v>
      </c>
      <c r="Y585" s="9" t="s">
        <v>255</v>
      </c>
      <c r="Z585" s="9" t="s">
        <v>255</v>
      </c>
      <c r="AA585" s="9" t="s">
        <v>255</v>
      </c>
      <c r="AB585" s="9" t="s">
        <v>255</v>
      </c>
      <c r="AC585" s="9" t="s">
        <v>255</v>
      </c>
      <c r="AD585" s="9" t="s">
        <v>255</v>
      </c>
      <c r="AE585" s="9" t="s">
        <v>255</v>
      </c>
      <c r="AF585" s="9" t="s">
        <v>255</v>
      </c>
      <c r="AG585" s="9" t="s">
        <v>255</v>
      </c>
      <c r="AH585" s="9" t="s">
        <v>255</v>
      </c>
      <c r="AI585" s="9" t="s">
        <v>255</v>
      </c>
      <c r="AJ585" s="9" t="s">
        <v>255</v>
      </c>
      <c r="AK585" s="9" t="s">
        <v>255</v>
      </c>
      <c r="AL585" s="9" t="s">
        <v>255</v>
      </c>
      <c r="AM585" s="9" t="s">
        <v>167</v>
      </c>
      <c r="AN585" s="9" t="s">
        <v>255</v>
      </c>
      <c r="AO585" s="9" t="s">
        <v>255</v>
      </c>
      <c r="AP585" s="9" t="s">
        <v>255</v>
      </c>
      <c r="AQ585" s="9" t="s">
        <v>255</v>
      </c>
      <c r="AR585" s="9" t="s">
        <v>167</v>
      </c>
    </row>
    <row r="586" spans="1:44" x14ac:dyDescent="0.2">
      <c r="A586" s="9">
        <v>419197</v>
      </c>
      <c r="B586" s="9" t="s">
        <v>2276</v>
      </c>
      <c r="C586" s="9" t="s">
        <v>255</v>
      </c>
      <c r="D586" s="9" t="s">
        <v>255</v>
      </c>
      <c r="E586" s="9" t="s">
        <v>255</v>
      </c>
      <c r="F586" s="9" t="s">
        <v>255</v>
      </c>
      <c r="G586" s="9" t="s">
        <v>255</v>
      </c>
      <c r="H586" s="9" t="s">
        <v>255</v>
      </c>
      <c r="I586" s="9" t="s">
        <v>255</v>
      </c>
      <c r="J586" s="9" t="s">
        <v>255</v>
      </c>
      <c r="K586" s="9" t="s">
        <v>255</v>
      </c>
      <c r="L586" s="9" t="s">
        <v>255</v>
      </c>
      <c r="M586" s="9" t="s">
        <v>255</v>
      </c>
      <c r="N586" s="9" t="s">
        <v>255</v>
      </c>
      <c r="O586" s="9" t="s">
        <v>255</v>
      </c>
      <c r="P586" s="9" t="s">
        <v>255</v>
      </c>
      <c r="Q586" s="9" t="s">
        <v>255</v>
      </c>
      <c r="R586" s="9" t="s">
        <v>255</v>
      </c>
      <c r="S586" s="9" t="s">
        <v>167</v>
      </c>
      <c r="T586" s="9" t="s">
        <v>255</v>
      </c>
      <c r="U586" s="9" t="s">
        <v>255</v>
      </c>
      <c r="V586" s="9" t="s">
        <v>255</v>
      </c>
      <c r="W586" s="9" t="s">
        <v>255</v>
      </c>
      <c r="X586" s="9" t="s">
        <v>255</v>
      </c>
      <c r="Y586" s="9" t="s">
        <v>255</v>
      </c>
      <c r="Z586" s="9" t="s">
        <v>255</v>
      </c>
      <c r="AA586" s="9" t="s">
        <v>255</v>
      </c>
      <c r="AB586" s="9" t="s">
        <v>255</v>
      </c>
      <c r="AC586" s="9" t="s">
        <v>255</v>
      </c>
      <c r="AD586" s="9" t="s">
        <v>255</v>
      </c>
      <c r="AE586" s="9" t="s">
        <v>255</v>
      </c>
      <c r="AF586" s="9" t="s">
        <v>163</v>
      </c>
      <c r="AG586" s="9" t="s">
        <v>255</v>
      </c>
      <c r="AH586" s="9" t="s">
        <v>163</v>
      </c>
      <c r="AI586" s="9" t="s">
        <v>163</v>
      </c>
      <c r="AJ586" s="9" t="s">
        <v>165</v>
      </c>
      <c r="AK586" s="9" t="s">
        <v>163</v>
      </c>
      <c r="AL586" s="9" t="s">
        <v>163</v>
      </c>
      <c r="AM586" s="9" t="s">
        <v>163</v>
      </c>
      <c r="AN586" s="9" t="s">
        <v>163</v>
      </c>
      <c r="AO586" s="9" t="s">
        <v>163</v>
      </c>
      <c r="AP586" s="9" t="s">
        <v>163</v>
      </c>
      <c r="AQ586" s="9" t="s">
        <v>163</v>
      </c>
      <c r="AR586" s="9" t="s">
        <v>163</v>
      </c>
    </row>
    <row r="587" spans="1:44" x14ac:dyDescent="0.2">
      <c r="A587" s="9">
        <v>419198</v>
      </c>
      <c r="B587" s="9" t="s">
        <v>2276</v>
      </c>
      <c r="C587" s="9" t="s">
        <v>255</v>
      </c>
      <c r="D587" s="9" t="s">
        <v>255</v>
      </c>
      <c r="E587" s="9" t="s">
        <v>255</v>
      </c>
      <c r="F587" s="9" t="s">
        <v>255</v>
      </c>
      <c r="G587" s="9" t="s">
        <v>255</v>
      </c>
      <c r="H587" s="9" t="s">
        <v>255</v>
      </c>
      <c r="I587" s="9" t="s">
        <v>255</v>
      </c>
      <c r="J587" s="9" t="s">
        <v>255</v>
      </c>
      <c r="K587" s="9" t="s">
        <v>255</v>
      </c>
      <c r="L587" s="9" t="s">
        <v>255</v>
      </c>
      <c r="M587" s="9" t="s">
        <v>255</v>
      </c>
      <c r="N587" s="9" t="s">
        <v>255</v>
      </c>
      <c r="O587" s="9" t="s">
        <v>255</v>
      </c>
      <c r="P587" s="9" t="s">
        <v>255</v>
      </c>
      <c r="Q587" s="9" t="s">
        <v>255</v>
      </c>
      <c r="R587" s="9" t="s">
        <v>255</v>
      </c>
      <c r="S587" s="9" t="s">
        <v>255</v>
      </c>
      <c r="T587" s="9" t="s">
        <v>255</v>
      </c>
      <c r="U587" s="9" t="s">
        <v>255</v>
      </c>
      <c r="V587" s="9" t="s">
        <v>255</v>
      </c>
      <c r="W587" s="9" t="s">
        <v>255</v>
      </c>
      <c r="X587" s="9" t="s">
        <v>255</v>
      </c>
      <c r="Y587" s="9" t="s">
        <v>255</v>
      </c>
      <c r="Z587" s="9" t="s">
        <v>255</v>
      </c>
      <c r="AA587" s="9" t="s">
        <v>255</v>
      </c>
      <c r="AB587" s="9" t="s">
        <v>255</v>
      </c>
      <c r="AC587" s="9" t="s">
        <v>255</v>
      </c>
      <c r="AD587" s="9" t="s">
        <v>255</v>
      </c>
      <c r="AE587" s="9" t="s">
        <v>255</v>
      </c>
      <c r="AF587" s="9" t="s">
        <v>167</v>
      </c>
      <c r="AG587" s="9" t="s">
        <v>255</v>
      </c>
      <c r="AH587" s="9" t="s">
        <v>255</v>
      </c>
      <c r="AI587" s="9" t="s">
        <v>165</v>
      </c>
      <c r="AJ587" s="9" t="s">
        <v>165</v>
      </c>
      <c r="AK587" s="9" t="s">
        <v>163</v>
      </c>
      <c r="AL587" s="9" t="s">
        <v>255</v>
      </c>
      <c r="AM587" s="9" t="s">
        <v>165</v>
      </c>
      <c r="AN587" s="9" t="s">
        <v>165</v>
      </c>
      <c r="AO587" s="9" t="s">
        <v>165</v>
      </c>
      <c r="AP587" s="9" t="s">
        <v>165</v>
      </c>
      <c r="AQ587" s="9" t="s">
        <v>165</v>
      </c>
      <c r="AR587" s="9" t="s">
        <v>165</v>
      </c>
    </row>
    <row r="588" spans="1:44" x14ac:dyDescent="0.2">
      <c r="A588" s="9">
        <v>419223</v>
      </c>
      <c r="B588" s="9" t="s">
        <v>2276</v>
      </c>
      <c r="C588" s="9" t="s">
        <v>255</v>
      </c>
      <c r="D588" s="9" t="s">
        <v>255</v>
      </c>
      <c r="E588" s="9" t="s">
        <v>255</v>
      </c>
      <c r="F588" s="9" t="s">
        <v>255</v>
      </c>
      <c r="G588" s="9" t="s">
        <v>255</v>
      </c>
      <c r="H588" s="9" t="s">
        <v>255</v>
      </c>
      <c r="I588" s="9" t="s">
        <v>255</v>
      </c>
      <c r="J588" s="9" t="s">
        <v>255</v>
      </c>
      <c r="K588" s="9" t="s">
        <v>255</v>
      </c>
      <c r="L588" s="9" t="s">
        <v>255</v>
      </c>
      <c r="M588" s="9" t="s">
        <v>255</v>
      </c>
      <c r="N588" s="9" t="s">
        <v>255</v>
      </c>
      <c r="O588" s="9" t="s">
        <v>255</v>
      </c>
      <c r="P588" s="9" t="s">
        <v>255</v>
      </c>
      <c r="Q588" s="9" t="s">
        <v>255</v>
      </c>
      <c r="R588" s="9" t="s">
        <v>167</v>
      </c>
      <c r="S588" s="9" t="s">
        <v>255</v>
      </c>
      <c r="T588" s="9" t="s">
        <v>255</v>
      </c>
      <c r="U588" s="9" t="s">
        <v>255</v>
      </c>
      <c r="V588" s="9" t="s">
        <v>255</v>
      </c>
      <c r="W588" s="9" t="s">
        <v>255</v>
      </c>
      <c r="X588" s="9" t="s">
        <v>255</v>
      </c>
      <c r="Y588" s="9" t="s">
        <v>255</v>
      </c>
      <c r="Z588" s="9" t="s">
        <v>255</v>
      </c>
      <c r="AA588" s="9" t="s">
        <v>255</v>
      </c>
      <c r="AB588" s="9" t="s">
        <v>255</v>
      </c>
      <c r="AC588" s="9" t="s">
        <v>255</v>
      </c>
      <c r="AD588" s="9" t="s">
        <v>255</v>
      </c>
      <c r="AE588" s="9" t="s">
        <v>255</v>
      </c>
      <c r="AF588" s="9" t="s">
        <v>255</v>
      </c>
      <c r="AG588" s="9" t="s">
        <v>255</v>
      </c>
      <c r="AH588" s="9" t="s">
        <v>255</v>
      </c>
      <c r="AI588" s="9" t="s">
        <v>163</v>
      </c>
      <c r="AJ588" s="9" t="s">
        <v>165</v>
      </c>
      <c r="AK588" s="9" t="s">
        <v>163</v>
      </c>
      <c r="AL588" s="9" t="s">
        <v>165</v>
      </c>
      <c r="AM588" s="9" t="s">
        <v>255</v>
      </c>
      <c r="AN588" s="9" t="s">
        <v>163</v>
      </c>
      <c r="AO588" s="9" t="s">
        <v>163</v>
      </c>
      <c r="AP588" s="9" t="s">
        <v>163</v>
      </c>
      <c r="AQ588" s="9" t="s">
        <v>163</v>
      </c>
      <c r="AR588" s="9" t="s">
        <v>163</v>
      </c>
    </row>
    <row r="589" spans="1:44" x14ac:dyDescent="0.2">
      <c r="A589" s="9">
        <v>419247</v>
      </c>
      <c r="B589" s="9" t="s">
        <v>2276</v>
      </c>
      <c r="C589" s="9" t="s">
        <v>255</v>
      </c>
      <c r="D589" s="9" t="s">
        <v>255</v>
      </c>
      <c r="E589" s="9" t="s">
        <v>255</v>
      </c>
      <c r="F589" s="9" t="s">
        <v>255</v>
      </c>
      <c r="G589" s="9" t="s">
        <v>255</v>
      </c>
      <c r="H589" s="9" t="s">
        <v>255</v>
      </c>
      <c r="I589" s="9" t="s">
        <v>255</v>
      </c>
      <c r="J589" s="9" t="s">
        <v>255</v>
      </c>
      <c r="K589" s="9" t="s">
        <v>255</v>
      </c>
      <c r="L589" s="9" t="s">
        <v>255</v>
      </c>
      <c r="M589" s="9" t="s">
        <v>255</v>
      </c>
      <c r="N589" s="9" t="s">
        <v>255</v>
      </c>
      <c r="O589" s="9" t="s">
        <v>255</v>
      </c>
      <c r="P589" s="9" t="s">
        <v>255</v>
      </c>
      <c r="Q589" s="9" t="s">
        <v>255</v>
      </c>
      <c r="R589" s="9" t="s">
        <v>255</v>
      </c>
      <c r="S589" s="9" t="s">
        <v>255</v>
      </c>
      <c r="T589" s="9" t="s">
        <v>255</v>
      </c>
      <c r="U589" s="9" t="s">
        <v>255</v>
      </c>
      <c r="V589" s="9" t="s">
        <v>255</v>
      </c>
      <c r="W589" s="9" t="s">
        <v>255</v>
      </c>
      <c r="X589" s="9" t="s">
        <v>255</v>
      </c>
      <c r="Y589" s="9" t="s">
        <v>255</v>
      </c>
      <c r="Z589" s="9" t="s">
        <v>255</v>
      </c>
      <c r="AA589" s="9" t="s">
        <v>255</v>
      </c>
      <c r="AB589" s="9" t="s">
        <v>255</v>
      </c>
      <c r="AC589" s="9" t="s">
        <v>255</v>
      </c>
      <c r="AD589" s="9" t="s">
        <v>255</v>
      </c>
      <c r="AE589" s="9" t="s">
        <v>255</v>
      </c>
      <c r="AF589" s="9" t="s">
        <v>255</v>
      </c>
      <c r="AG589" s="9" t="s">
        <v>167</v>
      </c>
      <c r="AH589" s="9" t="s">
        <v>255</v>
      </c>
      <c r="AI589" s="9" t="s">
        <v>167</v>
      </c>
      <c r="AJ589" s="9" t="s">
        <v>167</v>
      </c>
      <c r="AK589" s="9" t="s">
        <v>167</v>
      </c>
      <c r="AL589" s="9" t="s">
        <v>255</v>
      </c>
      <c r="AM589" s="9" t="s">
        <v>167</v>
      </c>
      <c r="AN589" s="9" t="s">
        <v>165</v>
      </c>
      <c r="AO589" s="9" t="s">
        <v>165</v>
      </c>
      <c r="AP589" s="9" t="s">
        <v>165</v>
      </c>
      <c r="AQ589" s="9" t="s">
        <v>165</v>
      </c>
      <c r="AR589" s="9" t="s">
        <v>165</v>
      </c>
    </row>
    <row r="590" spans="1:44" x14ac:dyDescent="0.2">
      <c r="A590" s="9">
        <v>419271</v>
      </c>
      <c r="B590" s="9" t="s">
        <v>2276</v>
      </c>
      <c r="C590" s="9" t="s">
        <v>255</v>
      </c>
      <c r="D590" s="9" t="s">
        <v>255</v>
      </c>
      <c r="E590" s="9" t="s">
        <v>255</v>
      </c>
      <c r="F590" s="9" t="s">
        <v>255</v>
      </c>
      <c r="G590" s="9" t="s">
        <v>255</v>
      </c>
      <c r="H590" s="9" t="s">
        <v>255</v>
      </c>
      <c r="I590" s="9" t="s">
        <v>255</v>
      </c>
      <c r="J590" s="9" t="s">
        <v>255</v>
      </c>
      <c r="K590" s="9" t="s">
        <v>255</v>
      </c>
      <c r="L590" s="9" t="s">
        <v>255</v>
      </c>
      <c r="M590" s="9" t="s">
        <v>255</v>
      </c>
      <c r="N590" s="9" t="s">
        <v>255</v>
      </c>
      <c r="O590" s="9" t="s">
        <v>255</v>
      </c>
      <c r="P590" s="9" t="s">
        <v>255</v>
      </c>
      <c r="Q590" s="9" t="s">
        <v>255</v>
      </c>
      <c r="R590" s="9" t="s">
        <v>167</v>
      </c>
      <c r="S590" s="9" t="s">
        <v>255</v>
      </c>
      <c r="T590" s="9" t="s">
        <v>255</v>
      </c>
      <c r="U590" s="9" t="s">
        <v>255</v>
      </c>
      <c r="V590" s="9" t="s">
        <v>255</v>
      </c>
      <c r="W590" s="9" t="s">
        <v>255</v>
      </c>
      <c r="X590" s="9" t="s">
        <v>255</v>
      </c>
      <c r="Y590" s="9" t="s">
        <v>255</v>
      </c>
      <c r="Z590" s="9" t="s">
        <v>255</v>
      </c>
      <c r="AA590" s="9" t="s">
        <v>255</v>
      </c>
      <c r="AB590" s="9" t="s">
        <v>255</v>
      </c>
      <c r="AC590" s="9" t="s">
        <v>255</v>
      </c>
      <c r="AD590" s="9" t="s">
        <v>255</v>
      </c>
      <c r="AE590" s="9" t="s">
        <v>255</v>
      </c>
      <c r="AF590" s="9" t="s">
        <v>165</v>
      </c>
      <c r="AG590" s="9" t="s">
        <v>255</v>
      </c>
      <c r="AH590" s="9" t="s">
        <v>255</v>
      </c>
      <c r="AI590" s="9" t="s">
        <v>165</v>
      </c>
      <c r="AJ590" s="9" t="s">
        <v>167</v>
      </c>
      <c r="AK590" s="9" t="s">
        <v>165</v>
      </c>
      <c r="AL590" s="9" t="s">
        <v>255</v>
      </c>
      <c r="AM590" s="9" t="s">
        <v>167</v>
      </c>
      <c r="AN590" s="9" t="s">
        <v>163</v>
      </c>
      <c r="AO590" s="9" t="s">
        <v>165</v>
      </c>
      <c r="AP590" s="9" t="s">
        <v>163</v>
      </c>
      <c r="AQ590" s="9" t="s">
        <v>163</v>
      </c>
      <c r="AR590" s="9" t="s">
        <v>163</v>
      </c>
    </row>
    <row r="591" spans="1:44" x14ac:dyDescent="0.2">
      <c r="A591" s="9">
        <v>419309</v>
      </c>
      <c r="B591" s="9" t="s">
        <v>2276</v>
      </c>
      <c r="C591" s="9" t="s">
        <v>255</v>
      </c>
      <c r="D591" s="9" t="s">
        <v>255</v>
      </c>
      <c r="E591" s="9" t="s">
        <v>255</v>
      </c>
      <c r="F591" s="9" t="s">
        <v>255</v>
      </c>
      <c r="G591" s="9" t="s">
        <v>255</v>
      </c>
      <c r="H591" s="9" t="s">
        <v>255</v>
      </c>
      <c r="I591" s="9" t="s">
        <v>255</v>
      </c>
      <c r="J591" s="9" t="s">
        <v>255</v>
      </c>
      <c r="K591" s="9" t="s">
        <v>255</v>
      </c>
      <c r="L591" s="9" t="s">
        <v>255</v>
      </c>
      <c r="M591" s="9" t="s">
        <v>255</v>
      </c>
      <c r="N591" s="9" t="s">
        <v>255</v>
      </c>
      <c r="O591" s="9" t="s">
        <v>255</v>
      </c>
      <c r="P591" s="9" t="s">
        <v>255</v>
      </c>
      <c r="Q591" s="9" t="s">
        <v>255</v>
      </c>
      <c r="R591" s="9" t="s">
        <v>255</v>
      </c>
      <c r="S591" s="9" t="s">
        <v>255</v>
      </c>
      <c r="T591" s="9" t="s">
        <v>255</v>
      </c>
      <c r="U591" s="9" t="s">
        <v>255</v>
      </c>
      <c r="V591" s="9" t="s">
        <v>255</v>
      </c>
      <c r="W591" s="9" t="s">
        <v>255</v>
      </c>
      <c r="X591" s="9" t="s">
        <v>255</v>
      </c>
      <c r="Y591" s="9" t="s">
        <v>255</v>
      </c>
      <c r="Z591" s="9" t="s">
        <v>255</v>
      </c>
      <c r="AA591" s="9" t="s">
        <v>255</v>
      </c>
      <c r="AB591" s="9" t="s">
        <v>255</v>
      </c>
      <c r="AC591" s="9" t="s">
        <v>255</v>
      </c>
      <c r="AD591" s="9" t="s">
        <v>255</v>
      </c>
      <c r="AE591" s="9" t="s">
        <v>255</v>
      </c>
      <c r="AF591" s="9" t="s">
        <v>255</v>
      </c>
      <c r="AG591" s="9" t="s">
        <v>255</v>
      </c>
      <c r="AH591" s="9" t="s">
        <v>255</v>
      </c>
      <c r="AI591" s="9" t="s">
        <v>255</v>
      </c>
      <c r="AJ591" s="9" t="s">
        <v>255</v>
      </c>
      <c r="AK591" s="9" t="s">
        <v>255</v>
      </c>
      <c r="AL591" s="9" t="s">
        <v>255</v>
      </c>
      <c r="AM591" s="9" t="s">
        <v>255</v>
      </c>
      <c r="AN591" s="9" t="s">
        <v>255</v>
      </c>
      <c r="AO591" s="9" t="s">
        <v>167</v>
      </c>
      <c r="AP591" s="9" t="s">
        <v>255</v>
      </c>
      <c r="AQ591" s="9" t="s">
        <v>255</v>
      </c>
      <c r="AR591" s="9" t="s">
        <v>255</v>
      </c>
    </row>
    <row r="592" spans="1:44" x14ac:dyDescent="0.2">
      <c r="A592" s="9">
        <v>419323</v>
      </c>
      <c r="B592" s="9" t="s">
        <v>2276</v>
      </c>
      <c r="C592" s="9" t="s">
        <v>255</v>
      </c>
      <c r="D592" s="9" t="s">
        <v>255</v>
      </c>
      <c r="E592" s="9" t="s">
        <v>255</v>
      </c>
      <c r="F592" s="9" t="s">
        <v>255</v>
      </c>
      <c r="G592" s="9" t="s">
        <v>255</v>
      </c>
      <c r="H592" s="9" t="s">
        <v>255</v>
      </c>
      <c r="I592" s="9" t="s">
        <v>255</v>
      </c>
      <c r="J592" s="9" t="s">
        <v>255</v>
      </c>
      <c r="K592" s="9" t="s">
        <v>255</v>
      </c>
      <c r="L592" s="9" t="s">
        <v>255</v>
      </c>
      <c r="M592" s="9" t="s">
        <v>255</v>
      </c>
      <c r="N592" s="9" t="s">
        <v>255</v>
      </c>
      <c r="O592" s="9" t="s">
        <v>255</v>
      </c>
      <c r="P592" s="9" t="s">
        <v>255</v>
      </c>
      <c r="Q592" s="9" t="s">
        <v>255</v>
      </c>
      <c r="R592" s="9" t="s">
        <v>255</v>
      </c>
      <c r="S592" s="9" t="s">
        <v>255</v>
      </c>
      <c r="T592" s="9" t="s">
        <v>255</v>
      </c>
      <c r="U592" s="9" t="s">
        <v>255</v>
      </c>
      <c r="V592" s="9" t="s">
        <v>255</v>
      </c>
      <c r="W592" s="9" t="s">
        <v>255</v>
      </c>
      <c r="X592" s="9" t="s">
        <v>255</v>
      </c>
      <c r="Y592" s="9" t="s">
        <v>255</v>
      </c>
      <c r="Z592" s="9" t="s">
        <v>255</v>
      </c>
      <c r="AA592" s="9" t="s">
        <v>255</v>
      </c>
      <c r="AB592" s="9" t="s">
        <v>255</v>
      </c>
      <c r="AC592" s="9" t="s">
        <v>255</v>
      </c>
      <c r="AD592" s="9" t="s">
        <v>255</v>
      </c>
      <c r="AE592" s="9" t="s">
        <v>255</v>
      </c>
      <c r="AF592" s="9" t="s">
        <v>255</v>
      </c>
      <c r="AG592" s="9" t="s">
        <v>255</v>
      </c>
      <c r="AH592" s="9" t="s">
        <v>255</v>
      </c>
      <c r="AI592" s="9" t="s">
        <v>255</v>
      </c>
      <c r="AJ592" s="9" t="s">
        <v>255</v>
      </c>
      <c r="AK592" s="9" t="s">
        <v>255</v>
      </c>
      <c r="AL592" s="9" t="s">
        <v>255</v>
      </c>
      <c r="AM592" s="9" t="s">
        <v>255</v>
      </c>
      <c r="AN592" s="9" t="s">
        <v>255</v>
      </c>
      <c r="AO592" s="9" t="s">
        <v>167</v>
      </c>
      <c r="AP592" s="9" t="s">
        <v>255</v>
      </c>
      <c r="AQ592" s="9" t="s">
        <v>255</v>
      </c>
      <c r="AR592" s="9" t="s">
        <v>255</v>
      </c>
    </row>
    <row r="593" spans="1:44" x14ac:dyDescent="0.2">
      <c r="A593" s="9">
        <v>419358</v>
      </c>
      <c r="B593" s="9" t="s">
        <v>2276</v>
      </c>
      <c r="C593" s="9" t="s">
        <v>255</v>
      </c>
      <c r="D593" s="9" t="s">
        <v>255</v>
      </c>
      <c r="E593" s="9" t="s">
        <v>255</v>
      </c>
      <c r="F593" s="9" t="s">
        <v>255</v>
      </c>
      <c r="G593" s="9" t="s">
        <v>255</v>
      </c>
      <c r="H593" s="9" t="s">
        <v>255</v>
      </c>
      <c r="I593" s="9" t="s">
        <v>255</v>
      </c>
      <c r="J593" s="9" t="s">
        <v>255</v>
      </c>
      <c r="K593" s="9" t="s">
        <v>255</v>
      </c>
      <c r="L593" s="9" t="s">
        <v>255</v>
      </c>
      <c r="M593" s="9" t="s">
        <v>255</v>
      </c>
      <c r="N593" s="9" t="s">
        <v>255</v>
      </c>
      <c r="O593" s="9" t="s">
        <v>255</v>
      </c>
      <c r="P593" s="9" t="s">
        <v>255</v>
      </c>
      <c r="Q593" s="9" t="s">
        <v>167</v>
      </c>
      <c r="R593" s="9" t="s">
        <v>255</v>
      </c>
      <c r="S593" s="9" t="s">
        <v>255</v>
      </c>
      <c r="T593" s="9" t="s">
        <v>255</v>
      </c>
      <c r="U593" s="9" t="s">
        <v>255</v>
      </c>
      <c r="V593" s="9" t="s">
        <v>255</v>
      </c>
      <c r="W593" s="9" t="s">
        <v>255</v>
      </c>
      <c r="X593" s="9" t="s">
        <v>255</v>
      </c>
      <c r="Y593" s="9" t="s">
        <v>255</v>
      </c>
      <c r="Z593" s="9" t="s">
        <v>255</v>
      </c>
      <c r="AA593" s="9" t="s">
        <v>255</v>
      </c>
      <c r="AB593" s="9" t="s">
        <v>255</v>
      </c>
      <c r="AC593" s="9" t="s">
        <v>255</v>
      </c>
      <c r="AD593" s="9" t="s">
        <v>255</v>
      </c>
      <c r="AE593" s="9" t="s">
        <v>255</v>
      </c>
      <c r="AF593" s="9" t="s">
        <v>167</v>
      </c>
      <c r="AG593" s="9" t="s">
        <v>255</v>
      </c>
      <c r="AH593" s="9" t="s">
        <v>167</v>
      </c>
      <c r="AI593" s="9" t="s">
        <v>163</v>
      </c>
      <c r="AJ593" s="9" t="s">
        <v>163</v>
      </c>
      <c r="AK593" s="9" t="s">
        <v>165</v>
      </c>
      <c r="AL593" s="9" t="s">
        <v>165</v>
      </c>
      <c r="AM593" s="9" t="s">
        <v>163</v>
      </c>
      <c r="AN593" s="9" t="s">
        <v>163</v>
      </c>
      <c r="AO593" s="9" t="s">
        <v>165</v>
      </c>
      <c r="AP593" s="9" t="s">
        <v>165</v>
      </c>
      <c r="AQ593" s="9" t="s">
        <v>163</v>
      </c>
      <c r="AR593" s="9" t="s">
        <v>163</v>
      </c>
    </row>
    <row r="594" spans="1:44" x14ac:dyDescent="0.2">
      <c r="A594" s="9">
        <v>419366</v>
      </c>
      <c r="B594" s="9" t="s">
        <v>2276</v>
      </c>
      <c r="C594" s="9" t="s">
        <v>255</v>
      </c>
      <c r="D594" s="9" t="s">
        <v>255</v>
      </c>
      <c r="E594" s="9" t="s">
        <v>255</v>
      </c>
      <c r="F594" s="9" t="s">
        <v>255</v>
      </c>
      <c r="G594" s="9" t="s">
        <v>255</v>
      </c>
      <c r="H594" s="9" t="s">
        <v>255</v>
      </c>
      <c r="I594" s="9" t="s">
        <v>255</v>
      </c>
      <c r="J594" s="9" t="s">
        <v>255</v>
      </c>
      <c r="K594" s="9" t="s">
        <v>255</v>
      </c>
      <c r="L594" s="9" t="s">
        <v>255</v>
      </c>
      <c r="M594" s="9" t="s">
        <v>255</v>
      </c>
      <c r="N594" s="9" t="s">
        <v>255</v>
      </c>
      <c r="O594" s="9" t="s">
        <v>255</v>
      </c>
      <c r="P594" s="9" t="s">
        <v>255</v>
      </c>
      <c r="Q594" s="9" t="s">
        <v>255</v>
      </c>
      <c r="R594" s="9" t="s">
        <v>255</v>
      </c>
      <c r="S594" s="9" t="s">
        <v>255</v>
      </c>
      <c r="T594" s="9" t="s">
        <v>255</v>
      </c>
      <c r="U594" s="9" t="s">
        <v>255</v>
      </c>
      <c r="V594" s="9" t="s">
        <v>255</v>
      </c>
      <c r="W594" s="9" t="s">
        <v>255</v>
      </c>
      <c r="X594" s="9" t="s">
        <v>255</v>
      </c>
      <c r="Y594" s="9" t="s">
        <v>255</v>
      </c>
      <c r="Z594" s="9" t="s">
        <v>255</v>
      </c>
      <c r="AA594" s="9" t="s">
        <v>255</v>
      </c>
      <c r="AB594" s="9" t="s">
        <v>255</v>
      </c>
      <c r="AC594" s="9" t="s">
        <v>255</v>
      </c>
      <c r="AD594" s="9" t="s">
        <v>255</v>
      </c>
      <c r="AE594" s="9" t="s">
        <v>165</v>
      </c>
      <c r="AF594" s="9" t="s">
        <v>255</v>
      </c>
      <c r="AG594" s="9" t="s">
        <v>255</v>
      </c>
      <c r="AH594" s="9" t="s">
        <v>255</v>
      </c>
      <c r="AI594" s="9" t="s">
        <v>255</v>
      </c>
      <c r="AJ594" s="9" t="s">
        <v>255</v>
      </c>
      <c r="AK594" s="9" t="s">
        <v>167</v>
      </c>
      <c r="AL594" s="9" t="s">
        <v>255</v>
      </c>
      <c r="AM594" s="9" t="s">
        <v>255</v>
      </c>
      <c r="AN594" s="9" t="s">
        <v>255</v>
      </c>
      <c r="AO594" s="9" t="s">
        <v>255</v>
      </c>
      <c r="AP594" s="9" t="s">
        <v>255</v>
      </c>
      <c r="AQ594" s="9" t="s">
        <v>255</v>
      </c>
      <c r="AR594" s="9" t="s">
        <v>167</v>
      </c>
    </row>
    <row r="595" spans="1:44" x14ac:dyDescent="0.2">
      <c r="A595" s="9">
        <v>419399</v>
      </c>
      <c r="B595" s="9" t="s">
        <v>2276</v>
      </c>
      <c r="C595" s="9" t="s">
        <v>255</v>
      </c>
      <c r="D595" s="9" t="s">
        <v>255</v>
      </c>
      <c r="E595" s="9" t="s">
        <v>255</v>
      </c>
      <c r="F595" s="9" t="s">
        <v>255</v>
      </c>
      <c r="G595" s="9" t="s">
        <v>255</v>
      </c>
      <c r="H595" s="9" t="s">
        <v>255</v>
      </c>
      <c r="I595" s="9" t="s">
        <v>255</v>
      </c>
      <c r="J595" s="9" t="s">
        <v>255</v>
      </c>
      <c r="K595" s="9" t="s">
        <v>255</v>
      </c>
      <c r="L595" s="9" t="s">
        <v>167</v>
      </c>
      <c r="M595" s="9" t="s">
        <v>255</v>
      </c>
      <c r="N595" s="9" t="s">
        <v>255</v>
      </c>
      <c r="O595" s="9" t="s">
        <v>255</v>
      </c>
      <c r="P595" s="9" t="s">
        <v>255</v>
      </c>
      <c r="Q595" s="9" t="s">
        <v>255</v>
      </c>
      <c r="R595" s="9" t="s">
        <v>255</v>
      </c>
      <c r="S595" s="9" t="s">
        <v>255</v>
      </c>
      <c r="T595" s="9" t="s">
        <v>165</v>
      </c>
      <c r="U595" s="9" t="s">
        <v>255</v>
      </c>
      <c r="V595" s="9" t="s">
        <v>255</v>
      </c>
      <c r="W595" s="9" t="s">
        <v>255</v>
      </c>
      <c r="X595" s="9" t="s">
        <v>255</v>
      </c>
      <c r="Y595" s="9" t="s">
        <v>255</v>
      </c>
      <c r="Z595" s="9" t="s">
        <v>255</v>
      </c>
      <c r="AA595" s="9" t="s">
        <v>255</v>
      </c>
      <c r="AB595" s="9" t="s">
        <v>255</v>
      </c>
      <c r="AC595" s="9" t="s">
        <v>255</v>
      </c>
      <c r="AD595" s="9" t="s">
        <v>165</v>
      </c>
      <c r="AE595" s="9" t="s">
        <v>255</v>
      </c>
      <c r="AF595" s="9" t="s">
        <v>163</v>
      </c>
      <c r="AG595" s="9" t="s">
        <v>255</v>
      </c>
      <c r="AH595" s="9" t="s">
        <v>255</v>
      </c>
      <c r="AI595" s="9" t="s">
        <v>163</v>
      </c>
      <c r="AJ595" s="9" t="s">
        <v>163</v>
      </c>
      <c r="AK595" s="9" t="s">
        <v>163</v>
      </c>
      <c r="AL595" s="9" t="s">
        <v>163</v>
      </c>
      <c r="AM595" s="9" t="s">
        <v>163</v>
      </c>
      <c r="AN595" s="9" t="s">
        <v>163</v>
      </c>
      <c r="AO595" s="9" t="s">
        <v>163</v>
      </c>
      <c r="AP595" s="9" t="s">
        <v>163</v>
      </c>
      <c r="AQ595" s="9" t="s">
        <v>163</v>
      </c>
      <c r="AR595" s="9" t="s">
        <v>163</v>
      </c>
    </row>
    <row r="596" spans="1:44" x14ac:dyDescent="0.2">
      <c r="A596" s="9">
        <v>419413</v>
      </c>
      <c r="B596" s="9" t="s">
        <v>2276</v>
      </c>
      <c r="C596" s="9" t="s">
        <v>255</v>
      </c>
      <c r="D596" s="9" t="s">
        <v>255</v>
      </c>
      <c r="E596" s="9" t="s">
        <v>255</v>
      </c>
      <c r="F596" s="9" t="s">
        <v>255</v>
      </c>
      <c r="G596" s="9" t="s">
        <v>255</v>
      </c>
      <c r="H596" s="9" t="s">
        <v>255</v>
      </c>
      <c r="I596" s="9" t="s">
        <v>255</v>
      </c>
      <c r="J596" s="9" t="s">
        <v>255</v>
      </c>
      <c r="K596" s="9" t="s">
        <v>255</v>
      </c>
      <c r="L596" s="9" t="s">
        <v>163</v>
      </c>
      <c r="M596" s="9" t="s">
        <v>255</v>
      </c>
      <c r="N596" s="9" t="s">
        <v>255</v>
      </c>
      <c r="O596" s="9" t="s">
        <v>255</v>
      </c>
      <c r="P596" s="9" t="s">
        <v>255</v>
      </c>
      <c r="Q596" s="9" t="s">
        <v>255</v>
      </c>
      <c r="R596" s="9" t="s">
        <v>255</v>
      </c>
      <c r="S596" s="9" t="s">
        <v>255</v>
      </c>
      <c r="T596" s="9" t="s">
        <v>255</v>
      </c>
      <c r="U596" s="9" t="s">
        <v>255</v>
      </c>
      <c r="V596" s="9" t="s">
        <v>255</v>
      </c>
      <c r="W596" s="9" t="s">
        <v>255</v>
      </c>
      <c r="X596" s="9" t="s">
        <v>255</v>
      </c>
      <c r="Y596" s="9" t="s">
        <v>255</v>
      </c>
      <c r="Z596" s="9" t="s">
        <v>255</v>
      </c>
      <c r="AA596" s="9" t="s">
        <v>255</v>
      </c>
      <c r="AB596" s="9" t="s">
        <v>255</v>
      </c>
      <c r="AC596" s="9" t="s">
        <v>255</v>
      </c>
      <c r="AD596" s="9" t="s">
        <v>255</v>
      </c>
      <c r="AE596" s="9" t="s">
        <v>163</v>
      </c>
      <c r="AF596" s="9" t="s">
        <v>255</v>
      </c>
      <c r="AG596" s="9" t="s">
        <v>255</v>
      </c>
      <c r="AH596" s="9" t="s">
        <v>165</v>
      </c>
      <c r="AI596" s="9" t="s">
        <v>163</v>
      </c>
      <c r="AJ596" s="9" t="s">
        <v>163</v>
      </c>
      <c r="AK596" s="9" t="s">
        <v>163</v>
      </c>
      <c r="AL596" s="9" t="s">
        <v>165</v>
      </c>
      <c r="AM596" s="9" t="s">
        <v>255</v>
      </c>
      <c r="AN596" s="9" t="s">
        <v>163</v>
      </c>
      <c r="AO596" s="9" t="s">
        <v>165</v>
      </c>
      <c r="AP596" s="9" t="s">
        <v>165</v>
      </c>
      <c r="AQ596" s="9" t="s">
        <v>163</v>
      </c>
      <c r="AR596" s="9" t="s">
        <v>163</v>
      </c>
    </row>
    <row r="597" spans="1:44" x14ac:dyDescent="0.2">
      <c r="A597" s="9">
        <v>419791</v>
      </c>
      <c r="B597" s="9" t="s">
        <v>2276</v>
      </c>
      <c r="C597" s="9" t="s">
        <v>255</v>
      </c>
      <c r="D597" s="9" t="s">
        <v>255</v>
      </c>
      <c r="E597" s="9" t="s">
        <v>255</v>
      </c>
      <c r="F597" s="9" t="s">
        <v>255</v>
      </c>
      <c r="G597" s="9" t="s">
        <v>255</v>
      </c>
      <c r="H597" s="9" t="s">
        <v>255</v>
      </c>
      <c r="I597" s="9" t="s">
        <v>255</v>
      </c>
      <c r="J597" s="9" t="s">
        <v>255</v>
      </c>
      <c r="K597" s="9" t="s">
        <v>255</v>
      </c>
      <c r="L597" s="9" t="s">
        <v>255</v>
      </c>
      <c r="M597" s="9" t="s">
        <v>255</v>
      </c>
      <c r="N597" s="9" t="s">
        <v>255</v>
      </c>
      <c r="O597" s="9" t="s">
        <v>255</v>
      </c>
      <c r="P597" s="9" t="s">
        <v>255</v>
      </c>
      <c r="Q597" s="9" t="s">
        <v>255</v>
      </c>
      <c r="R597" s="9" t="s">
        <v>255</v>
      </c>
      <c r="S597" s="9" t="s">
        <v>255</v>
      </c>
      <c r="T597" s="9" t="s">
        <v>255</v>
      </c>
      <c r="U597" s="9" t="s">
        <v>255</v>
      </c>
      <c r="V597" s="9" t="s">
        <v>255</v>
      </c>
      <c r="W597" s="9" t="s">
        <v>255</v>
      </c>
      <c r="X597" s="9" t="s">
        <v>255</v>
      </c>
      <c r="Y597" s="9" t="s">
        <v>255</v>
      </c>
      <c r="Z597" s="9" t="s">
        <v>255</v>
      </c>
      <c r="AA597" s="9" t="s">
        <v>255</v>
      </c>
      <c r="AB597" s="9" t="s">
        <v>255</v>
      </c>
      <c r="AC597" s="9" t="s">
        <v>255</v>
      </c>
      <c r="AD597" s="9" t="s">
        <v>255</v>
      </c>
      <c r="AE597" s="9" t="s">
        <v>255</v>
      </c>
      <c r="AF597" s="9" t="s">
        <v>255</v>
      </c>
      <c r="AG597" s="9" t="s">
        <v>167</v>
      </c>
      <c r="AH597" s="9" t="s">
        <v>255</v>
      </c>
      <c r="AI597" s="9" t="s">
        <v>165</v>
      </c>
      <c r="AJ597" s="9" t="s">
        <v>167</v>
      </c>
      <c r="AK597" s="9" t="s">
        <v>163</v>
      </c>
      <c r="AL597" s="9" t="s">
        <v>165</v>
      </c>
      <c r="AM597" s="9" t="s">
        <v>165</v>
      </c>
      <c r="AN597" s="9" t="s">
        <v>165</v>
      </c>
      <c r="AO597" s="9" t="s">
        <v>165</v>
      </c>
      <c r="AP597" s="9" t="s">
        <v>163</v>
      </c>
      <c r="AQ597" s="9" t="s">
        <v>163</v>
      </c>
      <c r="AR597" s="9" t="s">
        <v>163</v>
      </c>
    </row>
    <row r="598" spans="1:44" x14ac:dyDescent="0.2">
      <c r="A598" s="9">
        <v>419918</v>
      </c>
      <c r="B598" s="9" t="s">
        <v>2276</v>
      </c>
      <c r="C598" s="9" t="s">
        <v>255</v>
      </c>
      <c r="D598" s="9" t="s">
        <v>255</v>
      </c>
      <c r="E598" s="9" t="s">
        <v>255</v>
      </c>
      <c r="F598" s="9" t="s">
        <v>255</v>
      </c>
      <c r="G598" s="9" t="s">
        <v>255</v>
      </c>
      <c r="H598" s="9" t="s">
        <v>255</v>
      </c>
      <c r="I598" s="9" t="s">
        <v>255</v>
      </c>
      <c r="J598" s="9" t="s">
        <v>255</v>
      </c>
      <c r="K598" s="9" t="s">
        <v>255</v>
      </c>
      <c r="L598" s="9" t="s">
        <v>255</v>
      </c>
      <c r="M598" s="9" t="s">
        <v>255</v>
      </c>
      <c r="N598" s="9" t="s">
        <v>255</v>
      </c>
      <c r="O598" s="9" t="s">
        <v>255</v>
      </c>
      <c r="P598" s="9" t="s">
        <v>255</v>
      </c>
      <c r="Q598" s="9" t="s">
        <v>255</v>
      </c>
      <c r="R598" s="9" t="s">
        <v>255</v>
      </c>
      <c r="S598" s="9" t="s">
        <v>255</v>
      </c>
      <c r="T598" s="9" t="s">
        <v>255</v>
      </c>
      <c r="U598" s="9" t="s">
        <v>255</v>
      </c>
      <c r="V598" s="9" t="s">
        <v>255</v>
      </c>
      <c r="W598" s="9" t="s">
        <v>255</v>
      </c>
      <c r="X598" s="9" t="s">
        <v>255</v>
      </c>
      <c r="Y598" s="9" t="s">
        <v>255</v>
      </c>
      <c r="Z598" s="9" t="s">
        <v>255</v>
      </c>
      <c r="AA598" s="9" t="s">
        <v>255</v>
      </c>
      <c r="AB598" s="9" t="s">
        <v>255</v>
      </c>
      <c r="AC598" s="9" t="s">
        <v>255</v>
      </c>
      <c r="AD598" s="9" t="s">
        <v>255</v>
      </c>
      <c r="AE598" s="9" t="s">
        <v>255</v>
      </c>
      <c r="AF598" s="9" t="s">
        <v>255</v>
      </c>
      <c r="AG598" s="9" t="s">
        <v>255</v>
      </c>
      <c r="AH598" s="9" t="s">
        <v>255</v>
      </c>
      <c r="AI598" s="9" t="s">
        <v>255</v>
      </c>
      <c r="AJ598" s="9" t="s">
        <v>167</v>
      </c>
      <c r="AK598" s="9" t="s">
        <v>255</v>
      </c>
      <c r="AL598" s="9" t="s">
        <v>255</v>
      </c>
      <c r="AM598" s="9" t="s">
        <v>167</v>
      </c>
      <c r="AN598" s="9" t="s">
        <v>255</v>
      </c>
      <c r="AO598" s="9" t="s">
        <v>165</v>
      </c>
      <c r="AP598" s="9" t="s">
        <v>255</v>
      </c>
      <c r="AQ598" s="9" t="s">
        <v>165</v>
      </c>
      <c r="AR598" s="9" t="s">
        <v>255</v>
      </c>
    </row>
    <row r="599" spans="1:44" x14ac:dyDescent="0.2">
      <c r="A599" s="9">
        <v>419969</v>
      </c>
      <c r="B599" s="9" t="s">
        <v>2276</v>
      </c>
      <c r="C599" s="9" t="s">
        <v>255</v>
      </c>
      <c r="D599" s="9" t="s">
        <v>255</v>
      </c>
      <c r="E599" s="9" t="s">
        <v>255</v>
      </c>
      <c r="F599" s="9" t="s">
        <v>255</v>
      </c>
      <c r="G599" s="9" t="s">
        <v>255</v>
      </c>
      <c r="H599" s="9" t="s">
        <v>255</v>
      </c>
      <c r="I599" s="9" t="s">
        <v>255</v>
      </c>
      <c r="J599" s="9" t="s">
        <v>255</v>
      </c>
      <c r="K599" s="9" t="s">
        <v>255</v>
      </c>
      <c r="L599" s="9" t="s">
        <v>255</v>
      </c>
      <c r="M599" s="9" t="s">
        <v>255</v>
      </c>
      <c r="N599" s="9" t="s">
        <v>255</v>
      </c>
      <c r="O599" s="9" t="s">
        <v>255</v>
      </c>
      <c r="P599" s="9" t="s">
        <v>255</v>
      </c>
      <c r="Q599" s="9" t="s">
        <v>163</v>
      </c>
      <c r="R599" s="9" t="s">
        <v>255</v>
      </c>
      <c r="S599" s="9" t="s">
        <v>255</v>
      </c>
      <c r="T599" s="9" t="s">
        <v>255</v>
      </c>
      <c r="U599" s="9" t="s">
        <v>255</v>
      </c>
      <c r="V599" s="9" t="s">
        <v>255</v>
      </c>
      <c r="W599" s="9" t="s">
        <v>255</v>
      </c>
      <c r="X599" s="9" t="s">
        <v>255</v>
      </c>
      <c r="Y599" s="9" t="s">
        <v>255</v>
      </c>
      <c r="Z599" s="9" t="s">
        <v>255</v>
      </c>
      <c r="AA599" s="9" t="s">
        <v>255</v>
      </c>
      <c r="AB599" s="9" t="s">
        <v>255</v>
      </c>
      <c r="AC599" s="9" t="s">
        <v>255</v>
      </c>
      <c r="AD599" s="9" t="s">
        <v>255</v>
      </c>
      <c r="AE599" s="9" t="s">
        <v>255</v>
      </c>
      <c r="AF599" s="9" t="s">
        <v>255</v>
      </c>
      <c r="AG599" s="9" t="s">
        <v>255</v>
      </c>
      <c r="AH599" s="9" t="s">
        <v>255</v>
      </c>
      <c r="AI599" s="9" t="s">
        <v>255</v>
      </c>
      <c r="AJ599" s="9" t="s">
        <v>255</v>
      </c>
      <c r="AK599" s="9" t="s">
        <v>255</v>
      </c>
      <c r="AL599" s="9" t="s">
        <v>255</v>
      </c>
      <c r="AM599" s="9" t="s">
        <v>255</v>
      </c>
      <c r="AN599" s="9" t="s">
        <v>255</v>
      </c>
      <c r="AO599" s="9" t="s">
        <v>255</v>
      </c>
      <c r="AP599" s="9" t="s">
        <v>255</v>
      </c>
      <c r="AQ599" s="9" t="s">
        <v>255</v>
      </c>
      <c r="AR599" s="9" t="s">
        <v>165</v>
      </c>
    </row>
    <row r="600" spans="1:44" x14ac:dyDescent="0.2">
      <c r="A600" s="9">
        <v>420017</v>
      </c>
      <c r="B600" s="9" t="s">
        <v>2276</v>
      </c>
      <c r="C600" s="9" t="s">
        <v>255</v>
      </c>
      <c r="D600" s="9" t="s">
        <v>255</v>
      </c>
      <c r="E600" s="9" t="s">
        <v>255</v>
      </c>
      <c r="F600" s="9" t="s">
        <v>255</v>
      </c>
      <c r="G600" s="9" t="s">
        <v>255</v>
      </c>
      <c r="H600" s="9" t="s">
        <v>255</v>
      </c>
      <c r="I600" s="9" t="s">
        <v>255</v>
      </c>
      <c r="J600" s="9" t="s">
        <v>255</v>
      </c>
      <c r="K600" s="9" t="s">
        <v>255</v>
      </c>
      <c r="L600" s="9" t="s">
        <v>255</v>
      </c>
      <c r="M600" s="9" t="s">
        <v>255</v>
      </c>
      <c r="N600" s="9" t="s">
        <v>255</v>
      </c>
      <c r="O600" s="9" t="s">
        <v>255</v>
      </c>
      <c r="P600" s="9" t="s">
        <v>255</v>
      </c>
      <c r="Q600" s="9" t="s">
        <v>255</v>
      </c>
      <c r="R600" s="9" t="s">
        <v>255</v>
      </c>
      <c r="S600" s="9" t="s">
        <v>255</v>
      </c>
      <c r="T600" s="9" t="s">
        <v>255</v>
      </c>
      <c r="U600" s="9" t="s">
        <v>255</v>
      </c>
      <c r="V600" s="9" t="s">
        <v>255</v>
      </c>
      <c r="W600" s="9" t="s">
        <v>255</v>
      </c>
      <c r="X600" s="9" t="s">
        <v>255</v>
      </c>
      <c r="Y600" s="9" t="s">
        <v>255</v>
      </c>
      <c r="Z600" s="9" t="s">
        <v>255</v>
      </c>
      <c r="AA600" s="9" t="s">
        <v>255</v>
      </c>
      <c r="AB600" s="9" t="s">
        <v>255</v>
      </c>
      <c r="AC600" s="9" t="s">
        <v>255</v>
      </c>
      <c r="AD600" s="9" t="s">
        <v>255</v>
      </c>
      <c r="AE600" s="9" t="s">
        <v>167</v>
      </c>
      <c r="AF600" s="9" t="s">
        <v>255</v>
      </c>
      <c r="AG600" s="9" t="s">
        <v>255</v>
      </c>
      <c r="AH600" s="9" t="s">
        <v>255</v>
      </c>
      <c r="AI600" s="9" t="s">
        <v>255</v>
      </c>
      <c r="AJ600" s="9" t="s">
        <v>255</v>
      </c>
      <c r="AK600" s="9" t="s">
        <v>255</v>
      </c>
      <c r="AL600" s="9" t="s">
        <v>255</v>
      </c>
      <c r="AM600" s="9" t="s">
        <v>167</v>
      </c>
      <c r="AN600" s="9" t="s">
        <v>255</v>
      </c>
      <c r="AO600" s="9" t="s">
        <v>255</v>
      </c>
      <c r="AP600" s="9" t="s">
        <v>255</v>
      </c>
      <c r="AQ600" s="9" t="s">
        <v>255</v>
      </c>
      <c r="AR600" s="9" t="s">
        <v>167</v>
      </c>
    </row>
    <row r="601" spans="1:44" x14ac:dyDescent="0.2">
      <c r="A601" s="9">
        <v>420043</v>
      </c>
      <c r="B601" s="9" t="s">
        <v>2276</v>
      </c>
      <c r="C601" s="9" t="s">
        <v>255</v>
      </c>
      <c r="D601" s="9" t="s">
        <v>255</v>
      </c>
      <c r="E601" s="9" t="s">
        <v>255</v>
      </c>
      <c r="F601" s="9" t="s">
        <v>255</v>
      </c>
      <c r="G601" s="9" t="s">
        <v>255</v>
      </c>
      <c r="H601" s="9" t="s">
        <v>255</v>
      </c>
      <c r="I601" s="9" t="s">
        <v>255</v>
      </c>
      <c r="J601" s="9" t="s">
        <v>255</v>
      </c>
      <c r="K601" s="9" t="s">
        <v>255</v>
      </c>
      <c r="L601" s="9" t="s">
        <v>255</v>
      </c>
      <c r="M601" s="9" t="s">
        <v>255</v>
      </c>
      <c r="N601" s="9" t="s">
        <v>255</v>
      </c>
      <c r="O601" s="9" t="s">
        <v>255</v>
      </c>
      <c r="P601" s="9" t="s">
        <v>255</v>
      </c>
      <c r="Q601" s="9" t="s">
        <v>255</v>
      </c>
      <c r="R601" s="9" t="s">
        <v>255</v>
      </c>
      <c r="S601" s="9" t="s">
        <v>255</v>
      </c>
      <c r="T601" s="9" t="s">
        <v>255</v>
      </c>
      <c r="U601" s="9" t="s">
        <v>255</v>
      </c>
      <c r="V601" s="9" t="s">
        <v>255</v>
      </c>
      <c r="W601" s="9" t="s">
        <v>255</v>
      </c>
      <c r="X601" s="9" t="s">
        <v>255</v>
      </c>
      <c r="Y601" s="9" t="s">
        <v>255</v>
      </c>
      <c r="Z601" s="9" t="s">
        <v>255</v>
      </c>
      <c r="AA601" s="9" t="s">
        <v>255</v>
      </c>
      <c r="AB601" s="9" t="s">
        <v>255</v>
      </c>
      <c r="AC601" s="9" t="s">
        <v>255</v>
      </c>
      <c r="AD601" s="9" t="s">
        <v>255</v>
      </c>
      <c r="AE601" s="9" t="s">
        <v>255</v>
      </c>
      <c r="AF601" s="9" t="s">
        <v>255</v>
      </c>
      <c r="AG601" s="9" t="s">
        <v>255</v>
      </c>
      <c r="AH601" s="9" t="s">
        <v>255</v>
      </c>
      <c r="AI601" s="9" t="s">
        <v>255</v>
      </c>
      <c r="AJ601" s="9" t="s">
        <v>167</v>
      </c>
      <c r="AK601" s="9" t="s">
        <v>255</v>
      </c>
      <c r="AL601" s="9" t="s">
        <v>255</v>
      </c>
      <c r="AM601" s="9" t="s">
        <v>255</v>
      </c>
      <c r="AN601" s="9" t="s">
        <v>255</v>
      </c>
      <c r="AO601" s="9" t="s">
        <v>165</v>
      </c>
      <c r="AP601" s="9" t="s">
        <v>255</v>
      </c>
      <c r="AQ601" s="9" t="s">
        <v>165</v>
      </c>
      <c r="AR601" s="9" t="s">
        <v>255</v>
      </c>
    </row>
    <row r="602" spans="1:44" x14ac:dyDescent="0.2">
      <c r="A602" s="9">
        <v>420085</v>
      </c>
      <c r="B602" s="9" t="s">
        <v>2276</v>
      </c>
      <c r="C602" s="9" t="s">
        <v>255</v>
      </c>
      <c r="D602" s="9" t="s">
        <v>255</v>
      </c>
      <c r="E602" s="9" t="s">
        <v>255</v>
      </c>
      <c r="F602" s="9" t="s">
        <v>255</v>
      </c>
      <c r="G602" s="9" t="s">
        <v>255</v>
      </c>
      <c r="H602" s="9" t="s">
        <v>255</v>
      </c>
      <c r="I602" s="9" t="s">
        <v>255</v>
      </c>
      <c r="J602" s="9" t="s">
        <v>255</v>
      </c>
      <c r="K602" s="9" t="s">
        <v>255</v>
      </c>
      <c r="L602" s="9" t="s">
        <v>167</v>
      </c>
      <c r="M602" s="9" t="s">
        <v>255</v>
      </c>
      <c r="N602" s="9" t="s">
        <v>255</v>
      </c>
      <c r="O602" s="9" t="s">
        <v>255</v>
      </c>
      <c r="P602" s="9" t="s">
        <v>255</v>
      </c>
      <c r="Q602" s="9" t="s">
        <v>255</v>
      </c>
      <c r="R602" s="9" t="s">
        <v>255</v>
      </c>
      <c r="S602" s="9" t="s">
        <v>255</v>
      </c>
      <c r="T602" s="9" t="s">
        <v>255</v>
      </c>
      <c r="U602" s="9" t="s">
        <v>255</v>
      </c>
      <c r="V602" s="9" t="s">
        <v>255</v>
      </c>
      <c r="W602" s="9" t="s">
        <v>255</v>
      </c>
      <c r="X602" s="9" t="s">
        <v>255</v>
      </c>
      <c r="Y602" s="9" t="s">
        <v>255</v>
      </c>
      <c r="Z602" s="9" t="s">
        <v>255</v>
      </c>
      <c r="AA602" s="9" t="s">
        <v>255</v>
      </c>
      <c r="AB602" s="9" t="s">
        <v>255</v>
      </c>
      <c r="AC602" s="9" t="s">
        <v>255</v>
      </c>
      <c r="AD602" s="9" t="s">
        <v>167</v>
      </c>
      <c r="AE602" s="9" t="s">
        <v>255</v>
      </c>
      <c r="AF602" s="9" t="s">
        <v>255</v>
      </c>
      <c r="AG602" s="9" t="s">
        <v>255</v>
      </c>
      <c r="AH602" s="9" t="s">
        <v>167</v>
      </c>
      <c r="AI602" s="9" t="s">
        <v>165</v>
      </c>
      <c r="AJ602" s="9" t="s">
        <v>165</v>
      </c>
      <c r="AK602" s="9" t="s">
        <v>163</v>
      </c>
      <c r="AL602" s="9" t="s">
        <v>163</v>
      </c>
      <c r="AM602" s="9" t="s">
        <v>163</v>
      </c>
      <c r="AN602" s="9" t="s">
        <v>163</v>
      </c>
      <c r="AO602" s="9" t="s">
        <v>163</v>
      </c>
      <c r="AP602" s="9" t="s">
        <v>163</v>
      </c>
      <c r="AQ602" s="9" t="s">
        <v>163</v>
      </c>
      <c r="AR602" s="9" t="s">
        <v>163</v>
      </c>
    </row>
    <row r="603" spans="1:44" x14ac:dyDescent="0.2">
      <c r="A603" s="9">
        <v>420102</v>
      </c>
      <c r="B603" s="9" t="s">
        <v>2276</v>
      </c>
      <c r="C603" s="9" t="s">
        <v>255</v>
      </c>
      <c r="D603" s="9" t="s">
        <v>255</v>
      </c>
      <c r="E603" s="9" t="s">
        <v>255</v>
      </c>
      <c r="F603" s="9" t="s">
        <v>255</v>
      </c>
      <c r="G603" s="9" t="s">
        <v>255</v>
      </c>
      <c r="H603" s="9" t="s">
        <v>255</v>
      </c>
      <c r="I603" s="9" t="s">
        <v>255</v>
      </c>
      <c r="J603" s="9" t="s">
        <v>255</v>
      </c>
      <c r="K603" s="9" t="s">
        <v>255</v>
      </c>
      <c r="L603" s="9" t="s">
        <v>255</v>
      </c>
      <c r="M603" s="9" t="s">
        <v>255</v>
      </c>
      <c r="N603" s="9" t="s">
        <v>255</v>
      </c>
      <c r="O603" s="9" t="s">
        <v>255</v>
      </c>
      <c r="P603" s="9" t="s">
        <v>255</v>
      </c>
      <c r="Q603" s="9" t="s">
        <v>255</v>
      </c>
      <c r="R603" s="9" t="s">
        <v>255</v>
      </c>
      <c r="S603" s="9" t="s">
        <v>255</v>
      </c>
      <c r="T603" s="9" t="s">
        <v>255</v>
      </c>
      <c r="U603" s="9" t="s">
        <v>255</v>
      </c>
      <c r="V603" s="9" t="s">
        <v>255</v>
      </c>
      <c r="W603" s="9" t="s">
        <v>255</v>
      </c>
      <c r="X603" s="9" t="s">
        <v>255</v>
      </c>
      <c r="Y603" s="9" t="s">
        <v>255</v>
      </c>
      <c r="Z603" s="9" t="s">
        <v>255</v>
      </c>
      <c r="AA603" s="9" t="s">
        <v>167</v>
      </c>
      <c r="AB603" s="9" t="s">
        <v>255</v>
      </c>
      <c r="AC603" s="9" t="s">
        <v>255</v>
      </c>
      <c r="AD603" s="9" t="s">
        <v>255</v>
      </c>
      <c r="AE603" s="9" t="s">
        <v>255</v>
      </c>
      <c r="AF603" s="9" t="s">
        <v>167</v>
      </c>
      <c r="AG603" s="9" t="s">
        <v>255</v>
      </c>
      <c r="AH603" s="9" t="s">
        <v>167</v>
      </c>
      <c r="AI603" s="9" t="s">
        <v>255</v>
      </c>
      <c r="AJ603" s="9" t="s">
        <v>165</v>
      </c>
      <c r="AK603" s="9" t="s">
        <v>165</v>
      </c>
      <c r="AL603" s="9" t="s">
        <v>255</v>
      </c>
      <c r="AM603" s="9" t="s">
        <v>167</v>
      </c>
      <c r="AN603" s="9" t="s">
        <v>165</v>
      </c>
      <c r="AO603" s="9" t="s">
        <v>165</v>
      </c>
      <c r="AP603" s="9" t="s">
        <v>165</v>
      </c>
      <c r="AQ603" s="9" t="s">
        <v>165</v>
      </c>
      <c r="AR603" s="9" t="s">
        <v>163</v>
      </c>
    </row>
    <row r="604" spans="1:44" x14ac:dyDescent="0.2">
      <c r="A604" s="9">
        <v>420119</v>
      </c>
      <c r="B604" s="9" t="s">
        <v>2276</v>
      </c>
      <c r="C604" s="9" t="s">
        <v>255</v>
      </c>
      <c r="D604" s="9" t="s">
        <v>255</v>
      </c>
      <c r="E604" s="9" t="s">
        <v>255</v>
      </c>
      <c r="F604" s="9" t="s">
        <v>255</v>
      </c>
      <c r="G604" s="9" t="s">
        <v>255</v>
      </c>
      <c r="H604" s="9" t="s">
        <v>255</v>
      </c>
      <c r="I604" s="9" t="s">
        <v>255</v>
      </c>
      <c r="J604" s="9" t="s">
        <v>255</v>
      </c>
      <c r="K604" s="9" t="s">
        <v>255</v>
      </c>
      <c r="L604" s="9" t="s">
        <v>255</v>
      </c>
      <c r="M604" s="9" t="s">
        <v>255</v>
      </c>
      <c r="N604" s="9" t="s">
        <v>255</v>
      </c>
      <c r="O604" s="9" t="s">
        <v>255</v>
      </c>
      <c r="P604" s="9" t="s">
        <v>255</v>
      </c>
      <c r="Q604" s="9" t="s">
        <v>255</v>
      </c>
      <c r="R604" s="9" t="s">
        <v>255</v>
      </c>
      <c r="S604" s="9" t="s">
        <v>255</v>
      </c>
      <c r="T604" s="9" t="s">
        <v>255</v>
      </c>
      <c r="U604" s="9" t="s">
        <v>255</v>
      </c>
      <c r="V604" s="9" t="s">
        <v>255</v>
      </c>
      <c r="W604" s="9" t="s">
        <v>255</v>
      </c>
      <c r="X604" s="9" t="s">
        <v>255</v>
      </c>
      <c r="Y604" s="9" t="s">
        <v>255</v>
      </c>
      <c r="Z604" s="9" t="s">
        <v>255</v>
      </c>
      <c r="AA604" s="9" t="s">
        <v>255</v>
      </c>
      <c r="AB604" s="9" t="s">
        <v>255</v>
      </c>
      <c r="AC604" s="9" t="s">
        <v>255</v>
      </c>
      <c r="AD604" s="9" t="s">
        <v>255</v>
      </c>
      <c r="AE604" s="9" t="s">
        <v>255</v>
      </c>
      <c r="AF604" s="9" t="s">
        <v>255</v>
      </c>
      <c r="AG604" s="9" t="s">
        <v>255</v>
      </c>
      <c r="AH604" s="9" t="s">
        <v>255</v>
      </c>
      <c r="AI604" s="9" t="s">
        <v>255</v>
      </c>
      <c r="AJ604" s="9" t="s">
        <v>255</v>
      </c>
      <c r="AK604" s="9" t="s">
        <v>255</v>
      </c>
      <c r="AL604" s="9" t="s">
        <v>255</v>
      </c>
      <c r="AM604" s="9" t="s">
        <v>167</v>
      </c>
      <c r="AN604" s="9" t="s">
        <v>255</v>
      </c>
      <c r="AO604" s="9" t="s">
        <v>255</v>
      </c>
      <c r="AP604" s="9" t="s">
        <v>255</v>
      </c>
      <c r="AQ604" s="9" t="s">
        <v>255</v>
      </c>
      <c r="AR604" s="9" t="s">
        <v>255</v>
      </c>
    </row>
    <row r="605" spans="1:44" x14ac:dyDescent="0.2">
      <c r="A605" s="9">
        <v>420125</v>
      </c>
      <c r="B605" s="9" t="s">
        <v>2276</v>
      </c>
      <c r="C605" s="9" t="s">
        <v>255</v>
      </c>
      <c r="D605" s="9" t="s">
        <v>255</v>
      </c>
      <c r="E605" s="9" t="s">
        <v>255</v>
      </c>
      <c r="F605" s="9" t="s">
        <v>255</v>
      </c>
      <c r="G605" s="9" t="s">
        <v>255</v>
      </c>
      <c r="H605" s="9" t="s">
        <v>255</v>
      </c>
      <c r="I605" s="9" t="s">
        <v>255</v>
      </c>
      <c r="J605" s="9" t="s">
        <v>255</v>
      </c>
      <c r="K605" s="9" t="s">
        <v>167</v>
      </c>
      <c r="L605" s="9" t="s">
        <v>255</v>
      </c>
      <c r="M605" s="9" t="s">
        <v>255</v>
      </c>
      <c r="N605" s="9" t="s">
        <v>255</v>
      </c>
      <c r="O605" s="9" t="s">
        <v>255</v>
      </c>
      <c r="P605" s="9" t="s">
        <v>255</v>
      </c>
      <c r="Q605" s="9" t="s">
        <v>255</v>
      </c>
      <c r="R605" s="9" t="s">
        <v>255</v>
      </c>
      <c r="S605" s="9" t="s">
        <v>255</v>
      </c>
      <c r="T605" s="9" t="s">
        <v>255</v>
      </c>
      <c r="U605" s="9" t="s">
        <v>255</v>
      </c>
      <c r="V605" s="9" t="s">
        <v>255</v>
      </c>
      <c r="W605" s="9" t="s">
        <v>255</v>
      </c>
      <c r="X605" s="9" t="s">
        <v>255</v>
      </c>
      <c r="Y605" s="9" t="s">
        <v>255</v>
      </c>
      <c r="Z605" s="9" t="s">
        <v>255</v>
      </c>
      <c r="AA605" s="9" t="s">
        <v>167</v>
      </c>
      <c r="AB605" s="9" t="s">
        <v>255</v>
      </c>
      <c r="AC605" s="9" t="s">
        <v>255</v>
      </c>
      <c r="AD605" s="9" t="s">
        <v>167</v>
      </c>
      <c r="AE605" s="9" t="s">
        <v>255</v>
      </c>
      <c r="AF605" s="9" t="s">
        <v>163</v>
      </c>
      <c r="AG605" s="9" t="s">
        <v>255</v>
      </c>
      <c r="AH605" s="9" t="s">
        <v>255</v>
      </c>
      <c r="AI605" s="9" t="s">
        <v>165</v>
      </c>
      <c r="AJ605" s="9" t="s">
        <v>163</v>
      </c>
      <c r="AK605" s="9" t="s">
        <v>255</v>
      </c>
      <c r="AL605" s="9" t="s">
        <v>255</v>
      </c>
      <c r="AM605" s="9" t="s">
        <v>163</v>
      </c>
      <c r="AN605" s="9" t="s">
        <v>163</v>
      </c>
      <c r="AO605" s="9" t="s">
        <v>165</v>
      </c>
      <c r="AP605" s="9" t="s">
        <v>165</v>
      </c>
      <c r="AQ605" s="9" t="s">
        <v>165</v>
      </c>
      <c r="AR605" s="9" t="s">
        <v>255</v>
      </c>
    </row>
    <row r="606" spans="1:44" x14ac:dyDescent="0.2">
      <c r="A606" s="9">
        <v>420175</v>
      </c>
      <c r="B606" s="9" t="s">
        <v>2276</v>
      </c>
      <c r="C606" s="9" t="s">
        <v>255</v>
      </c>
      <c r="D606" s="9" t="s">
        <v>255</v>
      </c>
      <c r="E606" s="9" t="s">
        <v>255</v>
      </c>
      <c r="F606" s="9" t="s">
        <v>255</v>
      </c>
      <c r="G606" s="9" t="s">
        <v>255</v>
      </c>
      <c r="H606" s="9" t="s">
        <v>255</v>
      </c>
      <c r="I606" s="9" t="s">
        <v>255</v>
      </c>
      <c r="J606" s="9" t="s">
        <v>255</v>
      </c>
      <c r="K606" s="9" t="s">
        <v>255</v>
      </c>
      <c r="L606" s="9" t="s">
        <v>255</v>
      </c>
      <c r="M606" s="9" t="s">
        <v>255</v>
      </c>
      <c r="N606" s="9" t="s">
        <v>255</v>
      </c>
      <c r="O606" s="9" t="s">
        <v>255</v>
      </c>
      <c r="P606" s="9" t="s">
        <v>255</v>
      </c>
      <c r="Q606" s="9" t="s">
        <v>255</v>
      </c>
      <c r="R606" s="9" t="s">
        <v>255</v>
      </c>
      <c r="S606" s="9" t="s">
        <v>255</v>
      </c>
      <c r="T606" s="9" t="s">
        <v>255</v>
      </c>
      <c r="U606" s="9" t="s">
        <v>255</v>
      </c>
      <c r="V606" s="9" t="s">
        <v>255</v>
      </c>
      <c r="W606" s="9" t="s">
        <v>255</v>
      </c>
      <c r="X606" s="9" t="s">
        <v>255</v>
      </c>
      <c r="Y606" s="9" t="s">
        <v>255</v>
      </c>
      <c r="Z606" s="9" t="s">
        <v>255</v>
      </c>
      <c r="AA606" s="9" t="s">
        <v>255</v>
      </c>
      <c r="AB606" s="9" t="s">
        <v>167</v>
      </c>
      <c r="AC606" s="9" t="s">
        <v>255</v>
      </c>
      <c r="AD606" s="9" t="s">
        <v>255</v>
      </c>
      <c r="AE606" s="9" t="s">
        <v>255</v>
      </c>
      <c r="AF606" s="9" t="s">
        <v>167</v>
      </c>
      <c r="AG606" s="9" t="s">
        <v>255</v>
      </c>
      <c r="AH606" s="9" t="s">
        <v>255</v>
      </c>
      <c r="AI606" s="9" t="s">
        <v>255</v>
      </c>
      <c r="AJ606" s="9" t="s">
        <v>167</v>
      </c>
      <c r="AK606" s="9" t="s">
        <v>163</v>
      </c>
      <c r="AL606" s="9" t="s">
        <v>255</v>
      </c>
      <c r="AM606" s="9" t="s">
        <v>165</v>
      </c>
      <c r="AN606" s="9" t="s">
        <v>163</v>
      </c>
      <c r="AO606" s="9" t="s">
        <v>167</v>
      </c>
      <c r="AP606" s="9" t="s">
        <v>167</v>
      </c>
      <c r="AQ606" s="9" t="s">
        <v>165</v>
      </c>
      <c r="AR606" s="9" t="s">
        <v>167</v>
      </c>
    </row>
    <row r="607" spans="1:44" x14ac:dyDescent="0.2">
      <c r="A607" s="9">
        <v>420182</v>
      </c>
      <c r="B607" s="9" t="s">
        <v>2276</v>
      </c>
      <c r="C607" s="9" t="s">
        <v>255</v>
      </c>
      <c r="D607" s="9" t="s">
        <v>255</v>
      </c>
      <c r="E607" s="9" t="s">
        <v>255</v>
      </c>
      <c r="F607" s="9" t="s">
        <v>255</v>
      </c>
      <c r="G607" s="9" t="s">
        <v>255</v>
      </c>
      <c r="H607" s="9" t="s">
        <v>255</v>
      </c>
      <c r="I607" s="9" t="s">
        <v>255</v>
      </c>
      <c r="J607" s="9" t="s">
        <v>255</v>
      </c>
      <c r="K607" s="9" t="s">
        <v>255</v>
      </c>
      <c r="L607" s="9" t="s">
        <v>255</v>
      </c>
      <c r="M607" s="9" t="s">
        <v>255</v>
      </c>
      <c r="N607" s="9" t="s">
        <v>255</v>
      </c>
      <c r="O607" s="9" t="s">
        <v>255</v>
      </c>
      <c r="P607" s="9" t="s">
        <v>255</v>
      </c>
      <c r="Q607" s="9" t="s">
        <v>167</v>
      </c>
      <c r="R607" s="9" t="s">
        <v>255</v>
      </c>
      <c r="S607" s="9" t="s">
        <v>255</v>
      </c>
      <c r="T607" s="9" t="s">
        <v>255</v>
      </c>
      <c r="U607" s="9" t="s">
        <v>255</v>
      </c>
      <c r="V607" s="9" t="s">
        <v>255</v>
      </c>
      <c r="W607" s="9" t="s">
        <v>255</v>
      </c>
      <c r="X607" s="9" t="s">
        <v>255</v>
      </c>
      <c r="Y607" s="9" t="s">
        <v>255</v>
      </c>
      <c r="Z607" s="9" t="s">
        <v>255</v>
      </c>
      <c r="AA607" s="9" t="s">
        <v>255</v>
      </c>
      <c r="AB607" s="9" t="s">
        <v>255</v>
      </c>
      <c r="AC607" s="9" t="s">
        <v>255</v>
      </c>
      <c r="AD607" s="9" t="s">
        <v>255</v>
      </c>
      <c r="AE607" s="9" t="s">
        <v>255</v>
      </c>
      <c r="AF607" s="9" t="s">
        <v>255</v>
      </c>
      <c r="AG607" s="9" t="s">
        <v>255</v>
      </c>
      <c r="AH607" s="9" t="s">
        <v>167</v>
      </c>
      <c r="AI607" s="9" t="s">
        <v>165</v>
      </c>
      <c r="AJ607" s="9" t="s">
        <v>167</v>
      </c>
      <c r="AK607" s="9" t="s">
        <v>165</v>
      </c>
      <c r="AL607" s="9" t="s">
        <v>255</v>
      </c>
      <c r="AM607" s="9" t="s">
        <v>165</v>
      </c>
      <c r="AN607" s="9" t="s">
        <v>255</v>
      </c>
      <c r="AO607" s="9" t="s">
        <v>165</v>
      </c>
      <c r="AP607" s="9" t="s">
        <v>167</v>
      </c>
      <c r="AQ607" s="9" t="s">
        <v>165</v>
      </c>
      <c r="AR607" s="9" t="s">
        <v>255</v>
      </c>
    </row>
    <row r="608" spans="1:44" x14ac:dyDescent="0.2">
      <c r="A608" s="9">
        <v>420248</v>
      </c>
      <c r="B608" s="9" t="s">
        <v>2276</v>
      </c>
      <c r="C608" s="9" t="s">
        <v>255</v>
      </c>
      <c r="D608" s="9" t="s">
        <v>255</v>
      </c>
      <c r="E608" s="9" t="s">
        <v>255</v>
      </c>
      <c r="F608" s="9" t="s">
        <v>255</v>
      </c>
      <c r="G608" s="9" t="s">
        <v>255</v>
      </c>
      <c r="H608" s="9" t="s">
        <v>255</v>
      </c>
      <c r="I608" s="9" t="s">
        <v>255</v>
      </c>
      <c r="J608" s="9" t="s">
        <v>255</v>
      </c>
      <c r="K608" s="9" t="s">
        <v>255</v>
      </c>
      <c r="L608" s="9" t="s">
        <v>255</v>
      </c>
      <c r="M608" s="9" t="s">
        <v>255</v>
      </c>
      <c r="N608" s="9" t="s">
        <v>255</v>
      </c>
      <c r="O608" s="9" t="s">
        <v>255</v>
      </c>
      <c r="P608" s="9" t="s">
        <v>255</v>
      </c>
      <c r="Q608" s="9" t="s">
        <v>255</v>
      </c>
      <c r="R608" s="9" t="s">
        <v>255</v>
      </c>
      <c r="S608" s="9" t="s">
        <v>255</v>
      </c>
      <c r="T608" s="9" t="s">
        <v>255</v>
      </c>
      <c r="U608" s="9" t="s">
        <v>255</v>
      </c>
      <c r="V608" s="9" t="s">
        <v>255</v>
      </c>
      <c r="W608" s="9" t="s">
        <v>255</v>
      </c>
      <c r="X608" s="9" t="s">
        <v>255</v>
      </c>
      <c r="Y608" s="9" t="s">
        <v>255</v>
      </c>
      <c r="Z608" s="9" t="s">
        <v>255</v>
      </c>
      <c r="AA608" s="9" t="s">
        <v>255</v>
      </c>
      <c r="AB608" s="9" t="s">
        <v>255</v>
      </c>
      <c r="AC608" s="9" t="s">
        <v>255</v>
      </c>
      <c r="AD608" s="9" t="s">
        <v>255</v>
      </c>
      <c r="AE608" s="9" t="s">
        <v>255</v>
      </c>
      <c r="AF608" s="9" t="s">
        <v>255</v>
      </c>
      <c r="AG608" s="9" t="s">
        <v>255</v>
      </c>
      <c r="AH608" s="9" t="s">
        <v>255</v>
      </c>
      <c r="AI608" s="9" t="s">
        <v>255</v>
      </c>
      <c r="AJ608" s="9" t="s">
        <v>255</v>
      </c>
      <c r="AK608" s="9" t="s">
        <v>255</v>
      </c>
      <c r="AL608" s="9" t="s">
        <v>255</v>
      </c>
      <c r="AM608" s="9" t="s">
        <v>167</v>
      </c>
      <c r="AN608" s="9" t="s">
        <v>255</v>
      </c>
      <c r="AO608" s="9" t="s">
        <v>255</v>
      </c>
      <c r="AP608" s="9" t="s">
        <v>255</v>
      </c>
      <c r="AQ608" s="9" t="s">
        <v>165</v>
      </c>
      <c r="AR608" s="9" t="s">
        <v>255</v>
      </c>
    </row>
    <row r="609" spans="1:44" x14ac:dyDescent="0.2">
      <c r="A609" s="9">
        <v>420298</v>
      </c>
      <c r="B609" s="9" t="s">
        <v>2276</v>
      </c>
      <c r="C609" s="9" t="s">
        <v>255</v>
      </c>
      <c r="D609" s="9" t="s">
        <v>255</v>
      </c>
      <c r="E609" s="9" t="s">
        <v>255</v>
      </c>
      <c r="F609" s="9" t="s">
        <v>255</v>
      </c>
      <c r="G609" s="9" t="s">
        <v>255</v>
      </c>
      <c r="H609" s="9" t="s">
        <v>255</v>
      </c>
      <c r="I609" s="9" t="s">
        <v>255</v>
      </c>
      <c r="J609" s="9" t="s">
        <v>255</v>
      </c>
      <c r="K609" s="9" t="s">
        <v>255</v>
      </c>
      <c r="L609" s="9" t="s">
        <v>255</v>
      </c>
      <c r="M609" s="9" t="s">
        <v>255</v>
      </c>
      <c r="N609" s="9" t="s">
        <v>255</v>
      </c>
      <c r="O609" s="9" t="s">
        <v>255</v>
      </c>
      <c r="P609" s="9" t="s">
        <v>255</v>
      </c>
      <c r="Q609" s="9" t="s">
        <v>255</v>
      </c>
      <c r="R609" s="9" t="s">
        <v>255</v>
      </c>
      <c r="S609" s="9" t="s">
        <v>255</v>
      </c>
      <c r="T609" s="9" t="s">
        <v>255</v>
      </c>
      <c r="U609" s="9" t="s">
        <v>255</v>
      </c>
      <c r="V609" s="9" t="s">
        <v>255</v>
      </c>
      <c r="W609" s="9" t="s">
        <v>255</v>
      </c>
      <c r="X609" s="9" t="s">
        <v>255</v>
      </c>
      <c r="Y609" s="9" t="s">
        <v>255</v>
      </c>
      <c r="Z609" s="9" t="s">
        <v>255</v>
      </c>
      <c r="AA609" s="9" t="s">
        <v>255</v>
      </c>
      <c r="AB609" s="9" t="s">
        <v>255</v>
      </c>
      <c r="AC609" s="9" t="s">
        <v>255</v>
      </c>
      <c r="AD609" s="9" t="s">
        <v>255</v>
      </c>
      <c r="AE609" s="9" t="s">
        <v>255</v>
      </c>
      <c r="AF609" s="9" t="s">
        <v>255</v>
      </c>
      <c r="AG609" s="9" t="s">
        <v>255</v>
      </c>
      <c r="AH609" s="9" t="s">
        <v>255</v>
      </c>
      <c r="AI609" s="9" t="s">
        <v>255</v>
      </c>
      <c r="AJ609" s="9" t="s">
        <v>167</v>
      </c>
      <c r="AK609" s="9" t="s">
        <v>167</v>
      </c>
      <c r="AL609" s="9" t="s">
        <v>255</v>
      </c>
      <c r="AM609" s="9" t="s">
        <v>255</v>
      </c>
      <c r="AN609" s="9" t="s">
        <v>165</v>
      </c>
      <c r="AO609" s="9" t="s">
        <v>255</v>
      </c>
      <c r="AP609" s="9" t="s">
        <v>167</v>
      </c>
      <c r="AQ609" s="9" t="s">
        <v>255</v>
      </c>
      <c r="AR609" s="9" t="s">
        <v>167</v>
      </c>
    </row>
    <row r="610" spans="1:44" x14ac:dyDescent="0.2">
      <c r="A610" s="9">
        <v>420340</v>
      </c>
      <c r="B610" s="9" t="s">
        <v>2276</v>
      </c>
      <c r="C610" s="9" t="s">
        <v>255</v>
      </c>
      <c r="D610" s="9" t="s">
        <v>255</v>
      </c>
      <c r="E610" s="9" t="s">
        <v>255</v>
      </c>
      <c r="F610" s="9" t="s">
        <v>255</v>
      </c>
      <c r="G610" s="9" t="s">
        <v>255</v>
      </c>
      <c r="H610" s="9" t="s">
        <v>255</v>
      </c>
      <c r="I610" s="9" t="s">
        <v>255</v>
      </c>
      <c r="J610" s="9" t="s">
        <v>255</v>
      </c>
      <c r="K610" s="9" t="s">
        <v>255</v>
      </c>
      <c r="L610" s="9" t="s">
        <v>255</v>
      </c>
      <c r="M610" s="9" t="s">
        <v>255</v>
      </c>
      <c r="N610" s="9" t="s">
        <v>255</v>
      </c>
      <c r="O610" s="9" t="s">
        <v>255</v>
      </c>
      <c r="P610" s="9" t="s">
        <v>255</v>
      </c>
      <c r="Q610" s="9" t="s">
        <v>255</v>
      </c>
      <c r="R610" s="9" t="s">
        <v>255</v>
      </c>
      <c r="S610" s="9" t="s">
        <v>255</v>
      </c>
      <c r="T610" s="9" t="s">
        <v>255</v>
      </c>
      <c r="U610" s="9" t="s">
        <v>255</v>
      </c>
      <c r="V610" s="9" t="s">
        <v>255</v>
      </c>
      <c r="W610" s="9" t="s">
        <v>255</v>
      </c>
      <c r="X610" s="9" t="s">
        <v>255</v>
      </c>
      <c r="Y610" s="9" t="s">
        <v>255</v>
      </c>
      <c r="Z610" s="9" t="s">
        <v>255</v>
      </c>
      <c r="AA610" s="9" t="s">
        <v>255</v>
      </c>
      <c r="AB610" s="9" t="s">
        <v>255</v>
      </c>
      <c r="AC610" s="9" t="s">
        <v>255</v>
      </c>
      <c r="AD610" s="9" t="s">
        <v>255</v>
      </c>
      <c r="AE610" s="9" t="s">
        <v>255</v>
      </c>
      <c r="AF610" s="9" t="s">
        <v>255</v>
      </c>
      <c r="AG610" s="9" t="s">
        <v>255</v>
      </c>
      <c r="AH610" s="9" t="s">
        <v>255</v>
      </c>
      <c r="AI610" s="9" t="s">
        <v>165</v>
      </c>
      <c r="AJ610" s="9" t="s">
        <v>167</v>
      </c>
      <c r="AK610" s="9" t="s">
        <v>165</v>
      </c>
      <c r="AL610" s="9" t="s">
        <v>255</v>
      </c>
      <c r="AM610" s="9" t="s">
        <v>167</v>
      </c>
      <c r="AN610" s="9" t="s">
        <v>255</v>
      </c>
      <c r="AO610" s="9" t="s">
        <v>255</v>
      </c>
      <c r="AP610" s="9" t="s">
        <v>255</v>
      </c>
      <c r="AQ610" s="9" t="s">
        <v>165</v>
      </c>
      <c r="AR610" s="9" t="s">
        <v>165</v>
      </c>
    </row>
    <row r="611" spans="1:44" x14ac:dyDescent="0.2">
      <c r="A611" s="9">
        <v>420554</v>
      </c>
      <c r="B611" s="9" t="s">
        <v>2276</v>
      </c>
      <c r="C611" s="9" t="s">
        <v>255</v>
      </c>
      <c r="D611" s="9" t="s">
        <v>255</v>
      </c>
      <c r="E611" s="9" t="s">
        <v>255</v>
      </c>
      <c r="F611" s="9" t="s">
        <v>255</v>
      </c>
      <c r="G611" s="9" t="s">
        <v>255</v>
      </c>
      <c r="H611" s="9" t="s">
        <v>255</v>
      </c>
      <c r="I611" s="9" t="s">
        <v>255</v>
      </c>
      <c r="J611" s="9" t="s">
        <v>255</v>
      </c>
      <c r="K611" s="9" t="s">
        <v>255</v>
      </c>
      <c r="L611" s="9" t="s">
        <v>255</v>
      </c>
      <c r="M611" s="9" t="s">
        <v>255</v>
      </c>
      <c r="N611" s="9" t="s">
        <v>255</v>
      </c>
      <c r="O611" s="9" t="s">
        <v>255</v>
      </c>
      <c r="P611" s="9" t="s">
        <v>255</v>
      </c>
      <c r="Q611" s="9" t="s">
        <v>255</v>
      </c>
      <c r="R611" s="9" t="s">
        <v>255</v>
      </c>
      <c r="S611" s="9" t="s">
        <v>255</v>
      </c>
      <c r="T611" s="9" t="s">
        <v>255</v>
      </c>
      <c r="U611" s="9" t="s">
        <v>255</v>
      </c>
      <c r="V611" s="9" t="s">
        <v>255</v>
      </c>
      <c r="W611" s="9" t="s">
        <v>255</v>
      </c>
      <c r="X611" s="9" t="s">
        <v>255</v>
      </c>
      <c r="Y611" s="9" t="s">
        <v>255</v>
      </c>
      <c r="Z611" s="9" t="s">
        <v>255</v>
      </c>
      <c r="AA611" s="9" t="s">
        <v>255</v>
      </c>
      <c r="AB611" s="9" t="s">
        <v>255</v>
      </c>
      <c r="AC611" s="9" t="s">
        <v>255</v>
      </c>
      <c r="AD611" s="9" t="s">
        <v>255</v>
      </c>
      <c r="AE611" s="9" t="s">
        <v>255</v>
      </c>
      <c r="AF611" s="9" t="s">
        <v>255</v>
      </c>
      <c r="AG611" s="9" t="s">
        <v>255</v>
      </c>
      <c r="AH611" s="9" t="s">
        <v>255</v>
      </c>
      <c r="AI611" s="9" t="s">
        <v>255</v>
      </c>
      <c r="AJ611" s="9" t="s">
        <v>167</v>
      </c>
      <c r="AK611" s="9" t="s">
        <v>167</v>
      </c>
      <c r="AL611" s="9" t="s">
        <v>255</v>
      </c>
      <c r="AM611" s="9" t="s">
        <v>167</v>
      </c>
      <c r="AN611" s="9" t="s">
        <v>165</v>
      </c>
      <c r="AO611" s="9" t="s">
        <v>255</v>
      </c>
      <c r="AP611" s="9" t="s">
        <v>165</v>
      </c>
      <c r="AQ611" s="9" t="s">
        <v>255</v>
      </c>
      <c r="AR611" s="9" t="s">
        <v>255</v>
      </c>
    </row>
    <row r="612" spans="1:44" x14ac:dyDescent="0.2">
      <c r="A612" s="9">
        <v>420650</v>
      </c>
      <c r="B612" s="9" t="s">
        <v>2276</v>
      </c>
      <c r="C612" s="9" t="s">
        <v>255</v>
      </c>
      <c r="D612" s="9" t="s">
        <v>255</v>
      </c>
      <c r="E612" s="9" t="s">
        <v>255</v>
      </c>
      <c r="F612" s="9" t="s">
        <v>255</v>
      </c>
      <c r="G612" s="9" t="s">
        <v>255</v>
      </c>
      <c r="H612" s="9" t="s">
        <v>255</v>
      </c>
      <c r="I612" s="9" t="s">
        <v>255</v>
      </c>
      <c r="J612" s="9" t="s">
        <v>255</v>
      </c>
      <c r="K612" s="9" t="s">
        <v>255</v>
      </c>
      <c r="L612" s="9" t="s">
        <v>255</v>
      </c>
      <c r="M612" s="9" t="s">
        <v>255</v>
      </c>
      <c r="N612" s="9" t="s">
        <v>255</v>
      </c>
      <c r="O612" s="9" t="s">
        <v>255</v>
      </c>
      <c r="P612" s="9" t="s">
        <v>255</v>
      </c>
      <c r="Q612" s="9" t="s">
        <v>255</v>
      </c>
      <c r="R612" s="9" t="s">
        <v>255</v>
      </c>
      <c r="S612" s="9" t="s">
        <v>255</v>
      </c>
      <c r="T612" s="9" t="s">
        <v>255</v>
      </c>
      <c r="U612" s="9" t="s">
        <v>255</v>
      </c>
      <c r="V612" s="9" t="s">
        <v>255</v>
      </c>
      <c r="W612" s="9" t="s">
        <v>255</v>
      </c>
      <c r="X612" s="9" t="s">
        <v>255</v>
      </c>
      <c r="Y612" s="9" t="s">
        <v>255</v>
      </c>
      <c r="Z612" s="9" t="s">
        <v>255</v>
      </c>
      <c r="AA612" s="9" t="s">
        <v>255</v>
      </c>
      <c r="AB612" s="9" t="s">
        <v>255</v>
      </c>
      <c r="AC612" s="9" t="s">
        <v>255</v>
      </c>
      <c r="AD612" s="9" t="s">
        <v>167</v>
      </c>
      <c r="AE612" s="9" t="s">
        <v>255</v>
      </c>
      <c r="AF612" s="9" t="s">
        <v>255</v>
      </c>
      <c r="AG612" s="9" t="s">
        <v>255</v>
      </c>
      <c r="AH612" s="9" t="s">
        <v>255</v>
      </c>
      <c r="AI612" s="9" t="s">
        <v>255</v>
      </c>
      <c r="AJ612" s="9" t="s">
        <v>255</v>
      </c>
      <c r="AK612" s="9" t="s">
        <v>163</v>
      </c>
      <c r="AL612" s="9" t="s">
        <v>163</v>
      </c>
      <c r="AM612" s="9" t="s">
        <v>255</v>
      </c>
      <c r="AN612" s="9" t="s">
        <v>255</v>
      </c>
      <c r="AO612" s="9" t="s">
        <v>165</v>
      </c>
      <c r="AP612" s="9" t="s">
        <v>255</v>
      </c>
      <c r="AQ612" s="9" t="s">
        <v>163</v>
      </c>
      <c r="AR612" s="9" t="s">
        <v>165</v>
      </c>
    </row>
    <row r="613" spans="1:44" x14ac:dyDescent="0.2">
      <c r="A613" s="9">
        <v>420660</v>
      </c>
      <c r="B613" s="9" t="s">
        <v>2276</v>
      </c>
      <c r="C613" s="9" t="s">
        <v>255</v>
      </c>
      <c r="D613" s="9" t="s">
        <v>255</v>
      </c>
      <c r="E613" s="9" t="s">
        <v>255</v>
      </c>
      <c r="F613" s="9" t="s">
        <v>255</v>
      </c>
      <c r="G613" s="9" t="s">
        <v>255</v>
      </c>
      <c r="H613" s="9" t="s">
        <v>255</v>
      </c>
      <c r="I613" s="9" t="s">
        <v>255</v>
      </c>
      <c r="J613" s="9" t="s">
        <v>255</v>
      </c>
      <c r="K613" s="9" t="s">
        <v>255</v>
      </c>
      <c r="L613" s="9" t="s">
        <v>255</v>
      </c>
      <c r="M613" s="9" t="s">
        <v>255</v>
      </c>
      <c r="N613" s="9" t="s">
        <v>255</v>
      </c>
      <c r="O613" s="9" t="s">
        <v>255</v>
      </c>
      <c r="P613" s="9" t="s">
        <v>255</v>
      </c>
      <c r="Q613" s="9" t="s">
        <v>255</v>
      </c>
      <c r="R613" s="9" t="s">
        <v>165</v>
      </c>
      <c r="S613" s="9" t="s">
        <v>163</v>
      </c>
      <c r="T613" s="9" t="s">
        <v>255</v>
      </c>
      <c r="U613" s="9" t="s">
        <v>255</v>
      </c>
      <c r="V613" s="9" t="s">
        <v>255</v>
      </c>
      <c r="W613" s="9" t="s">
        <v>255</v>
      </c>
      <c r="X613" s="9" t="s">
        <v>255</v>
      </c>
      <c r="Y613" s="9" t="s">
        <v>255</v>
      </c>
      <c r="Z613" s="9" t="s">
        <v>255</v>
      </c>
      <c r="AA613" s="9" t="s">
        <v>255</v>
      </c>
      <c r="AB613" s="9" t="s">
        <v>255</v>
      </c>
      <c r="AC613" s="9" t="s">
        <v>255</v>
      </c>
      <c r="AD613" s="9" t="s">
        <v>255</v>
      </c>
      <c r="AE613" s="9" t="s">
        <v>163</v>
      </c>
      <c r="AF613" s="9" t="s">
        <v>167</v>
      </c>
      <c r="AG613" s="9" t="s">
        <v>255</v>
      </c>
      <c r="AH613" s="9" t="s">
        <v>255</v>
      </c>
      <c r="AI613" s="9" t="s">
        <v>163</v>
      </c>
      <c r="AJ613" s="9" t="s">
        <v>163</v>
      </c>
      <c r="AK613" s="9" t="s">
        <v>163</v>
      </c>
      <c r="AL613" s="9" t="s">
        <v>163</v>
      </c>
      <c r="AM613" s="9" t="s">
        <v>163</v>
      </c>
      <c r="AN613" s="9" t="s">
        <v>163</v>
      </c>
      <c r="AO613" s="9" t="s">
        <v>163</v>
      </c>
      <c r="AP613" s="9" t="s">
        <v>163</v>
      </c>
      <c r="AQ613" s="9" t="s">
        <v>163</v>
      </c>
      <c r="AR613" s="9" t="s">
        <v>163</v>
      </c>
    </row>
    <row r="614" spans="1:44" x14ac:dyDescent="0.2">
      <c r="A614" s="9">
        <v>420673</v>
      </c>
      <c r="B614" s="9" t="s">
        <v>2276</v>
      </c>
      <c r="C614" s="9" t="s">
        <v>255</v>
      </c>
      <c r="D614" s="9" t="s">
        <v>255</v>
      </c>
      <c r="E614" s="9" t="s">
        <v>255</v>
      </c>
      <c r="F614" s="9" t="s">
        <v>255</v>
      </c>
      <c r="G614" s="9" t="s">
        <v>255</v>
      </c>
      <c r="H614" s="9" t="s">
        <v>255</v>
      </c>
      <c r="I614" s="9" t="s">
        <v>255</v>
      </c>
      <c r="J614" s="9" t="s">
        <v>255</v>
      </c>
      <c r="K614" s="9" t="s">
        <v>255</v>
      </c>
      <c r="L614" s="9" t="s">
        <v>255</v>
      </c>
      <c r="M614" s="9" t="s">
        <v>255</v>
      </c>
      <c r="N614" s="9" t="s">
        <v>255</v>
      </c>
      <c r="O614" s="9" t="s">
        <v>255</v>
      </c>
      <c r="P614" s="9" t="s">
        <v>255</v>
      </c>
      <c r="Q614" s="9" t="s">
        <v>255</v>
      </c>
      <c r="R614" s="9" t="s">
        <v>165</v>
      </c>
      <c r="S614" s="9" t="s">
        <v>255</v>
      </c>
      <c r="T614" s="9" t="s">
        <v>167</v>
      </c>
      <c r="U614" s="9" t="s">
        <v>255</v>
      </c>
      <c r="V614" s="9" t="s">
        <v>255</v>
      </c>
      <c r="W614" s="9" t="s">
        <v>255</v>
      </c>
      <c r="X614" s="9" t="s">
        <v>255</v>
      </c>
      <c r="Y614" s="9" t="s">
        <v>255</v>
      </c>
      <c r="Z614" s="9" t="s">
        <v>255</v>
      </c>
      <c r="AA614" s="9" t="s">
        <v>255</v>
      </c>
      <c r="AB614" s="9" t="s">
        <v>255</v>
      </c>
      <c r="AC614" s="9" t="s">
        <v>255</v>
      </c>
      <c r="AD614" s="9" t="s">
        <v>255</v>
      </c>
      <c r="AE614" s="9" t="s">
        <v>255</v>
      </c>
      <c r="AF614" s="9" t="s">
        <v>255</v>
      </c>
      <c r="AG614" s="9" t="s">
        <v>255</v>
      </c>
      <c r="AH614" s="9" t="s">
        <v>255</v>
      </c>
      <c r="AI614" s="9" t="s">
        <v>163</v>
      </c>
      <c r="AJ614" s="9" t="s">
        <v>165</v>
      </c>
      <c r="AK614" s="9" t="s">
        <v>163</v>
      </c>
      <c r="AL614" s="9" t="s">
        <v>163</v>
      </c>
      <c r="AM614" s="9" t="s">
        <v>165</v>
      </c>
      <c r="AN614" s="9" t="s">
        <v>163</v>
      </c>
      <c r="AO614" s="9" t="s">
        <v>163</v>
      </c>
      <c r="AP614" s="9" t="s">
        <v>163</v>
      </c>
      <c r="AQ614" s="9" t="s">
        <v>163</v>
      </c>
      <c r="AR614" s="9" t="s">
        <v>163</v>
      </c>
    </row>
    <row r="615" spans="1:44" x14ac:dyDescent="0.2">
      <c r="A615" s="9">
        <v>420688</v>
      </c>
      <c r="B615" s="9" t="s">
        <v>2276</v>
      </c>
      <c r="C615" s="9" t="s">
        <v>255</v>
      </c>
      <c r="D615" s="9" t="s">
        <v>255</v>
      </c>
      <c r="E615" s="9" t="s">
        <v>255</v>
      </c>
      <c r="F615" s="9" t="s">
        <v>255</v>
      </c>
      <c r="G615" s="9" t="s">
        <v>255</v>
      </c>
      <c r="H615" s="9" t="s">
        <v>255</v>
      </c>
      <c r="I615" s="9" t="s">
        <v>255</v>
      </c>
      <c r="J615" s="9" t="s">
        <v>255</v>
      </c>
      <c r="K615" s="9" t="s">
        <v>255</v>
      </c>
      <c r="L615" s="9" t="s">
        <v>255</v>
      </c>
      <c r="M615" s="9" t="s">
        <v>255</v>
      </c>
      <c r="N615" s="9" t="s">
        <v>255</v>
      </c>
      <c r="O615" s="9" t="s">
        <v>255</v>
      </c>
      <c r="P615" s="9" t="s">
        <v>255</v>
      </c>
      <c r="Q615" s="9" t="s">
        <v>255</v>
      </c>
      <c r="R615" s="9" t="s">
        <v>255</v>
      </c>
      <c r="S615" s="9" t="s">
        <v>255</v>
      </c>
      <c r="T615" s="9" t="s">
        <v>255</v>
      </c>
      <c r="U615" s="9" t="s">
        <v>255</v>
      </c>
      <c r="V615" s="9" t="s">
        <v>255</v>
      </c>
      <c r="W615" s="9" t="s">
        <v>255</v>
      </c>
      <c r="X615" s="9" t="s">
        <v>255</v>
      </c>
      <c r="Y615" s="9" t="s">
        <v>255</v>
      </c>
      <c r="Z615" s="9" t="s">
        <v>255</v>
      </c>
      <c r="AA615" s="9" t="s">
        <v>167</v>
      </c>
      <c r="AB615" s="9" t="s">
        <v>255</v>
      </c>
      <c r="AC615" s="9" t="s">
        <v>255</v>
      </c>
      <c r="AD615" s="9" t="s">
        <v>255</v>
      </c>
      <c r="AE615" s="9" t="s">
        <v>255</v>
      </c>
      <c r="AF615" s="9" t="s">
        <v>165</v>
      </c>
      <c r="AG615" s="9" t="s">
        <v>255</v>
      </c>
      <c r="AH615" s="9" t="s">
        <v>255</v>
      </c>
      <c r="AI615" s="9" t="s">
        <v>165</v>
      </c>
      <c r="AJ615" s="9" t="s">
        <v>165</v>
      </c>
      <c r="AK615" s="9" t="s">
        <v>165</v>
      </c>
      <c r="AL615" s="9" t="s">
        <v>165</v>
      </c>
      <c r="AM615" s="9" t="s">
        <v>165</v>
      </c>
      <c r="AN615" s="9" t="s">
        <v>163</v>
      </c>
      <c r="AO615" s="9" t="s">
        <v>163</v>
      </c>
      <c r="AP615" s="9" t="s">
        <v>163</v>
      </c>
      <c r="AQ615" s="9" t="s">
        <v>163</v>
      </c>
      <c r="AR615" s="9" t="s">
        <v>163</v>
      </c>
    </row>
    <row r="616" spans="1:44" x14ac:dyDescent="0.2">
      <c r="A616" s="9">
        <v>420725</v>
      </c>
      <c r="B616" s="9" t="s">
        <v>2276</v>
      </c>
      <c r="C616" s="9" t="s">
        <v>255</v>
      </c>
      <c r="D616" s="9" t="s">
        <v>255</v>
      </c>
      <c r="E616" s="9" t="s">
        <v>255</v>
      </c>
      <c r="F616" s="9" t="s">
        <v>255</v>
      </c>
      <c r="G616" s="9" t="s">
        <v>255</v>
      </c>
      <c r="H616" s="9" t="s">
        <v>255</v>
      </c>
      <c r="I616" s="9" t="s">
        <v>255</v>
      </c>
      <c r="J616" s="9" t="s">
        <v>255</v>
      </c>
      <c r="K616" s="9" t="s">
        <v>255</v>
      </c>
      <c r="L616" s="9" t="s">
        <v>167</v>
      </c>
      <c r="M616" s="9" t="s">
        <v>255</v>
      </c>
      <c r="N616" s="9" t="s">
        <v>255</v>
      </c>
      <c r="O616" s="9" t="s">
        <v>255</v>
      </c>
      <c r="P616" s="9" t="s">
        <v>255</v>
      </c>
      <c r="Q616" s="9" t="s">
        <v>255</v>
      </c>
      <c r="R616" s="9" t="s">
        <v>165</v>
      </c>
      <c r="S616" s="9" t="s">
        <v>167</v>
      </c>
      <c r="T616" s="9" t="s">
        <v>255</v>
      </c>
      <c r="U616" s="9" t="s">
        <v>255</v>
      </c>
      <c r="V616" s="9" t="s">
        <v>255</v>
      </c>
      <c r="W616" s="9" t="s">
        <v>255</v>
      </c>
      <c r="X616" s="9" t="s">
        <v>255</v>
      </c>
      <c r="Y616" s="9" t="s">
        <v>255</v>
      </c>
      <c r="Z616" s="9" t="s">
        <v>255</v>
      </c>
      <c r="AA616" s="9" t="s">
        <v>255</v>
      </c>
      <c r="AB616" s="9" t="s">
        <v>255</v>
      </c>
      <c r="AC616" s="9" t="s">
        <v>255</v>
      </c>
      <c r="AD616" s="9" t="s">
        <v>255</v>
      </c>
      <c r="AE616" s="9" t="s">
        <v>165</v>
      </c>
      <c r="AF616" s="9" t="s">
        <v>255</v>
      </c>
      <c r="AG616" s="9" t="s">
        <v>255</v>
      </c>
      <c r="AH616" s="9" t="s">
        <v>255</v>
      </c>
      <c r="AI616" s="9" t="s">
        <v>167</v>
      </c>
      <c r="AJ616" s="9" t="s">
        <v>255</v>
      </c>
      <c r="AK616" s="9" t="s">
        <v>163</v>
      </c>
      <c r="AL616" s="9" t="s">
        <v>165</v>
      </c>
      <c r="AM616" s="9" t="s">
        <v>167</v>
      </c>
      <c r="AN616" s="9" t="s">
        <v>255</v>
      </c>
      <c r="AO616" s="9" t="s">
        <v>255</v>
      </c>
      <c r="AP616" s="9" t="s">
        <v>165</v>
      </c>
      <c r="AQ616" s="9" t="s">
        <v>255</v>
      </c>
      <c r="AR616" s="9" t="s">
        <v>163</v>
      </c>
    </row>
    <row r="617" spans="1:44" x14ac:dyDescent="0.2">
      <c r="A617" s="9">
        <v>420854</v>
      </c>
      <c r="B617" s="9" t="s">
        <v>2276</v>
      </c>
      <c r="C617" s="9" t="s">
        <v>255</v>
      </c>
      <c r="D617" s="9" t="s">
        <v>255</v>
      </c>
      <c r="E617" s="9" t="s">
        <v>255</v>
      </c>
      <c r="F617" s="9" t="s">
        <v>255</v>
      </c>
      <c r="G617" s="9" t="s">
        <v>255</v>
      </c>
      <c r="H617" s="9" t="s">
        <v>255</v>
      </c>
      <c r="I617" s="9" t="s">
        <v>255</v>
      </c>
      <c r="J617" s="9" t="s">
        <v>255</v>
      </c>
      <c r="K617" s="9" t="s">
        <v>255</v>
      </c>
      <c r="L617" s="9" t="s">
        <v>255</v>
      </c>
      <c r="M617" s="9" t="s">
        <v>255</v>
      </c>
      <c r="N617" s="9" t="s">
        <v>255</v>
      </c>
      <c r="O617" s="9" t="s">
        <v>255</v>
      </c>
      <c r="P617" s="9" t="s">
        <v>255</v>
      </c>
      <c r="Q617" s="9" t="s">
        <v>255</v>
      </c>
      <c r="R617" s="9" t="s">
        <v>255</v>
      </c>
      <c r="S617" s="9" t="s">
        <v>255</v>
      </c>
      <c r="T617" s="9" t="s">
        <v>255</v>
      </c>
      <c r="U617" s="9" t="s">
        <v>255</v>
      </c>
      <c r="V617" s="9" t="s">
        <v>255</v>
      </c>
      <c r="W617" s="9" t="s">
        <v>255</v>
      </c>
      <c r="X617" s="9" t="s">
        <v>255</v>
      </c>
      <c r="Y617" s="9" t="s">
        <v>255</v>
      </c>
      <c r="Z617" s="9" t="s">
        <v>255</v>
      </c>
      <c r="AA617" s="9" t="s">
        <v>255</v>
      </c>
      <c r="AB617" s="9" t="s">
        <v>255</v>
      </c>
      <c r="AC617" s="9" t="s">
        <v>255</v>
      </c>
      <c r="AD617" s="9" t="s">
        <v>163</v>
      </c>
      <c r="AE617" s="9" t="s">
        <v>255</v>
      </c>
      <c r="AF617" s="9" t="s">
        <v>163</v>
      </c>
      <c r="AG617" s="9" t="s">
        <v>167</v>
      </c>
      <c r="AH617" s="9" t="s">
        <v>163</v>
      </c>
      <c r="AI617" s="9" t="s">
        <v>163</v>
      </c>
      <c r="AJ617" s="9" t="s">
        <v>163</v>
      </c>
      <c r="AK617" s="9" t="s">
        <v>163</v>
      </c>
      <c r="AL617" s="9" t="s">
        <v>163</v>
      </c>
      <c r="AM617" s="9" t="s">
        <v>163</v>
      </c>
      <c r="AN617" s="9" t="s">
        <v>163</v>
      </c>
      <c r="AO617" s="9" t="s">
        <v>163</v>
      </c>
      <c r="AP617" s="9" t="s">
        <v>163</v>
      </c>
      <c r="AQ617" s="9" t="s">
        <v>163</v>
      </c>
      <c r="AR617" s="9" t="s">
        <v>163</v>
      </c>
    </row>
    <row r="618" spans="1:44" x14ac:dyDescent="0.2">
      <c r="A618" s="9">
        <v>420918</v>
      </c>
      <c r="B618" s="9" t="s">
        <v>2276</v>
      </c>
      <c r="C618" s="9" t="s">
        <v>255</v>
      </c>
      <c r="D618" s="9" t="s">
        <v>255</v>
      </c>
      <c r="E618" s="9" t="s">
        <v>255</v>
      </c>
      <c r="F618" s="9" t="s">
        <v>255</v>
      </c>
      <c r="G618" s="9" t="s">
        <v>255</v>
      </c>
      <c r="H618" s="9" t="s">
        <v>255</v>
      </c>
      <c r="I618" s="9" t="s">
        <v>255</v>
      </c>
      <c r="J618" s="9" t="s">
        <v>255</v>
      </c>
      <c r="K618" s="9" t="s">
        <v>255</v>
      </c>
      <c r="L618" s="9" t="s">
        <v>255</v>
      </c>
      <c r="M618" s="9" t="s">
        <v>255</v>
      </c>
      <c r="N618" s="9" t="s">
        <v>255</v>
      </c>
      <c r="O618" s="9" t="s">
        <v>255</v>
      </c>
      <c r="P618" s="9" t="s">
        <v>255</v>
      </c>
      <c r="Q618" s="9" t="s">
        <v>255</v>
      </c>
      <c r="R618" s="9" t="s">
        <v>255</v>
      </c>
      <c r="S618" s="9" t="s">
        <v>255</v>
      </c>
      <c r="T618" s="9" t="s">
        <v>255</v>
      </c>
      <c r="U618" s="9" t="s">
        <v>255</v>
      </c>
      <c r="V618" s="9" t="s">
        <v>255</v>
      </c>
      <c r="W618" s="9" t="s">
        <v>255</v>
      </c>
      <c r="X618" s="9" t="s">
        <v>255</v>
      </c>
      <c r="Y618" s="9" t="s">
        <v>255</v>
      </c>
      <c r="Z618" s="9" t="s">
        <v>255</v>
      </c>
      <c r="AA618" s="9" t="s">
        <v>255</v>
      </c>
      <c r="AB618" s="9" t="s">
        <v>255</v>
      </c>
      <c r="AC618" s="9" t="s">
        <v>255</v>
      </c>
      <c r="AD618" s="9" t="s">
        <v>255</v>
      </c>
      <c r="AE618" s="9" t="s">
        <v>255</v>
      </c>
      <c r="AF618" s="9" t="s">
        <v>255</v>
      </c>
      <c r="AG618" s="9" t="s">
        <v>255</v>
      </c>
      <c r="AH618" s="9" t="s">
        <v>255</v>
      </c>
      <c r="AI618" s="9" t="s">
        <v>255</v>
      </c>
      <c r="AJ618" s="9" t="s">
        <v>255</v>
      </c>
      <c r="AK618" s="9" t="s">
        <v>255</v>
      </c>
      <c r="AL618" s="9" t="s">
        <v>255</v>
      </c>
      <c r="AM618" s="9" t="s">
        <v>255</v>
      </c>
      <c r="AN618" s="9" t="s">
        <v>255</v>
      </c>
      <c r="AO618" s="9" t="s">
        <v>165</v>
      </c>
      <c r="AP618" s="9" t="s">
        <v>255</v>
      </c>
      <c r="AQ618" s="9" t="s">
        <v>255</v>
      </c>
      <c r="AR618" s="9" t="s">
        <v>167</v>
      </c>
    </row>
    <row r="619" spans="1:44" x14ac:dyDescent="0.2">
      <c r="A619" s="9">
        <v>420923</v>
      </c>
      <c r="B619" s="9" t="s">
        <v>2276</v>
      </c>
      <c r="C619" s="9" t="s">
        <v>255</v>
      </c>
      <c r="D619" s="9" t="s">
        <v>255</v>
      </c>
      <c r="E619" s="9" t="s">
        <v>255</v>
      </c>
      <c r="F619" s="9" t="s">
        <v>255</v>
      </c>
      <c r="G619" s="9" t="s">
        <v>255</v>
      </c>
      <c r="H619" s="9" t="s">
        <v>255</v>
      </c>
      <c r="I619" s="9" t="s">
        <v>255</v>
      </c>
      <c r="J619" s="9" t="s">
        <v>255</v>
      </c>
      <c r="K619" s="9" t="s">
        <v>255</v>
      </c>
      <c r="L619" s="9" t="s">
        <v>255</v>
      </c>
      <c r="M619" s="9" t="s">
        <v>255</v>
      </c>
      <c r="N619" s="9" t="s">
        <v>255</v>
      </c>
      <c r="O619" s="9" t="s">
        <v>167</v>
      </c>
      <c r="P619" s="9" t="s">
        <v>255</v>
      </c>
      <c r="Q619" s="9" t="s">
        <v>255</v>
      </c>
      <c r="R619" s="9" t="s">
        <v>255</v>
      </c>
      <c r="S619" s="9" t="s">
        <v>255</v>
      </c>
      <c r="T619" s="9" t="s">
        <v>255</v>
      </c>
      <c r="U619" s="9" t="s">
        <v>255</v>
      </c>
      <c r="V619" s="9" t="s">
        <v>255</v>
      </c>
      <c r="W619" s="9" t="s">
        <v>255</v>
      </c>
      <c r="X619" s="9" t="s">
        <v>255</v>
      </c>
      <c r="Y619" s="9" t="s">
        <v>255</v>
      </c>
      <c r="Z619" s="9" t="s">
        <v>255</v>
      </c>
      <c r="AA619" s="9" t="s">
        <v>255</v>
      </c>
      <c r="AB619" s="9" t="s">
        <v>255</v>
      </c>
      <c r="AC619" s="9" t="s">
        <v>255</v>
      </c>
      <c r="AD619" s="9" t="s">
        <v>255</v>
      </c>
      <c r="AE619" s="9" t="s">
        <v>255</v>
      </c>
      <c r="AF619" s="9" t="s">
        <v>165</v>
      </c>
      <c r="AG619" s="9" t="s">
        <v>255</v>
      </c>
      <c r="AH619" s="9" t="s">
        <v>167</v>
      </c>
      <c r="AI619" s="9" t="s">
        <v>163</v>
      </c>
      <c r="AJ619" s="9" t="s">
        <v>163</v>
      </c>
      <c r="AK619" s="9" t="s">
        <v>163</v>
      </c>
      <c r="AL619" s="9" t="s">
        <v>163</v>
      </c>
      <c r="AM619" s="9" t="s">
        <v>163</v>
      </c>
      <c r="AN619" s="9" t="s">
        <v>163</v>
      </c>
      <c r="AO619" s="9" t="s">
        <v>163</v>
      </c>
      <c r="AP619" s="9" t="s">
        <v>163</v>
      </c>
      <c r="AQ619" s="9" t="s">
        <v>163</v>
      </c>
      <c r="AR619" s="9" t="s">
        <v>163</v>
      </c>
    </row>
    <row r="620" spans="1:44" x14ac:dyDescent="0.2">
      <c r="A620" s="9">
        <v>421000</v>
      </c>
      <c r="B620" s="9" t="s">
        <v>2276</v>
      </c>
      <c r="C620" s="9" t="s">
        <v>255</v>
      </c>
      <c r="D620" s="9" t="s">
        <v>255</v>
      </c>
      <c r="E620" s="9" t="s">
        <v>255</v>
      </c>
      <c r="F620" s="9" t="s">
        <v>255</v>
      </c>
      <c r="G620" s="9" t="s">
        <v>255</v>
      </c>
      <c r="H620" s="9" t="s">
        <v>255</v>
      </c>
      <c r="I620" s="9" t="s">
        <v>255</v>
      </c>
      <c r="J620" s="9" t="s">
        <v>255</v>
      </c>
      <c r="K620" s="9" t="s">
        <v>255</v>
      </c>
      <c r="L620" s="9" t="s">
        <v>255</v>
      </c>
      <c r="M620" s="9" t="s">
        <v>255</v>
      </c>
      <c r="N620" s="9" t="s">
        <v>255</v>
      </c>
      <c r="O620" s="9" t="s">
        <v>255</v>
      </c>
      <c r="P620" s="9" t="s">
        <v>255</v>
      </c>
      <c r="Q620" s="9" t="s">
        <v>255</v>
      </c>
      <c r="R620" s="9" t="s">
        <v>167</v>
      </c>
      <c r="S620" s="9" t="s">
        <v>255</v>
      </c>
      <c r="T620" s="9" t="s">
        <v>255</v>
      </c>
      <c r="U620" s="9" t="s">
        <v>255</v>
      </c>
      <c r="V620" s="9" t="s">
        <v>255</v>
      </c>
      <c r="W620" s="9" t="s">
        <v>255</v>
      </c>
      <c r="X620" s="9" t="s">
        <v>255</v>
      </c>
      <c r="Y620" s="9" t="s">
        <v>255</v>
      </c>
      <c r="Z620" s="9" t="s">
        <v>255</v>
      </c>
      <c r="AA620" s="9" t="s">
        <v>255</v>
      </c>
      <c r="AB620" s="9" t="s">
        <v>255</v>
      </c>
      <c r="AC620" s="9" t="s">
        <v>255</v>
      </c>
      <c r="AD620" s="9" t="s">
        <v>255</v>
      </c>
      <c r="AE620" s="9" t="s">
        <v>255</v>
      </c>
      <c r="AF620" s="9" t="s">
        <v>255</v>
      </c>
      <c r="AG620" s="9" t="s">
        <v>255</v>
      </c>
      <c r="AH620" s="9" t="s">
        <v>255</v>
      </c>
      <c r="AI620" s="9" t="s">
        <v>255</v>
      </c>
      <c r="AJ620" s="9" t="s">
        <v>165</v>
      </c>
      <c r="AK620" s="9" t="s">
        <v>255</v>
      </c>
      <c r="AL620" s="9" t="s">
        <v>255</v>
      </c>
      <c r="AM620" s="9" t="s">
        <v>255</v>
      </c>
      <c r="AN620" s="9" t="s">
        <v>163</v>
      </c>
      <c r="AO620" s="9" t="s">
        <v>163</v>
      </c>
      <c r="AP620" s="9" t="s">
        <v>163</v>
      </c>
      <c r="AQ620" s="9" t="s">
        <v>163</v>
      </c>
      <c r="AR620" s="9" t="s">
        <v>163</v>
      </c>
    </row>
    <row r="621" spans="1:44" x14ac:dyDescent="0.2">
      <c r="A621" s="9">
        <v>421088</v>
      </c>
      <c r="B621" s="9" t="s">
        <v>2276</v>
      </c>
      <c r="C621" s="9" t="s">
        <v>255</v>
      </c>
      <c r="D621" s="9" t="s">
        <v>255</v>
      </c>
      <c r="E621" s="9" t="s">
        <v>255</v>
      </c>
      <c r="F621" s="9" t="s">
        <v>255</v>
      </c>
      <c r="G621" s="9" t="s">
        <v>255</v>
      </c>
      <c r="H621" s="9" t="s">
        <v>167</v>
      </c>
      <c r="I621" s="9" t="s">
        <v>255</v>
      </c>
      <c r="J621" s="9" t="s">
        <v>255</v>
      </c>
      <c r="K621" s="9" t="s">
        <v>255</v>
      </c>
      <c r="L621" s="9" t="s">
        <v>255</v>
      </c>
      <c r="M621" s="9" t="s">
        <v>255</v>
      </c>
      <c r="N621" s="9" t="s">
        <v>255</v>
      </c>
      <c r="O621" s="9" t="s">
        <v>255</v>
      </c>
      <c r="P621" s="9" t="s">
        <v>255</v>
      </c>
      <c r="Q621" s="9" t="s">
        <v>255</v>
      </c>
      <c r="R621" s="9" t="s">
        <v>255</v>
      </c>
      <c r="S621" s="9" t="s">
        <v>255</v>
      </c>
      <c r="T621" s="9" t="s">
        <v>255</v>
      </c>
      <c r="U621" s="9" t="s">
        <v>255</v>
      </c>
      <c r="V621" s="9" t="s">
        <v>255</v>
      </c>
      <c r="W621" s="9" t="s">
        <v>255</v>
      </c>
      <c r="X621" s="9" t="s">
        <v>255</v>
      </c>
      <c r="Y621" s="9" t="s">
        <v>255</v>
      </c>
      <c r="Z621" s="9" t="s">
        <v>255</v>
      </c>
      <c r="AA621" s="9" t="s">
        <v>255</v>
      </c>
      <c r="AB621" s="9" t="s">
        <v>255</v>
      </c>
      <c r="AC621" s="9" t="s">
        <v>255</v>
      </c>
      <c r="AD621" s="9" t="s">
        <v>255</v>
      </c>
      <c r="AE621" s="9" t="s">
        <v>167</v>
      </c>
      <c r="AF621" s="9" t="s">
        <v>167</v>
      </c>
      <c r="AG621" s="9" t="s">
        <v>255</v>
      </c>
      <c r="AH621" s="9" t="s">
        <v>255</v>
      </c>
      <c r="AI621" s="9" t="s">
        <v>165</v>
      </c>
      <c r="AJ621" s="9" t="s">
        <v>167</v>
      </c>
      <c r="AK621" s="9" t="s">
        <v>163</v>
      </c>
      <c r="AL621" s="9" t="s">
        <v>167</v>
      </c>
      <c r="AM621" s="9" t="s">
        <v>165</v>
      </c>
      <c r="AN621" s="9" t="s">
        <v>163</v>
      </c>
      <c r="AO621" s="9" t="s">
        <v>163</v>
      </c>
      <c r="AP621" s="9" t="s">
        <v>163</v>
      </c>
      <c r="AQ621" s="9" t="s">
        <v>163</v>
      </c>
      <c r="AR621" s="9" t="s">
        <v>163</v>
      </c>
    </row>
    <row r="622" spans="1:44" x14ac:dyDescent="0.2">
      <c r="A622" s="9">
        <v>421478</v>
      </c>
      <c r="B622" s="9" t="s">
        <v>2276</v>
      </c>
      <c r="C622" s="9" t="s">
        <v>255</v>
      </c>
      <c r="D622" s="9" t="s">
        <v>255</v>
      </c>
      <c r="E622" s="9" t="s">
        <v>255</v>
      </c>
      <c r="F622" s="9" t="s">
        <v>255</v>
      </c>
      <c r="G622" s="9" t="s">
        <v>255</v>
      </c>
      <c r="H622" s="9" t="s">
        <v>255</v>
      </c>
      <c r="I622" s="9" t="s">
        <v>255</v>
      </c>
      <c r="J622" s="9" t="s">
        <v>255</v>
      </c>
      <c r="K622" s="9" t="s">
        <v>255</v>
      </c>
      <c r="L622" s="9" t="s">
        <v>255</v>
      </c>
      <c r="M622" s="9" t="s">
        <v>255</v>
      </c>
      <c r="N622" s="9" t="s">
        <v>255</v>
      </c>
      <c r="O622" s="9" t="s">
        <v>255</v>
      </c>
      <c r="P622" s="9" t="s">
        <v>255</v>
      </c>
      <c r="Q622" s="9" t="s">
        <v>255</v>
      </c>
      <c r="R622" s="9" t="s">
        <v>255</v>
      </c>
      <c r="S622" s="9" t="s">
        <v>165</v>
      </c>
      <c r="T622" s="9" t="s">
        <v>255</v>
      </c>
      <c r="U622" s="9" t="s">
        <v>255</v>
      </c>
      <c r="V622" s="9" t="s">
        <v>255</v>
      </c>
      <c r="W622" s="9" t="s">
        <v>255</v>
      </c>
      <c r="X622" s="9" t="s">
        <v>255</v>
      </c>
      <c r="Y622" s="9" t="s">
        <v>255</v>
      </c>
      <c r="Z622" s="9" t="s">
        <v>255</v>
      </c>
      <c r="AA622" s="9" t="s">
        <v>255</v>
      </c>
      <c r="AB622" s="9" t="s">
        <v>255</v>
      </c>
      <c r="AC622" s="9" t="s">
        <v>255</v>
      </c>
      <c r="AD622" s="9" t="s">
        <v>255</v>
      </c>
      <c r="AE622" s="9" t="s">
        <v>163</v>
      </c>
      <c r="AF622" s="9" t="s">
        <v>165</v>
      </c>
      <c r="AG622" s="9" t="s">
        <v>167</v>
      </c>
      <c r="AH622" s="9" t="s">
        <v>255</v>
      </c>
      <c r="AI622" s="9" t="s">
        <v>163</v>
      </c>
      <c r="AJ622" s="9" t="s">
        <v>163</v>
      </c>
      <c r="AK622" s="9" t="s">
        <v>163</v>
      </c>
      <c r="AL622" s="9" t="s">
        <v>163</v>
      </c>
      <c r="AM622" s="9" t="s">
        <v>163</v>
      </c>
      <c r="AN622" s="9" t="s">
        <v>163</v>
      </c>
      <c r="AO622" s="9" t="s">
        <v>163</v>
      </c>
      <c r="AP622" s="9" t="s">
        <v>163</v>
      </c>
      <c r="AQ622" s="9" t="s">
        <v>163</v>
      </c>
      <c r="AR622" s="9" t="s">
        <v>163</v>
      </c>
    </row>
    <row r="623" spans="1:44" x14ac:dyDescent="0.2">
      <c r="A623" s="9">
        <v>421491</v>
      </c>
      <c r="B623" s="9" t="s">
        <v>2276</v>
      </c>
      <c r="C623" s="9" t="s">
        <v>255</v>
      </c>
      <c r="D623" s="9" t="s">
        <v>255</v>
      </c>
      <c r="E623" s="9" t="s">
        <v>255</v>
      </c>
      <c r="F623" s="9" t="s">
        <v>255</v>
      </c>
      <c r="G623" s="9" t="s">
        <v>255</v>
      </c>
      <c r="H623" s="9" t="s">
        <v>255</v>
      </c>
      <c r="I623" s="9" t="s">
        <v>255</v>
      </c>
      <c r="J623" s="9" t="s">
        <v>255</v>
      </c>
      <c r="K623" s="9" t="s">
        <v>255</v>
      </c>
      <c r="L623" s="9" t="s">
        <v>255</v>
      </c>
      <c r="M623" s="9" t="s">
        <v>255</v>
      </c>
      <c r="N623" s="9" t="s">
        <v>255</v>
      </c>
      <c r="O623" s="9" t="s">
        <v>255</v>
      </c>
      <c r="P623" s="9" t="s">
        <v>255</v>
      </c>
      <c r="Q623" s="9" t="s">
        <v>255</v>
      </c>
      <c r="R623" s="9" t="s">
        <v>255</v>
      </c>
      <c r="S623" s="9" t="s">
        <v>167</v>
      </c>
      <c r="T623" s="9" t="s">
        <v>255</v>
      </c>
      <c r="U623" s="9" t="s">
        <v>255</v>
      </c>
      <c r="V623" s="9" t="s">
        <v>255</v>
      </c>
      <c r="W623" s="9" t="s">
        <v>255</v>
      </c>
      <c r="X623" s="9" t="s">
        <v>255</v>
      </c>
      <c r="Y623" s="9" t="s">
        <v>255</v>
      </c>
      <c r="Z623" s="9" t="s">
        <v>255</v>
      </c>
      <c r="AA623" s="9" t="s">
        <v>255</v>
      </c>
      <c r="AB623" s="9" t="s">
        <v>255</v>
      </c>
      <c r="AC623" s="9" t="s">
        <v>255</v>
      </c>
      <c r="AD623" s="9" t="s">
        <v>255</v>
      </c>
      <c r="AE623" s="9" t="s">
        <v>255</v>
      </c>
      <c r="AF623" s="9" t="s">
        <v>255</v>
      </c>
      <c r="AG623" s="9" t="s">
        <v>255</v>
      </c>
      <c r="AH623" s="9" t="s">
        <v>255</v>
      </c>
      <c r="AI623" s="9" t="s">
        <v>165</v>
      </c>
      <c r="AJ623" s="9" t="s">
        <v>165</v>
      </c>
      <c r="AK623" s="9" t="s">
        <v>165</v>
      </c>
      <c r="AL623" s="9" t="s">
        <v>165</v>
      </c>
      <c r="AM623" s="9" t="s">
        <v>165</v>
      </c>
      <c r="AN623" s="9" t="s">
        <v>163</v>
      </c>
      <c r="AO623" s="9" t="s">
        <v>163</v>
      </c>
      <c r="AP623" s="9" t="s">
        <v>163</v>
      </c>
      <c r="AQ623" s="9" t="s">
        <v>163</v>
      </c>
      <c r="AR623" s="9" t="s">
        <v>163</v>
      </c>
    </row>
    <row r="624" spans="1:44" x14ac:dyDescent="0.2">
      <c r="A624" s="9">
        <v>421729</v>
      </c>
      <c r="B624" s="9" t="s">
        <v>2276</v>
      </c>
      <c r="C624" s="9" t="s">
        <v>255</v>
      </c>
      <c r="D624" s="9" t="s">
        <v>255</v>
      </c>
      <c r="E624" s="9" t="s">
        <v>255</v>
      </c>
      <c r="F624" s="9" t="s">
        <v>255</v>
      </c>
      <c r="G624" s="9" t="s">
        <v>255</v>
      </c>
      <c r="H624" s="9" t="s">
        <v>255</v>
      </c>
      <c r="I624" s="9" t="s">
        <v>255</v>
      </c>
      <c r="J624" s="9" t="s">
        <v>255</v>
      </c>
      <c r="K624" s="9" t="s">
        <v>255</v>
      </c>
      <c r="L624" s="9" t="s">
        <v>255</v>
      </c>
      <c r="M624" s="9" t="s">
        <v>255</v>
      </c>
      <c r="N624" s="9" t="s">
        <v>255</v>
      </c>
      <c r="O624" s="9" t="s">
        <v>255</v>
      </c>
      <c r="P624" s="9" t="s">
        <v>255</v>
      </c>
      <c r="Q624" s="9" t="s">
        <v>255</v>
      </c>
      <c r="R624" s="9" t="s">
        <v>255</v>
      </c>
      <c r="S624" s="9" t="s">
        <v>255</v>
      </c>
      <c r="T624" s="9" t="s">
        <v>255</v>
      </c>
      <c r="U624" s="9" t="s">
        <v>255</v>
      </c>
      <c r="V624" s="9" t="s">
        <v>255</v>
      </c>
      <c r="W624" s="9" t="s">
        <v>255</v>
      </c>
      <c r="X624" s="9" t="s">
        <v>255</v>
      </c>
      <c r="Y624" s="9" t="s">
        <v>255</v>
      </c>
      <c r="Z624" s="9" t="s">
        <v>255</v>
      </c>
      <c r="AA624" s="9" t="s">
        <v>165</v>
      </c>
      <c r="AB624" s="9" t="s">
        <v>255</v>
      </c>
      <c r="AC624" s="9" t="s">
        <v>255</v>
      </c>
      <c r="AD624" s="9" t="s">
        <v>255</v>
      </c>
      <c r="AE624" s="9" t="s">
        <v>165</v>
      </c>
      <c r="AF624" s="9" t="s">
        <v>255</v>
      </c>
      <c r="AG624" s="9" t="s">
        <v>167</v>
      </c>
      <c r="AH624" s="9" t="s">
        <v>167</v>
      </c>
      <c r="AI624" s="9" t="s">
        <v>163</v>
      </c>
      <c r="AJ624" s="9" t="s">
        <v>163</v>
      </c>
      <c r="AK624" s="9" t="s">
        <v>163</v>
      </c>
      <c r="AL624" s="9" t="s">
        <v>163</v>
      </c>
      <c r="AM624" s="9" t="s">
        <v>163</v>
      </c>
      <c r="AN624" s="9" t="s">
        <v>163</v>
      </c>
      <c r="AO624" s="9" t="s">
        <v>163</v>
      </c>
      <c r="AP624" s="9" t="s">
        <v>163</v>
      </c>
      <c r="AQ624" s="9" t="s">
        <v>163</v>
      </c>
      <c r="AR624" s="9" t="s">
        <v>163</v>
      </c>
    </row>
    <row r="625" spans="1:44" x14ac:dyDescent="0.2">
      <c r="A625" s="9">
        <v>421837</v>
      </c>
      <c r="B625" s="9" t="s">
        <v>2276</v>
      </c>
      <c r="C625" s="9" t="s">
        <v>255</v>
      </c>
      <c r="D625" s="9" t="s">
        <v>255</v>
      </c>
      <c r="E625" s="9" t="s">
        <v>255</v>
      </c>
      <c r="F625" s="9" t="s">
        <v>255</v>
      </c>
      <c r="G625" s="9" t="s">
        <v>255</v>
      </c>
      <c r="H625" s="9" t="s">
        <v>255</v>
      </c>
      <c r="I625" s="9" t="s">
        <v>255</v>
      </c>
      <c r="J625" s="9" t="s">
        <v>255</v>
      </c>
      <c r="K625" s="9" t="s">
        <v>255</v>
      </c>
      <c r="L625" s="9" t="s">
        <v>255</v>
      </c>
      <c r="M625" s="9" t="s">
        <v>255</v>
      </c>
      <c r="N625" s="9" t="s">
        <v>255</v>
      </c>
      <c r="O625" s="9" t="s">
        <v>255</v>
      </c>
      <c r="P625" s="9" t="s">
        <v>255</v>
      </c>
      <c r="Q625" s="9" t="s">
        <v>255</v>
      </c>
      <c r="R625" s="9" t="s">
        <v>255</v>
      </c>
      <c r="S625" s="9" t="s">
        <v>255</v>
      </c>
      <c r="T625" s="9" t="s">
        <v>255</v>
      </c>
      <c r="U625" s="9" t="s">
        <v>255</v>
      </c>
      <c r="V625" s="9" t="s">
        <v>255</v>
      </c>
      <c r="W625" s="9" t="s">
        <v>255</v>
      </c>
      <c r="X625" s="9" t="s">
        <v>255</v>
      </c>
      <c r="Y625" s="9" t="s">
        <v>255</v>
      </c>
      <c r="Z625" s="9" t="s">
        <v>255</v>
      </c>
      <c r="AA625" s="9" t="s">
        <v>167</v>
      </c>
      <c r="AB625" s="9" t="s">
        <v>255</v>
      </c>
      <c r="AC625" s="9" t="s">
        <v>255</v>
      </c>
      <c r="AD625" s="9" t="s">
        <v>255</v>
      </c>
      <c r="AE625" s="9" t="s">
        <v>255</v>
      </c>
      <c r="AF625" s="9" t="s">
        <v>167</v>
      </c>
      <c r="AG625" s="9" t="s">
        <v>255</v>
      </c>
      <c r="AH625" s="9" t="s">
        <v>255</v>
      </c>
      <c r="AI625" s="9" t="s">
        <v>165</v>
      </c>
      <c r="AJ625" s="9" t="s">
        <v>255</v>
      </c>
      <c r="AK625" s="9" t="s">
        <v>255</v>
      </c>
      <c r="AL625" s="9" t="s">
        <v>165</v>
      </c>
      <c r="AM625" s="9" t="s">
        <v>167</v>
      </c>
      <c r="AN625" s="9" t="s">
        <v>165</v>
      </c>
      <c r="AO625" s="9" t="s">
        <v>255</v>
      </c>
      <c r="AP625" s="9" t="s">
        <v>163</v>
      </c>
      <c r="AQ625" s="9" t="s">
        <v>255</v>
      </c>
      <c r="AR625" s="9" t="s">
        <v>163</v>
      </c>
    </row>
    <row r="626" spans="1:44" x14ac:dyDescent="0.2">
      <c r="A626" s="9">
        <v>422137</v>
      </c>
      <c r="B626" s="9" t="s">
        <v>2276</v>
      </c>
      <c r="C626" s="9" t="s">
        <v>255</v>
      </c>
      <c r="D626" s="9" t="s">
        <v>255</v>
      </c>
      <c r="E626" s="9" t="s">
        <v>255</v>
      </c>
      <c r="F626" s="9" t="s">
        <v>255</v>
      </c>
      <c r="G626" s="9" t="s">
        <v>255</v>
      </c>
      <c r="H626" s="9" t="s">
        <v>255</v>
      </c>
      <c r="I626" s="9" t="s">
        <v>255</v>
      </c>
      <c r="J626" s="9" t="s">
        <v>255</v>
      </c>
      <c r="K626" s="9" t="s">
        <v>255</v>
      </c>
      <c r="L626" s="9" t="s">
        <v>255</v>
      </c>
      <c r="M626" s="9" t="s">
        <v>255</v>
      </c>
      <c r="N626" s="9" t="s">
        <v>255</v>
      </c>
      <c r="O626" s="9" t="s">
        <v>255</v>
      </c>
      <c r="P626" s="9" t="s">
        <v>255</v>
      </c>
      <c r="Q626" s="9" t="s">
        <v>255</v>
      </c>
      <c r="R626" s="9" t="s">
        <v>255</v>
      </c>
      <c r="S626" s="9" t="s">
        <v>255</v>
      </c>
      <c r="T626" s="9" t="s">
        <v>255</v>
      </c>
      <c r="U626" s="9" t="s">
        <v>255</v>
      </c>
      <c r="V626" s="9" t="s">
        <v>255</v>
      </c>
      <c r="W626" s="9" t="s">
        <v>255</v>
      </c>
      <c r="X626" s="9" t="s">
        <v>255</v>
      </c>
      <c r="Y626" s="9" t="s">
        <v>255</v>
      </c>
      <c r="Z626" s="9" t="s">
        <v>255</v>
      </c>
      <c r="AA626" s="9" t="s">
        <v>167</v>
      </c>
      <c r="AB626" s="9" t="s">
        <v>255</v>
      </c>
      <c r="AC626" s="9" t="s">
        <v>255</v>
      </c>
      <c r="AD626" s="9" t="s">
        <v>255</v>
      </c>
      <c r="AE626" s="9" t="s">
        <v>255</v>
      </c>
      <c r="AF626" s="9" t="s">
        <v>167</v>
      </c>
      <c r="AG626" s="9" t="s">
        <v>255</v>
      </c>
      <c r="AH626" s="9" t="s">
        <v>255</v>
      </c>
      <c r="AI626" s="9" t="s">
        <v>255</v>
      </c>
      <c r="AJ626" s="9" t="s">
        <v>255</v>
      </c>
      <c r="AK626" s="9" t="s">
        <v>167</v>
      </c>
      <c r="AL626" s="9" t="s">
        <v>167</v>
      </c>
      <c r="AM626" s="9" t="s">
        <v>167</v>
      </c>
      <c r="AN626" s="9" t="s">
        <v>165</v>
      </c>
      <c r="AO626" s="9" t="s">
        <v>165</v>
      </c>
      <c r="AP626" s="9" t="s">
        <v>163</v>
      </c>
      <c r="AQ626" s="9" t="s">
        <v>165</v>
      </c>
      <c r="AR626" s="9" t="s">
        <v>255</v>
      </c>
    </row>
    <row r="627" spans="1:44" x14ac:dyDescent="0.2">
      <c r="A627" s="9">
        <v>422188</v>
      </c>
      <c r="B627" s="9" t="s">
        <v>2276</v>
      </c>
      <c r="C627" s="9" t="s">
        <v>255</v>
      </c>
      <c r="D627" s="9" t="s">
        <v>255</v>
      </c>
      <c r="E627" s="9" t="s">
        <v>255</v>
      </c>
      <c r="F627" s="9" t="s">
        <v>255</v>
      </c>
      <c r="G627" s="9" t="s">
        <v>255</v>
      </c>
      <c r="H627" s="9" t="s">
        <v>255</v>
      </c>
      <c r="I627" s="9" t="s">
        <v>255</v>
      </c>
      <c r="J627" s="9" t="s">
        <v>255</v>
      </c>
      <c r="K627" s="9" t="s">
        <v>255</v>
      </c>
      <c r="L627" s="9" t="s">
        <v>255</v>
      </c>
      <c r="M627" s="9" t="s">
        <v>255</v>
      </c>
      <c r="N627" s="9" t="s">
        <v>255</v>
      </c>
      <c r="O627" s="9" t="s">
        <v>255</v>
      </c>
      <c r="P627" s="9" t="s">
        <v>255</v>
      </c>
      <c r="Q627" s="9" t="s">
        <v>255</v>
      </c>
      <c r="R627" s="9" t="s">
        <v>255</v>
      </c>
      <c r="S627" s="9" t="s">
        <v>255</v>
      </c>
      <c r="T627" s="9" t="s">
        <v>255</v>
      </c>
      <c r="U627" s="9" t="s">
        <v>255</v>
      </c>
      <c r="V627" s="9" t="s">
        <v>255</v>
      </c>
      <c r="W627" s="9" t="s">
        <v>255</v>
      </c>
      <c r="X627" s="9" t="s">
        <v>255</v>
      </c>
      <c r="Y627" s="9" t="s">
        <v>255</v>
      </c>
      <c r="Z627" s="9" t="s">
        <v>255</v>
      </c>
      <c r="AA627" s="9" t="s">
        <v>167</v>
      </c>
      <c r="AB627" s="9" t="s">
        <v>167</v>
      </c>
      <c r="AC627" s="9" t="s">
        <v>255</v>
      </c>
      <c r="AD627" s="9" t="s">
        <v>167</v>
      </c>
      <c r="AE627" s="9" t="s">
        <v>255</v>
      </c>
      <c r="AF627" s="9" t="s">
        <v>167</v>
      </c>
      <c r="AG627" s="9" t="s">
        <v>255</v>
      </c>
      <c r="AH627" s="9" t="s">
        <v>255</v>
      </c>
      <c r="AI627" s="9" t="s">
        <v>163</v>
      </c>
      <c r="AJ627" s="9" t="s">
        <v>163</v>
      </c>
      <c r="AK627" s="9" t="s">
        <v>163</v>
      </c>
      <c r="AL627" s="9" t="s">
        <v>163</v>
      </c>
      <c r="AM627" s="9" t="s">
        <v>163</v>
      </c>
      <c r="AN627" s="9" t="s">
        <v>163</v>
      </c>
      <c r="AO627" s="9" t="s">
        <v>163</v>
      </c>
      <c r="AP627" s="9" t="s">
        <v>163</v>
      </c>
      <c r="AQ627" s="9" t="s">
        <v>163</v>
      </c>
      <c r="AR627" s="9" t="s">
        <v>163</v>
      </c>
    </row>
    <row r="628" spans="1:44" x14ac:dyDescent="0.2">
      <c r="A628" s="9">
        <v>422190</v>
      </c>
      <c r="B628" s="9" t="s">
        <v>2276</v>
      </c>
      <c r="C628" s="9" t="s">
        <v>255</v>
      </c>
      <c r="D628" s="9" t="s">
        <v>255</v>
      </c>
      <c r="E628" s="9" t="s">
        <v>255</v>
      </c>
      <c r="F628" s="9" t="s">
        <v>255</v>
      </c>
      <c r="G628" s="9" t="s">
        <v>255</v>
      </c>
      <c r="H628" s="9" t="s">
        <v>255</v>
      </c>
      <c r="I628" s="9" t="s">
        <v>167</v>
      </c>
      <c r="J628" s="9" t="s">
        <v>255</v>
      </c>
      <c r="K628" s="9" t="s">
        <v>255</v>
      </c>
      <c r="L628" s="9" t="s">
        <v>255</v>
      </c>
      <c r="M628" s="9" t="s">
        <v>255</v>
      </c>
      <c r="N628" s="9" t="s">
        <v>255</v>
      </c>
      <c r="O628" s="9" t="s">
        <v>255</v>
      </c>
      <c r="P628" s="9" t="s">
        <v>255</v>
      </c>
      <c r="Q628" s="9" t="s">
        <v>255</v>
      </c>
      <c r="R628" s="9" t="s">
        <v>255</v>
      </c>
      <c r="S628" s="9" t="s">
        <v>255</v>
      </c>
      <c r="T628" s="9" t="s">
        <v>255</v>
      </c>
      <c r="U628" s="9" t="s">
        <v>255</v>
      </c>
      <c r="V628" s="9" t="s">
        <v>255</v>
      </c>
      <c r="W628" s="9" t="s">
        <v>255</v>
      </c>
      <c r="X628" s="9" t="s">
        <v>255</v>
      </c>
      <c r="Y628" s="9" t="s">
        <v>255</v>
      </c>
      <c r="Z628" s="9" t="s">
        <v>255</v>
      </c>
      <c r="AA628" s="9" t="s">
        <v>167</v>
      </c>
      <c r="AB628" s="9" t="s">
        <v>255</v>
      </c>
      <c r="AC628" s="9" t="s">
        <v>255</v>
      </c>
      <c r="AD628" s="9" t="s">
        <v>255</v>
      </c>
      <c r="AE628" s="9" t="s">
        <v>255</v>
      </c>
      <c r="AF628" s="9" t="s">
        <v>167</v>
      </c>
      <c r="AG628" s="9" t="s">
        <v>255</v>
      </c>
      <c r="AH628" s="9" t="s">
        <v>165</v>
      </c>
      <c r="AI628" s="9" t="s">
        <v>255</v>
      </c>
      <c r="AJ628" s="9" t="s">
        <v>255</v>
      </c>
      <c r="AK628" s="9" t="s">
        <v>165</v>
      </c>
      <c r="AL628" s="9" t="s">
        <v>255</v>
      </c>
      <c r="AM628" s="9" t="s">
        <v>165</v>
      </c>
      <c r="AN628" s="9" t="s">
        <v>165</v>
      </c>
      <c r="AO628" s="9" t="s">
        <v>165</v>
      </c>
      <c r="AP628" s="9" t="s">
        <v>255</v>
      </c>
      <c r="AQ628" s="9" t="s">
        <v>255</v>
      </c>
      <c r="AR628" s="9" t="s">
        <v>165</v>
      </c>
    </row>
    <row r="629" spans="1:44" x14ac:dyDescent="0.2">
      <c r="A629" s="9">
        <v>422639</v>
      </c>
      <c r="B629" s="9" t="s">
        <v>2276</v>
      </c>
      <c r="C629" s="9" t="s">
        <v>255</v>
      </c>
      <c r="D629" s="9" t="s">
        <v>255</v>
      </c>
      <c r="E629" s="9" t="s">
        <v>255</v>
      </c>
      <c r="F629" s="9" t="s">
        <v>255</v>
      </c>
      <c r="G629" s="9" t="s">
        <v>255</v>
      </c>
      <c r="H629" s="9" t="s">
        <v>255</v>
      </c>
      <c r="I629" s="9" t="s">
        <v>255</v>
      </c>
      <c r="J629" s="9" t="s">
        <v>255</v>
      </c>
      <c r="K629" s="9" t="s">
        <v>255</v>
      </c>
      <c r="L629" s="9" t="s">
        <v>255</v>
      </c>
      <c r="M629" s="9" t="s">
        <v>255</v>
      </c>
      <c r="N629" s="9" t="s">
        <v>255</v>
      </c>
      <c r="O629" s="9" t="s">
        <v>255</v>
      </c>
      <c r="P629" s="9" t="s">
        <v>255</v>
      </c>
      <c r="Q629" s="9" t="s">
        <v>255</v>
      </c>
      <c r="R629" s="9" t="s">
        <v>255</v>
      </c>
      <c r="S629" s="9" t="s">
        <v>167</v>
      </c>
      <c r="T629" s="9" t="s">
        <v>255</v>
      </c>
      <c r="U629" s="9" t="s">
        <v>255</v>
      </c>
      <c r="V629" s="9" t="s">
        <v>255</v>
      </c>
      <c r="W629" s="9" t="s">
        <v>255</v>
      </c>
      <c r="X629" s="9" t="s">
        <v>255</v>
      </c>
      <c r="Y629" s="9" t="s">
        <v>255</v>
      </c>
      <c r="Z629" s="9" t="s">
        <v>255</v>
      </c>
      <c r="AA629" s="9" t="s">
        <v>255</v>
      </c>
      <c r="AB629" s="9" t="s">
        <v>255</v>
      </c>
      <c r="AC629" s="9" t="s">
        <v>255</v>
      </c>
      <c r="AD629" s="9" t="s">
        <v>255</v>
      </c>
      <c r="AE629" s="9" t="s">
        <v>255</v>
      </c>
      <c r="AF629" s="9" t="s">
        <v>255</v>
      </c>
      <c r="AG629" s="9" t="s">
        <v>255</v>
      </c>
      <c r="AH629" s="9" t="s">
        <v>255</v>
      </c>
      <c r="AI629" s="9" t="s">
        <v>255</v>
      </c>
      <c r="AJ629" s="9" t="s">
        <v>167</v>
      </c>
      <c r="AK629" s="9" t="s">
        <v>167</v>
      </c>
      <c r="AL629" s="9" t="s">
        <v>255</v>
      </c>
      <c r="AM629" s="9" t="s">
        <v>255</v>
      </c>
      <c r="AN629" s="9" t="s">
        <v>255</v>
      </c>
      <c r="AO629" s="9" t="s">
        <v>255</v>
      </c>
      <c r="AP629" s="9" t="s">
        <v>163</v>
      </c>
      <c r="AQ629" s="9" t="s">
        <v>255</v>
      </c>
      <c r="AR629" s="9" t="s">
        <v>163</v>
      </c>
    </row>
    <row r="630" spans="1:44" x14ac:dyDescent="0.2">
      <c r="A630" s="9">
        <v>423039</v>
      </c>
      <c r="B630" s="9" t="s">
        <v>2276</v>
      </c>
      <c r="C630" s="9" t="s">
        <v>255</v>
      </c>
      <c r="D630" s="9" t="s">
        <v>255</v>
      </c>
      <c r="E630" s="9" t="s">
        <v>255</v>
      </c>
      <c r="F630" s="9" t="s">
        <v>255</v>
      </c>
      <c r="G630" s="9" t="s">
        <v>255</v>
      </c>
      <c r="H630" s="9" t="s">
        <v>255</v>
      </c>
      <c r="I630" s="9" t="s">
        <v>255</v>
      </c>
      <c r="J630" s="9" t="s">
        <v>255</v>
      </c>
      <c r="K630" s="9" t="s">
        <v>255</v>
      </c>
      <c r="L630" s="9" t="s">
        <v>255</v>
      </c>
      <c r="M630" s="9" t="s">
        <v>255</v>
      </c>
      <c r="N630" s="9" t="s">
        <v>255</v>
      </c>
      <c r="O630" s="9" t="s">
        <v>255</v>
      </c>
      <c r="P630" s="9" t="s">
        <v>255</v>
      </c>
      <c r="Q630" s="9" t="s">
        <v>255</v>
      </c>
      <c r="R630" s="9" t="s">
        <v>255</v>
      </c>
      <c r="S630" s="9" t="s">
        <v>255</v>
      </c>
      <c r="T630" s="9" t="s">
        <v>255</v>
      </c>
      <c r="U630" s="9" t="s">
        <v>255</v>
      </c>
      <c r="V630" s="9" t="s">
        <v>255</v>
      </c>
      <c r="W630" s="9" t="s">
        <v>255</v>
      </c>
      <c r="X630" s="9" t="s">
        <v>255</v>
      </c>
      <c r="Y630" s="9" t="s">
        <v>255</v>
      </c>
      <c r="Z630" s="9" t="s">
        <v>255</v>
      </c>
      <c r="AA630" s="9" t="s">
        <v>167</v>
      </c>
      <c r="AB630" s="9" t="s">
        <v>255</v>
      </c>
      <c r="AC630" s="9" t="s">
        <v>255</v>
      </c>
      <c r="AD630" s="9" t="s">
        <v>165</v>
      </c>
      <c r="AE630" s="9" t="s">
        <v>255</v>
      </c>
      <c r="AF630" s="9" t="s">
        <v>163</v>
      </c>
      <c r="AG630" s="9" t="s">
        <v>255</v>
      </c>
      <c r="AH630" s="9" t="s">
        <v>255</v>
      </c>
      <c r="AI630" s="9" t="s">
        <v>165</v>
      </c>
      <c r="AJ630" s="9" t="s">
        <v>167</v>
      </c>
      <c r="AK630" s="9" t="s">
        <v>163</v>
      </c>
      <c r="AL630" s="9" t="s">
        <v>167</v>
      </c>
      <c r="AM630" s="9" t="s">
        <v>163</v>
      </c>
      <c r="AN630" s="9" t="s">
        <v>163</v>
      </c>
      <c r="AO630" s="9" t="s">
        <v>163</v>
      </c>
      <c r="AP630" s="9" t="s">
        <v>163</v>
      </c>
      <c r="AQ630" s="9" t="s">
        <v>163</v>
      </c>
      <c r="AR630" s="9" t="s">
        <v>163</v>
      </c>
    </row>
    <row r="631" spans="1:44" x14ac:dyDescent="0.2">
      <c r="A631" s="9">
        <v>423049</v>
      </c>
      <c r="B631" s="9" t="s">
        <v>2276</v>
      </c>
      <c r="C631" s="9" t="s">
        <v>255</v>
      </c>
      <c r="D631" s="9" t="s">
        <v>255</v>
      </c>
      <c r="E631" s="9" t="s">
        <v>255</v>
      </c>
      <c r="F631" s="9" t="s">
        <v>255</v>
      </c>
      <c r="G631" s="9" t="s">
        <v>255</v>
      </c>
      <c r="H631" s="9" t="s">
        <v>255</v>
      </c>
      <c r="I631" s="9" t="s">
        <v>255</v>
      </c>
      <c r="J631" s="9" t="s">
        <v>255</v>
      </c>
      <c r="K631" s="9" t="s">
        <v>255</v>
      </c>
      <c r="L631" s="9" t="s">
        <v>255</v>
      </c>
      <c r="M631" s="9" t="s">
        <v>255</v>
      </c>
      <c r="N631" s="9" t="s">
        <v>255</v>
      </c>
      <c r="O631" s="9" t="s">
        <v>255</v>
      </c>
      <c r="P631" s="9" t="s">
        <v>255</v>
      </c>
      <c r="Q631" s="9" t="s">
        <v>255</v>
      </c>
      <c r="R631" s="9" t="s">
        <v>255</v>
      </c>
      <c r="S631" s="9" t="s">
        <v>255</v>
      </c>
      <c r="T631" s="9" t="s">
        <v>255</v>
      </c>
      <c r="U631" s="9" t="s">
        <v>255</v>
      </c>
      <c r="V631" s="9" t="s">
        <v>255</v>
      </c>
      <c r="W631" s="9" t="s">
        <v>255</v>
      </c>
      <c r="X631" s="9" t="s">
        <v>255</v>
      </c>
      <c r="Y631" s="9" t="s">
        <v>255</v>
      </c>
      <c r="Z631" s="9" t="s">
        <v>255</v>
      </c>
      <c r="AA631" s="9" t="s">
        <v>167</v>
      </c>
      <c r="AB631" s="9" t="s">
        <v>255</v>
      </c>
      <c r="AC631" s="9" t="s">
        <v>255</v>
      </c>
      <c r="AD631" s="9" t="s">
        <v>165</v>
      </c>
      <c r="AE631" s="9" t="s">
        <v>255</v>
      </c>
      <c r="AF631" s="9" t="s">
        <v>165</v>
      </c>
      <c r="AG631" s="9" t="s">
        <v>255</v>
      </c>
      <c r="AH631" s="9" t="s">
        <v>255</v>
      </c>
      <c r="AI631" s="9" t="s">
        <v>163</v>
      </c>
      <c r="AJ631" s="9" t="s">
        <v>165</v>
      </c>
      <c r="AK631" s="9" t="s">
        <v>163</v>
      </c>
      <c r="AL631" s="9" t="s">
        <v>255</v>
      </c>
      <c r="AM631" s="9" t="s">
        <v>163</v>
      </c>
      <c r="AN631" s="9" t="s">
        <v>163</v>
      </c>
      <c r="AO631" s="9" t="s">
        <v>163</v>
      </c>
      <c r="AP631" s="9" t="s">
        <v>163</v>
      </c>
      <c r="AQ631" s="9" t="s">
        <v>163</v>
      </c>
      <c r="AR631" s="9" t="s">
        <v>163</v>
      </c>
    </row>
    <row r="632" spans="1:44" x14ac:dyDescent="0.2">
      <c r="A632" s="9">
        <v>423404</v>
      </c>
      <c r="B632" s="9" t="s">
        <v>2276</v>
      </c>
      <c r="C632" s="9" t="s">
        <v>255</v>
      </c>
      <c r="D632" s="9" t="s">
        <v>255</v>
      </c>
      <c r="E632" s="9" t="s">
        <v>255</v>
      </c>
      <c r="F632" s="9" t="s">
        <v>255</v>
      </c>
      <c r="G632" s="9" t="s">
        <v>255</v>
      </c>
      <c r="H632" s="9" t="s">
        <v>255</v>
      </c>
      <c r="I632" s="9" t="s">
        <v>255</v>
      </c>
      <c r="J632" s="9" t="s">
        <v>255</v>
      </c>
      <c r="K632" s="9" t="s">
        <v>255</v>
      </c>
      <c r="L632" s="9" t="s">
        <v>255</v>
      </c>
      <c r="M632" s="9" t="s">
        <v>255</v>
      </c>
      <c r="N632" s="9" t="s">
        <v>255</v>
      </c>
      <c r="O632" s="9" t="s">
        <v>255</v>
      </c>
      <c r="P632" s="9" t="s">
        <v>255</v>
      </c>
      <c r="Q632" s="9" t="s">
        <v>255</v>
      </c>
      <c r="R632" s="9" t="s">
        <v>255</v>
      </c>
      <c r="S632" s="9" t="s">
        <v>255</v>
      </c>
      <c r="T632" s="9" t="s">
        <v>255</v>
      </c>
      <c r="U632" s="9" t="s">
        <v>255</v>
      </c>
      <c r="V632" s="9" t="s">
        <v>255</v>
      </c>
      <c r="W632" s="9" t="s">
        <v>255</v>
      </c>
      <c r="X632" s="9" t="s">
        <v>255</v>
      </c>
      <c r="Y632" s="9" t="s">
        <v>255</v>
      </c>
      <c r="Z632" s="9" t="s">
        <v>255</v>
      </c>
      <c r="AA632" s="9" t="s">
        <v>255</v>
      </c>
      <c r="AB632" s="9" t="s">
        <v>255</v>
      </c>
      <c r="AC632" s="9" t="s">
        <v>255</v>
      </c>
      <c r="AD632" s="9" t="s">
        <v>255</v>
      </c>
      <c r="AE632" s="9" t="s">
        <v>163</v>
      </c>
      <c r="AF632" s="9" t="s">
        <v>255</v>
      </c>
      <c r="AG632" s="9" t="s">
        <v>255</v>
      </c>
      <c r="AH632" s="9" t="s">
        <v>255</v>
      </c>
      <c r="AI632" s="9" t="s">
        <v>165</v>
      </c>
      <c r="AJ632" s="9" t="s">
        <v>255</v>
      </c>
      <c r="AK632" s="9" t="s">
        <v>163</v>
      </c>
      <c r="AL632" s="9" t="s">
        <v>255</v>
      </c>
      <c r="AM632" s="9" t="s">
        <v>255</v>
      </c>
      <c r="AN632" s="9" t="s">
        <v>163</v>
      </c>
      <c r="AO632" s="9" t="s">
        <v>255</v>
      </c>
      <c r="AP632" s="9" t="s">
        <v>165</v>
      </c>
      <c r="AQ632" s="9" t="s">
        <v>255</v>
      </c>
      <c r="AR632" s="9" t="s">
        <v>163</v>
      </c>
    </row>
    <row r="633" spans="1:44" x14ac:dyDescent="0.2">
      <c r="A633" s="9">
        <v>423433</v>
      </c>
      <c r="B633" s="9" t="s">
        <v>2276</v>
      </c>
      <c r="C633" s="9" t="s">
        <v>255</v>
      </c>
      <c r="D633" s="9" t="s">
        <v>255</v>
      </c>
      <c r="E633" s="9" t="s">
        <v>255</v>
      </c>
      <c r="F633" s="9" t="s">
        <v>255</v>
      </c>
      <c r="G633" s="9" t="s">
        <v>255</v>
      </c>
      <c r="H633" s="9" t="s">
        <v>255</v>
      </c>
      <c r="I633" s="9" t="s">
        <v>255</v>
      </c>
      <c r="J633" s="9" t="s">
        <v>255</v>
      </c>
      <c r="K633" s="9" t="s">
        <v>255</v>
      </c>
      <c r="L633" s="9" t="s">
        <v>165</v>
      </c>
      <c r="M633" s="9" t="s">
        <v>255</v>
      </c>
      <c r="N633" s="9" t="s">
        <v>255</v>
      </c>
      <c r="O633" s="9" t="s">
        <v>255</v>
      </c>
      <c r="P633" s="9" t="s">
        <v>255</v>
      </c>
      <c r="Q633" s="9" t="s">
        <v>255</v>
      </c>
      <c r="R633" s="9" t="s">
        <v>165</v>
      </c>
      <c r="S633" s="9" t="s">
        <v>255</v>
      </c>
      <c r="T633" s="9" t="s">
        <v>255</v>
      </c>
      <c r="U633" s="9" t="s">
        <v>255</v>
      </c>
      <c r="V633" s="9" t="s">
        <v>255</v>
      </c>
      <c r="W633" s="9" t="s">
        <v>255</v>
      </c>
      <c r="X633" s="9" t="s">
        <v>255</v>
      </c>
      <c r="Y633" s="9" t="s">
        <v>255</v>
      </c>
      <c r="Z633" s="9" t="s">
        <v>255</v>
      </c>
      <c r="AA633" s="9" t="s">
        <v>255</v>
      </c>
      <c r="AB633" s="9" t="s">
        <v>255</v>
      </c>
      <c r="AC633" s="9" t="s">
        <v>255</v>
      </c>
      <c r="AD633" s="9" t="s">
        <v>255</v>
      </c>
      <c r="AE633" s="9" t="s">
        <v>163</v>
      </c>
      <c r="AF633" s="9" t="s">
        <v>255</v>
      </c>
      <c r="AG633" s="9" t="s">
        <v>255</v>
      </c>
      <c r="AH633" s="9" t="s">
        <v>255</v>
      </c>
      <c r="AI633" s="9" t="s">
        <v>165</v>
      </c>
      <c r="AJ633" s="9" t="s">
        <v>165</v>
      </c>
      <c r="AK633" s="9" t="s">
        <v>163</v>
      </c>
      <c r="AL633" s="9" t="s">
        <v>255</v>
      </c>
      <c r="AM633" s="9" t="s">
        <v>165</v>
      </c>
      <c r="AN633" s="9" t="s">
        <v>163</v>
      </c>
      <c r="AO633" s="9" t="s">
        <v>163</v>
      </c>
      <c r="AP633" s="9" t="s">
        <v>163</v>
      </c>
      <c r="AQ633" s="9" t="s">
        <v>163</v>
      </c>
      <c r="AR633" s="9" t="s">
        <v>163</v>
      </c>
    </row>
    <row r="634" spans="1:44" x14ac:dyDescent="0.2">
      <c r="A634" s="9">
        <v>423530</v>
      </c>
      <c r="B634" s="9" t="s">
        <v>2276</v>
      </c>
      <c r="C634" s="9" t="s">
        <v>255</v>
      </c>
      <c r="D634" s="9" t="s">
        <v>255</v>
      </c>
      <c r="E634" s="9" t="s">
        <v>255</v>
      </c>
      <c r="F634" s="9" t="s">
        <v>255</v>
      </c>
      <c r="G634" s="9" t="s">
        <v>255</v>
      </c>
      <c r="H634" s="9" t="s">
        <v>255</v>
      </c>
      <c r="I634" s="9" t="s">
        <v>255</v>
      </c>
      <c r="J634" s="9" t="s">
        <v>255</v>
      </c>
      <c r="K634" s="9" t="s">
        <v>255</v>
      </c>
      <c r="L634" s="9" t="s">
        <v>255</v>
      </c>
      <c r="M634" s="9" t="s">
        <v>255</v>
      </c>
      <c r="N634" s="9" t="s">
        <v>255</v>
      </c>
      <c r="O634" s="9" t="s">
        <v>255</v>
      </c>
      <c r="P634" s="9" t="s">
        <v>255</v>
      </c>
      <c r="Q634" s="9" t="s">
        <v>255</v>
      </c>
      <c r="R634" s="9" t="s">
        <v>255</v>
      </c>
      <c r="S634" s="9" t="s">
        <v>255</v>
      </c>
      <c r="T634" s="9" t="s">
        <v>255</v>
      </c>
      <c r="U634" s="9" t="s">
        <v>255</v>
      </c>
      <c r="V634" s="9" t="s">
        <v>255</v>
      </c>
      <c r="W634" s="9" t="s">
        <v>255</v>
      </c>
      <c r="X634" s="9" t="s">
        <v>255</v>
      </c>
      <c r="Y634" s="9" t="s">
        <v>255</v>
      </c>
      <c r="Z634" s="9" t="s">
        <v>255</v>
      </c>
      <c r="AA634" s="9" t="s">
        <v>255</v>
      </c>
      <c r="AB634" s="9" t="s">
        <v>255</v>
      </c>
      <c r="AC634" s="9" t="s">
        <v>255</v>
      </c>
      <c r="AD634" s="9" t="s">
        <v>255</v>
      </c>
      <c r="AE634" s="9" t="s">
        <v>255</v>
      </c>
      <c r="AF634" s="9" t="s">
        <v>255</v>
      </c>
      <c r="AG634" s="9" t="s">
        <v>255</v>
      </c>
      <c r="AH634" s="9" t="s">
        <v>255</v>
      </c>
      <c r="AI634" s="9" t="s">
        <v>167</v>
      </c>
      <c r="AJ634" s="9" t="s">
        <v>255</v>
      </c>
      <c r="AK634" s="9" t="s">
        <v>255</v>
      </c>
      <c r="AL634" s="9" t="s">
        <v>255</v>
      </c>
      <c r="AM634" s="9" t="s">
        <v>255</v>
      </c>
      <c r="AN634" s="9" t="s">
        <v>255</v>
      </c>
      <c r="AO634" s="9" t="s">
        <v>255</v>
      </c>
      <c r="AP634" s="9" t="s">
        <v>255</v>
      </c>
      <c r="AQ634" s="9" t="s">
        <v>255</v>
      </c>
      <c r="AR634" s="9" t="s">
        <v>255</v>
      </c>
    </row>
    <row r="635" spans="1:44" x14ac:dyDescent="0.2">
      <c r="A635" s="9">
        <v>423558</v>
      </c>
      <c r="B635" s="9" t="s">
        <v>2276</v>
      </c>
      <c r="C635" s="9" t="s">
        <v>255</v>
      </c>
      <c r="D635" s="9" t="s">
        <v>255</v>
      </c>
      <c r="E635" s="9" t="s">
        <v>255</v>
      </c>
      <c r="F635" s="9" t="s">
        <v>255</v>
      </c>
      <c r="G635" s="9" t="s">
        <v>255</v>
      </c>
      <c r="H635" s="9" t="s">
        <v>255</v>
      </c>
      <c r="I635" s="9" t="s">
        <v>255</v>
      </c>
      <c r="J635" s="9" t="s">
        <v>255</v>
      </c>
      <c r="K635" s="9" t="s">
        <v>255</v>
      </c>
      <c r="L635" s="9" t="s">
        <v>255</v>
      </c>
      <c r="M635" s="9" t="s">
        <v>255</v>
      </c>
      <c r="N635" s="9" t="s">
        <v>255</v>
      </c>
      <c r="O635" s="9" t="s">
        <v>255</v>
      </c>
      <c r="P635" s="9" t="s">
        <v>255</v>
      </c>
      <c r="Q635" s="9" t="s">
        <v>255</v>
      </c>
      <c r="R635" s="9" t="s">
        <v>255</v>
      </c>
      <c r="S635" s="9" t="s">
        <v>255</v>
      </c>
      <c r="T635" s="9" t="s">
        <v>255</v>
      </c>
      <c r="U635" s="9" t="s">
        <v>255</v>
      </c>
      <c r="V635" s="9" t="s">
        <v>255</v>
      </c>
      <c r="W635" s="9" t="s">
        <v>255</v>
      </c>
      <c r="X635" s="9" t="s">
        <v>255</v>
      </c>
      <c r="Y635" s="9" t="s">
        <v>255</v>
      </c>
      <c r="Z635" s="9" t="s">
        <v>255</v>
      </c>
      <c r="AA635" s="9" t="s">
        <v>255</v>
      </c>
      <c r="AB635" s="9" t="s">
        <v>255</v>
      </c>
      <c r="AC635" s="9" t="s">
        <v>255</v>
      </c>
      <c r="AD635" s="9" t="s">
        <v>255</v>
      </c>
      <c r="AE635" s="9" t="s">
        <v>255</v>
      </c>
      <c r="AF635" s="9" t="s">
        <v>255</v>
      </c>
      <c r="AG635" s="9" t="s">
        <v>167</v>
      </c>
      <c r="AH635" s="9" t="s">
        <v>255</v>
      </c>
      <c r="AI635" s="9" t="s">
        <v>255</v>
      </c>
      <c r="AJ635" s="9" t="s">
        <v>165</v>
      </c>
      <c r="AK635" s="9" t="s">
        <v>255</v>
      </c>
      <c r="AL635" s="9" t="s">
        <v>165</v>
      </c>
      <c r="AM635" s="9" t="s">
        <v>255</v>
      </c>
      <c r="AN635" s="9" t="s">
        <v>163</v>
      </c>
      <c r="AO635" s="9" t="s">
        <v>163</v>
      </c>
      <c r="AP635" s="9" t="s">
        <v>163</v>
      </c>
      <c r="AQ635" s="9" t="s">
        <v>163</v>
      </c>
      <c r="AR635" s="9" t="s">
        <v>163</v>
      </c>
    </row>
    <row r="636" spans="1:44" x14ac:dyDescent="0.2">
      <c r="A636" s="9">
        <v>424215</v>
      </c>
      <c r="B636" s="9" t="s">
        <v>2276</v>
      </c>
      <c r="C636" s="9" t="s">
        <v>255</v>
      </c>
      <c r="D636" s="9" t="s">
        <v>255</v>
      </c>
      <c r="E636" s="9" t="s">
        <v>255</v>
      </c>
      <c r="F636" s="9" t="s">
        <v>255</v>
      </c>
      <c r="G636" s="9" t="s">
        <v>255</v>
      </c>
      <c r="H636" s="9" t="s">
        <v>255</v>
      </c>
      <c r="I636" s="9" t="s">
        <v>255</v>
      </c>
      <c r="J636" s="9" t="s">
        <v>255</v>
      </c>
      <c r="K636" s="9" t="s">
        <v>255</v>
      </c>
      <c r="L636" s="9" t="s">
        <v>255</v>
      </c>
      <c r="M636" s="9" t="s">
        <v>255</v>
      </c>
      <c r="N636" s="9" t="s">
        <v>255</v>
      </c>
      <c r="O636" s="9" t="s">
        <v>255</v>
      </c>
      <c r="P636" s="9" t="s">
        <v>255</v>
      </c>
      <c r="Q636" s="9" t="s">
        <v>255</v>
      </c>
      <c r="R636" s="9" t="s">
        <v>255</v>
      </c>
      <c r="S636" s="9" t="s">
        <v>255</v>
      </c>
      <c r="T636" s="9" t="s">
        <v>255</v>
      </c>
      <c r="U636" s="9" t="s">
        <v>255</v>
      </c>
      <c r="V636" s="9" t="s">
        <v>255</v>
      </c>
      <c r="W636" s="9" t="s">
        <v>255</v>
      </c>
      <c r="X636" s="9" t="s">
        <v>255</v>
      </c>
      <c r="Y636" s="9" t="s">
        <v>167</v>
      </c>
      <c r="Z636" s="9" t="s">
        <v>255</v>
      </c>
      <c r="AA636" s="9" t="s">
        <v>255</v>
      </c>
      <c r="AB636" s="9" t="s">
        <v>255</v>
      </c>
      <c r="AC636" s="9" t="s">
        <v>255</v>
      </c>
      <c r="AD636" s="9" t="s">
        <v>255</v>
      </c>
      <c r="AE636" s="9" t="s">
        <v>255</v>
      </c>
      <c r="AF636" s="9" t="s">
        <v>167</v>
      </c>
      <c r="AG636" s="9" t="s">
        <v>255</v>
      </c>
      <c r="AH636" s="9" t="s">
        <v>167</v>
      </c>
      <c r="AI636" s="9" t="s">
        <v>165</v>
      </c>
      <c r="AJ636" s="9" t="s">
        <v>165</v>
      </c>
      <c r="AK636" s="9" t="s">
        <v>165</v>
      </c>
      <c r="AL636" s="9" t="s">
        <v>255</v>
      </c>
      <c r="AM636" s="9" t="s">
        <v>165</v>
      </c>
      <c r="AN636" s="9" t="s">
        <v>163</v>
      </c>
      <c r="AO636" s="9" t="s">
        <v>163</v>
      </c>
      <c r="AP636" s="9" t="s">
        <v>163</v>
      </c>
      <c r="AQ636" s="9" t="s">
        <v>163</v>
      </c>
      <c r="AR636" s="9" t="s">
        <v>163</v>
      </c>
    </row>
    <row r="637" spans="1:44" x14ac:dyDescent="0.2">
      <c r="A637" s="9">
        <v>424261</v>
      </c>
      <c r="B637" s="9" t="s">
        <v>2276</v>
      </c>
      <c r="C637" s="9" t="s">
        <v>255</v>
      </c>
      <c r="D637" s="9" t="s">
        <v>255</v>
      </c>
      <c r="E637" s="9" t="s">
        <v>255</v>
      </c>
      <c r="F637" s="9" t="s">
        <v>255</v>
      </c>
      <c r="G637" s="9" t="s">
        <v>255</v>
      </c>
      <c r="H637" s="9" t="s">
        <v>255</v>
      </c>
      <c r="I637" s="9" t="s">
        <v>255</v>
      </c>
      <c r="J637" s="9" t="s">
        <v>255</v>
      </c>
      <c r="K637" s="9" t="s">
        <v>255</v>
      </c>
      <c r="L637" s="9" t="s">
        <v>165</v>
      </c>
      <c r="M637" s="9" t="s">
        <v>255</v>
      </c>
      <c r="N637" s="9" t="s">
        <v>255</v>
      </c>
      <c r="O637" s="9" t="s">
        <v>255</v>
      </c>
      <c r="P637" s="9" t="s">
        <v>255</v>
      </c>
      <c r="Q637" s="9" t="s">
        <v>255</v>
      </c>
      <c r="R637" s="9" t="s">
        <v>163</v>
      </c>
      <c r="S637" s="9" t="s">
        <v>163</v>
      </c>
      <c r="T637" s="9" t="s">
        <v>255</v>
      </c>
      <c r="U637" s="9" t="s">
        <v>255</v>
      </c>
      <c r="V637" s="9" t="s">
        <v>255</v>
      </c>
      <c r="W637" s="9" t="s">
        <v>255</v>
      </c>
      <c r="X637" s="9" t="s">
        <v>255</v>
      </c>
      <c r="Y637" s="9" t="s">
        <v>255</v>
      </c>
      <c r="Z637" s="9" t="s">
        <v>255</v>
      </c>
      <c r="AA637" s="9" t="s">
        <v>255</v>
      </c>
      <c r="AB637" s="9" t="s">
        <v>255</v>
      </c>
      <c r="AC637" s="9" t="s">
        <v>255</v>
      </c>
      <c r="AD637" s="9" t="s">
        <v>255</v>
      </c>
      <c r="AE637" s="9" t="s">
        <v>163</v>
      </c>
      <c r="AF637" s="9" t="s">
        <v>255</v>
      </c>
      <c r="AG637" s="9" t="s">
        <v>255</v>
      </c>
      <c r="AH637" s="9" t="s">
        <v>255</v>
      </c>
      <c r="AI637" s="9" t="s">
        <v>165</v>
      </c>
      <c r="AJ637" s="9" t="s">
        <v>255</v>
      </c>
      <c r="AK637" s="9" t="s">
        <v>163</v>
      </c>
      <c r="AL637" s="9" t="s">
        <v>255</v>
      </c>
      <c r="AM637" s="9" t="s">
        <v>255</v>
      </c>
      <c r="AN637" s="9" t="s">
        <v>163</v>
      </c>
      <c r="AO637" s="9" t="s">
        <v>255</v>
      </c>
      <c r="AP637" s="9" t="s">
        <v>255</v>
      </c>
      <c r="AQ637" s="9" t="s">
        <v>255</v>
      </c>
      <c r="AR637" s="9" t="s">
        <v>163</v>
      </c>
    </row>
    <row r="638" spans="1:44" x14ac:dyDescent="0.2">
      <c r="A638" s="9">
        <v>424950</v>
      </c>
      <c r="B638" s="9" t="s">
        <v>2276</v>
      </c>
      <c r="C638" s="9" t="s">
        <v>255</v>
      </c>
      <c r="D638" s="9" t="s">
        <v>255</v>
      </c>
      <c r="E638" s="9" t="s">
        <v>255</v>
      </c>
      <c r="F638" s="9" t="s">
        <v>255</v>
      </c>
      <c r="G638" s="9" t="s">
        <v>255</v>
      </c>
      <c r="H638" s="9" t="s">
        <v>255</v>
      </c>
      <c r="I638" s="9" t="s">
        <v>255</v>
      </c>
      <c r="J638" s="9" t="s">
        <v>255</v>
      </c>
      <c r="K638" s="9" t="s">
        <v>255</v>
      </c>
      <c r="L638" s="9" t="s">
        <v>255</v>
      </c>
      <c r="M638" s="9" t="s">
        <v>255</v>
      </c>
      <c r="N638" s="9" t="s">
        <v>255</v>
      </c>
      <c r="O638" s="9" t="s">
        <v>255</v>
      </c>
      <c r="P638" s="9" t="s">
        <v>255</v>
      </c>
      <c r="Q638" s="9" t="s">
        <v>255</v>
      </c>
      <c r="R638" s="9" t="s">
        <v>255</v>
      </c>
      <c r="S638" s="9" t="s">
        <v>255</v>
      </c>
      <c r="T638" s="9" t="s">
        <v>255</v>
      </c>
      <c r="U638" s="9" t="s">
        <v>255</v>
      </c>
      <c r="V638" s="9" t="s">
        <v>255</v>
      </c>
      <c r="W638" s="9" t="s">
        <v>255</v>
      </c>
      <c r="X638" s="9" t="s">
        <v>255</v>
      </c>
      <c r="Y638" s="9" t="s">
        <v>255</v>
      </c>
      <c r="Z638" s="9" t="s">
        <v>255</v>
      </c>
      <c r="AA638" s="9" t="s">
        <v>255</v>
      </c>
      <c r="AB638" s="9" t="s">
        <v>255</v>
      </c>
      <c r="AC638" s="9" t="s">
        <v>255</v>
      </c>
      <c r="AD638" s="9" t="s">
        <v>255</v>
      </c>
      <c r="AE638" s="9" t="s">
        <v>165</v>
      </c>
      <c r="AF638" s="9" t="s">
        <v>255</v>
      </c>
      <c r="AG638" s="9" t="s">
        <v>255</v>
      </c>
      <c r="AH638" s="9" t="s">
        <v>255</v>
      </c>
      <c r="AI638" s="9" t="s">
        <v>255</v>
      </c>
      <c r="AJ638" s="9" t="s">
        <v>165</v>
      </c>
      <c r="AK638" s="9" t="s">
        <v>165</v>
      </c>
      <c r="AL638" s="9" t="s">
        <v>255</v>
      </c>
      <c r="AM638" s="9" t="s">
        <v>255</v>
      </c>
      <c r="AN638" s="9" t="s">
        <v>163</v>
      </c>
      <c r="AO638" s="9" t="s">
        <v>163</v>
      </c>
      <c r="AP638" s="9" t="s">
        <v>163</v>
      </c>
      <c r="AQ638" s="9" t="s">
        <v>163</v>
      </c>
      <c r="AR638" s="9" t="s">
        <v>163</v>
      </c>
    </row>
    <row r="639" spans="1:44" x14ac:dyDescent="0.2">
      <c r="A639" s="9">
        <v>425689</v>
      </c>
      <c r="B639" s="9" t="s">
        <v>2276</v>
      </c>
      <c r="C639" s="9" t="s">
        <v>255</v>
      </c>
      <c r="D639" s="9" t="s">
        <v>255</v>
      </c>
      <c r="E639" s="9" t="s">
        <v>255</v>
      </c>
      <c r="F639" s="9" t="s">
        <v>255</v>
      </c>
      <c r="G639" s="9" t="s">
        <v>255</v>
      </c>
      <c r="H639" s="9" t="s">
        <v>255</v>
      </c>
      <c r="I639" s="9" t="s">
        <v>255</v>
      </c>
      <c r="J639" s="9" t="s">
        <v>255</v>
      </c>
      <c r="K639" s="9" t="s">
        <v>255</v>
      </c>
      <c r="L639" s="9" t="s">
        <v>255</v>
      </c>
      <c r="M639" s="9" t="s">
        <v>255</v>
      </c>
      <c r="N639" s="9" t="s">
        <v>255</v>
      </c>
      <c r="O639" s="9" t="s">
        <v>255</v>
      </c>
      <c r="P639" s="9" t="s">
        <v>255</v>
      </c>
      <c r="Q639" s="9" t="s">
        <v>255</v>
      </c>
      <c r="R639" s="9" t="s">
        <v>255</v>
      </c>
      <c r="S639" s="9" t="s">
        <v>255</v>
      </c>
      <c r="T639" s="9" t="s">
        <v>255</v>
      </c>
      <c r="U639" s="9" t="s">
        <v>255</v>
      </c>
      <c r="V639" s="9" t="s">
        <v>255</v>
      </c>
      <c r="W639" s="9" t="s">
        <v>255</v>
      </c>
      <c r="X639" s="9" t="s">
        <v>165</v>
      </c>
      <c r="Y639" s="9" t="s">
        <v>255</v>
      </c>
      <c r="Z639" s="9" t="s">
        <v>255</v>
      </c>
      <c r="AA639" s="9" t="s">
        <v>255</v>
      </c>
      <c r="AB639" s="9" t="s">
        <v>255</v>
      </c>
      <c r="AC639" s="9" t="s">
        <v>255</v>
      </c>
      <c r="AD639" s="9" t="s">
        <v>255</v>
      </c>
      <c r="AE639" s="9" t="s">
        <v>165</v>
      </c>
      <c r="AF639" s="9" t="s">
        <v>255</v>
      </c>
      <c r="AG639" s="9" t="s">
        <v>165</v>
      </c>
      <c r="AH639" s="9" t="s">
        <v>165</v>
      </c>
      <c r="AI639" s="9" t="s">
        <v>163</v>
      </c>
      <c r="AJ639" s="9" t="s">
        <v>163</v>
      </c>
      <c r="AK639" s="9" t="s">
        <v>163</v>
      </c>
      <c r="AL639" s="9" t="s">
        <v>163</v>
      </c>
      <c r="AM639" s="9" t="s">
        <v>163</v>
      </c>
      <c r="AN639" s="9" t="s">
        <v>163</v>
      </c>
      <c r="AO639" s="9" t="s">
        <v>163</v>
      </c>
      <c r="AP639" s="9" t="s">
        <v>163</v>
      </c>
      <c r="AQ639" s="9" t="s">
        <v>163</v>
      </c>
      <c r="AR639" s="9" t="s">
        <v>163</v>
      </c>
    </row>
    <row r="640" spans="1:44" x14ac:dyDescent="0.2">
      <c r="A640" s="9">
        <v>400216</v>
      </c>
      <c r="B640" s="9" t="s">
        <v>2276</v>
      </c>
      <c r="AD640" s="9" t="s">
        <v>167</v>
      </c>
      <c r="AL640" s="9" t="s">
        <v>167</v>
      </c>
      <c r="AM640" s="9" t="s">
        <v>167</v>
      </c>
      <c r="AN640" s="9" t="s">
        <v>165</v>
      </c>
      <c r="AO640" s="9" t="s">
        <v>165</v>
      </c>
      <c r="AR640" s="9" t="s">
        <v>163</v>
      </c>
    </row>
    <row r="641" spans="1:44" x14ac:dyDescent="0.2">
      <c r="A641" s="9">
        <v>400412</v>
      </c>
      <c r="B641" s="9" t="s">
        <v>2276</v>
      </c>
      <c r="AA641" s="9" t="s">
        <v>167</v>
      </c>
      <c r="AF641" s="9" t="s">
        <v>167</v>
      </c>
      <c r="AJ641" s="9" t="s">
        <v>167</v>
      </c>
      <c r="AK641" s="9" t="s">
        <v>163</v>
      </c>
      <c r="AM641" s="9" t="s">
        <v>167</v>
      </c>
      <c r="AN641" s="9" t="s">
        <v>163</v>
      </c>
      <c r="AO641" s="9" t="s">
        <v>163</v>
      </c>
      <c r="AP641" s="9" t="s">
        <v>165</v>
      </c>
      <c r="AR641" s="9" t="s">
        <v>163</v>
      </c>
    </row>
    <row r="642" spans="1:44" x14ac:dyDescent="0.2">
      <c r="A642" s="9">
        <v>400440</v>
      </c>
      <c r="B642" s="9" t="s">
        <v>2276</v>
      </c>
      <c r="N642" s="9" t="s">
        <v>167</v>
      </c>
      <c r="X642" s="9" t="s">
        <v>167</v>
      </c>
      <c r="AB642" s="9" t="s">
        <v>167</v>
      </c>
      <c r="AO642" s="9" t="s">
        <v>167</v>
      </c>
    </row>
    <row r="643" spans="1:44" x14ac:dyDescent="0.2">
      <c r="A643" s="9">
        <v>400496</v>
      </c>
      <c r="B643" s="9" t="s">
        <v>2276</v>
      </c>
      <c r="P643" s="9" t="s">
        <v>167</v>
      </c>
      <c r="AF643" s="9" t="s">
        <v>167</v>
      </c>
      <c r="AJ643" s="9" t="s">
        <v>167</v>
      </c>
      <c r="AM643" s="9" t="s">
        <v>167</v>
      </c>
      <c r="AR643" s="9" t="s">
        <v>167</v>
      </c>
    </row>
    <row r="644" spans="1:44" x14ac:dyDescent="0.2">
      <c r="A644" s="9">
        <v>400683</v>
      </c>
      <c r="B644" s="9" t="s">
        <v>2276</v>
      </c>
      <c r="AF644" s="9" t="s">
        <v>167</v>
      </c>
      <c r="AG644" s="9" t="s">
        <v>167</v>
      </c>
      <c r="AH644" s="9" t="s">
        <v>167</v>
      </c>
      <c r="AI644" s="9" t="s">
        <v>163</v>
      </c>
      <c r="AJ644" s="9" t="s">
        <v>163</v>
      </c>
      <c r="AK644" s="9" t="s">
        <v>163</v>
      </c>
      <c r="AL644" s="9" t="s">
        <v>163</v>
      </c>
      <c r="AM644" s="9" t="s">
        <v>163</v>
      </c>
      <c r="AN644" s="9" t="s">
        <v>163</v>
      </c>
      <c r="AO644" s="9" t="s">
        <v>163</v>
      </c>
      <c r="AP644" s="9" t="s">
        <v>163</v>
      </c>
      <c r="AQ644" s="9" t="s">
        <v>163</v>
      </c>
      <c r="AR644" s="9" t="s">
        <v>163</v>
      </c>
    </row>
    <row r="645" spans="1:44" x14ac:dyDescent="0.2">
      <c r="A645" s="9">
        <v>400874</v>
      </c>
      <c r="B645" s="9" t="s">
        <v>2276</v>
      </c>
      <c r="AA645" s="9" t="s">
        <v>167</v>
      </c>
      <c r="AB645" s="9" t="s">
        <v>167</v>
      </c>
      <c r="AE645" s="9" t="s">
        <v>167</v>
      </c>
      <c r="AF645" s="9" t="s">
        <v>167</v>
      </c>
      <c r="AI645" s="9" t="s">
        <v>163</v>
      </c>
      <c r="AJ645" s="9" t="s">
        <v>163</v>
      </c>
      <c r="AK645" s="9" t="s">
        <v>163</v>
      </c>
      <c r="AL645" s="9" t="s">
        <v>163</v>
      </c>
      <c r="AM645" s="9" t="s">
        <v>163</v>
      </c>
      <c r="AN645" s="9" t="s">
        <v>163</v>
      </c>
      <c r="AO645" s="9" t="s">
        <v>163</v>
      </c>
      <c r="AP645" s="9" t="s">
        <v>163</v>
      </c>
      <c r="AQ645" s="9" t="s">
        <v>163</v>
      </c>
      <c r="AR645" s="9" t="s">
        <v>163</v>
      </c>
    </row>
    <row r="646" spans="1:44" x14ac:dyDescent="0.2">
      <c r="A646" s="9">
        <v>400897</v>
      </c>
      <c r="B646" s="9" t="s">
        <v>2276</v>
      </c>
      <c r="AF646" s="9" t="s">
        <v>167</v>
      </c>
      <c r="AG646" s="9" t="s">
        <v>167</v>
      </c>
      <c r="AJ646" s="9" t="s">
        <v>167</v>
      </c>
      <c r="AK646" s="9" t="s">
        <v>165</v>
      </c>
      <c r="AL646" s="9" t="s">
        <v>167</v>
      </c>
      <c r="AM646" s="9" t="s">
        <v>163</v>
      </c>
      <c r="AN646" s="9" t="s">
        <v>163</v>
      </c>
      <c r="AO646" s="9" t="s">
        <v>163</v>
      </c>
      <c r="AP646" s="9" t="s">
        <v>163</v>
      </c>
      <c r="AQ646" s="9" t="s">
        <v>163</v>
      </c>
      <c r="AR646" s="9" t="s">
        <v>163</v>
      </c>
    </row>
    <row r="647" spans="1:44" x14ac:dyDescent="0.2">
      <c r="A647" s="9">
        <v>401166</v>
      </c>
      <c r="B647" s="9" t="s">
        <v>2276</v>
      </c>
      <c r="D647" s="9" t="s">
        <v>167</v>
      </c>
      <c r="X647" s="9" t="s">
        <v>167</v>
      </c>
      <c r="AD647" s="9" t="s">
        <v>163</v>
      </c>
      <c r="AF647" s="9" t="s">
        <v>167</v>
      </c>
      <c r="AJ647" s="9" t="s">
        <v>167</v>
      </c>
      <c r="AK647" s="9" t="s">
        <v>163</v>
      </c>
      <c r="AM647" s="9" t="s">
        <v>167</v>
      </c>
      <c r="AO647" s="9" t="s">
        <v>167</v>
      </c>
      <c r="AR647" s="9" t="s">
        <v>163</v>
      </c>
    </row>
    <row r="648" spans="1:44" x14ac:dyDescent="0.2">
      <c r="A648" s="9">
        <v>401366</v>
      </c>
      <c r="B648" s="9" t="s">
        <v>2276</v>
      </c>
      <c r="AF648" s="9" t="s">
        <v>165</v>
      </c>
      <c r="AI648" s="9" t="s">
        <v>165</v>
      </c>
      <c r="AJ648" s="9" t="s">
        <v>167</v>
      </c>
      <c r="AK648" s="9" t="s">
        <v>165</v>
      </c>
      <c r="AM648" s="9" t="s">
        <v>165</v>
      </c>
      <c r="AN648" s="9" t="s">
        <v>163</v>
      </c>
      <c r="AO648" s="9" t="s">
        <v>163</v>
      </c>
      <c r="AP648" s="9" t="s">
        <v>163</v>
      </c>
      <c r="AQ648" s="9" t="s">
        <v>163</v>
      </c>
      <c r="AR648" s="9" t="s">
        <v>163</v>
      </c>
    </row>
    <row r="649" spans="1:44" x14ac:dyDescent="0.2">
      <c r="A649" s="9">
        <v>401690</v>
      </c>
      <c r="B649" s="9" t="s">
        <v>2276</v>
      </c>
      <c r="AM649" s="9" t="s">
        <v>165</v>
      </c>
    </row>
    <row r="650" spans="1:44" x14ac:dyDescent="0.2">
      <c r="A650" s="9">
        <v>401717</v>
      </c>
      <c r="B650" s="9" t="s">
        <v>2276</v>
      </c>
      <c r="Y650" s="9" t="s">
        <v>167</v>
      </c>
      <c r="AD650" s="9" t="s">
        <v>167</v>
      </c>
      <c r="AE650" s="9" t="s">
        <v>163</v>
      </c>
      <c r="AF650" s="9" t="s">
        <v>165</v>
      </c>
      <c r="AJ650" s="9" t="s">
        <v>163</v>
      </c>
      <c r="AK650" s="9" t="s">
        <v>163</v>
      </c>
      <c r="AM650" s="9" t="s">
        <v>163</v>
      </c>
      <c r="AN650" s="9" t="s">
        <v>165</v>
      </c>
      <c r="AO650" s="9" t="s">
        <v>163</v>
      </c>
      <c r="AP650" s="9" t="s">
        <v>163</v>
      </c>
      <c r="AQ650" s="9" t="s">
        <v>163</v>
      </c>
      <c r="AR650" s="9" t="s">
        <v>163</v>
      </c>
    </row>
    <row r="651" spans="1:44" x14ac:dyDescent="0.2">
      <c r="A651" s="9">
        <v>402355</v>
      </c>
      <c r="B651" s="9" t="s">
        <v>2276</v>
      </c>
      <c r="AE651" s="9" t="s">
        <v>165</v>
      </c>
      <c r="AI651" s="9" t="s">
        <v>167</v>
      </c>
      <c r="AJ651" s="9" t="s">
        <v>167</v>
      </c>
      <c r="AK651" s="9" t="s">
        <v>165</v>
      </c>
      <c r="AN651" s="9" t="s">
        <v>163</v>
      </c>
      <c r="AO651" s="9" t="s">
        <v>167</v>
      </c>
      <c r="AP651" s="9" t="s">
        <v>165</v>
      </c>
      <c r="AQ651" s="9" t="s">
        <v>163</v>
      </c>
      <c r="AR651" s="9" t="s">
        <v>165</v>
      </c>
    </row>
    <row r="652" spans="1:44" x14ac:dyDescent="0.2">
      <c r="A652" s="9">
        <v>402383</v>
      </c>
      <c r="B652" s="9" t="s">
        <v>2276</v>
      </c>
      <c r="AA652" s="9" t="s">
        <v>167</v>
      </c>
      <c r="AD652" s="9" t="s">
        <v>167</v>
      </c>
      <c r="AF652" s="9" t="s">
        <v>167</v>
      </c>
      <c r="AG652" s="9" t="s">
        <v>167</v>
      </c>
      <c r="AI652" s="9" t="s">
        <v>167</v>
      </c>
      <c r="AJ652" s="9" t="s">
        <v>167</v>
      </c>
      <c r="AK652" s="9" t="s">
        <v>167</v>
      </c>
      <c r="AL652" s="9" t="s">
        <v>167</v>
      </c>
      <c r="AM652" s="9" t="s">
        <v>167</v>
      </c>
      <c r="AN652" s="9" t="s">
        <v>163</v>
      </c>
      <c r="AO652" s="9" t="s">
        <v>165</v>
      </c>
      <c r="AP652" s="9" t="s">
        <v>165</v>
      </c>
      <c r="AQ652" s="9" t="s">
        <v>165</v>
      </c>
      <c r="AR652" s="9" t="s">
        <v>165</v>
      </c>
    </row>
    <row r="653" spans="1:44" x14ac:dyDescent="0.2">
      <c r="A653" s="9">
        <v>402479</v>
      </c>
      <c r="B653" s="9" t="s">
        <v>2276</v>
      </c>
      <c r="R653" s="9" t="s">
        <v>163</v>
      </c>
      <c r="AD653" s="9" t="s">
        <v>163</v>
      </c>
      <c r="AE653" s="9" t="s">
        <v>165</v>
      </c>
      <c r="AF653" s="9" t="s">
        <v>167</v>
      </c>
      <c r="AI653" s="9" t="s">
        <v>165</v>
      </c>
      <c r="AK653" s="9" t="s">
        <v>163</v>
      </c>
      <c r="AL653" s="9" t="s">
        <v>165</v>
      </c>
      <c r="AN653" s="9" t="s">
        <v>167</v>
      </c>
      <c r="AO653" s="9" t="s">
        <v>167</v>
      </c>
      <c r="AP653" s="9" t="s">
        <v>163</v>
      </c>
      <c r="AQ653" s="9" t="s">
        <v>163</v>
      </c>
      <c r="AR653" s="9" t="s">
        <v>163</v>
      </c>
    </row>
    <row r="654" spans="1:44" x14ac:dyDescent="0.2">
      <c r="A654" s="9">
        <v>402503</v>
      </c>
      <c r="B654" s="9" t="s">
        <v>2276</v>
      </c>
      <c r="T654" s="9" t="s">
        <v>167</v>
      </c>
      <c r="AF654" s="9" t="s">
        <v>167</v>
      </c>
      <c r="AG654" s="9" t="s">
        <v>167</v>
      </c>
      <c r="AH654" s="9" t="s">
        <v>167</v>
      </c>
      <c r="AI654" s="9" t="s">
        <v>163</v>
      </c>
      <c r="AJ654" s="9" t="s">
        <v>163</v>
      </c>
      <c r="AK654" s="9" t="s">
        <v>163</v>
      </c>
      <c r="AL654" s="9" t="s">
        <v>163</v>
      </c>
      <c r="AM654" s="9" t="s">
        <v>163</v>
      </c>
      <c r="AN654" s="9" t="s">
        <v>163</v>
      </c>
      <c r="AO654" s="9" t="s">
        <v>163</v>
      </c>
      <c r="AP654" s="9" t="s">
        <v>163</v>
      </c>
      <c r="AQ654" s="9" t="s">
        <v>163</v>
      </c>
      <c r="AR654" s="9" t="s">
        <v>163</v>
      </c>
    </row>
    <row r="655" spans="1:44" x14ac:dyDescent="0.2">
      <c r="A655" s="9">
        <v>402541</v>
      </c>
      <c r="B655" s="9" t="s">
        <v>2276</v>
      </c>
      <c r="L655" s="9" t="s">
        <v>167</v>
      </c>
      <c r="R655" s="9" t="s">
        <v>163</v>
      </c>
      <c r="AE655" s="9" t="s">
        <v>165</v>
      </c>
      <c r="AF655" s="9" t="s">
        <v>167</v>
      </c>
      <c r="AI655" s="9" t="s">
        <v>163</v>
      </c>
      <c r="AJ655" s="9" t="s">
        <v>163</v>
      </c>
      <c r="AK655" s="9" t="s">
        <v>163</v>
      </c>
      <c r="AL655" s="9" t="s">
        <v>163</v>
      </c>
      <c r="AM655" s="9" t="s">
        <v>163</v>
      </c>
      <c r="AN655" s="9" t="s">
        <v>163</v>
      </c>
      <c r="AO655" s="9" t="s">
        <v>163</v>
      </c>
      <c r="AP655" s="9" t="s">
        <v>163</v>
      </c>
      <c r="AQ655" s="9" t="s">
        <v>163</v>
      </c>
      <c r="AR655" s="9" t="s">
        <v>163</v>
      </c>
    </row>
    <row r="656" spans="1:44" x14ac:dyDescent="0.2">
      <c r="A656" s="9">
        <v>402559</v>
      </c>
      <c r="B656" s="9" t="s">
        <v>2276</v>
      </c>
      <c r="AJ656" s="9" t="s">
        <v>167</v>
      </c>
      <c r="AK656" s="9" t="s">
        <v>167</v>
      </c>
    </row>
    <row r="657" spans="1:44" x14ac:dyDescent="0.2">
      <c r="A657" s="9">
        <v>402562</v>
      </c>
      <c r="B657" s="9" t="s">
        <v>2276</v>
      </c>
      <c r="Y657" s="9" t="s">
        <v>167</v>
      </c>
      <c r="AE657" s="9" t="s">
        <v>167</v>
      </c>
      <c r="AI657" s="9" t="s">
        <v>163</v>
      </c>
      <c r="AJ657" s="9" t="s">
        <v>165</v>
      </c>
      <c r="AK657" s="9" t="s">
        <v>163</v>
      </c>
      <c r="AL657" s="9" t="s">
        <v>167</v>
      </c>
      <c r="AM657" s="9" t="s">
        <v>163</v>
      </c>
      <c r="AN657" s="9" t="s">
        <v>163</v>
      </c>
      <c r="AO657" s="9" t="s">
        <v>163</v>
      </c>
      <c r="AP657" s="9" t="s">
        <v>163</v>
      </c>
      <c r="AQ657" s="9" t="s">
        <v>163</v>
      </c>
      <c r="AR657" s="9" t="s">
        <v>163</v>
      </c>
    </row>
    <row r="658" spans="1:44" x14ac:dyDescent="0.2">
      <c r="A658" s="9">
        <v>402915</v>
      </c>
      <c r="B658" s="9" t="s">
        <v>2276</v>
      </c>
      <c r="AI658" s="9" t="s">
        <v>165</v>
      </c>
      <c r="AK658" s="9" t="s">
        <v>167</v>
      </c>
      <c r="AM658" s="9" t="s">
        <v>167</v>
      </c>
      <c r="AN658" s="9" t="s">
        <v>165</v>
      </c>
      <c r="AO658" s="9" t="s">
        <v>165</v>
      </c>
      <c r="AP658" s="9" t="s">
        <v>165</v>
      </c>
      <c r="AQ658" s="9" t="s">
        <v>165</v>
      </c>
      <c r="AR658" s="9" t="s">
        <v>165</v>
      </c>
    </row>
    <row r="659" spans="1:44" x14ac:dyDescent="0.2">
      <c r="A659" s="9">
        <v>402964</v>
      </c>
      <c r="B659" s="9" t="s">
        <v>2276</v>
      </c>
      <c r="AR659" s="9" t="s">
        <v>167</v>
      </c>
    </row>
    <row r="660" spans="1:44" x14ac:dyDescent="0.2">
      <c r="A660" s="9">
        <v>403161</v>
      </c>
      <c r="B660" s="9" t="s">
        <v>2276</v>
      </c>
      <c r="AJ660" s="9" t="s">
        <v>165</v>
      </c>
      <c r="AN660" s="9" t="s">
        <v>163</v>
      </c>
      <c r="AO660" s="9" t="s">
        <v>163</v>
      </c>
      <c r="AP660" s="9" t="s">
        <v>163</v>
      </c>
      <c r="AQ660" s="9" t="s">
        <v>163</v>
      </c>
      <c r="AR660" s="9" t="s">
        <v>163</v>
      </c>
    </row>
    <row r="661" spans="1:44" x14ac:dyDescent="0.2">
      <c r="A661" s="9">
        <v>403190</v>
      </c>
      <c r="B661" s="9" t="s">
        <v>2276</v>
      </c>
      <c r="X661" s="9" t="s">
        <v>167</v>
      </c>
      <c r="AJ661" s="9" t="s">
        <v>167</v>
      </c>
      <c r="AK661" s="9" t="s">
        <v>167</v>
      </c>
      <c r="AL661" s="9" t="s">
        <v>167</v>
      </c>
      <c r="AM661" s="9" t="s">
        <v>167</v>
      </c>
      <c r="AQ661" s="9" t="s">
        <v>165</v>
      </c>
    </row>
    <row r="662" spans="1:44" x14ac:dyDescent="0.2">
      <c r="A662" s="9">
        <v>403471</v>
      </c>
      <c r="B662" s="9" t="s">
        <v>2276</v>
      </c>
      <c r="AJ662" s="9" t="s">
        <v>163</v>
      </c>
      <c r="AK662" s="9" t="s">
        <v>163</v>
      </c>
      <c r="AR662" s="9" t="s">
        <v>163</v>
      </c>
    </row>
    <row r="663" spans="1:44" x14ac:dyDescent="0.2">
      <c r="A663" s="9">
        <v>403630</v>
      </c>
      <c r="B663" s="9" t="s">
        <v>2276</v>
      </c>
      <c r="AG663" s="9" t="s">
        <v>167</v>
      </c>
      <c r="AK663" s="9" t="s">
        <v>167</v>
      </c>
      <c r="AN663" s="9" t="s">
        <v>167</v>
      </c>
    </row>
    <row r="664" spans="1:44" x14ac:dyDescent="0.2">
      <c r="A664" s="9">
        <v>403696</v>
      </c>
      <c r="B664" s="9" t="s">
        <v>2276</v>
      </c>
      <c r="L664" s="9" t="s">
        <v>167</v>
      </c>
      <c r="AF664" s="9" t="s">
        <v>167</v>
      </c>
      <c r="AI664" s="9" t="s">
        <v>165</v>
      </c>
      <c r="AJ664" s="9" t="s">
        <v>167</v>
      </c>
      <c r="AK664" s="9" t="s">
        <v>167</v>
      </c>
      <c r="AL664" s="9" t="s">
        <v>165</v>
      </c>
      <c r="AM664" s="9" t="s">
        <v>167</v>
      </c>
      <c r="AN664" s="9" t="s">
        <v>163</v>
      </c>
      <c r="AO664" s="9" t="s">
        <v>163</v>
      </c>
      <c r="AP664" s="9" t="s">
        <v>165</v>
      </c>
      <c r="AQ664" s="9" t="s">
        <v>165</v>
      </c>
      <c r="AR664" s="9" t="s">
        <v>163</v>
      </c>
    </row>
    <row r="665" spans="1:44" x14ac:dyDescent="0.2">
      <c r="A665" s="9">
        <v>403786</v>
      </c>
      <c r="B665" s="9" t="s">
        <v>2276</v>
      </c>
      <c r="AN665" s="9" t="s">
        <v>167</v>
      </c>
      <c r="AO665" s="9" t="s">
        <v>167</v>
      </c>
      <c r="AP665" s="9" t="s">
        <v>167</v>
      </c>
    </row>
    <row r="666" spans="1:44" x14ac:dyDescent="0.2">
      <c r="A666" s="9">
        <v>403974</v>
      </c>
      <c r="B666" s="9" t="s">
        <v>2276</v>
      </c>
      <c r="AE666" s="9" t="s">
        <v>167</v>
      </c>
      <c r="AI666" s="9" t="s">
        <v>165</v>
      </c>
      <c r="AJ666" s="9" t="s">
        <v>167</v>
      </c>
      <c r="AM666" s="9" t="s">
        <v>167</v>
      </c>
      <c r="AN666" s="9" t="s">
        <v>167</v>
      </c>
      <c r="AQ666" s="9" t="s">
        <v>167</v>
      </c>
      <c r="AR666" s="9" t="s">
        <v>167</v>
      </c>
    </row>
    <row r="667" spans="1:44" x14ac:dyDescent="0.2">
      <c r="A667" s="9">
        <v>403991</v>
      </c>
      <c r="B667" s="9" t="s">
        <v>2276</v>
      </c>
      <c r="AM667" s="9" t="s">
        <v>167</v>
      </c>
      <c r="AR667" s="9" t="s">
        <v>167</v>
      </c>
    </row>
    <row r="668" spans="1:44" x14ac:dyDescent="0.2">
      <c r="A668" s="9">
        <v>404074</v>
      </c>
      <c r="B668" s="9" t="s">
        <v>2276</v>
      </c>
      <c r="AM668" s="9" t="s">
        <v>167</v>
      </c>
      <c r="AN668" s="9" t="s">
        <v>165</v>
      </c>
      <c r="AO668" s="9" t="s">
        <v>165</v>
      </c>
      <c r="AR668" s="9" t="s">
        <v>165</v>
      </c>
    </row>
    <row r="669" spans="1:44" x14ac:dyDescent="0.2">
      <c r="A669" s="9">
        <v>404136</v>
      </c>
      <c r="B669" s="9" t="s">
        <v>2276</v>
      </c>
      <c r="AI669" s="9" t="s">
        <v>167</v>
      </c>
      <c r="AK669" s="9" t="s">
        <v>167</v>
      </c>
      <c r="AM669" s="9" t="s">
        <v>167</v>
      </c>
      <c r="AN669" s="9" t="s">
        <v>163</v>
      </c>
      <c r="AO669" s="9" t="s">
        <v>163</v>
      </c>
      <c r="AP669" s="9" t="s">
        <v>163</v>
      </c>
      <c r="AQ669" s="9" t="s">
        <v>163</v>
      </c>
      <c r="AR669" s="9" t="s">
        <v>163</v>
      </c>
    </row>
    <row r="670" spans="1:44" x14ac:dyDescent="0.2">
      <c r="A670" s="9">
        <v>404208</v>
      </c>
      <c r="B670" s="9" t="s">
        <v>2276</v>
      </c>
      <c r="AD670" s="9" t="s">
        <v>167</v>
      </c>
      <c r="AF670" s="9" t="s">
        <v>167</v>
      </c>
      <c r="AG670" s="9" t="s">
        <v>167</v>
      </c>
      <c r="AI670" s="9" t="s">
        <v>167</v>
      </c>
      <c r="AJ670" s="9" t="s">
        <v>167</v>
      </c>
      <c r="AK670" s="9" t="s">
        <v>163</v>
      </c>
      <c r="AM670" s="9" t="s">
        <v>165</v>
      </c>
      <c r="AN670" s="9" t="s">
        <v>163</v>
      </c>
      <c r="AO670" s="9" t="s">
        <v>163</v>
      </c>
      <c r="AP670" s="9" t="s">
        <v>163</v>
      </c>
      <c r="AQ670" s="9" t="s">
        <v>163</v>
      </c>
      <c r="AR670" s="9" t="s">
        <v>163</v>
      </c>
    </row>
    <row r="671" spans="1:44" x14ac:dyDescent="0.2">
      <c r="A671" s="9">
        <v>404279</v>
      </c>
      <c r="B671" s="9" t="s">
        <v>2276</v>
      </c>
      <c r="U671" s="9" t="s">
        <v>167</v>
      </c>
      <c r="Z671" s="9" t="s">
        <v>167</v>
      </c>
      <c r="AC671" s="9" t="s">
        <v>167</v>
      </c>
      <c r="AG671" s="9" t="s">
        <v>163</v>
      </c>
      <c r="AI671" s="9" t="s">
        <v>167</v>
      </c>
      <c r="AK671" s="9" t="s">
        <v>167</v>
      </c>
      <c r="AL671" s="9" t="s">
        <v>163</v>
      </c>
      <c r="AM671" s="9" t="s">
        <v>167</v>
      </c>
      <c r="AN671" s="9" t="s">
        <v>167</v>
      </c>
      <c r="AO671" s="9" t="s">
        <v>165</v>
      </c>
      <c r="AP671" s="9" t="s">
        <v>165</v>
      </c>
      <c r="AQ671" s="9" t="s">
        <v>163</v>
      </c>
      <c r="AR671" s="9" t="s">
        <v>163</v>
      </c>
    </row>
    <row r="672" spans="1:44" x14ac:dyDescent="0.2">
      <c r="A672" s="9">
        <v>404395</v>
      </c>
      <c r="B672" s="9" t="s">
        <v>2276</v>
      </c>
      <c r="R672" s="9" t="s">
        <v>167</v>
      </c>
      <c r="AE672" s="9" t="s">
        <v>163</v>
      </c>
      <c r="AK672" s="9" t="s">
        <v>167</v>
      </c>
      <c r="AM672" s="9" t="s">
        <v>165</v>
      </c>
      <c r="AN672" s="9" t="s">
        <v>163</v>
      </c>
      <c r="AO672" s="9" t="s">
        <v>163</v>
      </c>
      <c r="AP672" s="9" t="s">
        <v>165</v>
      </c>
      <c r="AQ672" s="9" t="s">
        <v>165</v>
      </c>
      <c r="AR672" s="9" t="s">
        <v>163</v>
      </c>
    </row>
    <row r="673" spans="1:44" x14ac:dyDescent="0.2">
      <c r="A673" s="9">
        <v>404744</v>
      </c>
      <c r="B673" s="9" t="s">
        <v>2276</v>
      </c>
      <c r="AQ673" s="9" t="s">
        <v>167</v>
      </c>
    </row>
    <row r="674" spans="1:44" x14ac:dyDescent="0.2">
      <c r="A674" s="9">
        <v>404797</v>
      </c>
      <c r="B674" s="9" t="s">
        <v>2276</v>
      </c>
      <c r="AJ674" s="9" t="s">
        <v>167</v>
      </c>
      <c r="AR674" s="9" t="s">
        <v>167</v>
      </c>
    </row>
    <row r="675" spans="1:44" x14ac:dyDescent="0.2">
      <c r="A675" s="9">
        <v>404863</v>
      </c>
      <c r="B675" s="9" t="s">
        <v>2276</v>
      </c>
      <c r="AR675" s="9" t="s">
        <v>167</v>
      </c>
    </row>
    <row r="676" spans="1:44" x14ac:dyDescent="0.2">
      <c r="A676" s="9">
        <v>404926</v>
      </c>
      <c r="B676" s="9" t="s">
        <v>2276</v>
      </c>
      <c r="AD676" s="9" t="s">
        <v>165</v>
      </c>
      <c r="AE676" s="9" t="s">
        <v>165</v>
      </c>
      <c r="AI676" s="9" t="s">
        <v>163</v>
      </c>
      <c r="AJ676" s="9" t="s">
        <v>167</v>
      </c>
      <c r="AK676" s="9" t="s">
        <v>165</v>
      </c>
      <c r="AL676" s="9" t="s">
        <v>165</v>
      </c>
      <c r="AM676" s="9" t="s">
        <v>163</v>
      </c>
      <c r="AN676" s="9" t="s">
        <v>163</v>
      </c>
      <c r="AO676" s="9" t="s">
        <v>165</v>
      </c>
      <c r="AP676" s="9" t="s">
        <v>165</v>
      </c>
      <c r="AQ676" s="9" t="s">
        <v>165</v>
      </c>
      <c r="AR676" s="9" t="s">
        <v>165</v>
      </c>
    </row>
    <row r="677" spans="1:44" x14ac:dyDescent="0.2">
      <c r="A677" s="9">
        <v>405421</v>
      </c>
      <c r="B677" s="9" t="s">
        <v>2276</v>
      </c>
      <c r="AH677" s="9" t="s">
        <v>167</v>
      </c>
      <c r="AI677" s="9" t="s">
        <v>165</v>
      </c>
      <c r="AJ677" s="9" t="s">
        <v>167</v>
      </c>
      <c r="AM677" s="9" t="s">
        <v>167</v>
      </c>
      <c r="AP677" s="9" t="s">
        <v>167</v>
      </c>
    </row>
    <row r="678" spans="1:44" x14ac:dyDescent="0.2">
      <c r="A678" s="9">
        <v>405660</v>
      </c>
      <c r="B678" s="9" t="s">
        <v>2276</v>
      </c>
      <c r="AD678" s="9" t="s">
        <v>167</v>
      </c>
      <c r="AF678" s="9" t="s">
        <v>167</v>
      </c>
      <c r="AI678" s="9" t="s">
        <v>165</v>
      </c>
      <c r="AK678" s="9" t="s">
        <v>163</v>
      </c>
      <c r="AM678" s="9" t="s">
        <v>165</v>
      </c>
      <c r="AN678" s="9" t="s">
        <v>165</v>
      </c>
      <c r="AO678" s="9" t="s">
        <v>165</v>
      </c>
      <c r="AP678" s="9" t="s">
        <v>165</v>
      </c>
      <c r="AQ678" s="9" t="s">
        <v>165</v>
      </c>
      <c r="AR678" s="9" t="s">
        <v>165</v>
      </c>
    </row>
    <row r="679" spans="1:44" x14ac:dyDescent="0.2">
      <c r="A679" s="9">
        <v>405918</v>
      </c>
      <c r="B679" s="9" t="s">
        <v>2276</v>
      </c>
      <c r="AF679" s="9" t="s">
        <v>167</v>
      </c>
      <c r="AO679" s="9" t="s">
        <v>163</v>
      </c>
      <c r="AP679" s="9" t="s">
        <v>165</v>
      </c>
    </row>
    <row r="680" spans="1:44" x14ac:dyDescent="0.2">
      <c r="A680" s="9">
        <v>406026</v>
      </c>
      <c r="B680" s="9" t="s">
        <v>2276</v>
      </c>
      <c r="AE680" s="9" t="s">
        <v>167</v>
      </c>
      <c r="AK680" s="9" t="s">
        <v>165</v>
      </c>
      <c r="AL680" s="9" t="s">
        <v>165</v>
      </c>
      <c r="AM680" s="9" t="s">
        <v>165</v>
      </c>
      <c r="AN680" s="9" t="s">
        <v>163</v>
      </c>
      <c r="AO680" s="9" t="s">
        <v>163</v>
      </c>
      <c r="AP680" s="9" t="s">
        <v>163</v>
      </c>
      <c r="AQ680" s="9" t="s">
        <v>163</v>
      </c>
      <c r="AR680" s="9" t="s">
        <v>163</v>
      </c>
    </row>
    <row r="681" spans="1:44" x14ac:dyDescent="0.2">
      <c r="A681" s="9">
        <v>406036</v>
      </c>
      <c r="B681" s="9" t="s">
        <v>2276</v>
      </c>
      <c r="AA681" s="9" t="s">
        <v>167</v>
      </c>
      <c r="AD681" s="9" t="s">
        <v>167</v>
      </c>
      <c r="AF681" s="9" t="s">
        <v>167</v>
      </c>
      <c r="AH681" s="9" t="s">
        <v>167</v>
      </c>
      <c r="AJ681" s="9" t="s">
        <v>163</v>
      </c>
      <c r="AK681" s="9" t="s">
        <v>167</v>
      </c>
      <c r="AL681" s="9" t="s">
        <v>165</v>
      </c>
      <c r="AM681" s="9" t="s">
        <v>163</v>
      </c>
      <c r="AN681" s="9" t="s">
        <v>163</v>
      </c>
      <c r="AO681" s="9" t="s">
        <v>163</v>
      </c>
      <c r="AP681" s="9" t="s">
        <v>163</v>
      </c>
      <c r="AQ681" s="9" t="s">
        <v>163</v>
      </c>
      <c r="AR681" s="9" t="s">
        <v>163</v>
      </c>
    </row>
    <row r="682" spans="1:44" x14ac:dyDescent="0.2">
      <c r="A682" s="9">
        <v>406082</v>
      </c>
      <c r="B682" s="9" t="s">
        <v>2276</v>
      </c>
      <c r="T682" s="9" t="s">
        <v>167</v>
      </c>
      <c r="AJ682" s="9" t="s">
        <v>167</v>
      </c>
      <c r="AP682" s="9" t="s">
        <v>167</v>
      </c>
      <c r="AR682" s="9" t="s">
        <v>167</v>
      </c>
    </row>
    <row r="683" spans="1:44" x14ac:dyDescent="0.2">
      <c r="A683" s="9">
        <v>406309</v>
      </c>
      <c r="B683" s="9" t="s">
        <v>2276</v>
      </c>
      <c r="AD683" s="9" t="s">
        <v>167</v>
      </c>
      <c r="AE683" s="9" t="s">
        <v>167</v>
      </c>
      <c r="AF683" s="9" t="s">
        <v>167</v>
      </c>
      <c r="AI683" s="9" t="s">
        <v>163</v>
      </c>
      <c r="AJ683" s="9" t="s">
        <v>167</v>
      </c>
      <c r="AK683" s="9" t="s">
        <v>163</v>
      </c>
      <c r="AL683" s="9" t="s">
        <v>165</v>
      </c>
      <c r="AM683" s="9" t="s">
        <v>163</v>
      </c>
      <c r="AN683" s="9" t="s">
        <v>165</v>
      </c>
      <c r="AO683" s="9" t="s">
        <v>165</v>
      </c>
      <c r="AP683" s="9" t="s">
        <v>165</v>
      </c>
      <c r="AQ683" s="9" t="s">
        <v>165</v>
      </c>
      <c r="AR683" s="9" t="s">
        <v>165</v>
      </c>
    </row>
    <row r="684" spans="1:44" x14ac:dyDescent="0.2">
      <c r="A684" s="9">
        <v>406344</v>
      </c>
      <c r="B684" s="9" t="s">
        <v>2276</v>
      </c>
      <c r="AI684" s="9" t="s">
        <v>167</v>
      </c>
      <c r="AO684" s="9" t="s">
        <v>167</v>
      </c>
    </row>
    <row r="685" spans="1:44" x14ac:dyDescent="0.2">
      <c r="A685" s="9">
        <v>406345</v>
      </c>
      <c r="B685" s="9" t="s">
        <v>2276</v>
      </c>
      <c r="AD685" s="9" t="s">
        <v>167</v>
      </c>
      <c r="AI685" s="9" t="s">
        <v>167</v>
      </c>
      <c r="AJ685" s="9" t="s">
        <v>167</v>
      </c>
      <c r="AN685" s="9" t="s">
        <v>167</v>
      </c>
      <c r="AO685" s="9" t="s">
        <v>167</v>
      </c>
      <c r="AP685" s="9" t="s">
        <v>167</v>
      </c>
      <c r="AQ685" s="9" t="s">
        <v>167</v>
      </c>
      <c r="AR685" s="9" t="s">
        <v>167</v>
      </c>
    </row>
    <row r="686" spans="1:44" x14ac:dyDescent="0.2">
      <c r="A686" s="9">
        <v>406496</v>
      </c>
      <c r="B686" s="9" t="s">
        <v>2276</v>
      </c>
      <c r="AD686" s="9" t="s">
        <v>167</v>
      </c>
      <c r="AE686" s="9" t="s">
        <v>167</v>
      </c>
      <c r="AI686" s="9" t="s">
        <v>163</v>
      </c>
      <c r="AJ686" s="9" t="s">
        <v>163</v>
      </c>
      <c r="AK686" s="9" t="s">
        <v>163</v>
      </c>
      <c r="AL686" s="9" t="s">
        <v>163</v>
      </c>
      <c r="AM686" s="9" t="s">
        <v>163</v>
      </c>
      <c r="AN686" s="9" t="s">
        <v>163</v>
      </c>
      <c r="AO686" s="9" t="s">
        <v>163</v>
      </c>
      <c r="AP686" s="9" t="s">
        <v>163</v>
      </c>
      <c r="AQ686" s="9" t="s">
        <v>163</v>
      </c>
      <c r="AR686" s="9" t="s">
        <v>163</v>
      </c>
    </row>
    <row r="687" spans="1:44" x14ac:dyDescent="0.2">
      <c r="A687" s="9">
        <v>406632</v>
      </c>
      <c r="B687" s="9" t="s">
        <v>2276</v>
      </c>
      <c r="Y687" s="9" t="s">
        <v>167</v>
      </c>
      <c r="AA687" s="9" t="s">
        <v>167</v>
      </c>
      <c r="AD687" s="9" t="s">
        <v>167</v>
      </c>
      <c r="AI687" s="9" t="s">
        <v>165</v>
      </c>
      <c r="AJ687" s="9" t="s">
        <v>167</v>
      </c>
      <c r="AK687" s="9" t="s">
        <v>165</v>
      </c>
      <c r="AL687" s="9" t="s">
        <v>165</v>
      </c>
      <c r="AM687" s="9" t="s">
        <v>167</v>
      </c>
      <c r="AN687" s="9" t="s">
        <v>165</v>
      </c>
      <c r="AO687" s="9" t="s">
        <v>165</v>
      </c>
      <c r="AP687" s="9" t="s">
        <v>165</v>
      </c>
      <c r="AQ687" s="9" t="s">
        <v>165</v>
      </c>
      <c r="AR687" s="9" t="s">
        <v>165</v>
      </c>
    </row>
    <row r="688" spans="1:44" x14ac:dyDescent="0.2">
      <c r="A688" s="9">
        <v>406756</v>
      </c>
      <c r="B688" s="9" t="s">
        <v>2276</v>
      </c>
      <c r="AE688" s="9" t="s">
        <v>163</v>
      </c>
      <c r="AF688" s="9" t="s">
        <v>167</v>
      </c>
      <c r="AG688" s="9" t="s">
        <v>167</v>
      </c>
      <c r="AI688" s="9" t="s">
        <v>163</v>
      </c>
      <c r="AJ688" s="9" t="s">
        <v>163</v>
      </c>
      <c r="AK688" s="9" t="s">
        <v>163</v>
      </c>
      <c r="AL688" s="9" t="s">
        <v>163</v>
      </c>
      <c r="AM688" s="9" t="s">
        <v>163</v>
      </c>
      <c r="AN688" s="9" t="s">
        <v>163</v>
      </c>
      <c r="AO688" s="9" t="s">
        <v>163</v>
      </c>
      <c r="AP688" s="9" t="s">
        <v>163</v>
      </c>
      <c r="AQ688" s="9" t="s">
        <v>163</v>
      </c>
      <c r="AR688" s="9" t="s">
        <v>163</v>
      </c>
    </row>
    <row r="689" spans="1:44" x14ac:dyDescent="0.2">
      <c r="A689" s="9">
        <v>406785</v>
      </c>
      <c r="B689" s="9" t="s">
        <v>2276</v>
      </c>
      <c r="AG689" s="9" t="s">
        <v>163</v>
      </c>
      <c r="AI689" s="9" t="s">
        <v>163</v>
      </c>
      <c r="AK689" s="9" t="s">
        <v>163</v>
      </c>
      <c r="AR689" s="9" t="s">
        <v>163</v>
      </c>
    </row>
    <row r="690" spans="1:44" x14ac:dyDescent="0.2">
      <c r="A690" s="9">
        <v>406864</v>
      </c>
      <c r="B690" s="9" t="s">
        <v>2276</v>
      </c>
      <c r="R690" s="9" t="s">
        <v>163</v>
      </c>
      <c r="AB690" s="9" t="s">
        <v>167</v>
      </c>
      <c r="AE690" s="9" t="s">
        <v>163</v>
      </c>
      <c r="AI690" s="9" t="s">
        <v>167</v>
      </c>
      <c r="AJ690" s="9" t="s">
        <v>163</v>
      </c>
      <c r="AK690" s="9" t="s">
        <v>167</v>
      </c>
      <c r="AM690" s="9" t="s">
        <v>167</v>
      </c>
      <c r="AO690" s="9" t="s">
        <v>167</v>
      </c>
      <c r="AP690" s="9" t="s">
        <v>167</v>
      </c>
      <c r="AR690" s="9" t="s">
        <v>165</v>
      </c>
    </row>
    <row r="691" spans="1:44" x14ac:dyDescent="0.2">
      <c r="A691" s="9">
        <v>406883</v>
      </c>
      <c r="B691" s="9" t="s">
        <v>2276</v>
      </c>
      <c r="AM691" s="9" t="s">
        <v>167</v>
      </c>
      <c r="AR691" s="9" t="s">
        <v>165</v>
      </c>
    </row>
    <row r="692" spans="1:44" x14ac:dyDescent="0.2">
      <c r="A692" s="9">
        <v>407319</v>
      </c>
      <c r="B692" s="9" t="s">
        <v>2276</v>
      </c>
      <c r="AA692" s="9" t="s">
        <v>167</v>
      </c>
      <c r="AB692" s="9" t="s">
        <v>167</v>
      </c>
      <c r="AD692" s="9" t="s">
        <v>167</v>
      </c>
      <c r="AF692" s="9" t="s">
        <v>167</v>
      </c>
      <c r="AI692" s="9" t="s">
        <v>163</v>
      </c>
      <c r="AJ692" s="9" t="s">
        <v>167</v>
      </c>
      <c r="AK692" s="9" t="s">
        <v>163</v>
      </c>
      <c r="AM692" s="9" t="s">
        <v>167</v>
      </c>
      <c r="AN692" s="9" t="s">
        <v>163</v>
      </c>
      <c r="AO692" s="9" t="s">
        <v>163</v>
      </c>
      <c r="AP692" s="9" t="s">
        <v>163</v>
      </c>
      <c r="AQ692" s="9" t="s">
        <v>163</v>
      </c>
      <c r="AR692" s="9" t="s">
        <v>163</v>
      </c>
    </row>
    <row r="693" spans="1:44" x14ac:dyDescent="0.2">
      <c r="A693" s="9">
        <v>407590</v>
      </c>
      <c r="B693" s="9" t="s">
        <v>2276</v>
      </c>
      <c r="AO693" s="9" t="s">
        <v>167</v>
      </c>
    </row>
    <row r="694" spans="1:44" x14ac:dyDescent="0.2">
      <c r="A694" s="9">
        <v>407638</v>
      </c>
      <c r="B694" s="9" t="s">
        <v>2276</v>
      </c>
      <c r="R694" s="9" t="s">
        <v>165</v>
      </c>
      <c r="AB694" s="9" t="s">
        <v>167</v>
      </c>
      <c r="AF694" s="9" t="s">
        <v>165</v>
      </c>
      <c r="AJ694" s="9" t="s">
        <v>167</v>
      </c>
      <c r="AK694" s="9" t="s">
        <v>165</v>
      </c>
      <c r="AM694" s="9" t="s">
        <v>163</v>
      </c>
      <c r="AN694" s="9" t="s">
        <v>163</v>
      </c>
      <c r="AO694" s="9" t="s">
        <v>163</v>
      </c>
      <c r="AP694" s="9" t="s">
        <v>163</v>
      </c>
      <c r="AQ694" s="9" t="s">
        <v>163</v>
      </c>
      <c r="AR694" s="9" t="s">
        <v>163</v>
      </c>
    </row>
    <row r="695" spans="1:44" x14ac:dyDescent="0.2">
      <c r="A695" s="9">
        <v>407706</v>
      </c>
      <c r="B695" s="9" t="s">
        <v>2276</v>
      </c>
      <c r="AD695" s="9" t="s">
        <v>167</v>
      </c>
      <c r="AI695" s="9" t="s">
        <v>167</v>
      </c>
    </row>
    <row r="696" spans="1:44" x14ac:dyDescent="0.2">
      <c r="A696" s="9">
        <v>407721</v>
      </c>
      <c r="B696" s="9" t="s">
        <v>2276</v>
      </c>
      <c r="P696" s="9" t="s">
        <v>165</v>
      </c>
      <c r="AE696" s="9" t="s">
        <v>165</v>
      </c>
      <c r="AH696" s="9" t="s">
        <v>163</v>
      </c>
      <c r="AI696" s="9" t="s">
        <v>163</v>
      </c>
      <c r="AJ696" s="9" t="s">
        <v>163</v>
      </c>
      <c r="AK696" s="9" t="s">
        <v>163</v>
      </c>
      <c r="AL696" s="9" t="s">
        <v>163</v>
      </c>
      <c r="AM696" s="9" t="s">
        <v>163</v>
      </c>
      <c r="AN696" s="9" t="s">
        <v>163</v>
      </c>
      <c r="AO696" s="9" t="s">
        <v>163</v>
      </c>
      <c r="AP696" s="9" t="s">
        <v>163</v>
      </c>
      <c r="AQ696" s="9" t="s">
        <v>163</v>
      </c>
      <c r="AR696" s="9" t="s">
        <v>163</v>
      </c>
    </row>
    <row r="697" spans="1:44" x14ac:dyDescent="0.2">
      <c r="A697" s="9">
        <v>407774</v>
      </c>
      <c r="B697" s="9" t="s">
        <v>2276</v>
      </c>
      <c r="G697" s="9" t="s">
        <v>167</v>
      </c>
      <c r="AA697" s="9" t="s">
        <v>167</v>
      </c>
      <c r="AI697" s="9" t="s">
        <v>167</v>
      </c>
      <c r="AN697" s="9" t="s">
        <v>163</v>
      </c>
      <c r="AO697" s="9" t="s">
        <v>163</v>
      </c>
      <c r="AP697" s="9" t="s">
        <v>163</v>
      </c>
      <c r="AQ697" s="9" t="s">
        <v>163</v>
      </c>
      <c r="AR697" s="9" t="s">
        <v>163</v>
      </c>
    </row>
    <row r="698" spans="1:44" x14ac:dyDescent="0.2">
      <c r="A698" s="9">
        <v>407780</v>
      </c>
      <c r="B698" s="9" t="s">
        <v>2276</v>
      </c>
      <c r="AF698" s="9" t="s">
        <v>163</v>
      </c>
      <c r="AI698" s="9" t="s">
        <v>165</v>
      </c>
      <c r="AJ698" s="9" t="s">
        <v>165</v>
      </c>
      <c r="AK698" s="9" t="s">
        <v>167</v>
      </c>
      <c r="AM698" s="9" t="s">
        <v>167</v>
      </c>
      <c r="AN698" s="9" t="s">
        <v>163</v>
      </c>
      <c r="AO698" s="9" t="s">
        <v>163</v>
      </c>
      <c r="AP698" s="9" t="s">
        <v>163</v>
      </c>
      <c r="AQ698" s="9" t="s">
        <v>163</v>
      </c>
      <c r="AR698" s="9" t="s">
        <v>165</v>
      </c>
    </row>
    <row r="699" spans="1:44" x14ac:dyDescent="0.2">
      <c r="A699" s="9">
        <v>407966</v>
      </c>
      <c r="B699" s="9" t="s">
        <v>2276</v>
      </c>
      <c r="R699" s="9" t="s">
        <v>165</v>
      </c>
      <c r="U699" s="9" t="s">
        <v>167</v>
      </c>
      <c r="AM699" s="9" t="s">
        <v>167</v>
      </c>
      <c r="AR699" s="9" t="s">
        <v>167</v>
      </c>
    </row>
    <row r="700" spans="1:44" x14ac:dyDescent="0.2">
      <c r="A700" s="9">
        <v>408205</v>
      </c>
      <c r="B700" s="9" t="s">
        <v>2276</v>
      </c>
      <c r="AA700" s="9" t="s">
        <v>167</v>
      </c>
      <c r="AD700" s="9" t="s">
        <v>167</v>
      </c>
      <c r="AF700" s="9" t="s">
        <v>167</v>
      </c>
      <c r="AI700" s="9" t="s">
        <v>165</v>
      </c>
      <c r="AJ700" s="9" t="s">
        <v>165</v>
      </c>
      <c r="AK700" s="9" t="s">
        <v>163</v>
      </c>
      <c r="AL700" s="9" t="s">
        <v>165</v>
      </c>
      <c r="AM700" s="9" t="s">
        <v>163</v>
      </c>
      <c r="AN700" s="9" t="s">
        <v>163</v>
      </c>
      <c r="AO700" s="9" t="s">
        <v>163</v>
      </c>
      <c r="AP700" s="9" t="s">
        <v>163</v>
      </c>
      <c r="AQ700" s="9" t="s">
        <v>163</v>
      </c>
      <c r="AR700" s="9" t="s">
        <v>163</v>
      </c>
    </row>
    <row r="701" spans="1:44" x14ac:dyDescent="0.2">
      <c r="A701" s="9">
        <v>408446</v>
      </c>
      <c r="B701" s="9" t="s">
        <v>2276</v>
      </c>
      <c r="R701" s="9" t="s">
        <v>167</v>
      </c>
      <c r="AF701" s="9" t="s">
        <v>167</v>
      </c>
      <c r="AK701" s="9" t="s">
        <v>167</v>
      </c>
      <c r="AM701" s="9" t="s">
        <v>167</v>
      </c>
      <c r="AN701" s="9" t="s">
        <v>165</v>
      </c>
      <c r="AR701" s="9" t="s">
        <v>167</v>
      </c>
    </row>
    <row r="702" spans="1:44" x14ac:dyDescent="0.2">
      <c r="A702" s="9">
        <v>408687</v>
      </c>
      <c r="B702" s="9" t="s">
        <v>2276</v>
      </c>
      <c r="AD702" s="9" t="s">
        <v>167</v>
      </c>
      <c r="AE702" s="9" t="s">
        <v>165</v>
      </c>
      <c r="AF702" s="9" t="s">
        <v>167</v>
      </c>
      <c r="AI702" s="9" t="s">
        <v>165</v>
      </c>
      <c r="AJ702" s="9" t="s">
        <v>167</v>
      </c>
      <c r="AK702" s="9" t="s">
        <v>163</v>
      </c>
      <c r="AM702" s="9" t="s">
        <v>167</v>
      </c>
      <c r="AN702" s="9" t="s">
        <v>165</v>
      </c>
      <c r="AO702" s="9" t="s">
        <v>165</v>
      </c>
      <c r="AP702" s="9" t="s">
        <v>165</v>
      </c>
      <c r="AQ702" s="9" t="s">
        <v>165</v>
      </c>
      <c r="AR702" s="9" t="s">
        <v>165</v>
      </c>
    </row>
    <row r="703" spans="1:44" x14ac:dyDescent="0.2">
      <c r="A703" s="9">
        <v>408731</v>
      </c>
      <c r="B703" s="9" t="s">
        <v>2276</v>
      </c>
      <c r="AD703" s="9" t="s">
        <v>167</v>
      </c>
      <c r="AE703" s="9" t="s">
        <v>167</v>
      </c>
      <c r="AI703" s="9" t="s">
        <v>163</v>
      </c>
      <c r="AJ703" s="9" t="s">
        <v>163</v>
      </c>
      <c r="AK703" s="9" t="s">
        <v>163</v>
      </c>
      <c r="AL703" s="9" t="s">
        <v>163</v>
      </c>
      <c r="AN703" s="9" t="s">
        <v>163</v>
      </c>
      <c r="AO703" s="9" t="s">
        <v>163</v>
      </c>
      <c r="AP703" s="9" t="s">
        <v>163</v>
      </c>
      <c r="AQ703" s="9" t="s">
        <v>163</v>
      </c>
      <c r="AR703" s="9" t="s">
        <v>163</v>
      </c>
    </row>
    <row r="704" spans="1:44" x14ac:dyDescent="0.2">
      <c r="A704" s="9">
        <v>408809</v>
      </c>
      <c r="B704" s="9" t="s">
        <v>2276</v>
      </c>
      <c r="L704" s="9" t="s">
        <v>167</v>
      </c>
      <c r="AF704" s="9" t="s">
        <v>167</v>
      </c>
      <c r="AI704" s="9" t="s">
        <v>165</v>
      </c>
      <c r="AK704" s="9" t="s">
        <v>165</v>
      </c>
      <c r="AL704" s="9" t="s">
        <v>165</v>
      </c>
      <c r="AM704" s="9" t="s">
        <v>165</v>
      </c>
      <c r="AN704" s="9" t="s">
        <v>163</v>
      </c>
      <c r="AO704" s="9" t="s">
        <v>163</v>
      </c>
      <c r="AP704" s="9" t="s">
        <v>163</v>
      </c>
      <c r="AQ704" s="9" t="s">
        <v>163</v>
      </c>
      <c r="AR704" s="9" t="s">
        <v>163</v>
      </c>
    </row>
    <row r="705" spans="1:44" x14ac:dyDescent="0.2">
      <c r="A705" s="9">
        <v>408823</v>
      </c>
      <c r="B705" s="9" t="s">
        <v>2276</v>
      </c>
      <c r="AA705" s="9" t="s">
        <v>167</v>
      </c>
      <c r="AD705" s="9" t="s">
        <v>167</v>
      </c>
      <c r="AF705" s="9" t="s">
        <v>167</v>
      </c>
      <c r="AH705" s="9" t="s">
        <v>167</v>
      </c>
      <c r="AK705" s="9" t="s">
        <v>167</v>
      </c>
      <c r="AM705" s="9" t="s">
        <v>167</v>
      </c>
      <c r="AO705" s="9" t="s">
        <v>167</v>
      </c>
      <c r="AP705" s="9" t="s">
        <v>167</v>
      </c>
      <c r="AQ705" s="9" t="s">
        <v>167</v>
      </c>
      <c r="AR705" s="9" t="s">
        <v>165</v>
      </c>
    </row>
    <row r="706" spans="1:44" x14ac:dyDescent="0.2">
      <c r="A706" s="9">
        <v>408908</v>
      </c>
      <c r="B706" s="9" t="s">
        <v>2276</v>
      </c>
      <c r="AR706" s="9" t="s">
        <v>167</v>
      </c>
    </row>
    <row r="707" spans="1:44" x14ac:dyDescent="0.2">
      <c r="A707" s="9">
        <v>408961</v>
      </c>
      <c r="B707" s="9" t="s">
        <v>2276</v>
      </c>
      <c r="W707" s="9" t="s">
        <v>167</v>
      </c>
      <c r="AD707" s="9" t="s">
        <v>167</v>
      </c>
      <c r="AI707" s="9" t="s">
        <v>167</v>
      </c>
      <c r="AJ707" s="9" t="s">
        <v>167</v>
      </c>
      <c r="AK707" s="9" t="s">
        <v>167</v>
      </c>
      <c r="AN707" s="9" t="s">
        <v>167</v>
      </c>
      <c r="AO707" s="9" t="s">
        <v>167</v>
      </c>
      <c r="AP707" s="9" t="s">
        <v>165</v>
      </c>
      <c r="AR707" s="9" t="s">
        <v>167</v>
      </c>
    </row>
    <row r="708" spans="1:44" x14ac:dyDescent="0.2">
      <c r="A708" s="9">
        <v>408987</v>
      </c>
      <c r="B708" s="9" t="s">
        <v>2276</v>
      </c>
      <c r="AA708" s="9" t="s">
        <v>167</v>
      </c>
      <c r="AB708" s="9" t="s">
        <v>167</v>
      </c>
      <c r="AF708" s="9" t="s">
        <v>163</v>
      </c>
      <c r="AH708" s="9" t="s">
        <v>167</v>
      </c>
      <c r="AJ708" s="9" t="s">
        <v>165</v>
      </c>
      <c r="AK708" s="9" t="s">
        <v>165</v>
      </c>
      <c r="AN708" s="9" t="s">
        <v>163</v>
      </c>
      <c r="AO708" s="9" t="s">
        <v>163</v>
      </c>
      <c r="AP708" s="9" t="s">
        <v>163</v>
      </c>
      <c r="AQ708" s="9" t="s">
        <v>163</v>
      </c>
      <c r="AR708" s="9" t="s">
        <v>163</v>
      </c>
    </row>
    <row r="709" spans="1:44" x14ac:dyDescent="0.2">
      <c r="A709" s="9">
        <v>408993</v>
      </c>
      <c r="B709" s="9" t="s">
        <v>2276</v>
      </c>
      <c r="AE709" s="9" t="s">
        <v>167</v>
      </c>
      <c r="AI709" s="9" t="s">
        <v>167</v>
      </c>
      <c r="AN709" s="9" t="s">
        <v>167</v>
      </c>
      <c r="AO709" s="9" t="s">
        <v>167</v>
      </c>
      <c r="AR709" s="9" t="s">
        <v>165</v>
      </c>
    </row>
    <row r="710" spans="1:44" x14ac:dyDescent="0.2">
      <c r="A710" s="9">
        <v>409003</v>
      </c>
      <c r="B710" s="9" t="s">
        <v>2276</v>
      </c>
      <c r="Y710" s="9" t="s">
        <v>167</v>
      </c>
      <c r="AA710" s="9" t="s">
        <v>167</v>
      </c>
      <c r="AB710" s="9" t="s">
        <v>167</v>
      </c>
      <c r="AF710" s="9" t="s">
        <v>163</v>
      </c>
      <c r="AI710" s="9" t="s">
        <v>165</v>
      </c>
      <c r="AK710" s="9" t="s">
        <v>163</v>
      </c>
      <c r="AL710" s="9" t="s">
        <v>163</v>
      </c>
      <c r="AM710" s="9" t="s">
        <v>163</v>
      </c>
      <c r="AN710" s="9" t="s">
        <v>165</v>
      </c>
      <c r="AO710" s="9" t="s">
        <v>165</v>
      </c>
      <c r="AP710" s="9" t="s">
        <v>163</v>
      </c>
      <c r="AQ710" s="9" t="s">
        <v>163</v>
      </c>
      <c r="AR710" s="9" t="s">
        <v>163</v>
      </c>
    </row>
    <row r="711" spans="1:44" x14ac:dyDescent="0.2">
      <c r="A711" s="9">
        <v>409016</v>
      </c>
      <c r="B711" s="9" t="s">
        <v>2276</v>
      </c>
      <c r="W711" s="9" t="s">
        <v>165</v>
      </c>
      <c r="AD711" s="9" t="s">
        <v>165</v>
      </c>
      <c r="AI711" s="9" t="s">
        <v>165</v>
      </c>
      <c r="AJ711" s="9" t="s">
        <v>163</v>
      </c>
      <c r="AK711" s="9" t="s">
        <v>163</v>
      </c>
      <c r="AL711" s="9" t="s">
        <v>163</v>
      </c>
      <c r="AM711" s="9" t="s">
        <v>163</v>
      </c>
      <c r="AN711" s="9" t="s">
        <v>163</v>
      </c>
      <c r="AO711" s="9" t="s">
        <v>163</v>
      </c>
      <c r="AP711" s="9" t="s">
        <v>163</v>
      </c>
      <c r="AQ711" s="9" t="s">
        <v>165</v>
      </c>
      <c r="AR711" s="9" t="s">
        <v>163</v>
      </c>
    </row>
    <row r="712" spans="1:44" x14ac:dyDescent="0.2">
      <c r="A712" s="9">
        <v>409170</v>
      </c>
      <c r="B712" s="9" t="s">
        <v>2276</v>
      </c>
      <c r="AD712" s="9" t="s">
        <v>167</v>
      </c>
      <c r="AI712" s="9" t="s">
        <v>167</v>
      </c>
      <c r="AK712" s="9" t="s">
        <v>165</v>
      </c>
      <c r="AN712" s="9" t="s">
        <v>167</v>
      </c>
      <c r="AP712" s="9" t="s">
        <v>165</v>
      </c>
      <c r="AR712" s="9" t="s">
        <v>165</v>
      </c>
    </row>
    <row r="713" spans="1:44" x14ac:dyDescent="0.2">
      <c r="A713" s="9">
        <v>409350</v>
      </c>
      <c r="B713" s="9" t="s">
        <v>2276</v>
      </c>
      <c r="Y713" s="9" t="s">
        <v>167</v>
      </c>
      <c r="AB713" s="9" t="s">
        <v>165</v>
      </c>
      <c r="AD713" s="9" t="s">
        <v>167</v>
      </c>
      <c r="AF713" s="9" t="s">
        <v>167</v>
      </c>
      <c r="AI713" s="9" t="s">
        <v>167</v>
      </c>
      <c r="AM713" s="9" t="s">
        <v>167</v>
      </c>
    </row>
    <row r="714" spans="1:44" x14ac:dyDescent="0.2">
      <c r="A714" s="9">
        <v>409733</v>
      </c>
      <c r="B714" s="9" t="s">
        <v>2276</v>
      </c>
      <c r="I714" s="9" t="s">
        <v>167</v>
      </c>
      <c r="T714" s="9" t="s">
        <v>167</v>
      </c>
      <c r="AE714" s="9" t="s">
        <v>167</v>
      </c>
      <c r="AM714" s="9" t="s">
        <v>165</v>
      </c>
      <c r="AN714" s="9" t="s">
        <v>163</v>
      </c>
      <c r="AO714" s="9" t="s">
        <v>163</v>
      </c>
      <c r="AP714" s="9" t="s">
        <v>163</v>
      </c>
      <c r="AQ714" s="9" t="s">
        <v>163</v>
      </c>
      <c r="AR714" s="9" t="s">
        <v>163</v>
      </c>
    </row>
    <row r="715" spans="1:44" x14ac:dyDescent="0.2">
      <c r="A715" s="9">
        <v>409901</v>
      </c>
      <c r="B715" s="9" t="s">
        <v>2276</v>
      </c>
      <c r="Y715" s="9" t="s">
        <v>167</v>
      </c>
      <c r="AA715" s="9" t="s">
        <v>167</v>
      </c>
      <c r="AH715" s="9" t="s">
        <v>167</v>
      </c>
      <c r="AL715" s="9" t="s">
        <v>167</v>
      </c>
      <c r="AM715" s="9" t="s">
        <v>167</v>
      </c>
      <c r="AO715" s="9" t="s">
        <v>167</v>
      </c>
      <c r="AP715" s="9" t="s">
        <v>167</v>
      </c>
      <c r="AR715" s="9" t="s">
        <v>165</v>
      </c>
    </row>
    <row r="716" spans="1:44" x14ac:dyDescent="0.2">
      <c r="A716" s="9">
        <v>409980</v>
      </c>
      <c r="B716" s="9" t="s">
        <v>2276</v>
      </c>
      <c r="AI716" s="9" t="s">
        <v>165</v>
      </c>
      <c r="AN716" s="9" t="s">
        <v>163</v>
      </c>
      <c r="AO716" s="9" t="s">
        <v>163</v>
      </c>
      <c r="AP716" s="9" t="s">
        <v>163</v>
      </c>
      <c r="AQ716" s="9" t="s">
        <v>163</v>
      </c>
      <c r="AR716" s="9" t="s">
        <v>163</v>
      </c>
    </row>
    <row r="717" spans="1:44" x14ac:dyDescent="0.2">
      <c r="A717" s="9">
        <v>410004</v>
      </c>
      <c r="B717" s="9" t="s">
        <v>2276</v>
      </c>
      <c r="L717" s="9" t="s">
        <v>167</v>
      </c>
      <c r="R717" s="9" t="s">
        <v>167</v>
      </c>
      <c r="AD717" s="9" t="s">
        <v>167</v>
      </c>
      <c r="AI717" s="9" t="s">
        <v>163</v>
      </c>
      <c r="AJ717" s="9" t="s">
        <v>167</v>
      </c>
      <c r="AK717" s="9" t="s">
        <v>163</v>
      </c>
      <c r="AL717" s="9" t="s">
        <v>163</v>
      </c>
      <c r="AM717" s="9" t="s">
        <v>163</v>
      </c>
      <c r="AN717" s="9" t="s">
        <v>163</v>
      </c>
      <c r="AO717" s="9" t="s">
        <v>163</v>
      </c>
      <c r="AP717" s="9" t="s">
        <v>167</v>
      </c>
      <c r="AQ717" s="9" t="s">
        <v>163</v>
      </c>
      <c r="AR717" s="9" t="s">
        <v>163</v>
      </c>
    </row>
    <row r="718" spans="1:44" x14ac:dyDescent="0.2">
      <c r="A718" s="9">
        <v>410064</v>
      </c>
      <c r="B718" s="9" t="s">
        <v>2276</v>
      </c>
      <c r="AK718" s="9" t="s">
        <v>163</v>
      </c>
      <c r="AN718" s="9" t="s">
        <v>163</v>
      </c>
      <c r="AO718" s="9" t="s">
        <v>163</v>
      </c>
      <c r="AP718" s="9" t="s">
        <v>163</v>
      </c>
      <c r="AQ718" s="9" t="s">
        <v>163</v>
      </c>
      <c r="AR718" s="9" t="s">
        <v>163</v>
      </c>
    </row>
    <row r="719" spans="1:44" x14ac:dyDescent="0.2">
      <c r="A719" s="9">
        <v>410242</v>
      </c>
      <c r="B719" s="9" t="s">
        <v>2276</v>
      </c>
      <c r="AD719" s="9" t="s">
        <v>165</v>
      </c>
      <c r="AF719" s="9" t="s">
        <v>167</v>
      </c>
      <c r="AH719" s="9" t="s">
        <v>165</v>
      </c>
      <c r="AI719" s="9" t="s">
        <v>165</v>
      </c>
      <c r="AJ719" s="9" t="s">
        <v>163</v>
      </c>
      <c r="AM719" s="9" t="s">
        <v>163</v>
      </c>
      <c r="AN719" s="9" t="s">
        <v>163</v>
      </c>
      <c r="AO719" s="9" t="s">
        <v>163</v>
      </c>
      <c r="AP719" s="9" t="s">
        <v>163</v>
      </c>
      <c r="AQ719" s="9" t="s">
        <v>163</v>
      </c>
      <c r="AR719" s="9" t="s">
        <v>163</v>
      </c>
    </row>
    <row r="720" spans="1:44" x14ac:dyDescent="0.2">
      <c r="A720" s="9">
        <v>410246</v>
      </c>
      <c r="B720" s="9" t="s">
        <v>2276</v>
      </c>
      <c r="AM720" s="9" t="s">
        <v>167</v>
      </c>
    </row>
    <row r="721" spans="1:44" x14ac:dyDescent="0.2">
      <c r="A721" s="9">
        <v>410519</v>
      </c>
      <c r="B721" s="9" t="s">
        <v>2276</v>
      </c>
      <c r="AD721" s="9" t="s">
        <v>165</v>
      </c>
      <c r="AF721" s="9" t="s">
        <v>165</v>
      </c>
      <c r="AG721" s="9" t="s">
        <v>165</v>
      </c>
      <c r="AH721" s="9" t="s">
        <v>165</v>
      </c>
      <c r="AK721" s="9" t="s">
        <v>163</v>
      </c>
      <c r="AM721" s="9" t="s">
        <v>163</v>
      </c>
      <c r="AO721" s="9" t="s">
        <v>163</v>
      </c>
      <c r="AQ721" s="9" t="s">
        <v>163</v>
      </c>
      <c r="AR721" s="9" t="s">
        <v>165</v>
      </c>
    </row>
    <row r="722" spans="1:44" x14ac:dyDescent="0.2">
      <c r="A722" s="9">
        <v>410537</v>
      </c>
      <c r="B722" s="9" t="s">
        <v>2276</v>
      </c>
      <c r="Y722" s="9" t="s">
        <v>167</v>
      </c>
      <c r="AD722" s="9" t="s">
        <v>163</v>
      </c>
      <c r="AF722" s="9" t="s">
        <v>163</v>
      </c>
      <c r="AI722" s="9" t="s">
        <v>163</v>
      </c>
      <c r="AJ722" s="9" t="s">
        <v>163</v>
      </c>
      <c r="AK722" s="9" t="s">
        <v>163</v>
      </c>
      <c r="AL722" s="9" t="s">
        <v>163</v>
      </c>
      <c r="AM722" s="9" t="s">
        <v>163</v>
      </c>
      <c r="AN722" s="9" t="s">
        <v>163</v>
      </c>
      <c r="AO722" s="9" t="s">
        <v>163</v>
      </c>
      <c r="AP722" s="9" t="s">
        <v>163</v>
      </c>
      <c r="AQ722" s="9" t="s">
        <v>163</v>
      </c>
      <c r="AR722" s="9" t="s">
        <v>163</v>
      </c>
    </row>
    <row r="723" spans="1:44" x14ac:dyDescent="0.2">
      <c r="A723" s="9">
        <v>410552</v>
      </c>
      <c r="B723" s="9" t="s">
        <v>2276</v>
      </c>
      <c r="AN723" s="9" t="s">
        <v>167</v>
      </c>
      <c r="AR723" s="9" t="s">
        <v>167</v>
      </c>
    </row>
    <row r="724" spans="1:44" x14ac:dyDescent="0.2">
      <c r="A724" s="9">
        <v>410606</v>
      </c>
      <c r="B724" s="9" t="s">
        <v>2276</v>
      </c>
      <c r="AM724" s="9" t="s">
        <v>167</v>
      </c>
      <c r="AN724" s="9" t="s">
        <v>167</v>
      </c>
      <c r="AO724" s="9" t="s">
        <v>167</v>
      </c>
    </row>
    <row r="725" spans="1:44" x14ac:dyDescent="0.2">
      <c r="A725" s="9">
        <v>410622</v>
      </c>
      <c r="B725" s="9" t="s">
        <v>2276</v>
      </c>
      <c r="AA725" s="9" t="s">
        <v>167</v>
      </c>
      <c r="AE725" s="9" t="s">
        <v>163</v>
      </c>
      <c r="AF725" s="9" t="s">
        <v>165</v>
      </c>
      <c r="AH725" s="9" t="s">
        <v>165</v>
      </c>
      <c r="AI725" s="9" t="s">
        <v>163</v>
      </c>
      <c r="AJ725" s="9" t="s">
        <v>163</v>
      </c>
      <c r="AK725" s="9" t="s">
        <v>163</v>
      </c>
      <c r="AL725" s="9" t="s">
        <v>163</v>
      </c>
      <c r="AM725" s="9" t="s">
        <v>163</v>
      </c>
      <c r="AN725" s="9" t="s">
        <v>163</v>
      </c>
      <c r="AO725" s="9" t="s">
        <v>163</v>
      </c>
      <c r="AP725" s="9" t="s">
        <v>163</v>
      </c>
      <c r="AQ725" s="9" t="s">
        <v>163</v>
      </c>
      <c r="AR725" s="9" t="s">
        <v>163</v>
      </c>
    </row>
    <row r="726" spans="1:44" x14ac:dyDescent="0.2">
      <c r="A726" s="9">
        <v>410624</v>
      </c>
      <c r="B726" s="9" t="s">
        <v>2276</v>
      </c>
      <c r="AA726" s="9" t="s">
        <v>163</v>
      </c>
      <c r="AE726" s="9" t="s">
        <v>165</v>
      </c>
      <c r="AF726" s="9" t="s">
        <v>163</v>
      </c>
      <c r="AI726" s="9" t="s">
        <v>163</v>
      </c>
      <c r="AJ726" s="9" t="s">
        <v>167</v>
      </c>
      <c r="AK726" s="9" t="s">
        <v>165</v>
      </c>
      <c r="AL726" s="9" t="s">
        <v>167</v>
      </c>
      <c r="AM726" s="9" t="s">
        <v>163</v>
      </c>
      <c r="AN726" s="9" t="s">
        <v>163</v>
      </c>
      <c r="AO726" s="9" t="s">
        <v>163</v>
      </c>
      <c r="AP726" s="9" t="s">
        <v>163</v>
      </c>
      <c r="AQ726" s="9" t="s">
        <v>163</v>
      </c>
      <c r="AR726" s="9" t="s">
        <v>163</v>
      </c>
    </row>
    <row r="727" spans="1:44" x14ac:dyDescent="0.2">
      <c r="A727" s="9">
        <v>410717</v>
      </c>
      <c r="B727" s="9" t="s">
        <v>2276</v>
      </c>
      <c r="AD727" s="9" t="s">
        <v>167</v>
      </c>
      <c r="AI727" s="9" t="s">
        <v>165</v>
      </c>
      <c r="AJ727" s="9" t="s">
        <v>165</v>
      </c>
      <c r="AK727" s="9" t="s">
        <v>167</v>
      </c>
      <c r="AL727" s="9" t="s">
        <v>163</v>
      </c>
      <c r="AM727" s="9" t="s">
        <v>163</v>
      </c>
      <c r="AN727" s="9" t="s">
        <v>163</v>
      </c>
      <c r="AO727" s="9" t="s">
        <v>163</v>
      </c>
      <c r="AP727" s="9" t="s">
        <v>163</v>
      </c>
      <c r="AQ727" s="9" t="s">
        <v>163</v>
      </c>
      <c r="AR727" s="9" t="s">
        <v>163</v>
      </c>
    </row>
    <row r="728" spans="1:44" x14ac:dyDescent="0.2">
      <c r="A728" s="9">
        <v>410901</v>
      </c>
      <c r="B728" s="9" t="s">
        <v>2276</v>
      </c>
      <c r="AK728" s="9" t="s">
        <v>167</v>
      </c>
      <c r="AM728" s="9" t="s">
        <v>167</v>
      </c>
      <c r="AN728" s="9" t="s">
        <v>163</v>
      </c>
      <c r="AO728" s="9" t="s">
        <v>163</v>
      </c>
      <c r="AP728" s="9" t="s">
        <v>163</v>
      </c>
      <c r="AQ728" s="9" t="s">
        <v>163</v>
      </c>
      <c r="AR728" s="9" t="s">
        <v>163</v>
      </c>
    </row>
    <row r="729" spans="1:44" x14ac:dyDescent="0.2">
      <c r="A729" s="9">
        <v>410999</v>
      </c>
      <c r="B729" s="9" t="s">
        <v>2276</v>
      </c>
      <c r="Y729" s="9" t="s">
        <v>167</v>
      </c>
      <c r="AE729" s="9" t="s">
        <v>163</v>
      </c>
      <c r="AI729" s="9" t="s">
        <v>165</v>
      </c>
      <c r="AJ729" s="9" t="s">
        <v>165</v>
      </c>
      <c r="AK729" s="9" t="s">
        <v>165</v>
      </c>
      <c r="AN729" s="9" t="s">
        <v>163</v>
      </c>
      <c r="AO729" s="9" t="s">
        <v>163</v>
      </c>
      <c r="AP729" s="9" t="s">
        <v>163</v>
      </c>
      <c r="AQ729" s="9" t="s">
        <v>163</v>
      </c>
      <c r="AR729" s="9" t="s">
        <v>163</v>
      </c>
    </row>
    <row r="730" spans="1:44" x14ac:dyDescent="0.2">
      <c r="A730" s="9">
        <v>411020</v>
      </c>
      <c r="B730" s="9" t="s">
        <v>2276</v>
      </c>
      <c r="K730" s="9" t="s">
        <v>167</v>
      </c>
      <c r="AE730" s="9" t="s">
        <v>167</v>
      </c>
      <c r="AF730" s="9" t="s">
        <v>167</v>
      </c>
      <c r="AI730" s="9" t="s">
        <v>167</v>
      </c>
      <c r="AJ730" s="9" t="s">
        <v>163</v>
      </c>
      <c r="AK730" s="9" t="s">
        <v>163</v>
      </c>
      <c r="AL730" s="9" t="s">
        <v>163</v>
      </c>
      <c r="AM730" s="9" t="s">
        <v>163</v>
      </c>
      <c r="AN730" s="9" t="s">
        <v>163</v>
      </c>
      <c r="AO730" s="9" t="s">
        <v>163</v>
      </c>
      <c r="AP730" s="9" t="s">
        <v>163</v>
      </c>
      <c r="AQ730" s="9" t="s">
        <v>163</v>
      </c>
      <c r="AR730" s="9" t="s">
        <v>163</v>
      </c>
    </row>
    <row r="731" spans="1:44" x14ac:dyDescent="0.2">
      <c r="A731" s="9">
        <v>411043</v>
      </c>
      <c r="B731" s="9" t="s">
        <v>2276</v>
      </c>
      <c r="AJ731" s="9" t="s">
        <v>167</v>
      </c>
    </row>
    <row r="732" spans="1:44" x14ac:dyDescent="0.2">
      <c r="A732" s="9">
        <v>411211</v>
      </c>
      <c r="B732" s="9" t="s">
        <v>2276</v>
      </c>
      <c r="AJ732" s="9" t="s">
        <v>167</v>
      </c>
      <c r="AM732" s="9" t="s">
        <v>167</v>
      </c>
    </row>
    <row r="733" spans="1:44" x14ac:dyDescent="0.2">
      <c r="A733" s="9">
        <v>411325</v>
      </c>
      <c r="B733" s="9" t="s">
        <v>2276</v>
      </c>
      <c r="R733" s="9" t="s">
        <v>167</v>
      </c>
      <c r="AE733" s="9" t="s">
        <v>167</v>
      </c>
      <c r="AI733" s="9" t="s">
        <v>167</v>
      </c>
      <c r="AJ733" s="9" t="s">
        <v>163</v>
      </c>
      <c r="AK733" s="9" t="s">
        <v>163</v>
      </c>
      <c r="AL733" s="9" t="s">
        <v>167</v>
      </c>
      <c r="AM733" s="9" t="s">
        <v>167</v>
      </c>
      <c r="AN733" s="9" t="s">
        <v>163</v>
      </c>
      <c r="AO733" s="9" t="s">
        <v>163</v>
      </c>
      <c r="AP733" s="9" t="s">
        <v>163</v>
      </c>
      <c r="AQ733" s="9" t="s">
        <v>167</v>
      </c>
      <c r="AR733" s="9" t="s">
        <v>167</v>
      </c>
    </row>
    <row r="734" spans="1:44" x14ac:dyDescent="0.2">
      <c r="A734" s="9">
        <v>411333</v>
      </c>
      <c r="B734" s="9" t="s">
        <v>2276</v>
      </c>
      <c r="AJ734" s="9" t="s">
        <v>167</v>
      </c>
      <c r="AM734" s="9" t="s">
        <v>167</v>
      </c>
      <c r="AN734" s="9" t="s">
        <v>167</v>
      </c>
    </row>
    <row r="735" spans="1:44" x14ac:dyDescent="0.2">
      <c r="A735" s="9">
        <v>411336</v>
      </c>
      <c r="B735" s="9" t="s">
        <v>2276</v>
      </c>
      <c r="S735" s="9" t="s">
        <v>167</v>
      </c>
      <c r="AA735" s="9" t="s">
        <v>167</v>
      </c>
      <c r="AF735" s="9" t="s">
        <v>167</v>
      </c>
      <c r="AI735" s="9" t="s">
        <v>165</v>
      </c>
      <c r="AJ735" s="9" t="s">
        <v>163</v>
      </c>
      <c r="AK735" s="9" t="s">
        <v>163</v>
      </c>
      <c r="AL735" s="9" t="s">
        <v>163</v>
      </c>
      <c r="AM735" s="9" t="s">
        <v>163</v>
      </c>
      <c r="AN735" s="9" t="s">
        <v>163</v>
      </c>
      <c r="AO735" s="9" t="s">
        <v>163</v>
      </c>
      <c r="AP735" s="9" t="s">
        <v>163</v>
      </c>
      <c r="AQ735" s="9" t="s">
        <v>163</v>
      </c>
      <c r="AR735" s="9" t="s">
        <v>163</v>
      </c>
    </row>
    <row r="736" spans="1:44" x14ac:dyDescent="0.2">
      <c r="A736" s="9">
        <v>411348</v>
      </c>
      <c r="B736" s="9" t="s">
        <v>2276</v>
      </c>
      <c r="AA736" s="9" t="s">
        <v>167</v>
      </c>
      <c r="AI736" s="9" t="s">
        <v>163</v>
      </c>
      <c r="AJ736" s="9" t="s">
        <v>165</v>
      </c>
      <c r="AL736" s="9" t="s">
        <v>163</v>
      </c>
      <c r="AM736" s="9" t="s">
        <v>163</v>
      </c>
      <c r="AN736" s="9" t="s">
        <v>163</v>
      </c>
      <c r="AO736" s="9" t="s">
        <v>163</v>
      </c>
      <c r="AP736" s="9" t="s">
        <v>163</v>
      </c>
      <c r="AQ736" s="9" t="s">
        <v>163</v>
      </c>
    </row>
    <row r="737" spans="1:44" x14ac:dyDescent="0.2">
      <c r="A737" s="9">
        <v>411384</v>
      </c>
      <c r="B737" s="9" t="s">
        <v>2276</v>
      </c>
      <c r="AJ737" s="9" t="s">
        <v>167</v>
      </c>
      <c r="AK737" s="9" t="s">
        <v>167</v>
      </c>
      <c r="AM737" s="9" t="s">
        <v>167</v>
      </c>
      <c r="AR737" s="9" t="s">
        <v>165</v>
      </c>
    </row>
    <row r="738" spans="1:44" x14ac:dyDescent="0.2">
      <c r="A738" s="9">
        <v>411491</v>
      </c>
      <c r="B738" s="9" t="s">
        <v>2276</v>
      </c>
      <c r="AG738" s="9" t="s">
        <v>167</v>
      </c>
      <c r="AI738" s="9" t="s">
        <v>163</v>
      </c>
      <c r="AK738" s="9" t="s">
        <v>163</v>
      </c>
      <c r="AN738" s="9" t="s">
        <v>163</v>
      </c>
      <c r="AQ738" s="9" t="s">
        <v>165</v>
      </c>
      <c r="AR738" s="9" t="s">
        <v>163</v>
      </c>
    </row>
    <row r="739" spans="1:44" x14ac:dyDescent="0.2">
      <c r="A739" s="9">
        <v>411561</v>
      </c>
      <c r="B739" s="9" t="s">
        <v>2276</v>
      </c>
      <c r="AF739" s="9" t="s">
        <v>165</v>
      </c>
      <c r="AJ739" s="9" t="s">
        <v>163</v>
      </c>
      <c r="AK739" s="9" t="s">
        <v>163</v>
      </c>
      <c r="AL739" s="9" t="s">
        <v>163</v>
      </c>
      <c r="AM739" s="9" t="s">
        <v>163</v>
      </c>
      <c r="AN739" s="9" t="s">
        <v>165</v>
      </c>
      <c r="AO739" s="9" t="s">
        <v>163</v>
      </c>
      <c r="AQ739" s="9" t="s">
        <v>167</v>
      </c>
      <c r="AR739" s="9" t="s">
        <v>163</v>
      </c>
    </row>
    <row r="740" spans="1:44" x14ac:dyDescent="0.2">
      <c r="A740" s="9">
        <v>411630</v>
      </c>
      <c r="B740" s="9" t="s">
        <v>2276</v>
      </c>
      <c r="AD740" s="9" t="s">
        <v>167</v>
      </c>
      <c r="AF740" s="9" t="s">
        <v>165</v>
      </c>
      <c r="AH740" s="9" t="s">
        <v>167</v>
      </c>
      <c r="AI740" s="9" t="s">
        <v>163</v>
      </c>
      <c r="AJ740" s="9" t="s">
        <v>165</v>
      </c>
      <c r="AK740" s="9" t="s">
        <v>165</v>
      </c>
      <c r="AL740" s="9" t="s">
        <v>165</v>
      </c>
      <c r="AM740" s="9" t="s">
        <v>163</v>
      </c>
      <c r="AN740" s="9" t="s">
        <v>163</v>
      </c>
      <c r="AO740" s="9" t="s">
        <v>163</v>
      </c>
      <c r="AP740" s="9" t="s">
        <v>163</v>
      </c>
      <c r="AQ740" s="9" t="s">
        <v>163</v>
      </c>
      <c r="AR740" s="9" t="s">
        <v>163</v>
      </c>
    </row>
    <row r="741" spans="1:44" x14ac:dyDescent="0.2">
      <c r="A741" s="9">
        <v>411685</v>
      </c>
      <c r="B741" s="9" t="s">
        <v>2276</v>
      </c>
      <c r="I741" s="9" t="s">
        <v>167</v>
      </c>
      <c r="AB741" s="9" t="s">
        <v>167</v>
      </c>
      <c r="AF741" s="9" t="s">
        <v>167</v>
      </c>
      <c r="AH741" s="9" t="s">
        <v>167</v>
      </c>
      <c r="AI741" s="9" t="s">
        <v>165</v>
      </c>
      <c r="AJ741" s="9" t="s">
        <v>165</v>
      </c>
      <c r="AK741" s="9" t="s">
        <v>165</v>
      </c>
      <c r="AM741" s="9" t="s">
        <v>163</v>
      </c>
      <c r="AN741" s="9" t="s">
        <v>165</v>
      </c>
      <c r="AO741" s="9" t="s">
        <v>163</v>
      </c>
      <c r="AP741" s="9" t="s">
        <v>165</v>
      </c>
      <c r="AQ741" s="9" t="s">
        <v>163</v>
      </c>
      <c r="AR741" s="9" t="s">
        <v>165</v>
      </c>
    </row>
    <row r="742" spans="1:44" x14ac:dyDescent="0.2">
      <c r="A742" s="9">
        <v>411723</v>
      </c>
      <c r="B742" s="9" t="s">
        <v>2276</v>
      </c>
      <c r="Q742" s="9" t="s">
        <v>167</v>
      </c>
      <c r="AH742" s="9" t="s">
        <v>167</v>
      </c>
      <c r="AI742" s="9" t="s">
        <v>165</v>
      </c>
      <c r="AJ742" s="9" t="s">
        <v>167</v>
      </c>
      <c r="AK742" s="9" t="s">
        <v>167</v>
      </c>
      <c r="AL742" s="9" t="s">
        <v>167</v>
      </c>
      <c r="AM742" s="9" t="s">
        <v>167</v>
      </c>
      <c r="AN742" s="9" t="s">
        <v>163</v>
      </c>
      <c r="AO742" s="9" t="s">
        <v>167</v>
      </c>
      <c r="AP742" s="9" t="s">
        <v>167</v>
      </c>
      <c r="AQ742" s="9" t="s">
        <v>165</v>
      </c>
      <c r="AR742" s="9" t="s">
        <v>165</v>
      </c>
    </row>
    <row r="743" spans="1:44" x14ac:dyDescent="0.2">
      <c r="A743" s="9">
        <v>411798</v>
      </c>
      <c r="B743" s="9" t="s">
        <v>2276</v>
      </c>
      <c r="R743" s="9" t="s">
        <v>167</v>
      </c>
      <c r="AA743" s="9" t="s">
        <v>167</v>
      </c>
      <c r="AE743" s="9" t="s">
        <v>163</v>
      </c>
      <c r="AG743" s="9" t="s">
        <v>167</v>
      </c>
      <c r="AJ743" s="9" t="s">
        <v>165</v>
      </c>
      <c r="AK743" s="9" t="s">
        <v>165</v>
      </c>
      <c r="AL743" s="9" t="s">
        <v>165</v>
      </c>
      <c r="AM743" s="9" t="s">
        <v>165</v>
      </c>
      <c r="AN743" s="9" t="s">
        <v>163</v>
      </c>
      <c r="AO743" s="9" t="s">
        <v>163</v>
      </c>
      <c r="AP743" s="9" t="s">
        <v>163</v>
      </c>
      <c r="AQ743" s="9" t="s">
        <v>163</v>
      </c>
      <c r="AR743" s="9" t="s">
        <v>163</v>
      </c>
    </row>
    <row r="744" spans="1:44" x14ac:dyDescent="0.2">
      <c r="A744" s="9">
        <v>411871</v>
      </c>
      <c r="B744" s="9" t="s">
        <v>2276</v>
      </c>
      <c r="AE744" s="9" t="s">
        <v>163</v>
      </c>
      <c r="AF744" s="9" t="s">
        <v>167</v>
      </c>
      <c r="AK744" s="9" t="s">
        <v>165</v>
      </c>
      <c r="AM744" s="9" t="s">
        <v>165</v>
      </c>
      <c r="AN744" s="9" t="s">
        <v>163</v>
      </c>
      <c r="AO744" s="9" t="s">
        <v>165</v>
      </c>
      <c r="AP744" s="9" t="s">
        <v>165</v>
      </c>
      <c r="AQ744" s="9" t="s">
        <v>165</v>
      </c>
      <c r="AR744" s="9" t="s">
        <v>163</v>
      </c>
    </row>
    <row r="745" spans="1:44" x14ac:dyDescent="0.2">
      <c r="A745" s="9">
        <v>412014</v>
      </c>
      <c r="B745" s="9" t="s">
        <v>2276</v>
      </c>
      <c r="I745" s="9" t="s">
        <v>167</v>
      </c>
      <c r="R745" s="9" t="s">
        <v>163</v>
      </c>
      <c r="AF745" s="9" t="s">
        <v>167</v>
      </c>
      <c r="AJ745" s="9" t="s">
        <v>163</v>
      </c>
      <c r="AK745" s="9" t="s">
        <v>165</v>
      </c>
      <c r="AL745" s="9" t="s">
        <v>167</v>
      </c>
      <c r="AM745" s="9" t="s">
        <v>163</v>
      </c>
      <c r="AN745" s="9" t="s">
        <v>167</v>
      </c>
      <c r="AO745" s="9" t="s">
        <v>165</v>
      </c>
      <c r="AR745" s="9" t="s">
        <v>163</v>
      </c>
    </row>
    <row r="746" spans="1:44" x14ac:dyDescent="0.2">
      <c r="A746" s="9">
        <v>412023</v>
      </c>
      <c r="B746" s="9" t="s">
        <v>2276</v>
      </c>
      <c r="AA746" s="9" t="s">
        <v>167</v>
      </c>
      <c r="AD746" s="9" t="s">
        <v>167</v>
      </c>
      <c r="AF746" s="9" t="s">
        <v>167</v>
      </c>
      <c r="AJ746" s="9" t="s">
        <v>167</v>
      </c>
      <c r="AK746" s="9" t="s">
        <v>167</v>
      </c>
      <c r="AL746" s="9" t="s">
        <v>167</v>
      </c>
      <c r="AM746" s="9" t="s">
        <v>167</v>
      </c>
      <c r="AO746" s="9" t="s">
        <v>167</v>
      </c>
    </row>
    <row r="747" spans="1:44" x14ac:dyDescent="0.2">
      <c r="A747" s="9">
        <v>412028</v>
      </c>
      <c r="B747" s="9" t="s">
        <v>2276</v>
      </c>
      <c r="H747" s="9" t="s">
        <v>167</v>
      </c>
      <c r="AA747" s="9" t="s">
        <v>167</v>
      </c>
      <c r="AE747" s="9" t="s">
        <v>163</v>
      </c>
      <c r="AF747" s="9" t="s">
        <v>167</v>
      </c>
      <c r="AI747" s="9" t="s">
        <v>165</v>
      </c>
      <c r="AJ747" s="9" t="s">
        <v>163</v>
      </c>
      <c r="AK747" s="9" t="s">
        <v>163</v>
      </c>
      <c r="AL747" s="9" t="s">
        <v>163</v>
      </c>
      <c r="AM747" s="9" t="s">
        <v>163</v>
      </c>
      <c r="AN747" s="9" t="s">
        <v>163</v>
      </c>
      <c r="AO747" s="9" t="s">
        <v>163</v>
      </c>
      <c r="AP747" s="9" t="s">
        <v>163</v>
      </c>
      <c r="AQ747" s="9" t="s">
        <v>163</v>
      </c>
      <c r="AR747" s="9" t="s">
        <v>163</v>
      </c>
    </row>
    <row r="748" spans="1:44" x14ac:dyDescent="0.2">
      <c r="A748" s="9">
        <v>412086</v>
      </c>
      <c r="B748" s="9" t="s">
        <v>2276</v>
      </c>
      <c r="R748" s="9" t="s">
        <v>163</v>
      </c>
      <c r="S748" s="9" t="s">
        <v>167</v>
      </c>
      <c r="AD748" s="9" t="s">
        <v>167</v>
      </c>
      <c r="AE748" s="9" t="s">
        <v>163</v>
      </c>
      <c r="AI748" s="9" t="s">
        <v>165</v>
      </c>
      <c r="AJ748" s="9" t="s">
        <v>163</v>
      </c>
      <c r="AK748" s="9" t="s">
        <v>163</v>
      </c>
      <c r="AL748" s="9" t="s">
        <v>165</v>
      </c>
      <c r="AM748" s="9" t="s">
        <v>165</v>
      </c>
      <c r="AN748" s="9" t="s">
        <v>163</v>
      </c>
      <c r="AO748" s="9" t="s">
        <v>163</v>
      </c>
      <c r="AP748" s="9" t="s">
        <v>163</v>
      </c>
      <c r="AQ748" s="9" t="s">
        <v>163</v>
      </c>
      <c r="AR748" s="9" t="s">
        <v>163</v>
      </c>
    </row>
    <row r="749" spans="1:44" x14ac:dyDescent="0.2">
      <c r="A749" s="9">
        <v>412135</v>
      </c>
      <c r="B749" s="9" t="s">
        <v>2276</v>
      </c>
      <c r="S749" s="9" t="s">
        <v>167</v>
      </c>
      <c r="Z749" s="9" t="s">
        <v>163</v>
      </c>
      <c r="AE749" s="9" t="s">
        <v>167</v>
      </c>
      <c r="AG749" s="9" t="s">
        <v>167</v>
      </c>
      <c r="AI749" s="9" t="s">
        <v>163</v>
      </c>
      <c r="AJ749" s="9" t="s">
        <v>163</v>
      </c>
      <c r="AK749" s="9" t="s">
        <v>163</v>
      </c>
      <c r="AL749" s="9" t="s">
        <v>163</v>
      </c>
      <c r="AM749" s="9" t="s">
        <v>163</v>
      </c>
      <c r="AN749" s="9" t="s">
        <v>163</v>
      </c>
      <c r="AO749" s="9" t="s">
        <v>163</v>
      </c>
      <c r="AP749" s="9" t="s">
        <v>163</v>
      </c>
      <c r="AQ749" s="9" t="s">
        <v>163</v>
      </c>
      <c r="AR749" s="9" t="s">
        <v>163</v>
      </c>
    </row>
    <row r="750" spans="1:44" x14ac:dyDescent="0.2">
      <c r="A750" s="9">
        <v>412143</v>
      </c>
      <c r="B750" s="9" t="s">
        <v>2276</v>
      </c>
      <c r="AE750" s="9" t="s">
        <v>163</v>
      </c>
      <c r="AF750" s="9" t="s">
        <v>167</v>
      </c>
      <c r="AI750" s="9" t="s">
        <v>165</v>
      </c>
      <c r="AJ750" s="9" t="s">
        <v>167</v>
      </c>
      <c r="AN750" s="9" t="s">
        <v>163</v>
      </c>
      <c r="AO750" s="9" t="s">
        <v>167</v>
      </c>
      <c r="AP750" s="9" t="s">
        <v>165</v>
      </c>
      <c r="AQ750" s="9" t="s">
        <v>165</v>
      </c>
      <c r="AR750" s="9" t="s">
        <v>163</v>
      </c>
    </row>
    <row r="751" spans="1:44" x14ac:dyDescent="0.2">
      <c r="A751" s="9">
        <v>412212</v>
      </c>
      <c r="B751" s="9" t="s">
        <v>2276</v>
      </c>
      <c r="AM751" s="9" t="s">
        <v>167</v>
      </c>
    </row>
    <row r="752" spans="1:44" x14ac:dyDescent="0.2">
      <c r="A752" s="9">
        <v>412511</v>
      </c>
      <c r="B752" s="9" t="s">
        <v>2276</v>
      </c>
      <c r="AK752" s="9" t="s">
        <v>167</v>
      </c>
      <c r="AM752" s="9" t="s">
        <v>167</v>
      </c>
      <c r="AN752" s="9" t="s">
        <v>163</v>
      </c>
      <c r="AO752" s="9" t="s">
        <v>163</v>
      </c>
      <c r="AP752" s="9" t="s">
        <v>163</v>
      </c>
      <c r="AQ752" s="9" t="s">
        <v>163</v>
      </c>
      <c r="AR752" s="9" t="s">
        <v>163</v>
      </c>
    </row>
    <row r="753" spans="1:44" x14ac:dyDescent="0.2">
      <c r="A753" s="9">
        <v>412559</v>
      </c>
      <c r="B753" s="9" t="s">
        <v>2276</v>
      </c>
      <c r="AI753" s="9" t="s">
        <v>163</v>
      </c>
      <c r="AN753" s="9" t="s">
        <v>163</v>
      </c>
      <c r="AP753" s="9" t="s">
        <v>163</v>
      </c>
      <c r="AQ753" s="9" t="s">
        <v>163</v>
      </c>
    </row>
    <row r="754" spans="1:44" x14ac:dyDescent="0.2">
      <c r="A754" s="9">
        <v>412641</v>
      </c>
      <c r="B754" s="9" t="s">
        <v>2276</v>
      </c>
      <c r="AK754" s="9" t="s">
        <v>167</v>
      </c>
      <c r="AO754" s="9" t="s">
        <v>167</v>
      </c>
    </row>
    <row r="755" spans="1:44" x14ac:dyDescent="0.2">
      <c r="A755" s="9">
        <v>412748</v>
      </c>
      <c r="B755" s="9" t="s">
        <v>2276</v>
      </c>
      <c r="AJ755" s="9" t="s">
        <v>163</v>
      </c>
      <c r="AK755" s="9" t="s">
        <v>165</v>
      </c>
      <c r="AN755" s="9" t="s">
        <v>163</v>
      </c>
      <c r="AO755" s="9" t="s">
        <v>163</v>
      </c>
      <c r="AP755" s="9" t="s">
        <v>163</v>
      </c>
      <c r="AQ755" s="9" t="s">
        <v>163</v>
      </c>
      <c r="AR755" s="9" t="s">
        <v>163</v>
      </c>
    </row>
    <row r="756" spans="1:44" x14ac:dyDescent="0.2">
      <c r="A756" s="9">
        <v>412939</v>
      </c>
      <c r="B756" s="9" t="s">
        <v>2276</v>
      </c>
      <c r="AE756" s="9" t="s">
        <v>165</v>
      </c>
      <c r="AI756" s="9" t="s">
        <v>165</v>
      </c>
      <c r="AJ756" s="9" t="s">
        <v>163</v>
      </c>
      <c r="AK756" s="9" t="s">
        <v>163</v>
      </c>
      <c r="AL756" s="9" t="s">
        <v>163</v>
      </c>
      <c r="AM756" s="9" t="s">
        <v>165</v>
      </c>
      <c r="AN756" s="9" t="s">
        <v>163</v>
      </c>
      <c r="AO756" s="9" t="s">
        <v>163</v>
      </c>
      <c r="AP756" s="9" t="s">
        <v>163</v>
      </c>
      <c r="AQ756" s="9" t="s">
        <v>163</v>
      </c>
      <c r="AR756" s="9" t="s">
        <v>163</v>
      </c>
    </row>
    <row r="757" spans="1:44" x14ac:dyDescent="0.2">
      <c r="A757" s="9">
        <v>412978</v>
      </c>
      <c r="B757" s="9" t="s">
        <v>2276</v>
      </c>
      <c r="AA757" s="9" t="s">
        <v>165</v>
      </c>
      <c r="AF757" s="9" t="s">
        <v>163</v>
      </c>
      <c r="AI757" s="9" t="s">
        <v>163</v>
      </c>
      <c r="AJ757" s="9" t="s">
        <v>165</v>
      </c>
      <c r="AK757" s="9" t="s">
        <v>165</v>
      </c>
      <c r="AL757" s="9" t="s">
        <v>165</v>
      </c>
      <c r="AM757" s="9" t="s">
        <v>163</v>
      </c>
      <c r="AN757" s="9" t="s">
        <v>163</v>
      </c>
      <c r="AO757" s="9" t="s">
        <v>163</v>
      </c>
      <c r="AP757" s="9" t="s">
        <v>163</v>
      </c>
      <c r="AQ757" s="9" t="s">
        <v>163</v>
      </c>
      <c r="AR757" s="9" t="s">
        <v>163</v>
      </c>
    </row>
    <row r="758" spans="1:44" x14ac:dyDescent="0.2">
      <c r="A758" s="9">
        <v>412981</v>
      </c>
      <c r="B758" s="9" t="s">
        <v>2276</v>
      </c>
      <c r="AG758" s="9" t="s">
        <v>167</v>
      </c>
      <c r="AI758" s="9" t="s">
        <v>167</v>
      </c>
      <c r="AJ758" s="9" t="s">
        <v>167</v>
      </c>
      <c r="AK758" s="9" t="s">
        <v>165</v>
      </c>
      <c r="AL758" s="9" t="s">
        <v>165</v>
      </c>
      <c r="AM758" s="9" t="s">
        <v>163</v>
      </c>
      <c r="AN758" s="9" t="s">
        <v>163</v>
      </c>
      <c r="AO758" s="9" t="s">
        <v>165</v>
      </c>
      <c r="AP758" s="9" t="s">
        <v>163</v>
      </c>
      <c r="AQ758" s="9" t="s">
        <v>165</v>
      </c>
      <c r="AR758" s="9" t="s">
        <v>163</v>
      </c>
    </row>
    <row r="759" spans="1:44" x14ac:dyDescent="0.2">
      <c r="A759" s="9">
        <v>413019</v>
      </c>
      <c r="B759" s="9" t="s">
        <v>2276</v>
      </c>
      <c r="R759" s="9" t="s">
        <v>165</v>
      </c>
      <c r="AE759" s="9" t="s">
        <v>163</v>
      </c>
      <c r="AF759" s="9" t="s">
        <v>167</v>
      </c>
      <c r="AI759" s="9" t="s">
        <v>163</v>
      </c>
      <c r="AJ759" s="9" t="s">
        <v>163</v>
      </c>
      <c r="AK759" s="9" t="s">
        <v>163</v>
      </c>
      <c r="AL759" s="9" t="s">
        <v>163</v>
      </c>
      <c r="AM759" s="9" t="s">
        <v>163</v>
      </c>
      <c r="AN759" s="9" t="s">
        <v>163</v>
      </c>
      <c r="AO759" s="9" t="s">
        <v>163</v>
      </c>
      <c r="AP759" s="9" t="s">
        <v>163</v>
      </c>
      <c r="AQ759" s="9" t="s">
        <v>163</v>
      </c>
      <c r="AR759" s="9" t="s">
        <v>163</v>
      </c>
    </row>
    <row r="760" spans="1:44" x14ac:dyDescent="0.2">
      <c r="A760" s="9">
        <v>413060</v>
      </c>
      <c r="B760" s="9" t="s">
        <v>2276</v>
      </c>
      <c r="L760" s="9" t="s">
        <v>165</v>
      </c>
      <c r="R760" s="9" t="s">
        <v>163</v>
      </c>
      <c r="AE760" s="9" t="s">
        <v>163</v>
      </c>
      <c r="AI760" s="9" t="s">
        <v>163</v>
      </c>
      <c r="AJ760" s="9" t="s">
        <v>165</v>
      </c>
      <c r="AK760" s="9" t="s">
        <v>163</v>
      </c>
      <c r="AL760" s="9" t="s">
        <v>165</v>
      </c>
      <c r="AM760" s="9" t="s">
        <v>163</v>
      </c>
      <c r="AN760" s="9" t="s">
        <v>163</v>
      </c>
      <c r="AO760" s="9" t="s">
        <v>163</v>
      </c>
      <c r="AP760" s="9" t="s">
        <v>163</v>
      </c>
      <c r="AQ760" s="9" t="s">
        <v>163</v>
      </c>
      <c r="AR760" s="9" t="s">
        <v>163</v>
      </c>
    </row>
    <row r="761" spans="1:44" x14ac:dyDescent="0.2">
      <c r="A761" s="9">
        <v>413091</v>
      </c>
      <c r="B761" s="9" t="s">
        <v>2276</v>
      </c>
      <c r="AK761" s="9" t="s">
        <v>167</v>
      </c>
      <c r="AR761" s="9" t="s">
        <v>167</v>
      </c>
    </row>
    <row r="762" spans="1:44" x14ac:dyDescent="0.2">
      <c r="A762" s="9">
        <v>413137</v>
      </c>
      <c r="B762" s="9" t="s">
        <v>2276</v>
      </c>
      <c r="AF762" s="9" t="s">
        <v>163</v>
      </c>
      <c r="AI762" s="9" t="s">
        <v>167</v>
      </c>
      <c r="AJ762" s="9" t="s">
        <v>165</v>
      </c>
      <c r="AK762" s="9" t="s">
        <v>165</v>
      </c>
      <c r="AL762" s="9" t="s">
        <v>165</v>
      </c>
      <c r="AM762" s="9" t="s">
        <v>167</v>
      </c>
      <c r="AN762" s="9" t="s">
        <v>163</v>
      </c>
      <c r="AO762" s="9" t="s">
        <v>163</v>
      </c>
      <c r="AP762" s="9" t="s">
        <v>163</v>
      </c>
      <c r="AQ762" s="9" t="s">
        <v>163</v>
      </c>
      <c r="AR762" s="9" t="s">
        <v>163</v>
      </c>
    </row>
    <row r="763" spans="1:44" x14ac:dyDescent="0.2">
      <c r="A763" s="9">
        <v>413147</v>
      </c>
      <c r="B763" s="9" t="s">
        <v>2276</v>
      </c>
      <c r="X763" s="9" t="s">
        <v>163</v>
      </c>
      <c r="AA763" s="9" t="s">
        <v>167</v>
      </c>
      <c r="AJ763" s="9" t="s">
        <v>165</v>
      </c>
      <c r="AK763" s="9" t="s">
        <v>165</v>
      </c>
      <c r="AM763" s="9" t="s">
        <v>165</v>
      </c>
      <c r="AN763" s="9" t="s">
        <v>163</v>
      </c>
      <c r="AO763" s="9" t="s">
        <v>163</v>
      </c>
      <c r="AP763" s="9" t="s">
        <v>163</v>
      </c>
      <c r="AQ763" s="9" t="s">
        <v>163</v>
      </c>
      <c r="AR763" s="9" t="s">
        <v>163</v>
      </c>
    </row>
    <row r="764" spans="1:44" x14ac:dyDescent="0.2">
      <c r="A764" s="9">
        <v>413185</v>
      </c>
      <c r="B764" s="9" t="s">
        <v>2276</v>
      </c>
      <c r="AQ764" s="9" t="s">
        <v>165</v>
      </c>
    </row>
    <row r="765" spans="1:44" x14ac:dyDescent="0.2">
      <c r="A765" s="9">
        <v>413203</v>
      </c>
      <c r="B765" s="9" t="s">
        <v>2276</v>
      </c>
      <c r="S765" s="9" t="s">
        <v>167</v>
      </c>
      <c r="AE765" s="9" t="s">
        <v>165</v>
      </c>
      <c r="AJ765" s="9" t="s">
        <v>167</v>
      </c>
      <c r="AM765" s="9" t="s">
        <v>167</v>
      </c>
      <c r="AR765" s="9" t="s">
        <v>167</v>
      </c>
    </row>
    <row r="766" spans="1:44" x14ac:dyDescent="0.2">
      <c r="A766" s="9">
        <v>413336</v>
      </c>
      <c r="B766" s="9" t="s">
        <v>2276</v>
      </c>
      <c r="AN766" s="9" t="s">
        <v>163</v>
      </c>
      <c r="AO766" s="9" t="s">
        <v>163</v>
      </c>
      <c r="AP766" s="9" t="s">
        <v>163</v>
      </c>
      <c r="AQ766" s="9" t="s">
        <v>163</v>
      </c>
      <c r="AR766" s="9" t="s">
        <v>163</v>
      </c>
    </row>
    <row r="767" spans="1:44" x14ac:dyDescent="0.2">
      <c r="A767" s="9">
        <v>413399</v>
      </c>
      <c r="B767" s="9" t="s">
        <v>2276</v>
      </c>
      <c r="W767" s="9" t="s">
        <v>167</v>
      </c>
      <c r="AE767" s="9" t="s">
        <v>165</v>
      </c>
      <c r="AF767" s="9" t="s">
        <v>167</v>
      </c>
      <c r="AM767" s="9" t="s">
        <v>167</v>
      </c>
      <c r="AR767" s="9" t="s">
        <v>167</v>
      </c>
    </row>
    <row r="768" spans="1:44" x14ac:dyDescent="0.2">
      <c r="A768" s="9">
        <v>413410</v>
      </c>
      <c r="B768" s="9" t="s">
        <v>2276</v>
      </c>
      <c r="AI768" s="9" t="s">
        <v>163</v>
      </c>
      <c r="AJ768" s="9" t="s">
        <v>163</v>
      </c>
      <c r="AK768" s="9" t="s">
        <v>163</v>
      </c>
      <c r="AL768" s="9" t="s">
        <v>163</v>
      </c>
      <c r="AM768" s="9" t="s">
        <v>163</v>
      </c>
      <c r="AN768" s="9" t="s">
        <v>163</v>
      </c>
      <c r="AO768" s="9" t="s">
        <v>163</v>
      </c>
      <c r="AP768" s="9" t="s">
        <v>163</v>
      </c>
      <c r="AQ768" s="9" t="s">
        <v>163</v>
      </c>
      <c r="AR768" s="9" t="s">
        <v>163</v>
      </c>
    </row>
    <row r="769" spans="1:44" x14ac:dyDescent="0.2">
      <c r="A769" s="9">
        <v>413468</v>
      </c>
      <c r="B769" s="9" t="s">
        <v>2276</v>
      </c>
      <c r="AA769" s="9" t="s">
        <v>167</v>
      </c>
      <c r="AE769" s="9" t="s">
        <v>165</v>
      </c>
      <c r="AJ769" s="9" t="s">
        <v>165</v>
      </c>
      <c r="AK769" s="9" t="s">
        <v>163</v>
      </c>
      <c r="AN769" s="9" t="s">
        <v>163</v>
      </c>
      <c r="AO769" s="9" t="s">
        <v>163</v>
      </c>
      <c r="AP769" s="9" t="s">
        <v>163</v>
      </c>
      <c r="AQ769" s="9" t="s">
        <v>163</v>
      </c>
      <c r="AR769" s="9" t="s">
        <v>163</v>
      </c>
    </row>
    <row r="770" spans="1:44" x14ac:dyDescent="0.2">
      <c r="A770" s="9">
        <v>413472</v>
      </c>
      <c r="B770" s="9" t="s">
        <v>2276</v>
      </c>
      <c r="L770" s="9" t="s">
        <v>165</v>
      </c>
      <c r="R770" s="9" t="s">
        <v>165</v>
      </c>
      <c r="AE770" s="9" t="s">
        <v>163</v>
      </c>
      <c r="AF770" s="9" t="s">
        <v>163</v>
      </c>
      <c r="AI770" s="9" t="s">
        <v>165</v>
      </c>
      <c r="AJ770" s="9" t="s">
        <v>165</v>
      </c>
      <c r="AK770" s="9" t="s">
        <v>163</v>
      </c>
      <c r="AL770" s="9" t="s">
        <v>165</v>
      </c>
      <c r="AM770" s="9" t="s">
        <v>165</v>
      </c>
      <c r="AN770" s="9" t="s">
        <v>163</v>
      </c>
      <c r="AO770" s="9" t="s">
        <v>163</v>
      </c>
      <c r="AP770" s="9" t="s">
        <v>163</v>
      </c>
      <c r="AQ770" s="9" t="s">
        <v>163</v>
      </c>
      <c r="AR770" s="9" t="s">
        <v>163</v>
      </c>
    </row>
    <row r="771" spans="1:44" x14ac:dyDescent="0.2">
      <c r="A771" s="9">
        <v>413542</v>
      </c>
      <c r="B771" s="9" t="s">
        <v>2276</v>
      </c>
      <c r="S771" s="9" t="s">
        <v>167</v>
      </c>
      <c r="AE771" s="9" t="s">
        <v>165</v>
      </c>
      <c r="AI771" s="9" t="s">
        <v>165</v>
      </c>
      <c r="AJ771" s="9" t="s">
        <v>167</v>
      </c>
      <c r="AK771" s="9" t="s">
        <v>163</v>
      </c>
      <c r="AL771" s="9" t="s">
        <v>167</v>
      </c>
      <c r="AM771" s="9" t="s">
        <v>167</v>
      </c>
      <c r="AN771" s="9" t="s">
        <v>163</v>
      </c>
      <c r="AO771" s="9" t="s">
        <v>163</v>
      </c>
      <c r="AP771" s="9" t="s">
        <v>165</v>
      </c>
      <c r="AQ771" s="9" t="s">
        <v>165</v>
      </c>
      <c r="AR771" s="9" t="s">
        <v>163</v>
      </c>
    </row>
    <row r="772" spans="1:44" x14ac:dyDescent="0.2">
      <c r="A772" s="9">
        <v>413709</v>
      </c>
      <c r="B772" s="9" t="s">
        <v>2276</v>
      </c>
      <c r="AF772" s="9" t="s">
        <v>167</v>
      </c>
      <c r="AM772" s="9" t="s">
        <v>167</v>
      </c>
      <c r="AR772" s="9" t="s">
        <v>167</v>
      </c>
    </row>
    <row r="773" spans="1:44" x14ac:dyDescent="0.2">
      <c r="A773" s="9">
        <v>413827</v>
      </c>
      <c r="B773" s="9" t="s">
        <v>2276</v>
      </c>
      <c r="AA773" s="9" t="s">
        <v>167</v>
      </c>
      <c r="AF773" s="9" t="s">
        <v>165</v>
      </c>
      <c r="AI773" s="9" t="s">
        <v>163</v>
      </c>
      <c r="AJ773" s="9" t="s">
        <v>163</v>
      </c>
      <c r="AK773" s="9" t="s">
        <v>163</v>
      </c>
      <c r="AL773" s="9" t="s">
        <v>163</v>
      </c>
      <c r="AM773" s="9" t="s">
        <v>163</v>
      </c>
      <c r="AN773" s="9" t="s">
        <v>163</v>
      </c>
      <c r="AO773" s="9" t="s">
        <v>163</v>
      </c>
      <c r="AP773" s="9" t="s">
        <v>163</v>
      </c>
      <c r="AQ773" s="9" t="s">
        <v>163</v>
      </c>
      <c r="AR773" s="9" t="s">
        <v>163</v>
      </c>
    </row>
    <row r="774" spans="1:44" x14ac:dyDescent="0.2">
      <c r="A774" s="9">
        <v>413912</v>
      </c>
      <c r="B774" s="9" t="s">
        <v>2276</v>
      </c>
      <c r="W774" s="9" t="s">
        <v>167</v>
      </c>
      <c r="AE774" s="9" t="s">
        <v>167</v>
      </c>
      <c r="AG774" s="9" t="s">
        <v>167</v>
      </c>
      <c r="AI774" s="9" t="s">
        <v>165</v>
      </c>
      <c r="AJ774" s="9" t="s">
        <v>165</v>
      </c>
      <c r="AK774" s="9" t="s">
        <v>163</v>
      </c>
      <c r="AL774" s="9" t="s">
        <v>163</v>
      </c>
      <c r="AM774" s="9" t="s">
        <v>163</v>
      </c>
      <c r="AN774" s="9" t="s">
        <v>163</v>
      </c>
      <c r="AO774" s="9" t="s">
        <v>163</v>
      </c>
      <c r="AP774" s="9" t="s">
        <v>163</v>
      </c>
      <c r="AQ774" s="9" t="s">
        <v>163</v>
      </c>
      <c r="AR774" s="9" t="s">
        <v>163</v>
      </c>
    </row>
    <row r="775" spans="1:44" x14ac:dyDescent="0.2">
      <c r="A775" s="9">
        <v>413929</v>
      </c>
      <c r="B775" s="9" t="s">
        <v>2276</v>
      </c>
      <c r="AD775" s="9" t="s">
        <v>167</v>
      </c>
      <c r="AF775" s="9" t="s">
        <v>167</v>
      </c>
      <c r="AI775" s="9" t="s">
        <v>163</v>
      </c>
      <c r="AJ775" s="9" t="s">
        <v>167</v>
      </c>
      <c r="AK775" s="9" t="s">
        <v>163</v>
      </c>
      <c r="AL775" s="9" t="s">
        <v>163</v>
      </c>
      <c r="AM775" s="9" t="s">
        <v>165</v>
      </c>
      <c r="AN775" s="9" t="s">
        <v>163</v>
      </c>
      <c r="AO775" s="9" t="s">
        <v>163</v>
      </c>
      <c r="AP775" s="9" t="s">
        <v>163</v>
      </c>
      <c r="AQ775" s="9" t="s">
        <v>163</v>
      </c>
      <c r="AR775" s="9" t="s">
        <v>165</v>
      </c>
    </row>
    <row r="776" spans="1:44" x14ac:dyDescent="0.2">
      <c r="A776" s="9">
        <v>413971</v>
      </c>
      <c r="B776" s="9" t="s">
        <v>2276</v>
      </c>
      <c r="Y776" s="9" t="s">
        <v>167</v>
      </c>
      <c r="AD776" s="9" t="s">
        <v>165</v>
      </c>
      <c r="AE776" s="9" t="s">
        <v>165</v>
      </c>
      <c r="AF776" s="9" t="s">
        <v>167</v>
      </c>
      <c r="AJ776" s="9" t="s">
        <v>167</v>
      </c>
      <c r="AK776" s="9" t="s">
        <v>167</v>
      </c>
      <c r="AO776" s="9" t="s">
        <v>167</v>
      </c>
      <c r="AP776" s="9" t="s">
        <v>167</v>
      </c>
      <c r="AR776" s="9" t="s">
        <v>165</v>
      </c>
    </row>
    <row r="777" spans="1:44" x14ac:dyDescent="0.2">
      <c r="A777" s="9">
        <v>414180</v>
      </c>
      <c r="B777" s="9" t="s">
        <v>2276</v>
      </c>
      <c r="AO777" s="9" t="s">
        <v>167</v>
      </c>
    </row>
    <row r="778" spans="1:44" x14ac:dyDescent="0.2">
      <c r="A778" s="9">
        <v>414188</v>
      </c>
      <c r="B778" s="9" t="s">
        <v>2276</v>
      </c>
      <c r="L778" s="9" t="s">
        <v>167</v>
      </c>
      <c r="R778" s="9" t="s">
        <v>163</v>
      </c>
      <c r="S778" s="9" t="s">
        <v>165</v>
      </c>
      <c r="AI778" s="9" t="s">
        <v>165</v>
      </c>
      <c r="AJ778" s="9" t="s">
        <v>163</v>
      </c>
      <c r="AK778" s="9" t="s">
        <v>163</v>
      </c>
      <c r="AL778" s="9" t="s">
        <v>165</v>
      </c>
      <c r="AM778" s="9" t="s">
        <v>163</v>
      </c>
      <c r="AN778" s="9" t="s">
        <v>163</v>
      </c>
      <c r="AO778" s="9" t="s">
        <v>163</v>
      </c>
      <c r="AP778" s="9" t="s">
        <v>165</v>
      </c>
      <c r="AQ778" s="9" t="s">
        <v>165</v>
      </c>
      <c r="AR778" s="9" t="s">
        <v>163</v>
      </c>
    </row>
    <row r="779" spans="1:44" x14ac:dyDescent="0.2">
      <c r="A779" s="9">
        <v>414210</v>
      </c>
      <c r="B779" s="9" t="s">
        <v>2276</v>
      </c>
      <c r="AM779" s="9" t="s">
        <v>167</v>
      </c>
    </row>
    <row r="780" spans="1:44" x14ac:dyDescent="0.2">
      <c r="A780" s="9">
        <v>414217</v>
      </c>
      <c r="B780" s="9" t="s">
        <v>2276</v>
      </c>
      <c r="L780" s="9" t="s">
        <v>165</v>
      </c>
      <c r="AD780" s="9" t="s">
        <v>167</v>
      </c>
      <c r="AE780" s="9" t="s">
        <v>167</v>
      </c>
      <c r="AJ780" s="9" t="s">
        <v>167</v>
      </c>
      <c r="AK780" s="9" t="s">
        <v>167</v>
      </c>
      <c r="AL780" s="9" t="s">
        <v>167</v>
      </c>
      <c r="AM780" s="9" t="s">
        <v>167</v>
      </c>
      <c r="AN780" s="9" t="s">
        <v>163</v>
      </c>
      <c r="AO780" s="9" t="s">
        <v>163</v>
      </c>
      <c r="AP780" s="9" t="s">
        <v>165</v>
      </c>
      <c r="AR780" s="9" t="s">
        <v>163</v>
      </c>
    </row>
    <row r="781" spans="1:44" x14ac:dyDescent="0.2">
      <c r="A781" s="9">
        <v>414292</v>
      </c>
      <c r="B781" s="9" t="s">
        <v>2276</v>
      </c>
      <c r="AA781" s="9" t="s">
        <v>167</v>
      </c>
      <c r="AF781" s="9" t="s">
        <v>163</v>
      </c>
      <c r="AG781" s="9" t="s">
        <v>167</v>
      </c>
      <c r="AJ781" s="9" t="s">
        <v>167</v>
      </c>
      <c r="AK781" s="9" t="s">
        <v>167</v>
      </c>
      <c r="AM781" s="9" t="s">
        <v>167</v>
      </c>
      <c r="AN781" s="9" t="s">
        <v>167</v>
      </c>
      <c r="AO781" s="9" t="s">
        <v>163</v>
      </c>
      <c r="AP781" s="9" t="s">
        <v>167</v>
      </c>
      <c r="AQ781" s="9" t="s">
        <v>167</v>
      </c>
      <c r="AR781" s="9" t="s">
        <v>163</v>
      </c>
    </row>
    <row r="782" spans="1:44" x14ac:dyDescent="0.2">
      <c r="A782" s="9">
        <v>414297</v>
      </c>
      <c r="B782" s="9" t="s">
        <v>2276</v>
      </c>
      <c r="AJ782" s="9" t="s">
        <v>167</v>
      </c>
    </row>
    <row r="783" spans="1:44" x14ac:dyDescent="0.2">
      <c r="A783" s="9">
        <v>414445</v>
      </c>
      <c r="B783" s="9" t="s">
        <v>2276</v>
      </c>
      <c r="AR783" s="9" t="s">
        <v>167</v>
      </c>
    </row>
    <row r="784" spans="1:44" x14ac:dyDescent="0.2">
      <c r="A784" s="9">
        <v>414508</v>
      </c>
      <c r="B784" s="9" t="s">
        <v>2276</v>
      </c>
      <c r="L784" s="9" t="s">
        <v>167</v>
      </c>
      <c r="AA784" s="9" t="s">
        <v>167</v>
      </c>
      <c r="AE784" s="9" t="s">
        <v>167</v>
      </c>
      <c r="AK784" s="9" t="s">
        <v>163</v>
      </c>
      <c r="AM784" s="9" t="s">
        <v>163</v>
      </c>
      <c r="AR784" s="9" t="s">
        <v>165</v>
      </c>
    </row>
    <row r="785" spans="1:44" x14ac:dyDescent="0.2">
      <c r="A785" s="9">
        <v>414529</v>
      </c>
      <c r="B785" s="9" t="s">
        <v>2276</v>
      </c>
      <c r="R785" s="9" t="s">
        <v>165</v>
      </c>
      <c r="AD785" s="9" t="s">
        <v>167</v>
      </c>
      <c r="AE785" s="9" t="s">
        <v>163</v>
      </c>
      <c r="AF785" s="9" t="s">
        <v>167</v>
      </c>
      <c r="AI785" s="9" t="s">
        <v>163</v>
      </c>
      <c r="AJ785" s="9" t="s">
        <v>163</v>
      </c>
      <c r="AK785" s="9" t="s">
        <v>163</v>
      </c>
      <c r="AL785" s="9" t="s">
        <v>163</v>
      </c>
      <c r="AM785" s="9" t="s">
        <v>163</v>
      </c>
      <c r="AN785" s="9" t="s">
        <v>163</v>
      </c>
      <c r="AO785" s="9" t="s">
        <v>163</v>
      </c>
      <c r="AP785" s="9" t="s">
        <v>163</v>
      </c>
      <c r="AQ785" s="9" t="s">
        <v>163</v>
      </c>
      <c r="AR785" s="9" t="s">
        <v>163</v>
      </c>
    </row>
    <row r="786" spans="1:44" x14ac:dyDescent="0.2">
      <c r="A786" s="9">
        <v>414933</v>
      </c>
      <c r="B786" s="9" t="s">
        <v>2276</v>
      </c>
      <c r="AF786" s="9" t="s">
        <v>167</v>
      </c>
      <c r="AI786" s="9" t="s">
        <v>165</v>
      </c>
      <c r="AJ786" s="9" t="s">
        <v>165</v>
      </c>
      <c r="AK786" s="9" t="s">
        <v>167</v>
      </c>
      <c r="AL786" s="9" t="s">
        <v>165</v>
      </c>
      <c r="AM786" s="9" t="s">
        <v>167</v>
      </c>
      <c r="AN786" s="9" t="s">
        <v>165</v>
      </c>
      <c r="AO786" s="9" t="s">
        <v>165</v>
      </c>
      <c r="AP786" s="9" t="s">
        <v>163</v>
      </c>
      <c r="AQ786" s="9" t="s">
        <v>163</v>
      </c>
      <c r="AR786" s="9" t="s">
        <v>163</v>
      </c>
    </row>
    <row r="787" spans="1:44" x14ac:dyDescent="0.2">
      <c r="A787" s="9">
        <v>414941</v>
      </c>
      <c r="B787" s="9" t="s">
        <v>2276</v>
      </c>
      <c r="F787" s="9" t="s">
        <v>167</v>
      </c>
      <c r="R787" s="9" t="s">
        <v>167</v>
      </c>
      <c r="AF787" s="9" t="s">
        <v>167</v>
      </c>
      <c r="AH787" s="9" t="s">
        <v>167</v>
      </c>
      <c r="AJ787" s="9" t="s">
        <v>165</v>
      </c>
      <c r="AK787" s="9" t="s">
        <v>163</v>
      </c>
      <c r="AM787" s="9" t="s">
        <v>165</v>
      </c>
      <c r="AN787" s="9" t="s">
        <v>165</v>
      </c>
      <c r="AO787" s="9" t="s">
        <v>165</v>
      </c>
      <c r="AP787" s="9" t="s">
        <v>165</v>
      </c>
      <c r="AQ787" s="9" t="s">
        <v>165</v>
      </c>
      <c r="AR787" s="9" t="s">
        <v>163</v>
      </c>
    </row>
    <row r="788" spans="1:44" x14ac:dyDescent="0.2">
      <c r="A788" s="9">
        <v>415070</v>
      </c>
      <c r="B788" s="9" t="s">
        <v>2276</v>
      </c>
      <c r="AR788" s="9" t="s">
        <v>165</v>
      </c>
    </row>
    <row r="789" spans="1:44" x14ac:dyDescent="0.2">
      <c r="A789" s="9">
        <v>415115</v>
      </c>
      <c r="B789" s="9" t="s">
        <v>2276</v>
      </c>
      <c r="J789" s="9" t="s">
        <v>167</v>
      </c>
      <c r="AI789" s="9" t="s">
        <v>165</v>
      </c>
      <c r="AJ789" s="9" t="s">
        <v>165</v>
      </c>
      <c r="AM789" s="9" t="s">
        <v>165</v>
      </c>
      <c r="AN789" s="9" t="s">
        <v>163</v>
      </c>
      <c r="AO789" s="9" t="s">
        <v>163</v>
      </c>
      <c r="AP789" s="9" t="s">
        <v>163</v>
      </c>
      <c r="AQ789" s="9" t="s">
        <v>163</v>
      </c>
      <c r="AR789" s="9" t="s">
        <v>163</v>
      </c>
    </row>
    <row r="790" spans="1:44" x14ac:dyDescent="0.2">
      <c r="A790" s="9">
        <v>415209</v>
      </c>
      <c r="B790" s="9" t="s">
        <v>2276</v>
      </c>
      <c r="AF790" s="9" t="s">
        <v>167</v>
      </c>
      <c r="AK790" s="9" t="s">
        <v>167</v>
      </c>
      <c r="AL790" s="9" t="s">
        <v>167</v>
      </c>
      <c r="AM790" s="9" t="s">
        <v>167</v>
      </c>
      <c r="AN790" s="9" t="s">
        <v>165</v>
      </c>
      <c r="AP790" s="9" t="s">
        <v>167</v>
      </c>
      <c r="AQ790" s="9" t="s">
        <v>167</v>
      </c>
      <c r="AR790" s="9" t="s">
        <v>163</v>
      </c>
    </row>
    <row r="791" spans="1:44" x14ac:dyDescent="0.2">
      <c r="A791" s="9">
        <v>415227</v>
      </c>
      <c r="B791" s="9" t="s">
        <v>2276</v>
      </c>
      <c r="L791" s="9" t="s">
        <v>163</v>
      </c>
      <c r="R791" s="9" t="s">
        <v>163</v>
      </c>
      <c r="S791" s="9" t="s">
        <v>167</v>
      </c>
      <c r="AE791" s="9" t="s">
        <v>163</v>
      </c>
      <c r="AI791" s="9" t="s">
        <v>163</v>
      </c>
      <c r="AK791" s="9" t="s">
        <v>163</v>
      </c>
      <c r="AL791" s="9" t="s">
        <v>165</v>
      </c>
      <c r="AM791" s="9" t="s">
        <v>163</v>
      </c>
      <c r="AN791" s="9" t="s">
        <v>163</v>
      </c>
      <c r="AO791" s="9" t="s">
        <v>163</v>
      </c>
      <c r="AP791" s="9" t="s">
        <v>163</v>
      </c>
      <c r="AQ791" s="9" t="s">
        <v>163</v>
      </c>
      <c r="AR791" s="9" t="s">
        <v>163</v>
      </c>
    </row>
    <row r="792" spans="1:44" x14ac:dyDescent="0.2">
      <c r="A792" s="9">
        <v>415266</v>
      </c>
      <c r="B792" s="9" t="s">
        <v>2276</v>
      </c>
      <c r="AP792" s="9" t="s">
        <v>167</v>
      </c>
    </row>
    <row r="793" spans="1:44" x14ac:dyDescent="0.2">
      <c r="A793" s="9">
        <v>415304</v>
      </c>
      <c r="B793" s="9" t="s">
        <v>2276</v>
      </c>
      <c r="R793" s="9" t="s">
        <v>163</v>
      </c>
      <c r="AE793" s="9" t="s">
        <v>163</v>
      </c>
      <c r="AI793" s="9" t="s">
        <v>165</v>
      </c>
      <c r="AK793" s="9" t="s">
        <v>163</v>
      </c>
      <c r="AR793" s="9" t="s">
        <v>163</v>
      </c>
    </row>
    <row r="794" spans="1:44" x14ac:dyDescent="0.2">
      <c r="A794" s="9">
        <v>415338</v>
      </c>
      <c r="B794" s="9" t="s">
        <v>2276</v>
      </c>
      <c r="AJ794" s="9" t="s">
        <v>167</v>
      </c>
      <c r="AK794" s="9" t="s">
        <v>167</v>
      </c>
      <c r="AR794" s="9" t="s">
        <v>167</v>
      </c>
    </row>
    <row r="795" spans="1:44" x14ac:dyDescent="0.2">
      <c r="A795" s="9">
        <v>415357</v>
      </c>
      <c r="B795" s="9" t="s">
        <v>2276</v>
      </c>
      <c r="AA795" s="9" t="s">
        <v>167</v>
      </c>
      <c r="AK795" s="9" t="s">
        <v>167</v>
      </c>
      <c r="AM795" s="9" t="s">
        <v>167</v>
      </c>
      <c r="AP795" s="9" t="s">
        <v>167</v>
      </c>
      <c r="AQ795" s="9" t="s">
        <v>165</v>
      </c>
    </row>
    <row r="796" spans="1:44" x14ac:dyDescent="0.2">
      <c r="A796" s="9">
        <v>415396</v>
      </c>
      <c r="B796" s="9" t="s">
        <v>2276</v>
      </c>
      <c r="W796" s="9" t="s">
        <v>167</v>
      </c>
      <c r="AA796" s="9" t="s">
        <v>167</v>
      </c>
      <c r="AD796" s="9" t="s">
        <v>165</v>
      </c>
      <c r="AI796" s="9" t="s">
        <v>165</v>
      </c>
      <c r="AJ796" s="9" t="s">
        <v>165</v>
      </c>
      <c r="AL796" s="9" t="s">
        <v>165</v>
      </c>
      <c r="AM796" s="9" t="s">
        <v>165</v>
      </c>
      <c r="AN796" s="9" t="s">
        <v>163</v>
      </c>
      <c r="AO796" s="9" t="s">
        <v>163</v>
      </c>
      <c r="AP796" s="9" t="s">
        <v>163</v>
      </c>
      <c r="AQ796" s="9" t="s">
        <v>163</v>
      </c>
      <c r="AR796" s="9" t="s">
        <v>163</v>
      </c>
    </row>
    <row r="797" spans="1:44" x14ac:dyDescent="0.2">
      <c r="A797" s="9">
        <v>415417</v>
      </c>
      <c r="B797" s="9" t="s">
        <v>2276</v>
      </c>
      <c r="AF797" s="9" t="s">
        <v>167</v>
      </c>
      <c r="AH797" s="9" t="s">
        <v>167</v>
      </c>
      <c r="AI797" s="9" t="s">
        <v>167</v>
      </c>
      <c r="AM797" s="9" t="s">
        <v>167</v>
      </c>
      <c r="AN797" s="9" t="s">
        <v>167</v>
      </c>
      <c r="AP797" s="9" t="s">
        <v>163</v>
      </c>
      <c r="AQ797" s="9" t="s">
        <v>167</v>
      </c>
      <c r="AR797" s="9" t="s">
        <v>165</v>
      </c>
    </row>
    <row r="798" spans="1:44" x14ac:dyDescent="0.2">
      <c r="A798" s="9">
        <v>415418</v>
      </c>
      <c r="B798" s="9" t="s">
        <v>2276</v>
      </c>
      <c r="L798" s="9" t="s">
        <v>167</v>
      </c>
      <c r="AB798" s="9" t="s">
        <v>167</v>
      </c>
      <c r="AE798" s="9" t="s">
        <v>167</v>
      </c>
      <c r="AH798" s="9" t="s">
        <v>167</v>
      </c>
      <c r="AI798" s="9" t="s">
        <v>163</v>
      </c>
      <c r="AJ798" s="9" t="s">
        <v>163</v>
      </c>
      <c r="AK798" s="9" t="s">
        <v>163</v>
      </c>
      <c r="AL798" s="9" t="s">
        <v>163</v>
      </c>
      <c r="AM798" s="9" t="s">
        <v>165</v>
      </c>
      <c r="AN798" s="9" t="s">
        <v>163</v>
      </c>
      <c r="AO798" s="9" t="s">
        <v>163</v>
      </c>
      <c r="AP798" s="9" t="s">
        <v>163</v>
      </c>
      <c r="AQ798" s="9" t="s">
        <v>163</v>
      </c>
      <c r="AR798" s="9" t="s">
        <v>163</v>
      </c>
    </row>
    <row r="799" spans="1:44" x14ac:dyDescent="0.2">
      <c r="A799" s="9">
        <v>415474</v>
      </c>
      <c r="B799" s="9" t="s">
        <v>2276</v>
      </c>
      <c r="AJ799" s="9" t="s">
        <v>167</v>
      </c>
      <c r="AK799" s="9" t="s">
        <v>167</v>
      </c>
      <c r="AQ799" s="9" t="s">
        <v>167</v>
      </c>
    </row>
    <row r="800" spans="1:44" x14ac:dyDescent="0.2">
      <c r="A800" s="9">
        <v>415546</v>
      </c>
      <c r="B800" s="9" t="s">
        <v>2276</v>
      </c>
      <c r="AA800" s="9" t="s">
        <v>167</v>
      </c>
      <c r="AD800" s="9" t="s">
        <v>167</v>
      </c>
      <c r="AF800" s="9" t="s">
        <v>165</v>
      </c>
      <c r="AJ800" s="9" t="s">
        <v>165</v>
      </c>
      <c r="AK800" s="9" t="s">
        <v>165</v>
      </c>
      <c r="AL800" s="9" t="s">
        <v>163</v>
      </c>
      <c r="AN800" s="9" t="s">
        <v>167</v>
      </c>
      <c r="AO800" s="9" t="s">
        <v>167</v>
      </c>
      <c r="AP800" s="9" t="s">
        <v>163</v>
      </c>
      <c r="AQ800" s="9" t="s">
        <v>167</v>
      </c>
      <c r="AR800" s="9" t="s">
        <v>163</v>
      </c>
    </row>
    <row r="801" spans="1:44" x14ac:dyDescent="0.2">
      <c r="A801" s="9">
        <v>415599</v>
      </c>
      <c r="B801" s="9" t="s">
        <v>2276</v>
      </c>
      <c r="AJ801" s="9" t="s">
        <v>167</v>
      </c>
      <c r="AK801" s="9" t="s">
        <v>165</v>
      </c>
      <c r="AN801" s="9" t="s">
        <v>163</v>
      </c>
      <c r="AQ801" s="9" t="s">
        <v>163</v>
      </c>
    </row>
    <row r="802" spans="1:44" x14ac:dyDescent="0.2">
      <c r="A802" s="9">
        <v>415635</v>
      </c>
      <c r="B802" s="9" t="s">
        <v>2276</v>
      </c>
      <c r="AI802" s="9" t="s">
        <v>165</v>
      </c>
      <c r="AJ802" s="9" t="s">
        <v>165</v>
      </c>
      <c r="AK802" s="9" t="s">
        <v>163</v>
      </c>
      <c r="AM802" s="9" t="s">
        <v>163</v>
      </c>
      <c r="AN802" s="9" t="s">
        <v>165</v>
      </c>
      <c r="AO802" s="9" t="s">
        <v>165</v>
      </c>
      <c r="AR802" s="9" t="s">
        <v>163</v>
      </c>
    </row>
    <row r="803" spans="1:44" x14ac:dyDescent="0.2">
      <c r="A803" s="9">
        <v>415655</v>
      </c>
      <c r="B803" s="9" t="s">
        <v>2276</v>
      </c>
      <c r="AE803" s="9" t="s">
        <v>165</v>
      </c>
      <c r="AG803" s="9" t="s">
        <v>167</v>
      </c>
      <c r="AK803" s="9" t="s">
        <v>167</v>
      </c>
      <c r="AM803" s="9" t="s">
        <v>167</v>
      </c>
      <c r="AN803" s="9" t="s">
        <v>165</v>
      </c>
      <c r="AO803" s="9" t="s">
        <v>165</v>
      </c>
      <c r="AQ803" s="9" t="s">
        <v>163</v>
      </c>
      <c r="AR803" s="9" t="s">
        <v>165</v>
      </c>
    </row>
    <row r="804" spans="1:44" x14ac:dyDescent="0.2">
      <c r="A804" s="9">
        <v>415664</v>
      </c>
      <c r="B804" s="9" t="s">
        <v>2276</v>
      </c>
      <c r="AA804" s="9" t="s">
        <v>167</v>
      </c>
      <c r="AD804" s="9" t="s">
        <v>167</v>
      </c>
      <c r="AF804" s="9" t="s">
        <v>167</v>
      </c>
      <c r="AG804" s="9" t="s">
        <v>167</v>
      </c>
      <c r="AJ804" s="9" t="s">
        <v>163</v>
      </c>
      <c r="AM804" s="9" t="s">
        <v>163</v>
      </c>
      <c r="AN804" s="9" t="s">
        <v>163</v>
      </c>
      <c r="AO804" s="9" t="s">
        <v>163</v>
      </c>
      <c r="AP804" s="9" t="s">
        <v>163</v>
      </c>
      <c r="AQ804" s="9" t="s">
        <v>163</v>
      </c>
      <c r="AR804" s="9" t="s">
        <v>163</v>
      </c>
    </row>
    <row r="805" spans="1:44" x14ac:dyDescent="0.2">
      <c r="A805" s="9">
        <v>415726</v>
      </c>
      <c r="B805" s="9" t="s">
        <v>2276</v>
      </c>
      <c r="AI805" s="9" t="s">
        <v>167</v>
      </c>
      <c r="AR805" s="9" t="s">
        <v>167</v>
      </c>
    </row>
    <row r="806" spans="1:44" x14ac:dyDescent="0.2">
      <c r="A806" s="9">
        <v>415759</v>
      </c>
      <c r="B806" s="9" t="s">
        <v>2276</v>
      </c>
      <c r="L806" s="9" t="s">
        <v>167</v>
      </c>
      <c r="AA806" s="9" t="s">
        <v>167</v>
      </c>
      <c r="AE806" s="9" t="s">
        <v>163</v>
      </c>
      <c r="AF806" s="9" t="s">
        <v>163</v>
      </c>
      <c r="AI806" s="9" t="s">
        <v>163</v>
      </c>
      <c r="AJ806" s="9" t="s">
        <v>165</v>
      </c>
      <c r="AK806" s="9" t="s">
        <v>165</v>
      </c>
      <c r="AM806" s="9" t="s">
        <v>165</v>
      </c>
      <c r="AN806" s="9" t="s">
        <v>163</v>
      </c>
      <c r="AO806" s="9" t="s">
        <v>163</v>
      </c>
      <c r="AP806" s="9" t="s">
        <v>163</v>
      </c>
      <c r="AQ806" s="9" t="s">
        <v>163</v>
      </c>
      <c r="AR806" s="9" t="s">
        <v>163</v>
      </c>
    </row>
    <row r="807" spans="1:44" x14ac:dyDescent="0.2">
      <c r="A807" s="9">
        <v>415770</v>
      </c>
      <c r="B807" s="9" t="s">
        <v>2276</v>
      </c>
      <c r="AK807" s="9" t="s">
        <v>167</v>
      </c>
      <c r="AM807" s="9" t="s">
        <v>167</v>
      </c>
      <c r="AO807" s="9" t="s">
        <v>167</v>
      </c>
      <c r="AP807" s="9" t="s">
        <v>167</v>
      </c>
      <c r="AQ807" s="9" t="s">
        <v>167</v>
      </c>
      <c r="AR807" s="9" t="s">
        <v>167</v>
      </c>
    </row>
    <row r="808" spans="1:44" x14ac:dyDescent="0.2">
      <c r="A808" s="9">
        <v>415815</v>
      </c>
      <c r="B808" s="9" t="s">
        <v>2276</v>
      </c>
      <c r="AJ808" s="9" t="s">
        <v>167</v>
      </c>
    </row>
    <row r="809" spans="1:44" x14ac:dyDescent="0.2">
      <c r="A809" s="9">
        <v>415839</v>
      </c>
      <c r="B809" s="9" t="s">
        <v>2276</v>
      </c>
      <c r="K809" s="9" t="s">
        <v>167</v>
      </c>
      <c r="W809" s="9" t="s">
        <v>167</v>
      </c>
      <c r="AF809" s="9" t="s">
        <v>167</v>
      </c>
      <c r="AK809" s="9" t="s">
        <v>167</v>
      </c>
      <c r="AL809" s="9" t="s">
        <v>165</v>
      </c>
      <c r="AM809" s="9" t="s">
        <v>167</v>
      </c>
      <c r="AO809" s="9" t="s">
        <v>167</v>
      </c>
      <c r="AP809" s="9" t="s">
        <v>167</v>
      </c>
      <c r="AQ809" s="9" t="s">
        <v>167</v>
      </c>
      <c r="AR809" s="9" t="s">
        <v>167</v>
      </c>
    </row>
    <row r="810" spans="1:44" x14ac:dyDescent="0.2">
      <c r="A810" s="9">
        <v>415862</v>
      </c>
      <c r="B810" s="9" t="s">
        <v>2276</v>
      </c>
      <c r="S810" s="9" t="s">
        <v>163</v>
      </c>
      <c r="AE810" s="9" t="s">
        <v>163</v>
      </c>
      <c r="AI810" s="9" t="s">
        <v>165</v>
      </c>
      <c r="AN810" s="9" t="s">
        <v>163</v>
      </c>
      <c r="AP810" s="9" t="s">
        <v>165</v>
      </c>
      <c r="AQ810" s="9" t="s">
        <v>163</v>
      </c>
      <c r="AR810" s="9" t="s">
        <v>163</v>
      </c>
    </row>
    <row r="811" spans="1:44" x14ac:dyDescent="0.2">
      <c r="A811" s="9">
        <v>415912</v>
      </c>
      <c r="B811" s="9" t="s">
        <v>2276</v>
      </c>
      <c r="AK811" s="9" t="s">
        <v>163</v>
      </c>
      <c r="AN811" s="9" t="s">
        <v>163</v>
      </c>
    </row>
    <row r="812" spans="1:44" x14ac:dyDescent="0.2">
      <c r="A812" s="9">
        <v>415931</v>
      </c>
      <c r="B812" s="9" t="s">
        <v>2276</v>
      </c>
      <c r="AK812" s="9" t="s">
        <v>163</v>
      </c>
      <c r="AM812" s="9" t="s">
        <v>165</v>
      </c>
      <c r="AP812" s="9" t="s">
        <v>167</v>
      </c>
      <c r="AQ812" s="9" t="s">
        <v>163</v>
      </c>
      <c r="AR812" s="9" t="s">
        <v>163</v>
      </c>
    </row>
    <row r="813" spans="1:44" x14ac:dyDescent="0.2">
      <c r="A813" s="9">
        <v>415940</v>
      </c>
      <c r="B813" s="9" t="s">
        <v>2276</v>
      </c>
      <c r="AI813" s="9" t="s">
        <v>167</v>
      </c>
      <c r="AJ813" s="9" t="s">
        <v>167</v>
      </c>
    </row>
    <row r="814" spans="1:44" x14ac:dyDescent="0.2">
      <c r="A814" s="9">
        <v>415942</v>
      </c>
      <c r="B814" s="9" t="s">
        <v>2276</v>
      </c>
      <c r="AJ814" s="9" t="s">
        <v>165</v>
      </c>
      <c r="AK814" s="9" t="s">
        <v>165</v>
      </c>
      <c r="AN814" s="9" t="s">
        <v>163</v>
      </c>
      <c r="AO814" s="9" t="s">
        <v>163</v>
      </c>
      <c r="AP814" s="9" t="s">
        <v>163</v>
      </c>
      <c r="AQ814" s="9" t="s">
        <v>163</v>
      </c>
      <c r="AR814" s="9" t="s">
        <v>163</v>
      </c>
    </row>
    <row r="815" spans="1:44" x14ac:dyDescent="0.2">
      <c r="A815" s="9">
        <v>415943</v>
      </c>
      <c r="B815" s="9" t="s">
        <v>2276</v>
      </c>
      <c r="R815" s="9" t="s">
        <v>167</v>
      </c>
      <c r="Y815" s="9" t="s">
        <v>167</v>
      </c>
      <c r="AE815" s="9" t="s">
        <v>163</v>
      </c>
      <c r="AI815" s="9" t="s">
        <v>165</v>
      </c>
      <c r="AJ815" s="9" t="s">
        <v>167</v>
      </c>
      <c r="AK815" s="9" t="s">
        <v>163</v>
      </c>
      <c r="AL815" s="9" t="s">
        <v>167</v>
      </c>
      <c r="AM815" s="9" t="s">
        <v>167</v>
      </c>
      <c r="AN815" s="9" t="s">
        <v>163</v>
      </c>
      <c r="AO815" s="9" t="s">
        <v>163</v>
      </c>
      <c r="AP815" s="9" t="s">
        <v>163</v>
      </c>
      <c r="AQ815" s="9" t="s">
        <v>163</v>
      </c>
      <c r="AR815" s="9" t="s">
        <v>163</v>
      </c>
    </row>
    <row r="816" spans="1:44" x14ac:dyDescent="0.2">
      <c r="A816" s="9">
        <v>415945</v>
      </c>
      <c r="B816" s="9" t="s">
        <v>2276</v>
      </c>
      <c r="R816" s="9" t="s">
        <v>163</v>
      </c>
      <c r="AN816" s="9" t="s">
        <v>163</v>
      </c>
      <c r="AO816" s="9" t="s">
        <v>163</v>
      </c>
      <c r="AP816" s="9" t="s">
        <v>163</v>
      </c>
      <c r="AQ816" s="9" t="s">
        <v>163</v>
      </c>
      <c r="AR816" s="9" t="s">
        <v>163</v>
      </c>
    </row>
    <row r="817" spans="1:44" x14ac:dyDescent="0.2">
      <c r="A817" s="9">
        <v>416033</v>
      </c>
      <c r="B817" s="9" t="s">
        <v>2276</v>
      </c>
      <c r="AI817" s="9" t="s">
        <v>167</v>
      </c>
      <c r="AJ817" s="9" t="s">
        <v>167</v>
      </c>
      <c r="AK817" s="9" t="s">
        <v>165</v>
      </c>
      <c r="AM817" s="9" t="s">
        <v>167</v>
      </c>
      <c r="AN817" s="9" t="s">
        <v>163</v>
      </c>
      <c r="AO817" s="9" t="s">
        <v>163</v>
      </c>
      <c r="AP817" s="9" t="s">
        <v>163</v>
      </c>
      <c r="AQ817" s="9" t="s">
        <v>163</v>
      </c>
      <c r="AR817" s="9" t="s">
        <v>163</v>
      </c>
    </row>
    <row r="818" spans="1:44" x14ac:dyDescent="0.2">
      <c r="A818" s="9">
        <v>416082</v>
      </c>
      <c r="B818" s="9" t="s">
        <v>2276</v>
      </c>
      <c r="AA818" s="9" t="s">
        <v>167</v>
      </c>
      <c r="AF818" s="9" t="s">
        <v>165</v>
      </c>
      <c r="AM818" s="9" t="s">
        <v>165</v>
      </c>
      <c r="AO818" s="9" t="s">
        <v>165</v>
      </c>
      <c r="AP818" s="9" t="s">
        <v>165</v>
      </c>
      <c r="AQ818" s="9" t="s">
        <v>165</v>
      </c>
    </row>
    <row r="819" spans="1:44" x14ac:dyDescent="0.2">
      <c r="A819" s="9">
        <v>416083</v>
      </c>
      <c r="B819" s="9" t="s">
        <v>2276</v>
      </c>
      <c r="R819" s="9" t="s">
        <v>167</v>
      </c>
      <c r="AE819" s="9" t="s">
        <v>163</v>
      </c>
      <c r="AF819" s="9" t="s">
        <v>165</v>
      </c>
      <c r="AJ819" s="9" t="s">
        <v>165</v>
      </c>
      <c r="AK819" s="9" t="s">
        <v>167</v>
      </c>
      <c r="AM819" s="9" t="s">
        <v>163</v>
      </c>
      <c r="AN819" s="9" t="s">
        <v>163</v>
      </c>
      <c r="AO819" s="9" t="s">
        <v>163</v>
      </c>
      <c r="AP819" s="9" t="s">
        <v>165</v>
      </c>
      <c r="AQ819" s="9" t="s">
        <v>165</v>
      </c>
      <c r="AR819" s="9" t="s">
        <v>163</v>
      </c>
    </row>
    <row r="820" spans="1:44" x14ac:dyDescent="0.2">
      <c r="A820" s="9">
        <v>416117</v>
      </c>
      <c r="B820" s="9" t="s">
        <v>2276</v>
      </c>
      <c r="AF820" s="9" t="s">
        <v>167</v>
      </c>
      <c r="AJ820" s="9" t="s">
        <v>163</v>
      </c>
      <c r="AK820" s="9" t="s">
        <v>167</v>
      </c>
      <c r="AM820" s="9" t="s">
        <v>167</v>
      </c>
      <c r="AO820" s="9" t="s">
        <v>167</v>
      </c>
      <c r="AP820" s="9" t="s">
        <v>163</v>
      </c>
      <c r="AQ820" s="9" t="s">
        <v>167</v>
      </c>
      <c r="AR820" s="9" t="s">
        <v>167</v>
      </c>
    </row>
    <row r="821" spans="1:44" x14ac:dyDescent="0.2">
      <c r="A821" s="9">
        <v>416163</v>
      </c>
      <c r="B821" s="9" t="s">
        <v>2276</v>
      </c>
      <c r="AA821" s="9" t="s">
        <v>165</v>
      </c>
      <c r="AD821" s="9" t="s">
        <v>167</v>
      </c>
      <c r="AG821" s="9" t="s">
        <v>165</v>
      </c>
      <c r="AI821" s="9" t="s">
        <v>163</v>
      </c>
      <c r="AJ821" s="9" t="s">
        <v>163</v>
      </c>
      <c r="AK821" s="9" t="s">
        <v>163</v>
      </c>
      <c r="AL821" s="9" t="s">
        <v>165</v>
      </c>
      <c r="AN821" s="9" t="s">
        <v>163</v>
      </c>
      <c r="AO821" s="9" t="s">
        <v>165</v>
      </c>
      <c r="AP821" s="9" t="s">
        <v>163</v>
      </c>
      <c r="AQ821" s="9" t="s">
        <v>163</v>
      </c>
      <c r="AR821" s="9" t="s">
        <v>163</v>
      </c>
    </row>
    <row r="822" spans="1:44" x14ac:dyDescent="0.2">
      <c r="A822" s="9">
        <v>416180</v>
      </c>
      <c r="B822" s="9" t="s">
        <v>2276</v>
      </c>
      <c r="AF822" s="9" t="s">
        <v>167</v>
      </c>
      <c r="AH822" s="9" t="s">
        <v>167</v>
      </c>
      <c r="AM822" s="9" t="s">
        <v>167</v>
      </c>
    </row>
    <row r="823" spans="1:44" x14ac:dyDescent="0.2">
      <c r="A823" s="9">
        <v>416202</v>
      </c>
      <c r="B823" s="9" t="s">
        <v>2276</v>
      </c>
      <c r="Q823" s="9" t="s">
        <v>165</v>
      </c>
      <c r="AQ823" s="9" t="s">
        <v>167</v>
      </c>
    </row>
    <row r="824" spans="1:44" x14ac:dyDescent="0.2">
      <c r="A824" s="9">
        <v>416211</v>
      </c>
      <c r="B824" s="9" t="s">
        <v>2276</v>
      </c>
      <c r="T824" s="9" t="s">
        <v>163</v>
      </c>
      <c r="AK824" s="9" t="s">
        <v>163</v>
      </c>
      <c r="AM824" s="9" t="s">
        <v>165</v>
      </c>
      <c r="AR824" s="9" t="s">
        <v>163</v>
      </c>
    </row>
    <row r="825" spans="1:44" x14ac:dyDescent="0.2">
      <c r="A825" s="9">
        <v>416248</v>
      </c>
      <c r="B825" s="9" t="s">
        <v>2276</v>
      </c>
      <c r="L825" s="9" t="s">
        <v>167</v>
      </c>
      <c r="AE825" s="9" t="s">
        <v>167</v>
      </c>
      <c r="AK825" s="9" t="s">
        <v>167</v>
      </c>
      <c r="AO825" s="9" t="s">
        <v>167</v>
      </c>
    </row>
    <row r="826" spans="1:44" x14ac:dyDescent="0.2">
      <c r="A826" s="9">
        <v>416275</v>
      </c>
      <c r="B826" s="9" t="s">
        <v>2276</v>
      </c>
      <c r="R826" s="9" t="s">
        <v>163</v>
      </c>
      <c r="AF826" s="9" t="s">
        <v>165</v>
      </c>
      <c r="AJ826" s="9" t="s">
        <v>165</v>
      </c>
      <c r="AK826" s="9" t="s">
        <v>163</v>
      </c>
      <c r="AM826" s="9" t="s">
        <v>163</v>
      </c>
      <c r="AN826" s="9" t="s">
        <v>163</v>
      </c>
      <c r="AO826" s="9" t="s">
        <v>163</v>
      </c>
      <c r="AP826" s="9" t="s">
        <v>163</v>
      </c>
      <c r="AQ826" s="9" t="s">
        <v>163</v>
      </c>
      <c r="AR826" s="9" t="s">
        <v>163</v>
      </c>
    </row>
    <row r="827" spans="1:44" x14ac:dyDescent="0.2">
      <c r="A827" s="9">
        <v>416296</v>
      </c>
      <c r="B827" s="9" t="s">
        <v>2276</v>
      </c>
      <c r="R827" s="9" t="s">
        <v>167</v>
      </c>
      <c r="X827" s="9" t="s">
        <v>167</v>
      </c>
      <c r="AA827" s="9" t="s">
        <v>167</v>
      </c>
      <c r="AF827" s="9" t="s">
        <v>167</v>
      </c>
      <c r="AI827" s="9" t="s">
        <v>163</v>
      </c>
      <c r="AJ827" s="9" t="s">
        <v>167</v>
      </c>
      <c r="AK827" s="9" t="s">
        <v>167</v>
      </c>
      <c r="AL827" s="9" t="s">
        <v>163</v>
      </c>
      <c r="AM827" s="9" t="s">
        <v>165</v>
      </c>
      <c r="AN827" s="9" t="s">
        <v>163</v>
      </c>
      <c r="AO827" s="9" t="s">
        <v>163</v>
      </c>
      <c r="AP827" s="9" t="s">
        <v>163</v>
      </c>
      <c r="AQ827" s="9" t="s">
        <v>165</v>
      </c>
      <c r="AR827" s="9" t="s">
        <v>163</v>
      </c>
    </row>
    <row r="828" spans="1:44" x14ac:dyDescent="0.2">
      <c r="A828" s="9">
        <v>416330</v>
      </c>
      <c r="B828" s="9" t="s">
        <v>2276</v>
      </c>
      <c r="AI828" s="9" t="s">
        <v>165</v>
      </c>
      <c r="AJ828" s="9" t="s">
        <v>167</v>
      </c>
      <c r="AM828" s="9" t="s">
        <v>167</v>
      </c>
      <c r="AN828" s="9" t="s">
        <v>163</v>
      </c>
      <c r="AO828" s="9" t="s">
        <v>165</v>
      </c>
      <c r="AP828" s="9" t="s">
        <v>163</v>
      </c>
      <c r="AR828" s="9" t="s">
        <v>165</v>
      </c>
    </row>
    <row r="829" spans="1:44" x14ac:dyDescent="0.2">
      <c r="A829" s="9">
        <v>416349</v>
      </c>
      <c r="B829" s="9" t="s">
        <v>2276</v>
      </c>
      <c r="L829" s="9" t="s">
        <v>165</v>
      </c>
      <c r="R829" s="9" t="s">
        <v>163</v>
      </c>
      <c r="AE829" s="9" t="s">
        <v>167</v>
      </c>
      <c r="AK829" s="9" t="s">
        <v>167</v>
      </c>
      <c r="AL829" s="9" t="s">
        <v>165</v>
      </c>
      <c r="AM829" s="9" t="s">
        <v>167</v>
      </c>
      <c r="AO829" s="9" t="s">
        <v>165</v>
      </c>
      <c r="AR829" s="9" t="s">
        <v>167</v>
      </c>
    </row>
    <row r="830" spans="1:44" x14ac:dyDescent="0.2">
      <c r="A830" s="9">
        <v>416356</v>
      </c>
      <c r="B830" s="9" t="s">
        <v>2276</v>
      </c>
      <c r="S830" s="9" t="s">
        <v>167</v>
      </c>
    </row>
    <row r="831" spans="1:44" x14ac:dyDescent="0.2">
      <c r="A831" s="9">
        <v>416391</v>
      </c>
      <c r="B831" s="9" t="s">
        <v>2276</v>
      </c>
      <c r="AB831" s="9" t="s">
        <v>165</v>
      </c>
      <c r="AK831" s="9" t="s">
        <v>165</v>
      </c>
      <c r="AM831" s="9" t="s">
        <v>165</v>
      </c>
      <c r="AN831" s="9" t="s">
        <v>167</v>
      </c>
      <c r="AO831" s="9" t="s">
        <v>167</v>
      </c>
      <c r="AR831" s="9" t="s">
        <v>165</v>
      </c>
    </row>
    <row r="832" spans="1:44" x14ac:dyDescent="0.2">
      <c r="A832" s="9">
        <v>416414</v>
      </c>
      <c r="B832" s="9" t="s">
        <v>2276</v>
      </c>
      <c r="S832" s="9" t="s">
        <v>167</v>
      </c>
      <c r="AE832" s="9" t="s">
        <v>167</v>
      </c>
      <c r="AR832" s="9" t="s">
        <v>165</v>
      </c>
    </row>
    <row r="833" spans="1:44" x14ac:dyDescent="0.2">
      <c r="A833" s="9">
        <v>416420</v>
      </c>
      <c r="B833" s="9" t="s">
        <v>2276</v>
      </c>
      <c r="AF833" s="9" t="s">
        <v>165</v>
      </c>
      <c r="AK833" s="9" t="s">
        <v>167</v>
      </c>
      <c r="AM833" s="9" t="s">
        <v>167</v>
      </c>
      <c r="AO833" s="9" t="s">
        <v>167</v>
      </c>
      <c r="AQ833" s="9" t="s">
        <v>165</v>
      </c>
    </row>
    <row r="834" spans="1:44" x14ac:dyDescent="0.2">
      <c r="A834" s="9">
        <v>416463</v>
      </c>
      <c r="B834" s="9" t="s">
        <v>2276</v>
      </c>
      <c r="AA834" s="9" t="s">
        <v>167</v>
      </c>
      <c r="AF834" s="9" t="s">
        <v>167</v>
      </c>
      <c r="AG834" s="9" t="s">
        <v>165</v>
      </c>
      <c r="AH834" s="9" t="s">
        <v>167</v>
      </c>
      <c r="AI834" s="9" t="s">
        <v>167</v>
      </c>
      <c r="AJ834" s="9" t="s">
        <v>167</v>
      </c>
      <c r="AK834" s="9" t="s">
        <v>165</v>
      </c>
      <c r="AM834" s="9" t="s">
        <v>167</v>
      </c>
      <c r="AN834" s="9" t="s">
        <v>163</v>
      </c>
      <c r="AO834" s="9" t="s">
        <v>163</v>
      </c>
      <c r="AP834" s="9" t="s">
        <v>163</v>
      </c>
      <c r="AQ834" s="9" t="s">
        <v>165</v>
      </c>
      <c r="AR834" s="9" t="s">
        <v>163</v>
      </c>
    </row>
    <row r="835" spans="1:44" x14ac:dyDescent="0.2">
      <c r="A835" s="9">
        <v>416465</v>
      </c>
      <c r="B835" s="9" t="s">
        <v>2276</v>
      </c>
      <c r="AF835" s="9" t="s">
        <v>167</v>
      </c>
      <c r="AI835" s="9" t="s">
        <v>163</v>
      </c>
      <c r="AJ835" s="9" t="s">
        <v>163</v>
      </c>
      <c r="AK835" s="9" t="s">
        <v>163</v>
      </c>
      <c r="AL835" s="9" t="s">
        <v>163</v>
      </c>
      <c r="AM835" s="9" t="s">
        <v>163</v>
      </c>
      <c r="AN835" s="9" t="s">
        <v>163</v>
      </c>
      <c r="AO835" s="9" t="s">
        <v>165</v>
      </c>
      <c r="AP835" s="9" t="s">
        <v>165</v>
      </c>
      <c r="AQ835" s="9" t="s">
        <v>163</v>
      </c>
      <c r="AR835" s="9" t="s">
        <v>163</v>
      </c>
    </row>
    <row r="836" spans="1:44" x14ac:dyDescent="0.2">
      <c r="A836" s="9">
        <v>416476</v>
      </c>
      <c r="B836" s="9" t="s">
        <v>2276</v>
      </c>
      <c r="AA836" s="9" t="s">
        <v>167</v>
      </c>
      <c r="AD836" s="9" t="s">
        <v>167</v>
      </c>
      <c r="AF836" s="9" t="s">
        <v>163</v>
      </c>
      <c r="AG836" s="9" t="s">
        <v>165</v>
      </c>
      <c r="AI836" s="9" t="s">
        <v>165</v>
      </c>
      <c r="AJ836" s="9" t="s">
        <v>165</v>
      </c>
      <c r="AK836" s="9" t="s">
        <v>163</v>
      </c>
      <c r="AL836" s="9" t="s">
        <v>163</v>
      </c>
      <c r="AM836" s="9" t="s">
        <v>163</v>
      </c>
      <c r="AN836" s="9" t="s">
        <v>163</v>
      </c>
      <c r="AO836" s="9" t="s">
        <v>163</v>
      </c>
      <c r="AP836" s="9" t="s">
        <v>163</v>
      </c>
      <c r="AQ836" s="9" t="s">
        <v>163</v>
      </c>
      <c r="AR836" s="9" t="s">
        <v>163</v>
      </c>
    </row>
    <row r="837" spans="1:44" x14ac:dyDescent="0.2">
      <c r="A837" s="9">
        <v>416525</v>
      </c>
      <c r="B837" s="9" t="s">
        <v>2276</v>
      </c>
      <c r="N837" s="9" t="s">
        <v>167</v>
      </c>
    </row>
    <row r="838" spans="1:44" x14ac:dyDescent="0.2">
      <c r="A838" s="9">
        <v>416541</v>
      </c>
      <c r="B838" s="9" t="s">
        <v>2276</v>
      </c>
      <c r="AF838" s="9" t="s">
        <v>163</v>
      </c>
      <c r="AJ838" s="9" t="s">
        <v>163</v>
      </c>
      <c r="AM838" s="9" t="s">
        <v>165</v>
      </c>
      <c r="AN838" s="9" t="s">
        <v>163</v>
      </c>
      <c r="AQ838" s="9" t="s">
        <v>165</v>
      </c>
      <c r="AR838" s="9" t="s">
        <v>163</v>
      </c>
    </row>
    <row r="839" spans="1:44" x14ac:dyDescent="0.2">
      <c r="A839" s="9">
        <v>416568</v>
      </c>
      <c r="B839" s="9" t="s">
        <v>2276</v>
      </c>
      <c r="R839" s="9" t="s">
        <v>167</v>
      </c>
    </row>
    <row r="840" spans="1:44" x14ac:dyDescent="0.2">
      <c r="A840" s="9">
        <v>416585</v>
      </c>
      <c r="B840" s="9" t="s">
        <v>2276</v>
      </c>
      <c r="AA840" s="9" t="s">
        <v>165</v>
      </c>
      <c r="AD840" s="9" t="s">
        <v>163</v>
      </c>
      <c r="AF840" s="9" t="s">
        <v>163</v>
      </c>
      <c r="AH840" s="9" t="s">
        <v>165</v>
      </c>
      <c r="AI840" s="9" t="s">
        <v>165</v>
      </c>
      <c r="AJ840" s="9" t="s">
        <v>163</v>
      </c>
      <c r="AK840" s="9" t="s">
        <v>163</v>
      </c>
      <c r="AM840" s="9" t="s">
        <v>163</v>
      </c>
      <c r="AN840" s="9" t="s">
        <v>163</v>
      </c>
      <c r="AO840" s="9" t="s">
        <v>163</v>
      </c>
      <c r="AP840" s="9" t="s">
        <v>163</v>
      </c>
      <c r="AQ840" s="9" t="s">
        <v>163</v>
      </c>
      <c r="AR840" s="9" t="s">
        <v>163</v>
      </c>
    </row>
    <row r="841" spans="1:44" x14ac:dyDescent="0.2">
      <c r="A841" s="9">
        <v>416589</v>
      </c>
      <c r="B841" s="9" t="s">
        <v>2276</v>
      </c>
      <c r="I841" s="9" t="s">
        <v>167</v>
      </c>
      <c r="AA841" s="9" t="s">
        <v>167</v>
      </c>
      <c r="AF841" s="9" t="s">
        <v>167</v>
      </c>
      <c r="AM841" s="9" t="s">
        <v>167</v>
      </c>
      <c r="AO841" s="9" t="s">
        <v>165</v>
      </c>
      <c r="AR841" s="9" t="s">
        <v>165</v>
      </c>
    </row>
    <row r="842" spans="1:44" x14ac:dyDescent="0.2">
      <c r="A842" s="9">
        <v>416774</v>
      </c>
      <c r="B842" s="9" t="s">
        <v>2276</v>
      </c>
      <c r="Z842" s="9" t="s">
        <v>167</v>
      </c>
      <c r="AD842" s="9" t="s">
        <v>167</v>
      </c>
      <c r="AI842" s="9" t="s">
        <v>163</v>
      </c>
      <c r="AJ842" s="9" t="s">
        <v>165</v>
      </c>
      <c r="AK842" s="9" t="s">
        <v>165</v>
      </c>
      <c r="AL842" s="9" t="s">
        <v>163</v>
      </c>
      <c r="AM842" s="9" t="s">
        <v>165</v>
      </c>
      <c r="AN842" s="9" t="s">
        <v>163</v>
      </c>
      <c r="AO842" s="9" t="s">
        <v>163</v>
      </c>
      <c r="AP842" s="9" t="s">
        <v>163</v>
      </c>
      <c r="AQ842" s="9" t="s">
        <v>163</v>
      </c>
      <c r="AR842" s="9" t="s">
        <v>163</v>
      </c>
    </row>
    <row r="843" spans="1:44" x14ac:dyDescent="0.2">
      <c r="A843" s="9">
        <v>416778</v>
      </c>
      <c r="B843" s="9" t="s">
        <v>2276</v>
      </c>
      <c r="S843" s="9" t="s">
        <v>167</v>
      </c>
      <c r="AK843" s="9" t="s">
        <v>165</v>
      </c>
      <c r="AL843" s="9" t="s">
        <v>165</v>
      </c>
    </row>
    <row r="844" spans="1:44" x14ac:dyDescent="0.2">
      <c r="A844" s="9">
        <v>416788</v>
      </c>
      <c r="B844" s="9" t="s">
        <v>2276</v>
      </c>
      <c r="AF844" s="9" t="s">
        <v>167</v>
      </c>
      <c r="AM844" s="9" t="s">
        <v>167</v>
      </c>
      <c r="AR844" s="9" t="s">
        <v>167</v>
      </c>
    </row>
    <row r="845" spans="1:44" x14ac:dyDescent="0.2">
      <c r="A845" s="9">
        <v>416826</v>
      </c>
      <c r="B845" s="9" t="s">
        <v>2276</v>
      </c>
      <c r="AA845" s="9" t="s">
        <v>165</v>
      </c>
      <c r="AF845" s="9" t="s">
        <v>163</v>
      </c>
      <c r="AH845" s="9" t="s">
        <v>167</v>
      </c>
      <c r="AI845" s="9" t="s">
        <v>163</v>
      </c>
      <c r="AJ845" s="9" t="s">
        <v>163</v>
      </c>
      <c r="AK845" s="9" t="s">
        <v>163</v>
      </c>
      <c r="AL845" s="9" t="s">
        <v>163</v>
      </c>
      <c r="AM845" s="9" t="s">
        <v>163</v>
      </c>
      <c r="AN845" s="9" t="s">
        <v>163</v>
      </c>
      <c r="AO845" s="9" t="s">
        <v>163</v>
      </c>
      <c r="AP845" s="9" t="s">
        <v>163</v>
      </c>
      <c r="AQ845" s="9" t="s">
        <v>163</v>
      </c>
      <c r="AR845" s="9" t="s">
        <v>163</v>
      </c>
    </row>
    <row r="846" spans="1:44" x14ac:dyDescent="0.2">
      <c r="A846" s="9">
        <v>416851</v>
      </c>
      <c r="B846" s="9" t="s">
        <v>2276</v>
      </c>
      <c r="AL846" s="9" t="s">
        <v>165</v>
      </c>
      <c r="AR846" s="9" t="s">
        <v>167</v>
      </c>
    </row>
    <row r="847" spans="1:44" x14ac:dyDescent="0.2">
      <c r="A847" s="9">
        <v>416854</v>
      </c>
      <c r="B847" s="9" t="s">
        <v>2276</v>
      </c>
      <c r="AE847" s="9" t="s">
        <v>167</v>
      </c>
      <c r="AF847" s="9" t="s">
        <v>167</v>
      </c>
      <c r="AI847" s="9" t="s">
        <v>165</v>
      </c>
      <c r="AJ847" s="9" t="s">
        <v>165</v>
      </c>
      <c r="AK847" s="9" t="s">
        <v>163</v>
      </c>
      <c r="AL847" s="9" t="s">
        <v>165</v>
      </c>
      <c r="AM847" s="9" t="s">
        <v>163</v>
      </c>
      <c r="AN847" s="9" t="s">
        <v>163</v>
      </c>
      <c r="AO847" s="9" t="s">
        <v>163</v>
      </c>
      <c r="AP847" s="9" t="s">
        <v>163</v>
      </c>
      <c r="AQ847" s="9" t="s">
        <v>163</v>
      </c>
      <c r="AR847" s="9" t="s">
        <v>163</v>
      </c>
    </row>
    <row r="848" spans="1:44" x14ac:dyDescent="0.2">
      <c r="A848" s="9">
        <v>416864</v>
      </c>
      <c r="B848" s="9" t="s">
        <v>2276</v>
      </c>
      <c r="AB848" s="9" t="s">
        <v>167</v>
      </c>
      <c r="AG848" s="9" t="s">
        <v>167</v>
      </c>
      <c r="AI848" s="9" t="s">
        <v>165</v>
      </c>
      <c r="AJ848" s="9" t="s">
        <v>165</v>
      </c>
      <c r="AK848" s="9" t="s">
        <v>165</v>
      </c>
      <c r="AM848" s="9" t="s">
        <v>163</v>
      </c>
      <c r="AN848" s="9" t="s">
        <v>163</v>
      </c>
      <c r="AO848" s="9" t="s">
        <v>163</v>
      </c>
      <c r="AP848" s="9" t="s">
        <v>163</v>
      </c>
      <c r="AQ848" s="9" t="s">
        <v>165</v>
      </c>
      <c r="AR848" s="9" t="s">
        <v>163</v>
      </c>
    </row>
    <row r="849" spans="1:44" x14ac:dyDescent="0.2">
      <c r="A849" s="9">
        <v>416934</v>
      </c>
      <c r="B849" s="9" t="s">
        <v>2276</v>
      </c>
      <c r="S849" s="9" t="s">
        <v>167</v>
      </c>
      <c r="AK849" s="9" t="s">
        <v>167</v>
      </c>
      <c r="AM849" s="9" t="s">
        <v>167</v>
      </c>
      <c r="AO849" s="9" t="s">
        <v>167</v>
      </c>
      <c r="AQ849" s="9" t="s">
        <v>167</v>
      </c>
      <c r="AR849" s="9" t="s">
        <v>167</v>
      </c>
    </row>
    <row r="850" spans="1:44" x14ac:dyDescent="0.2">
      <c r="A850" s="9">
        <v>416978</v>
      </c>
      <c r="B850" s="9" t="s">
        <v>2276</v>
      </c>
      <c r="V850" s="9" t="s">
        <v>167</v>
      </c>
      <c r="AM850" s="9" t="s">
        <v>167</v>
      </c>
      <c r="AP850" s="9" t="s">
        <v>167</v>
      </c>
      <c r="AQ850" s="9" t="s">
        <v>167</v>
      </c>
      <c r="AR850" s="9" t="s">
        <v>167</v>
      </c>
    </row>
    <row r="851" spans="1:44" x14ac:dyDescent="0.2">
      <c r="A851" s="9">
        <v>416997</v>
      </c>
      <c r="B851" s="9" t="s">
        <v>2276</v>
      </c>
      <c r="AA851" s="9" t="s">
        <v>167</v>
      </c>
      <c r="AF851" s="9" t="s">
        <v>165</v>
      </c>
      <c r="AI851" s="9" t="s">
        <v>163</v>
      </c>
      <c r="AJ851" s="9" t="s">
        <v>165</v>
      </c>
      <c r="AK851" s="9" t="s">
        <v>163</v>
      </c>
      <c r="AM851" s="9" t="s">
        <v>163</v>
      </c>
      <c r="AN851" s="9" t="s">
        <v>163</v>
      </c>
      <c r="AO851" s="9" t="s">
        <v>163</v>
      </c>
      <c r="AP851" s="9" t="s">
        <v>163</v>
      </c>
      <c r="AQ851" s="9" t="s">
        <v>163</v>
      </c>
      <c r="AR851" s="9" t="s">
        <v>163</v>
      </c>
    </row>
    <row r="852" spans="1:44" x14ac:dyDescent="0.2">
      <c r="A852" s="9">
        <v>417004</v>
      </c>
      <c r="B852" s="9" t="s">
        <v>2276</v>
      </c>
      <c r="I852" s="9" t="s">
        <v>167</v>
      </c>
      <c r="Q852" s="9" t="s">
        <v>167</v>
      </c>
      <c r="AF852" s="9" t="s">
        <v>167</v>
      </c>
      <c r="AH852" s="9" t="s">
        <v>165</v>
      </c>
      <c r="AJ852" s="9" t="s">
        <v>167</v>
      </c>
      <c r="AK852" s="9" t="s">
        <v>167</v>
      </c>
      <c r="AM852" s="9" t="s">
        <v>163</v>
      </c>
      <c r="AQ852" s="9" t="s">
        <v>167</v>
      </c>
      <c r="AR852" s="9" t="s">
        <v>167</v>
      </c>
    </row>
    <row r="853" spans="1:44" x14ac:dyDescent="0.2">
      <c r="A853" s="9">
        <v>417006</v>
      </c>
      <c r="B853" s="9" t="s">
        <v>2276</v>
      </c>
      <c r="R853" s="9" t="s">
        <v>165</v>
      </c>
      <c r="AK853" s="9" t="s">
        <v>163</v>
      </c>
      <c r="AM853" s="9" t="s">
        <v>163</v>
      </c>
      <c r="AO853" s="9" t="s">
        <v>163</v>
      </c>
      <c r="AR853" s="9" t="s">
        <v>163</v>
      </c>
    </row>
    <row r="854" spans="1:44" x14ac:dyDescent="0.2">
      <c r="A854" s="9">
        <v>417047</v>
      </c>
      <c r="B854" s="9" t="s">
        <v>2276</v>
      </c>
      <c r="AE854" s="9" t="s">
        <v>167</v>
      </c>
      <c r="AF854" s="9" t="s">
        <v>165</v>
      </c>
      <c r="AJ854" s="9" t="s">
        <v>167</v>
      </c>
      <c r="AN854" s="9" t="s">
        <v>163</v>
      </c>
      <c r="AR854" s="9" t="s">
        <v>163</v>
      </c>
    </row>
    <row r="855" spans="1:44" x14ac:dyDescent="0.2">
      <c r="A855" s="9">
        <v>417066</v>
      </c>
      <c r="B855" s="9" t="s">
        <v>2276</v>
      </c>
      <c r="Z855" s="9" t="s">
        <v>167</v>
      </c>
      <c r="AF855" s="9" t="s">
        <v>167</v>
      </c>
      <c r="AI855" s="9" t="s">
        <v>165</v>
      </c>
      <c r="AJ855" s="9" t="s">
        <v>167</v>
      </c>
      <c r="AK855" s="9" t="s">
        <v>167</v>
      </c>
      <c r="AM855" s="9" t="s">
        <v>167</v>
      </c>
      <c r="AN855" s="9" t="s">
        <v>163</v>
      </c>
      <c r="AP855" s="9" t="s">
        <v>167</v>
      </c>
      <c r="AQ855" s="9" t="s">
        <v>167</v>
      </c>
      <c r="AR855" s="9" t="s">
        <v>167</v>
      </c>
    </row>
    <row r="856" spans="1:44" x14ac:dyDescent="0.2">
      <c r="A856" s="9">
        <v>417129</v>
      </c>
      <c r="B856" s="9" t="s">
        <v>2276</v>
      </c>
      <c r="K856" s="9" t="s">
        <v>165</v>
      </c>
      <c r="AG856" s="9" t="s">
        <v>165</v>
      </c>
      <c r="AH856" s="9" t="s">
        <v>167</v>
      </c>
      <c r="AI856" s="9" t="s">
        <v>163</v>
      </c>
      <c r="AJ856" s="9" t="s">
        <v>163</v>
      </c>
      <c r="AK856" s="9" t="s">
        <v>163</v>
      </c>
      <c r="AL856" s="9" t="s">
        <v>163</v>
      </c>
      <c r="AM856" s="9" t="s">
        <v>163</v>
      </c>
      <c r="AN856" s="9" t="s">
        <v>163</v>
      </c>
      <c r="AO856" s="9" t="s">
        <v>163</v>
      </c>
      <c r="AP856" s="9" t="s">
        <v>163</v>
      </c>
      <c r="AQ856" s="9" t="s">
        <v>163</v>
      </c>
      <c r="AR856" s="9" t="s">
        <v>163</v>
      </c>
    </row>
    <row r="857" spans="1:44" x14ac:dyDescent="0.2">
      <c r="A857" s="9">
        <v>417195</v>
      </c>
      <c r="B857" s="9" t="s">
        <v>2276</v>
      </c>
      <c r="S857" s="9" t="s">
        <v>165</v>
      </c>
      <c r="AE857" s="9" t="s">
        <v>163</v>
      </c>
      <c r="AJ857" s="9" t="s">
        <v>165</v>
      </c>
      <c r="AK857" s="9" t="s">
        <v>163</v>
      </c>
      <c r="AM857" s="9" t="s">
        <v>167</v>
      </c>
      <c r="AN857" s="9" t="s">
        <v>163</v>
      </c>
      <c r="AO857" s="9" t="s">
        <v>163</v>
      </c>
      <c r="AP857" s="9" t="s">
        <v>165</v>
      </c>
      <c r="AQ857" s="9" t="s">
        <v>165</v>
      </c>
      <c r="AR857" s="9" t="s">
        <v>163</v>
      </c>
    </row>
    <row r="858" spans="1:44" x14ac:dyDescent="0.2">
      <c r="A858" s="9">
        <v>417248</v>
      </c>
      <c r="B858" s="9" t="s">
        <v>2276</v>
      </c>
      <c r="L858" s="9" t="s">
        <v>165</v>
      </c>
      <c r="U858" s="9" t="s">
        <v>163</v>
      </c>
      <c r="AJ858" s="9" t="s">
        <v>165</v>
      </c>
      <c r="AK858" s="9" t="s">
        <v>165</v>
      </c>
      <c r="AL858" s="9" t="s">
        <v>165</v>
      </c>
      <c r="AN858" s="9" t="s">
        <v>163</v>
      </c>
      <c r="AO858" s="9" t="s">
        <v>163</v>
      </c>
      <c r="AP858" s="9" t="s">
        <v>163</v>
      </c>
      <c r="AQ858" s="9" t="s">
        <v>163</v>
      </c>
      <c r="AR858" s="9" t="s">
        <v>163</v>
      </c>
    </row>
    <row r="859" spans="1:44" x14ac:dyDescent="0.2">
      <c r="A859" s="9">
        <v>417269</v>
      </c>
      <c r="B859" s="9" t="s">
        <v>2276</v>
      </c>
      <c r="AA859" s="9" t="s">
        <v>167</v>
      </c>
      <c r="AF859" s="9" t="s">
        <v>167</v>
      </c>
      <c r="AH859" s="9" t="s">
        <v>167</v>
      </c>
      <c r="AJ859" s="9" t="s">
        <v>167</v>
      </c>
      <c r="AK859" s="9" t="s">
        <v>167</v>
      </c>
      <c r="AM859" s="9" t="s">
        <v>167</v>
      </c>
      <c r="AN859" s="9" t="s">
        <v>167</v>
      </c>
      <c r="AO859" s="9" t="s">
        <v>167</v>
      </c>
      <c r="AP859" s="9" t="s">
        <v>167</v>
      </c>
      <c r="AQ859" s="9" t="s">
        <v>167</v>
      </c>
      <c r="AR859" s="9" t="s">
        <v>167</v>
      </c>
    </row>
    <row r="860" spans="1:44" x14ac:dyDescent="0.2">
      <c r="A860" s="9">
        <v>417292</v>
      </c>
      <c r="B860" s="9" t="s">
        <v>2276</v>
      </c>
      <c r="AD860" s="9" t="s">
        <v>167</v>
      </c>
      <c r="AF860" s="9" t="s">
        <v>165</v>
      </c>
      <c r="AI860" s="9" t="s">
        <v>167</v>
      </c>
      <c r="AK860" s="9" t="s">
        <v>165</v>
      </c>
      <c r="AM860" s="9" t="s">
        <v>165</v>
      </c>
      <c r="AN860" s="9" t="s">
        <v>165</v>
      </c>
      <c r="AO860" s="9" t="s">
        <v>167</v>
      </c>
      <c r="AR860" s="9" t="s">
        <v>165</v>
      </c>
    </row>
    <row r="861" spans="1:44" x14ac:dyDescent="0.2">
      <c r="A861" s="9">
        <v>417337</v>
      </c>
      <c r="B861" s="9" t="s">
        <v>2276</v>
      </c>
      <c r="AF861" s="9" t="s">
        <v>167</v>
      </c>
      <c r="AJ861" s="9" t="s">
        <v>167</v>
      </c>
      <c r="AL861" s="9" t="s">
        <v>167</v>
      </c>
      <c r="AM861" s="9" t="s">
        <v>167</v>
      </c>
      <c r="AO861" s="9" t="s">
        <v>167</v>
      </c>
      <c r="AR861" s="9" t="s">
        <v>167</v>
      </c>
    </row>
    <row r="862" spans="1:44" x14ac:dyDescent="0.2">
      <c r="A862" s="9">
        <v>417353</v>
      </c>
      <c r="B862" s="9" t="s">
        <v>2276</v>
      </c>
      <c r="AA862" s="9" t="s">
        <v>167</v>
      </c>
      <c r="AE862" s="9" t="s">
        <v>163</v>
      </c>
      <c r="AF862" s="9" t="s">
        <v>163</v>
      </c>
      <c r="AI862" s="9" t="s">
        <v>165</v>
      </c>
      <c r="AJ862" s="9" t="s">
        <v>165</v>
      </c>
      <c r="AL862" s="9" t="s">
        <v>163</v>
      </c>
      <c r="AM862" s="9" t="s">
        <v>163</v>
      </c>
      <c r="AN862" s="9" t="s">
        <v>163</v>
      </c>
      <c r="AO862" s="9" t="s">
        <v>163</v>
      </c>
      <c r="AP862" s="9" t="s">
        <v>163</v>
      </c>
      <c r="AQ862" s="9" t="s">
        <v>165</v>
      </c>
      <c r="AR862" s="9" t="s">
        <v>163</v>
      </c>
    </row>
    <row r="863" spans="1:44" x14ac:dyDescent="0.2">
      <c r="A863" s="9">
        <v>417384</v>
      </c>
      <c r="B863" s="9" t="s">
        <v>2276</v>
      </c>
      <c r="AA863" s="9" t="s">
        <v>167</v>
      </c>
      <c r="AJ863" s="9" t="s">
        <v>167</v>
      </c>
      <c r="AK863" s="9" t="s">
        <v>167</v>
      </c>
      <c r="AL863" s="9" t="s">
        <v>167</v>
      </c>
      <c r="AN863" s="9" t="s">
        <v>165</v>
      </c>
      <c r="AP863" s="9" t="s">
        <v>167</v>
      </c>
      <c r="AQ863" s="9" t="s">
        <v>167</v>
      </c>
      <c r="AR863" s="9" t="s">
        <v>165</v>
      </c>
    </row>
    <row r="864" spans="1:44" x14ac:dyDescent="0.2">
      <c r="A864" s="9">
        <v>417406</v>
      </c>
      <c r="B864" s="9" t="s">
        <v>2276</v>
      </c>
      <c r="AR864" s="9" t="s">
        <v>167</v>
      </c>
    </row>
    <row r="865" spans="1:44" x14ac:dyDescent="0.2">
      <c r="A865" s="9">
        <v>417437</v>
      </c>
      <c r="B865" s="9" t="s">
        <v>2276</v>
      </c>
      <c r="AQ865" s="9" t="s">
        <v>167</v>
      </c>
    </row>
    <row r="866" spans="1:44" x14ac:dyDescent="0.2">
      <c r="A866" s="9">
        <v>417457</v>
      </c>
      <c r="B866" s="9" t="s">
        <v>2276</v>
      </c>
      <c r="G866" s="9" t="s">
        <v>167</v>
      </c>
      <c r="H866" s="9" t="s">
        <v>167</v>
      </c>
      <c r="S866" s="9" t="s">
        <v>165</v>
      </c>
      <c r="AF866" s="9" t="s">
        <v>167</v>
      </c>
      <c r="AJ866" s="9" t="s">
        <v>165</v>
      </c>
      <c r="AL866" s="9" t="s">
        <v>165</v>
      </c>
      <c r="AM866" s="9" t="s">
        <v>167</v>
      </c>
      <c r="AO866" s="9" t="s">
        <v>165</v>
      </c>
      <c r="AQ866" s="9" t="s">
        <v>163</v>
      </c>
      <c r="AR866" s="9" t="s">
        <v>165</v>
      </c>
    </row>
    <row r="867" spans="1:44" x14ac:dyDescent="0.2">
      <c r="A867" s="9">
        <v>417482</v>
      </c>
      <c r="B867" s="9" t="s">
        <v>2276</v>
      </c>
      <c r="Q867" s="9" t="s">
        <v>167</v>
      </c>
      <c r="AA867" s="9" t="s">
        <v>167</v>
      </c>
      <c r="AF867" s="9" t="s">
        <v>167</v>
      </c>
      <c r="AH867" s="9" t="s">
        <v>167</v>
      </c>
      <c r="AI867" s="9" t="s">
        <v>167</v>
      </c>
      <c r="AJ867" s="9" t="s">
        <v>167</v>
      </c>
      <c r="AK867" s="9" t="s">
        <v>165</v>
      </c>
      <c r="AL867" s="9" t="s">
        <v>167</v>
      </c>
      <c r="AM867" s="9" t="s">
        <v>163</v>
      </c>
      <c r="AN867" s="9" t="s">
        <v>163</v>
      </c>
      <c r="AO867" s="9" t="s">
        <v>163</v>
      </c>
      <c r="AP867" s="9" t="s">
        <v>163</v>
      </c>
      <c r="AQ867" s="9" t="s">
        <v>163</v>
      </c>
      <c r="AR867" s="9" t="s">
        <v>163</v>
      </c>
    </row>
    <row r="868" spans="1:44" x14ac:dyDescent="0.2">
      <c r="A868" s="9">
        <v>417518</v>
      </c>
      <c r="B868" s="9" t="s">
        <v>2276</v>
      </c>
      <c r="AH868" s="9" t="s">
        <v>167</v>
      </c>
    </row>
    <row r="869" spans="1:44" x14ac:dyDescent="0.2">
      <c r="A869" s="9">
        <v>417542</v>
      </c>
      <c r="B869" s="9" t="s">
        <v>2276</v>
      </c>
      <c r="AJ869" s="9" t="s">
        <v>167</v>
      </c>
      <c r="AK869" s="9" t="s">
        <v>167</v>
      </c>
      <c r="AM869" s="9" t="s">
        <v>167</v>
      </c>
      <c r="AR869" s="9" t="s">
        <v>167</v>
      </c>
    </row>
    <row r="870" spans="1:44" x14ac:dyDescent="0.2">
      <c r="A870" s="9">
        <v>417543</v>
      </c>
      <c r="B870" s="9" t="s">
        <v>2276</v>
      </c>
      <c r="I870" s="9" t="s">
        <v>167</v>
      </c>
      <c r="AA870" s="9" t="s">
        <v>163</v>
      </c>
      <c r="AF870" s="9" t="s">
        <v>165</v>
      </c>
      <c r="AI870" s="9" t="s">
        <v>167</v>
      </c>
      <c r="AJ870" s="9" t="s">
        <v>167</v>
      </c>
      <c r="AM870" s="9" t="s">
        <v>165</v>
      </c>
      <c r="AN870" s="9" t="s">
        <v>163</v>
      </c>
      <c r="AO870" s="9" t="s">
        <v>165</v>
      </c>
      <c r="AP870" s="9" t="s">
        <v>165</v>
      </c>
      <c r="AQ870" s="9" t="s">
        <v>165</v>
      </c>
    </row>
    <row r="871" spans="1:44" x14ac:dyDescent="0.2">
      <c r="A871" s="9">
        <v>417557</v>
      </c>
      <c r="B871" s="9" t="s">
        <v>2276</v>
      </c>
      <c r="R871" s="9" t="s">
        <v>165</v>
      </c>
      <c r="S871" s="9" t="s">
        <v>163</v>
      </c>
      <c r="AI871" s="9" t="s">
        <v>165</v>
      </c>
      <c r="AK871" s="9" t="s">
        <v>167</v>
      </c>
      <c r="AP871" s="9" t="s">
        <v>167</v>
      </c>
      <c r="AR871" s="9" t="s">
        <v>163</v>
      </c>
    </row>
    <row r="872" spans="1:44" x14ac:dyDescent="0.2">
      <c r="A872" s="9">
        <v>417571</v>
      </c>
      <c r="B872" s="9" t="s">
        <v>2276</v>
      </c>
      <c r="Q872" s="9" t="s">
        <v>165</v>
      </c>
      <c r="Y872" s="9" t="s">
        <v>165</v>
      </c>
      <c r="AD872" s="9" t="s">
        <v>165</v>
      </c>
      <c r="AI872" s="9" t="s">
        <v>163</v>
      </c>
      <c r="AJ872" s="9" t="s">
        <v>163</v>
      </c>
      <c r="AK872" s="9" t="s">
        <v>163</v>
      </c>
      <c r="AL872" s="9" t="s">
        <v>163</v>
      </c>
      <c r="AM872" s="9" t="s">
        <v>163</v>
      </c>
      <c r="AN872" s="9" t="s">
        <v>163</v>
      </c>
      <c r="AO872" s="9" t="s">
        <v>163</v>
      </c>
      <c r="AP872" s="9" t="s">
        <v>163</v>
      </c>
      <c r="AQ872" s="9" t="s">
        <v>163</v>
      </c>
      <c r="AR872" s="9" t="s">
        <v>163</v>
      </c>
    </row>
    <row r="873" spans="1:44" x14ac:dyDescent="0.2">
      <c r="A873" s="9">
        <v>417624</v>
      </c>
      <c r="B873" s="9" t="s">
        <v>2276</v>
      </c>
      <c r="AJ873" s="9" t="s">
        <v>167</v>
      </c>
    </row>
    <row r="874" spans="1:44" x14ac:dyDescent="0.2">
      <c r="A874" s="9">
        <v>417649</v>
      </c>
      <c r="B874" s="9" t="s">
        <v>2276</v>
      </c>
      <c r="R874" s="9" t="s">
        <v>163</v>
      </c>
      <c r="AE874" s="9" t="s">
        <v>163</v>
      </c>
      <c r="AI874" s="9" t="s">
        <v>167</v>
      </c>
      <c r="AJ874" s="9" t="s">
        <v>167</v>
      </c>
      <c r="AK874" s="9" t="s">
        <v>165</v>
      </c>
      <c r="AL874" s="9" t="s">
        <v>167</v>
      </c>
      <c r="AM874" s="9" t="s">
        <v>167</v>
      </c>
      <c r="AN874" s="9" t="s">
        <v>163</v>
      </c>
      <c r="AO874" s="9" t="s">
        <v>163</v>
      </c>
      <c r="AP874" s="9" t="s">
        <v>163</v>
      </c>
      <c r="AQ874" s="9" t="s">
        <v>163</v>
      </c>
      <c r="AR874" s="9" t="s">
        <v>163</v>
      </c>
    </row>
    <row r="875" spans="1:44" x14ac:dyDescent="0.2">
      <c r="A875" s="9">
        <v>417656</v>
      </c>
      <c r="B875" s="9" t="s">
        <v>2276</v>
      </c>
      <c r="Q875" s="9" t="s">
        <v>165</v>
      </c>
      <c r="X875" s="9" t="s">
        <v>167</v>
      </c>
      <c r="AJ875" s="9" t="s">
        <v>167</v>
      </c>
      <c r="AK875" s="9" t="s">
        <v>163</v>
      </c>
      <c r="AL875" s="9" t="s">
        <v>163</v>
      </c>
      <c r="AM875" s="9" t="s">
        <v>165</v>
      </c>
      <c r="AN875" s="9" t="s">
        <v>165</v>
      </c>
      <c r="AP875" s="9" t="s">
        <v>165</v>
      </c>
      <c r="AQ875" s="9" t="s">
        <v>163</v>
      </c>
      <c r="AR875" s="9" t="s">
        <v>163</v>
      </c>
    </row>
    <row r="876" spans="1:44" x14ac:dyDescent="0.2">
      <c r="A876" s="9">
        <v>417659</v>
      </c>
      <c r="B876" s="9" t="s">
        <v>2276</v>
      </c>
      <c r="AJ876" s="9" t="s">
        <v>163</v>
      </c>
      <c r="AM876" s="9" t="s">
        <v>163</v>
      </c>
      <c r="AN876" s="9" t="s">
        <v>163</v>
      </c>
      <c r="AQ876" s="9" t="s">
        <v>163</v>
      </c>
    </row>
    <row r="877" spans="1:44" x14ac:dyDescent="0.2">
      <c r="A877" s="9">
        <v>417686</v>
      </c>
      <c r="B877" s="9" t="s">
        <v>2276</v>
      </c>
      <c r="AI877" s="9" t="s">
        <v>165</v>
      </c>
      <c r="AJ877" s="9" t="s">
        <v>165</v>
      </c>
      <c r="AK877" s="9" t="s">
        <v>165</v>
      </c>
      <c r="AN877" s="9" t="s">
        <v>163</v>
      </c>
      <c r="AO877" s="9" t="s">
        <v>163</v>
      </c>
      <c r="AP877" s="9" t="s">
        <v>163</v>
      </c>
      <c r="AQ877" s="9" t="s">
        <v>163</v>
      </c>
      <c r="AR877" s="9" t="s">
        <v>163</v>
      </c>
    </row>
    <row r="878" spans="1:44" x14ac:dyDescent="0.2">
      <c r="A878" s="9">
        <v>417711</v>
      </c>
      <c r="B878" s="9" t="s">
        <v>2276</v>
      </c>
      <c r="E878" s="9" t="s">
        <v>167</v>
      </c>
      <c r="Q878" s="9" t="s">
        <v>167</v>
      </c>
      <c r="AI878" s="9" t="s">
        <v>167</v>
      </c>
      <c r="AK878" s="9" t="s">
        <v>167</v>
      </c>
      <c r="AM878" s="9" t="s">
        <v>167</v>
      </c>
      <c r="AN878" s="9" t="s">
        <v>163</v>
      </c>
      <c r="AO878" s="9" t="s">
        <v>165</v>
      </c>
      <c r="AP878" s="9" t="s">
        <v>167</v>
      </c>
      <c r="AQ878" s="9" t="s">
        <v>167</v>
      </c>
      <c r="AR878" s="9" t="s">
        <v>165</v>
      </c>
    </row>
    <row r="879" spans="1:44" x14ac:dyDescent="0.2">
      <c r="A879" s="9">
        <v>417715</v>
      </c>
      <c r="B879" s="9" t="s">
        <v>2276</v>
      </c>
      <c r="R879" s="9" t="s">
        <v>163</v>
      </c>
      <c r="Z879" s="9" t="s">
        <v>165</v>
      </c>
      <c r="AN879" s="9" t="s">
        <v>163</v>
      </c>
      <c r="AO879" s="9" t="s">
        <v>163</v>
      </c>
      <c r="AP879" s="9" t="s">
        <v>163</v>
      </c>
      <c r="AQ879" s="9" t="s">
        <v>163</v>
      </c>
      <c r="AR879" s="9" t="s">
        <v>163</v>
      </c>
    </row>
    <row r="880" spans="1:44" x14ac:dyDescent="0.2">
      <c r="A880" s="9">
        <v>417722</v>
      </c>
      <c r="B880" s="9" t="s">
        <v>2276</v>
      </c>
      <c r="Y880" s="9" t="s">
        <v>167</v>
      </c>
      <c r="AA880" s="9" t="s">
        <v>167</v>
      </c>
      <c r="AF880" s="9" t="s">
        <v>167</v>
      </c>
      <c r="AH880" s="9" t="s">
        <v>167</v>
      </c>
      <c r="AI880" s="9" t="s">
        <v>165</v>
      </c>
      <c r="AM880" s="9" t="s">
        <v>165</v>
      </c>
      <c r="AO880" s="9" t="s">
        <v>165</v>
      </c>
      <c r="AP880" s="9" t="s">
        <v>167</v>
      </c>
      <c r="AQ880" s="9" t="s">
        <v>167</v>
      </c>
      <c r="AR880" s="9" t="s">
        <v>167</v>
      </c>
    </row>
    <row r="881" spans="1:44" x14ac:dyDescent="0.2">
      <c r="A881" s="9">
        <v>417723</v>
      </c>
      <c r="B881" s="9" t="s">
        <v>2276</v>
      </c>
      <c r="L881" s="9" t="s">
        <v>167</v>
      </c>
      <c r="Q881" s="9" t="s">
        <v>163</v>
      </c>
      <c r="AE881" s="9" t="s">
        <v>163</v>
      </c>
      <c r="AG881" s="9" t="s">
        <v>167</v>
      </c>
      <c r="AJ881" s="9" t="s">
        <v>163</v>
      </c>
      <c r="AK881" s="9" t="s">
        <v>163</v>
      </c>
      <c r="AM881" s="9" t="s">
        <v>163</v>
      </c>
      <c r="AN881" s="9" t="s">
        <v>163</v>
      </c>
      <c r="AO881" s="9" t="s">
        <v>163</v>
      </c>
      <c r="AP881" s="9" t="s">
        <v>163</v>
      </c>
      <c r="AQ881" s="9" t="s">
        <v>163</v>
      </c>
      <c r="AR881" s="9" t="s">
        <v>163</v>
      </c>
    </row>
    <row r="882" spans="1:44" x14ac:dyDescent="0.2">
      <c r="A882" s="9">
        <v>417728</v>
      </c>
      <c r="B882" s="9" t="s">
        <v>2276</v>
      </c>
      <c r="AJ882" s="9" t="s">
        <v>167</v>
      </c>
      <c r="AR882" s="9" t="s">
        <v>167</v>
      </c>
    </row>
    <row r="883" spans="1:44" x14ac:dyDescent="0.2">
      <c r="A883" s="9">
        <v>417763</v>
      </c>
      <c r="B883" s="9" t="s">
        <v>2276</v>
      </c>
      <c r="U883" s="9" t="s">
        <v>165</v>
      </c>
      <c r="X883" s="9" t="s">
        <v>165</v>
      </c>
      <c r="AI883" s="9" t="s">
        <v>167</v>
      </c>
      <c r="AK883" s="9" t="s">
        <v>165</v>
      </c>
      <c r="AP883" s="9" t="s">
        <v>163</v>
      </c>
      <c r="AQ883" s="9" t="s">
        <v>163</v>
      </c>
      <c r="AR883" s="9" t="s">
        <v>163</v>
      </c>
    </row>
    <row r="884" spans="1:44" x14ac:dyDescent="0.2">
      <c r="A884" s="9">
        <v>417787</v>
      </c>
      <c r="B884" s="9" t="s">
        <v>2276</v>
      </c>
      <c r="X884" s="9" t="s">
        <v>167</v>
      </c>
      <c r="AA884" s="9" t="s">
        <v>167</v>
      </c>
      <c r="AB884" s="9" t="s">
        <v>167</v>
      </c>
      <c r="AF884" s="9" t="s">
        <v>167</v>
      </c>
      <c r="AI884" s="9" t="s">
        <v>163</v>
      </c>
      <c r="AJ884" s="9" t="s">
        <v>163</v>
      </c>
      <c r="AK884" s="9" t="s">
        <v>163</v>
      </c>
      <c r="AL884" s="9" t="s">
        <v>163</v>
      </c>
      <c r="AM884" s="9" t="s">
        <v>163</v>
      </c>
      <c r="AN884" s="9" t="s">
        <v>163</v>
      </c>
      <c r="AO884" s="9" t="s">
        <v>163</v>
      </c>
      <c r="AP884" s="9" t="s">
        <v>163</v>
      </c>
      <c r="AQ884" s="9" t="s">
        <v>163</v>
      </c>
      <c r="AR884" s="9" t="s">
        <v>163</v>
      </c>
    </row>
    <row r="885" spans="1:44" x14ac:dyDescent="0.2">
      <c r="A885" s="9">
        <v>417788</v>
      </c>
      <c r="B885" s="9" t="s">
        <v>2276</v>
      </c>
      <c r="AI885" s="9" t="s">
        <v>167</v>
      </c>
      <c r="AJ885" s="9" t="s">
        <v>167</v>
      </c>
      <c r="AK885" s="9" t="s">
        <v>167</v>
      </c>
      <c r="AL885" s="9" t="s">
        <v>167</v>
      </c>
      <c r="AP885" s="9" t="s">
        <v>167</v>
      </c>
      <c r="AQ885" s="9" t="s">
        <v>167</v>
      </c>
      <c r="AR885" s="9" t="s">
        <v>165</v>
      </c>
    </row>
    <row r="886" spans="1:44" x14ac:dyDescent="0.2">
      <c r="A886" s="9">
        <v>417799</v>
      </c>
      <c r="B886" s="9" t="s">
        <v>2276</v>
      </c>
      <c r="Y886" s="9" t="s">
        <v>167</v>
      </c>
      <c r="AD886" s="9" t="s">
        <v>167</v>
      </c>
      <c r="AF886" s="9" t="s">
        <v>167</v>
      </c>
      <c r="AH886" s="9" t="s">
        <v>167</v>
      </c>
      <c r="AI886" s="9" t="s">
        <v>165</v>
      </c>
      <c r="AJ886" s="9" t="s">
        <v>165</v>
      </c>
      <c r="AK886" s="9" t="s">
        <v>165</v>
      </c>
      <c r="AL886" s="9" t="s">
        <v>165</v>
      </c>
      <c r="AM886" s="9" t="s">
        <v>165</v>
      </c>
      <c r="AN886" s="9" t="s">
        <v>163</v>
      </c>
      <c r="AO886" s="9" t="s">
        <v>163</v>
      </c>
      <c r="AP886" s="9" t="s">
        <v>163</v>
      </c>
      <c r="AQ886" s="9" t="s">
        <v>163</v>
      </c>
      <c r="AR886" s="9" t="s">
        <v>163</v>
      </c>
    </row>
    <row r="887" spans="1:44" x14ac:dyDescent="0.2">
      <c r="A887" s="9">
        <v>417829</v>
      </c>
      <c r="B887" s="9" t="s">
        <v>2276</v>
      </c>
      <c r="AJ887" s="9" t="s">
        <v>165</v>
      </c>
      <c r="AL887" s="9" t="s">
        <v>163</v>
      </c>
      <c r="AN887" s="9" t="s">
        <v>163</v>
      </c>
      <c r="AO887" s="9" t="s">
        <v>163</v>
      </c>
      <c r="AP887" s="9" t="s">
        <v>163</v>
      </c>
      <c r="AQ887" s="9" t="s">
        <v>163</v>
      </c>
      <c r="AR887" s="9" t="s">
        <v>163</v>
      </c>
    </row>
    <row r="888" spans="1:44" x14ac:dyDescent="0.2">
      <c r="A888" s="9">
        <v>417843</v>
      </c>
      <c r="B888" s="9" t="s">
        <v>2276</v>
      </c>
      <c r="AJ888" s="9" t="s">
        <v>165</v>
      </c>
      <c r="AR888" s="9" t="s">
        <v>167</v>
      </c>
    </row>
    <row r="889" spans="1:44" x14ac:dyDescent="0.2">
      <c r="A889" s="9">
        <v>417876</v>
      </c>
      <c r="B889" s="9" t="s">
        <v>2276</v>
      </c>
      <c r="R889" s="9" t="s">
        <v>163</v>
      </c>
      <c r="S889" s="9" t="s">
        <v>167</v>
      </c>
      <c r="AI889" s="9" t="s">
        <v>163</v>
      </c>
      <c r="AJ889" s="9" t="s">
        <v>165</v>
      </c>
      <c r="AK889" s="9" t="s">
        <v>163</v>
      </c>
      <c r="AL889" s="9" t="s">
        <v>163</v>
      </c>
      <c r="AN889" s="9" t="s">
        <v>163</v>
      </c>
      <c r="AO889" s="9" t="s">
        <v>163</v>
      </c>
      <c r="AP889" s="9" t="s">
        <v>163</v>
      </c>
      <c r="AQ889" s="9" t="s">
        <v>163</v>
      </c>
      <c r="AR889" s="9" t="s">
        <v>163</v>
      </c>
    </row>
    <row r="890" spans="1:44" x14ac:dyDescent="0.2">
      <c r="A890" s="9">
        <v>417911</v>
      </c>
      <c r="B890" s="9" t="s">
        <v>2276</v>
      </c>
      <c r="Q890" s="9" t="s">
        <v>167</v>
      </c>
      <c r="AG890" s="9" t="s">
        <v>167</v>
      </c>
      <c r="AK890" s="9" t="s">
        <v>165</v>
      </c>
      <c r="AL890" s="9" t="s">
        <v>167</v>
      </c>
      <c r="AN890" s="9" t="s">
        <v>165</v>
      </c>
      <c r="AO890" s="9" t="s">
        <v>167</v>
      </c>
      <c r="AP890" s="9" t="s">
        <v>165</v>
      </c>
      <c r="AQ890" s="9" t="s">
        <v>167</v>
      </c>
      <c r="AR890" s="9" t="s">
        <v>165</v>
      </c>
    </row>
    <row r="891" spans="1:44" x14ac:dyDescent="0.2">
      <c r="A891" s="9">
        <v>417921</v>
      </c>
      <c r="B891" s="9" t="s">
        <v>2276</v>
      </c>
      <c r="AI891" s="9" t="s">
        <v>167</v>
      </c>
      <c r="AK891" s="9" t="s">
        <v>167</v>
      </c>
      <c r="AR891" s="9" t="s">
        <v>167</v>
      </c>
    </row>
    <row r="892" spans="1:44" x14ac:dyDescent="0.2">
      <c r="A892" s="9">
        <v>417927</v>
      </c>
      <c r="B892" s="9" t="s">
        <v>2276</v>
      </c>
      <c r="G892" s="9" t="s">
        <v>167</v>
      </c>
      <c r="AR892" s="9" t="s">
        <v>167</v>
      </c>
    </row>
    <row r="893" spans="1:44" x14ac:dyDescent="0.2">
      <c r="A893" s="9">
        <v>417942</v>
      </c>
      <c r="B893" s="9" t="s">
        <v>2276</v>
      </c>
      <c r="X893" s="9" t="s">
        <v>167</v>
      </c>
      <c r="AA893" s="9" t="s">
        <v>167</v>
      </c>
      <c r="AF893" s="9" t="s">
        <v>167</v>
      </c>
      <c r="AH893" s="9" t="s">
        <v>167</v>
      </c>
      <c r="AJ893" s="9" t="s">
        <v>167</v>
      </c>
      <c r="AK893" s="9" t="s">
        <v>167</v>
      </c>
      <c r="AM893" s="9" t="s">
        <v>167</v>
      </c>
      <c r="AN893" s="9" t="s">
        <v>167</v>
      </c>
      <c r="AP893" s="9" t="s">
        <v>167</v>
      </c>
      <c r="AQ893" s="9" t="s">
        <v>167</v>
      </c>
      <c r="AR893" s="9" t="s">
        <v>165</v>
      </c>
    </row>
    <row r="894" spans="1:44" x14ac:dyDescent="0.2">
      <c r="A894" s="9">
        <v>417945</v>
      </c>
      <c r="B894" s="9" t="s">
        <v>2276</v>
      </c>
      <c r="AA894" s="9" t="s">
        <v>167</v>
      </c>
      <c r="AB894" s="9" t="s">
        <v>167</v>
      </c>
      <c r="AD894" s="9" t="s">
        <v>167</v>
      </c>
      <c r="AH894" s="9" t="s">
        <v>167</v>
      </c>
      <c r="AI894" s="9" t="s">
        <v>163</v>
      </c>
      <c r="AJ894" s="9" t="s">
        <v>163</v>
      </c>
      <c r="AK894" s="9" t="s">
        <v>165</v>
      </c>
      <c r="AL894" s="9" t="s">
        <v>165</v>
      </c>
      <c r="AM894" s="9" t="s">
        <v>165</v>
      </c>
      <c r="AN894" s="9" t="s">
        <v>163</v>
      </c>
      <c r="AO894" s="9" t="s">
        <v>163</v>
      </c>
      <c r="AP894" s="9" t="s">
        <v>163</v>
      </c>
      <c r="AQ894" s="9" t="s">
        <v>163</v>
      </c>
      <c r="AR894" s="9" t="s">
        <v>163</v>
      </c>
    </row>
    <row r="895" spans="1:44" x14ac:dyDescent="0.2">
      <c r="A895" s="9">
        <v>417972</v>
      </c>
      <c r="B895" s="9" t="s">
        <v>2276</v>
      </c>
      <c r="Q895" s="9" t="s">
        <v>163</v>
      </c>
      <c r="S895" s="9" t="s">
        <v>167</v>
      </c>
      <c r="AD895" s="9" t="s">
        <v>167</v>
      </c>
      <c r="AF895" s="9" t="s">
        <v>167</v>
      </c>
      <c r="AI895" s="9" t="s">
        <v>163</v>
      </c>
      <c r="AJ895" s="9" t="s">
        <v>163</v>
      </c>
      <c r="AK895" s="9" t="s">
        <v>163</v>
      </c>
      <c r="AL895" s="9" t="s">
        <v>163</v>
      </c>
      <c r="AM895" s="9" t="s">
        <v>163</v>
      </c>
      <c r="AN895" s="9" t="s">
        <v>163</v>
      </c>
      <c r="AO895" s="9" t="s">
        <v>163</v>
      </c>
      <c r="AP895" s="9" t="s">
        <v>163</v>
      </c>
      <c r="AQ895" s="9" t="s">
        <v>163</v>
      </c>
      <c r="AR895" s="9" t="s">
        <v>163</v>
      </c>
    </row>
    <row r="896" spans="1:44" x14ac:dyDescent="0.2">
      <c r="A896" s="9">
        <v>417982</v>
      </c>
      <c r="B896" s="9" t="s">
        <v>2276</v>
      </c>
      <c r="AF896" s="9" t="s">
        <v>165</v>
      </c>
      <c r="AH896" s="9" t="s">
        <v>167</v>
      </c>
      <c r="AI896" s="9" t="s">
        <v>167</v>
      </c>
      <c r="AJ896" s="9" t="s">
        <v>167</v>
      </c>
      <c r="AK896" s="9" t="s">
        <v>163</v>
      </c>
      <c r="AL896" s="9" t="s">
        <v>165</v>
      </c>
      <c r="AM896" s="9" t="s">
        <v>167</v>
      </c>
      <c r="AN896" s="9" t="s">
        <v>163</v>
      </c>
      <c r="AP896" s="9" t="s">
        <v>165</v>
      </c>
      <c r="AQ896" s="9" t="s">
        <v>165</v>
      </c>
      <c r="AR896" s="9" t="s">
        <v>163</v>
      </c>
    </row>
    <row r="897" spans="1:44" x14ac:dyDescent="0.2">
      <c r="A897" s="9">
        <v>417987</v>
      </c>
      <c r="B897" s="9" t="s">
        <v>2276</v>
      </c>
      <c r="O897" s="9" t="s">
        <v>167</v>
      </c>
      <c r="AA897" s="9" t="s">
        <v>167</v>
      </c>
      <c r="AF897" s="9" t="s">
        <v>167</v>
      </c>
      <c r="AJ897" s="9" t="s">
        <v>167</v>
      </c>
      <c r="AK897" s="9" t="s">
        <v>163</v>
      </c>
      <c r="AM897" s="9" t="s">
        <v>165</v>
      </c>
      <c r="AN897" s="9" t="s">
        <v>165</v>
      </c>
      <c r="AO897" s="9" t="s">
        <v>167</v>
      </c>
      <c r="AQ897" s="9" t="s">
        <v>167</v>
      </c>
      <c r="AR897" s="9" t="s">
        <v>165</v>
      </c>
    </row>
    <row r="898" spans="1:44" x14ac:dyDescent="0.2">
      <c r="A898" s="9">
        <v>418010</v>
      </c>
      <c r="B898" s="9" t="s">
        <v>2276</v>
      </c>
      <c r="AR898" s="9" t="s">
        <v>167</v>
      </c>
    </row>
    <row r="899" spans="1:44" x14ac:dyDescent="0.2">
      <c r="A899" s="9">
        <v>418013</v>
      </c>
      <c r="B899" s="9" t="s">
        <v>2276</v>
      </c>
      <c r="R899" s="9" t="s">
        <v>167</v>
      </c>
      <c r="AG899" s="9" t="s">
        <v>167</v>
      </c>
      <c r="AI899" s="9" t="s">
        <v>163</v>
      </c>
      <c r="AJ899" s="9" t="s">
        <v>163</v>
      </c>
      <c r="AK899" s="9" t="s">
        <v>165</v>
      </c>
      <c r="AL899" s="9" t="s">
        <v>165</v>
      </c>
      <c r="AN899" s="9" t="s">
        <v>163</v>
      </c>
      <c r="AO899" s="9" t="s">
        <v>165</v>
      </c>
      <c r="AP899" s="9" t="s">
        <v>163</v>
      </c>
      <c r="AQ899" s="9" t="s">
        <v>165</v>
      </c>
      <c r="AR899" s="9" t="s">
        <v>165</v>
      </c>
    </row>
    <row r="900" spans="1:44" x14ac:dyDescent="0.2">
      <c r="A900" s="9">
        <v>418020</v>
      </c>
      <c r="B900" s="9" t="s">
        <v>2276</v>
      </c>
      <c r="K900" s="9" t="s">
        <v>167</v>
      </c>
      <c r="AJ900" s="9" t="s">
        <v>167</v>
      </c>
      <c r="AK900" s="9" t="s">
        <v>167</v>
      </c>
      <c r="AM900" s="9" t="s">
        <v>167</v>
      </c>
    </row>
    <row r="901" spans="1:44" x14ac:dyDescent="0.2">
      <c r="A901" s="9">
        <v>418021</v>
      </c>
      <c r="B901" s="9" t="s">
        <v>2276</v>
      </c>
      <c r="AE901" s="9" t="s">
        <v>167</v>
      </c>
      <c r="AH901" s="9" t="s">
        <v>167</v>
      </c>
      <c r="AI901" s="9" t="s">
        <v>165</v>
      </c>
      <c r="AJ901" s="9" t="s">
        <v>167</v>
      </c>
      <c r="AM901" s="9" t="s">
        <v>167</v>
      </c>
      <c r="AQ901" s="9" t="s">
        <v>165</v>
      </c>
    </row>
    <row r="902" spans="1:44" x14ac:dyDescent="0.2">
      <c r="A902" s="9">
        <v>418035</v>
      </c>
      <c r="B902" s="9" t="s">
        <v>2276</v>
      </c>
      <c r="Y902" s="9" t="s">
        <v>167</v>
      </c>
      <c r="AB902" s="9" t="s">
        <v>165</v>
      </c>
      <c r="AF902" s="9" t="s">
        <v>167</v>
      </c>
      <c r="AI902" s="9" t="s">
        <v>163</v>
      </c>
      <c r="AJ902" s="9" t="s">
        <v>167</v>
      </c>
      <c r="AL902" s="9" t="s">
        <v>163</v>
      </c>
      <c r="AM902" s="9" t="s">
        <v>165</v>
      </c>
      <c r="AN902" s="9" t="s">
        <v>163</v>
      </c>
      <c r="AO902" s="9" t="s">
        <v>165</v>
      </c>
      <c r="AP902" s="9" t="s">
        <v>163</v>
      </c>
      <c r="AQ902" s="9" t="s">
        <v>163</v>
      </c>
    </row>
    <row r="903" spans="1:44" x14ac:dyDescent="0.2">
      <c r="A903" s="9">
        <v>418076</v>
      </c>
      <c r="B903" s="9" t="s">
        <v>2276</v>
      </c>
      <c r="AJ903" s="9" t="s">
        <v>167</v>
      </c>
      <c r="AK903" s="9" t="s">
        <v>167</v>
      </c>
      <c r="AL903" s="9" t="s">
        <v>167</v>
      </c>
      <c r="AP903" s="9" t="s">
        <v>167</v>
      </c>
      <c r="AQ903" s="9" t="s">
        <v>165</v>
      </c>
      <c r="AR903" s="9" t="s">
        <v>165</v>
      </c>
    </row>
    <row r="904" spans="1:44" x14ac:dyDescent="0.2">
      <c r="A904" s="9">
        <v>418090</v>
      </c>
      <c r="B904" s="9" t="s">
        <v>2276</v>
      </c>
      <c r="AJ904" s="9" t="s">
        <v>165</v>
      </c>
      <c r="AK904" s="9" t="s">
        <v>167</v>
      </c>
      <c r="AM904" s="9" t="s">
        <v>167</v>
      </c>
      <c r="AQ904" s="9" t="s">
        <v>167</v>
      </c>
      <c r="AR904" s="9" t="s">
        <v>165</v>
      </c>
    </row>
    <row r="905" spans="1:44" x14ac:dyDescent="0.2">
      <c r="A905" s="9">
        <v>418099</v>
      </c>
      <c r="B905" s="9" t="s">
        <v>2276</v>
      </c>
      <c r="L905" s="9" t="s">
        <v>167</v>
      </c>
      <c r="AE905" s="9" t="s">
        <v>165</v>
      </c>
      <c r="AH905" s="9" t="s">
        <v>167</v>
      </c>
      <c r="AK905" s="9" t="s">
        <v>165</v>
      </c>
      <c r="AL905" s="9" t="s">
        <v>167</v>
      </c>
      <c r="AN905" s="9" t="s">
        <v>167</v>
      </c>
      <c r="AP905" s="9" t="s">
        <v>167</v>
      </c>
      <c r="AQ905" s="9" t="s">
        <v>167</v>
      </c>
      <c r="AR905" s="9" t="s">
        <v>163</v>
      </c>
    </row>
    <row r="906" spans="1:44" x14ac:dyDescent="0.2">
      <c r="A906" s="9">
        <v>418104</v>
      </c>
      <c r="B906" s="9" t="s">
        <v>2276</v>
      </c>
      <c r="I906" s="9" t="s">
        <v>167</v>
      </c>
      <c r="AE906" s="9" t="s">
        <v>167</v>
      </c>
      <c r="AF906" s="9" t="s">
        <v>167</v>
      </c>
      <c r="AH906" s="9" t="s">
        <v>167</v>
      </c>
      <c r="AJ906" s="9" t="s">
        <v>167</v>
      </c>
      <c r="AK906" s="9" t="s">
        <v>163</v>
      </c>
      <c r="AM906" s="9" t="s">
        <v>165</v>
      </c>
      <c r="AN906" s="9" t="s">
        <v>167</v>
      </c>
      <c r="AP906" s="9" t="s">
        <v>167</v>
      </c>
      <c r="AR906" s="9" t="s">
        <v>163</v>
      </c>
    </row>
    <row r="907" spans="1:44" x14ac:dyDescent="0.2">
      <c r="A907" s="9">
        <v>418135</v>
      </c>
      <c r="B907" s="9" t="s">
        <v>2276</v>
      </c>
      <c r="AI907" s="9" t="s">
        <v>165</v>
      </c>
      <c r="AJ907" s="9" t="s">
        <v>167</v>
      </c>
      <c r="AM907" s="9" t="s">
        <v>163</v>
      </c>
      <c r="AN907" s="9" t="s">
        <v>165</v>
      </c>
      <c r="AO907" s="9" t="s">
        <v>163</v>
      </c>
    </row>
    <row r="908" spans="1:44" x14ac:dyDescent="0.2">
      <c r="A908" s="9">
        <v>418145</v>
      </c>
      <c r="B908" s="9" t="s">
        <v>2276</v>
      </c>
      <c r="AF908" s="9" t="s">
        <v>163</v>
      </c>
      <c r="AJ908" s="9" t="s">
        <v>165</v>
      </c>
      <c r="AK908" s="9" t="s">
        <v>163</v>
      </c>
      <c r="AL908" s="9" t="s">
        <v>163</v>
      </c>
      <c r="AO908" s="9" t="s">
        <v>165</v>
      </c>
      <c r="AQ908" s="9" t="s">
        <v>165</v>
      </c>
      <c r="AR908" s="9" t="s">
        <v>163</v>
      </c>
    </row>
    <row r="909" spans="1:44" x14ac:dyDescent="0.2">
      <c r="A909" s="9">
        <v>418154</v>
      </c>
      <c r="B909" s="9" t="s">
        <v>2276</v>
      </c>
      <c r="N909" s="9" t="s">
        <v>163</v>
      </c>
      <c r="P909" s="9" t="s">
        <v>167</v>
      </c>
      <c r="AF909" s="9" t="s">
        <v>167</v>
      </c>
      <c r="AI909" s="9" t="s">
        <v>165</v>
      </c>
      <c r="AJ909" s="9" t="s">
        <v>165</v>
      </c>
      <c r="AK909" s="9" t="s">
        <v>163</v>
      </c>
      <c r="AL909" s="9" t="s">
        <v>163</v>
      </c>
      <c r="AM909" s="9" t="s">
        <v>165</v>
      </c>
      <c r="AN909" s="9" t="s">
        <v>163</v>
      </c>
      <c r="AO909" s="9" t="s">
        <v>163</v>
      </c>
      <c r="AP909" s="9" t="s">
        <v>163</v>
      </c>
      <c r="AQ909" s="9" t="s">
        <v>163</v>
      </c>
      <c r="AR909" s="9" t="s">
        <v>163</v>
      </c>
    </row>
    <row r="910" spans="1:44" x14ac:dyDescent="0.2">
      <c r="A910" s="9">
        <v>418170</v>
      </c>
      <c r="B910" s="9" t="s">
        <v>2276</v>
      </c>
      <c r="L910" s="9" t="s">
        <v>165</v>
      </c>
      <c r="AJ910" s="9" t="s">
        <v>163</v>
      </c>
      <c r="AK910" s="9" t="s">
        <v>163</v>
      </c>
      <c r="AQ910" s="9" t="s">
        <v>165</v>
      </c>
      <c r="AR910" s="9" t="s">
        <v>163</v>
      </c>
    </row>
    <row r="911" spans="1:44" x14ac:dyDescent="0.2">
      <c r="A911" s="9">
        <v>418176</v>
      </c>
      <c r="B911" s="9" t="s">
        <v>2276</v>
      </c>
      <c r="AK911" s="9" t="s">
        <v>163</v>
      </c>
      <c r="AM911" s="9" t="s">
        <v>163</v>
      </c>
      <c r="AN911" s="9" t="s">
        <v>163</v>
      </c>
      <c r="AO911" s="9" t="s">
        <v>163</v>
      </c>
      <c r="AP911" s="9" t="s">
        <v>163</v>
      </c>
      <c r="AQ911" s="9" t="s">
        <v>163</v>
      </c>
      <c r="AR911" s="9" t="s">
        <v>163</v>
      </c>
    </row>
    <row r="912" spans="1:44" x14ac:dyDescent="0.2">
      <c r="A912" s="9">
        <v>418177</v>
      </c>
      <c r="B912" s="9" t="s">
        <v>2276</v>
      </c>
      <c r="AJ912" s="9" t="s">
        <v>167</v>
      </c>
      <c r="AK912" s="9" t="s">
        <v>167</v>
      </c>
      <c r="AL912" s="9" t="s">
        <v>165</v>
      </c>
      <c r="AM912" s="9" t="s">
        <v>167</v>
      </c>
      <c r="AN912" s="9" t="s">
        <v>163</v>
      </c>
      <c r="AO912" s="9" t="s">
        <v>167</v>
      </c>
      <c r="AP912" s="9" t="s">
        <v>165</v>
      </c>
      <c r="AQ912" s="9" t="s">
        <v>165</v>
      </c>
    </row>
    <row r="913" spans="1:44" x14ac:dyDescent="0.2">
      <c r="A913" s="9">
        <v>418205</v>
      </c>
      <c r="B913" s="9" t="s">
        <v>2276</v>
      </c>
      <c r="R913" s="9" t="s">
        <v>165</v>
      </c>
      <c r="AE913" s="9" t="s">
        <v>163</v>
      </c>
      <c r="AI913" s="9" t="s">
        <v>167</v>
      </c>
      <c r="AJ913" s="9" t="s">
        <v>167</v>
      </c>
      <c r="AK913" s="9" t="s">
        <v>163</v>
      </c>
      <c r="AM913" s="9" t="s">
        <v>165</v>
      </c>
      <c r="AN913" s="9" t="s">
        <v>163</v>
      </c>
      <c r="AO913" s="9" t="s">
        <v>163</v>
      </c>
      <c r="AP913" s="9" t="s">
        <v>163</v>
      </c>
      <c r="AQ913" s="9" t="s">
        <v>163</v>
      </c>
      <c r="AR913" s="9" t="s">
        <v>163</v>
      </c>
    </row>
    <row r="914" spans="1:44" x14ac:dyDescent="0.2">
      <c r="A914" s="9">
        <v>418217</v>
      </c>
      <c r="B914" s="9" t="s">
        <v>2276</v>
      </c>
      <c r="AD914" s="9" t="s">
        <v>167</v>
      </c>
      <c r="AE914" s="9" t="s">
        <v>165</v>
      </c>
      <c r="AH914" s="9" t="s">
        <v>167</v>
      </c>
      <c r="AJ914" s="9" t="s">
        <v>167</v>
      </c>
      <c r="AK914" s="9" t="s">
        <v>165</v>
      </c>
      <c r="AN914" s="9" t="s">
        <v>165</v>
      </c>
    </row>
    <row r="915" spans="1:44" x14ac:dyDescent="0.2">
      <c r="A915" s="9">
        <v>418228</v>
      </c>
      <c r="B915" s="9" t="s">
        <v>2276</v>
      </c>
      <c r="AF915" s="9" t="s">
        <v>167</v>
      </c>
      <c r="AJ915" s="9" t="s">
        <v>165</v>
      </c>
      <c r="AK915" s="9" t="s">
        <v>167</v>
      </c>
      <c r="AR915" s="9" t="s">
        <v>165</v>
      </c>
    </row>
    <row r="916" spans="1:44" x14ac:dyDescent="0.2">
      <c r="A916" s="9">
        <v>418235</v>
      </c>
      <c r="B916" s="9" t="s">
        <v>2276</v>
      </c>
      <c r="S916" s="9" t="s">
        <v>165</v>
      </c>
      <c r="AK916" s="9" t="s">
        <v>167</v>
      </c>
      <c r="AO916" s="9" t="s">
        <v>167</v>
      </c>
      <c r="AP916" s="9" t="s">
        <v>165</v>
      </c>
      <c r="AQ916" s="9" t="s">
        <v>167</v>
      </c>
      <c r="AR916" s="9" t="s">
        <v>167</v>
      </c>
    </row>
    <row r="917" spans="1:44" x14ac:dyDescent="0.2">
      <c r="A917" s="9">
        <v>418237</v>
      </c>
      <c r="B917" s="9" t="s">
        <v>2276</v>
      </c>
      <c r="AJ917" s="9" t="s">
        <v>167</v>
      </c>
    </row>
    <row r="918" spans="1:44" x14ac:dyDescent="0.2">
      <c r="A918" s="9">
        <v>418238</v>
      </c>
      <c r="B918" s="9" t="s">
        <v>2276</v>
      </c>
      <c r="AF918" s="9" t="s">
        <v>167</v>
      </c>
      <c r="AK918" s="9" t="s">
        <v>167</v>
      </c>
      <c r="AM918" s="9" t="s">
        <v>167</v>
      </c>
      <c r="AR918" s="9" t="s">
        <v>165</v>
      </c>
    </row>
    <row r="919" spans="1:44" x14ac:dyDescent="0.2">
      <c r="A919" s="9">
        <v>418250</v>
      </c>
      <c r="B919" s="9" t="s">
        <v>2276</v>
      </c>
      <c r="Q919" s="9" t="s">
        <v>163</v>
      </c>
      <c r="AF919" s="9" t="s">
        <v>163</v>
      </c>
      <c r="AJ919" s="9" t="s">
        <v>163</v>
      </c>
      <c r="AM919" s="9" t="s">
        <v>163</v>
      </c>
      <c r="AN919" s="9" t="s">
        <v>163</v>
      </c>
      <c r="AO919" s="9" t="s">
        <v>163</v>
      </c>
      <c r="AP919" s="9" t="s">
        <v>163</v>
      </c>
      <c r="AQ919" s="9" t="s">
        <v>163</v>
      </c>
    </row>
    <row r="920" spans="1:44" x14ac:dyDescent="0.2">
      <c r="A920" s="9">
        <v>418270</v>
      </c>
      <c r="B920" s="9" t="s">
        <v>2276</v>
      </c>
      <c r="AH920" s="9" t="s">
        <v>167</v>
      </c>
      <c r="AI920" s="9" t="s">
        <v>167</v>
      </c>
      <c r="AK920" s="9" t="s">
        <v>165</v>
      </c>
      <c r="AL920" s="9" t="s">
        <v>163</v>
      </c>
      <c r="AM920" s="9" t="s">
        <v>165</v>
      </c>
      <c r="AN920" s="9" t="s">
        <v>163</v>
      </c>
      <c r="AO920" s="9" t="s">
        <v>163</v>
      </c>
      <c r="AP920" s="9" t="s">
        <v>163</v>
      </c>
      <c r="AQ920" s="9" t="s">
        <v>163</v>
      </c>
      <c r="AR920" s="9" t="s">
        <v>163</v>
      </c>
    </row>
    <row r="921" spans="1:44" x14ac:dyDescent="0.2">
      <c r="A921" s="9">
        <v>418273</v>
      </c>
      <c r="B921" s="9" t="s">
        <v>2276</v>
      </c>
      <c r="X921" s="9" t="s">
        <v>163</v>
      </c>
      <c r="AF921" s="9" t="s">
        <v>163</v>
      </c>
      <c r="AJ921" s="9" t="s">
        <v>167</v>
      </c>
      <c r="AL921" s="9" t="s">
        <v>167</v>
      </c>
      <c r="AM921" s="9" t="s">
        <v>165</v>
      </c>
      <c r="AN921" s="9" t="s">
        <v>163</v>
      </c>
      <c r="AO921" s="9" t="s">
        <v>165</v>
      </c>
      <c r="AP921" s="9" t="s">
        <v>165</v>
      </c>
      <c r="AQ921" s="9" t="s">
        <v>163</v>
      </c>
      <c r="AR921" s="9" t="s">
        <v>163</v>
      </c>
    </row>
    <row r="922" spans="1:44" x14ac:dyDescent="0.2">
      <c r="A922" s="9">
        <v>418319</v>
      </c>
      <c r="B922" s="9" t="s">
        <v>2276</v>
      </c>
      <c r="R922" s="9" t="s">
        <v>165</v>
      </c>
      <c r="S922" s="9" t="s">
        <v>167</v>
      </c>
      <c r="AK922" s="9" t="s">
        <v>165</v>
      </c>
      <c r="AM922" s="9" t="s">
        <v>167</v>
      </c>
      <c r="AO922" s="9" t="s">
        <v>165</v>
      </c>
      <c r="AQ922" s="9" t="s">
        <v>165</v>
      </c>
      <c r="AR922" s="9" t="s">
        <v>165</v>
      </c>
    </row>
    <row r="923" spans="1:44" x14ac:dyDescent="0.2">
      <c r="A923" s="9">
        <v>418350</v>
      </c>
      <c r="B923" s="9" t="s">
        <v>2276</v>
      </c>
      <c r="AJ923" s="9" t="s">
        <v>167</v>
      </c>
    </row>
    <row r="924" spans="1:44" x14ac:dyDescent="0.2">
      <c r="A924" s="9">
        <v>418380</v>
      </c>
      <c r="B924" s="9" t="s">
        <v>2276</v>
      </c>
      <c r="AF924" s="9" t="s">
        <v>167</v>
      </c>
      <c r="AH924" s="9" t="s">
        <v>167</v>
      </c>
      <c r="AJ924" s="9" t="s">
        <v>165</v>
      </c>
      <c r="AL924" s="9" t="s">
        <v>165</v>
      </c>
      <c r="AM924" s="9" t="s">
        <v>165</v>
      </c>
      <c r="AN924" s="9" t="s">
        <v>163</v>
      </c>
      <c r="AO924" s="9" t="s">
        <v>163</v>
      </c>
      <c r="AP924" s="9" t="s">
        <v>163</v>
      </c>
      <c r="AQ924" s="9" t="s">
        <v>163</v>
      </c>
      <c r="AR924" s="9" t="s">
        <v>163</v>
      </c>
    </row>
    <row r="925" spans="1:44" x14ac:dyDescent="0.2">
      <c r="A925" s="9">
        <v>418388</v>
      </c>
      <c r="B925" s="9" t="s">
        <v>2276</v>
      </c>
      <c r="L925" s="9" t="s">
        <v>167</v>
      </c>
      <c r="R925" s="9" t="s">
        <v>167</v>
      </c>
      <c r="Z925" s="9" t="s">
        <v>167</v>
      </c>
      <c r="AA925" s="9" t="s">
        <v>167</v>
      </c>
      <c r="AI925" s="9" t="s">
        <v>163</v>
      </c>
      <c r="AJ925" s="9" t="s">
        <v>165</v>
      </c>
      <c r="AK925" s="9" t="s">
        <v>165</v>
      </c>
      <c r="AL925" s="9" t="s">
        <v>165</v>
      </c>
      <c r="AM925" s="9" t="s">
        <v>163</v>
      </c>
      <c r="AN925" s="9" t="s">
        <v>163</v>
      </c>
      <c r="AO925" s="9" t="s">
        <v>163</v>
      </c>
      <c r="AP925" s="9" t="s">
        <v>163</v>
      </c>
      <c r="AQ925" s="9" t="s">
        <v>163</v>
      </c>
      <c r="AR925" s="9" t="s">
        <v>163</v>
      </c>
    </row>
    <row r="926" spans="1:44" x14ac:dyDescent="0.2">
      <c r="A926" s="9">
        <v>418389</v>
      </c>
      <c r="B926" s="9" t="s">
        <v>2276</v>
      </c>
      <c r="Y926" s="9" t="s">
        <v>167</v>
      </c>
      <c r="AA926" s="9" t="s">
        <v>167</v>
      </c>
      <c r="AE926" s="9" t="s">
        <v>167</v>
      </c>
      <c r="AF926" s="9" t="s">
        <v>167</v>
      </c>
      <c r="AI926" s="9" t="s">
        <v>165</v>
      </c>
      <c r="AJ926" s="9" t="s">
        <v>167</v>
      </c>
      <c r="AK926" s="9" t="s">
        <v>165</v>
      </c>
      <c r="AL926" s="9" t="s">
        <v>165</v>
      </c>
      <c r="AM926" s="9" t="s">
        <v>163</v>
      </c>
      <c r="AN926" s="9" t="s">
        <v>165</v>
      </c>
      <c r="AO926" s="9" t="s">
        <v>165</v>
      </c>
      <c r="AP926" s="9" t="s">
        <v>163</v>
      </c>
      <c r="AQ926" s="9" t="s">
        <v>165</v>
      </c>
      <c r="AR926" s="9" t="s">
        <v>165</v>
      </c>
    </row>
    <row r="927" spans="1:44" x14ac:dyDescent="0.2">
      <c r="A927" s="9">
        <v>418399</v>
      </c>
      <c r="B927" s="9" t="s">
        <v>2276</v>
      </c>
      <c r="AD927" s="9" t="s">
        <v>167</v>
      </c>
      <c r="AJ927" s="9" t="s">
        <v>167</v>
      </c>
      <c r="AK927" s="9" t="s">
        <v>167</v>
      </c>
      <c r="AN927" s="9" t="s">
        <v>165</v>
      </c>
      <c r="AO927" s="9" t="s">
        <v>165</v>
      </c>
      <c r="AR927" s="9" t="s">
        <v>165</v>
      </c>
    </row>
    <row r="928" spans="1:44" x14ac:dyDescent="0.2">
      <c r="A928" s="9">
        <v>418421</v>
      </c>
      <c r="B928" s="9" t="s">
        <v>2276</v>
      </c>
      <c r="AD928" s="9" t="s">
        <v>167</v>
      </c>
      <c r="AJ928" s="9" t="s">
        <v>165</v>
      </c>
      <c r="AK928" s="9" t="s">
        <v>163</v>
      </c>
      <c r="AL928" s="9" t="s">
        <v>167</v>
      </c>
      <c r="AM928" s="9" t="s">
        <v>165</v>
      </c>
      <c r="AO928" s="9" t="s">
        <v>167</v>
      </c>
      <c r="AR928" s="9" t="s">
        <v>163</v>
      </c>
    </row>
    <row r="929" spans="1:44" x14ac:dyDescent="0.2">
      <c r="A929" s="9">
        <v>418436</v>
      </c>
      <c r="B929" s="9" t="s">
        <v>2276</v>
      </c>
      <c r="AJ929" s="9" t="s">
        <v>167</v>
      </c>
      <c r="AK929" s="9" t="s">
        <v>167</v>
      </c>
      <c r="AN929" s="9" t="s">
        <v>163</v>
      </c>
      <c r="AO929" s="9" t="s">
        <v>165</v>
      </c>
      <c r="AP929" s="9" t="s">
        <v>163</v>
      </c>
      <c r="AQ929" s="9" t="s">
        <v>165</v>
      </c>
      <c r="AR929" s="9" t="s">
        <v>163</v>
      </c>
    </row>
    <row r="930" spans="1:44" x14ac:dyDescent="0.2">
      <c r="A930" s="9">
        <v>418441</v>
      </c>
      <c r="B930" s="9" t="s">
        <v>2276</v>
      </c>
      <c r="AD930" s="9" t="s">
        <v>165</v>
      </c>
      <c r="AF930" s="9" t="s">
        <v>165</v>
      </c>
      <c r="AG930" s="9" t="s">
        <v>165</v>
      </c>
      <c r="AI930" s="9" t="s">
        <v>165</v>
      </c>
      <c r="AJ930" s="9" t="s">
        <v>163</v>
      </c>
      <c r="AK930" s="9" t="s">
        <v>163</v>
      </c>
      <c r="AL930" s="9" t="s">
        <v>163</v>
      </c>
      <c r="AM930" s="9" t="s">
        <v>165</v>
      </c>
      <c r="AN930" s="9" t="s">
        <v>163</v>
      </c>
      <c r="AO930" s="9" t="s">
        <v>163</v>
      </c>
      <c r="AP930" s="9" t="s">
        <v>163</v>
      </c>
      <c r="AQ930" s="9" t="s">
        <v>163</v>
      </c>
      <c r="AR930" s="9" t="s">
        <v>163</v>
      </c>
    </row>
    <row r="931" spans="1:44" x14ac:dyDescent="0.2">
      <c r="A931" s="9">
        <v>418443</v>
      </c>
      <c r="B931" s="9" t="s">
        <v>2276</v>
      </c>
      <c r="R931" s="9" t="s">
        <v>165</v>
      </c>
      <c r="AB931" s="9" t="s">
        <v>165</v>
      </c>
      <c r="AF931" s="9" t="s">
        <v>167</v>
      </c>
      <c r="AJ931" s="9" t="s">
        <v>167</v>
      </c>
      <c r="AK931" s="9" t="s">
        <v>163</v>
      </c>
      <c r="AL931" s="9" t="s">
        <v>163</v>
      </c>
      <c r="AM931" s="9" t="s">
        <v>167</v>
      </c>
      <c r="AN931" s="9" t="s">
        <v>165</v>
      </c>
      <c r="AO931" s="9" t="s">
        <v>165</v>
      </c>
      <c r="AP931" s="9" t="s">
        <v>165</v>
      </c>
      <c r="AQ931" s="9" t="s">
        <v>165</v>
      </c>
      <c r="AR931" s="9" t="s">
        <v>163</v>
      </c>
    </row>
    <row r="932" spans="1:44" x14ac:dyDescent="0.2">
      <c r="A932" s="9">
        <v>418474</v>
      </c>
      <c r="B932" s="9" t="s">
        <v>2276</v>
      </c>
      <c r="M932" s="9" t="s">
        <v>163</v>
      </c>
      <c r="AK932" s="9" t="s">
        <v>165</v>
      </c>
      <c r="AO932" s="9" t="s">
        <v>167</v>
      </c>
      <c r="AP932" s="9" t="s">
        <v>167</v>
      </c>
      <c r="AQ932" s="9" t="s">
        <v>163</v>
      </c>
      <c r="AR932" s="9" t="s">
        <v>167</v>
      </c>
    </row>
    <row r="933" spans="1:44" x14ac:dyDescent="0.2">
      <c r="A933" s="9">
        <v>418475</v>
      </c>
      <c r="B933" s="9" t="s">
        <v>2276</v>
      </c>
      <c r="AD933" s="9" t="s">
        <v>167</v>
      </c>
      <c r="AK933" s="9" t="s">
        <v>165</v>
      </c>
      <c r="AN933" s="9" t="s">
        <v>163</v>
      </c>
      <c r="AO933" s="9" t="s">
        <v>163</v>
      </c>
      <c r="AP933" s="9" t="s">
        <v>163</v>
      </c>
      <c r="AQ933" s="9" t="s">
        <v>163</v>
      </c>
      <c r="AR933" s="9" t="s">
        <v>163</v>
      </c>
    </row>
    <row r="934" spans="1:44" x14ac:dyDescent="0.2">
      <c r="A934" s="9">
        <v>418481</v>
      </c>
      <c r="B934" s="9" t="s">
        <v>2276</v>
      </c>
      <c r="X934" s="9" t="s">
        <v>167</v>
      </c>
      <c r="AF934" s="9" t="s">
        <v>167</v>
      </c>
      <c r="AI934" s="9" t="s">
        <v>165</v>
      </c>
      <c r="AM934" s="9" t="s">
        <v>163</v>
      </c>
      <c r="AN934" s="9" t="s">
        <v>163</v>
      </c>
      <c r="AO934" s="9" t="s">
        <v>163</v>
      </c>
      <c r="AP934" s="9" t="s">
        <v>163</v>
      </c>
      <c r="AQ934" s="9" t="s">
        <v>163</v>
      </c>
      <c r="AR934" s="9" t="s">
        <v>163</v>
      </c>
    </row>
    <row r="935" spans="1:44" x14ac:dyDescent="0.2">
      <c r="A935" s="9">
        <v>418488</v>
      </c>
      <c r="B935" s="9" t="s">
        <v>2276</v>
      </c>
      <c r="AJ935" s="9" t="s">
        <v>167</v>
      </c>
      <c r="AP935" s="9" t="s">
        <v>167</v>
      </c>
      <c r="AR935" s="9" t="s">
        <v>167</v>
      </c>
    </row>
    <row r="936" spans="1:44" x14ac:dyDescent="0.2">
      <c r="A936" s="9">
        <v>418489</v>
      </c>
      <c r="B936" s="9" t="s">
        <v>2276</v>
      </c>
      <c r="AK936" s="9" t="s">
        <v>167</v>
      </c>
      <c r="AO936" s="9" t="s">
        <v>165</v>
      </c>
      <c r="AR936" s="9" t="s">
        <v>165</v>
      </c>
    </row>
    <row r="937" spans="1:44" x14ac:dyDescent="0.2">
      <c r="A937" s="9">
        <v>418500</v>
      </c>
      <c r="B937" s="9" t="s">
        <v>2276</v>
      </c>
      <c r="AQ937" s="9" t="s">
        <v>167</v>
      </c>
    </row>
    <row r="938" spans="1:44" x14ac:dyDescent="0.2">
      <c r="A938" s="9">
        <v>418560</v>
      </c>
      <c r="B938" s="9" t="s">
        <v>2276</v>
      </c>
      <c r="AA938" s="9" t="s">
        <v>167</v>
      </c>
      <c r="AF938" s="9" t="s">
        <v>167</v>
      </c>
      <c r="AH938" s="9" t="s">
        <v>167</v>
      </c>
      <c r="AI938" s="9" t="s">
        <v>167</v>
      </c>
      <c r="AJ938" s="9" t="s">
        <v>165</v>
      </c>
      <c r="AK938" s="9" t="s">
        <v>163</v>
      </c>
      <c r="AL938" s="9" t="s">
        <v>165</v>
      </c>
      <c r="AM938" s="9" t="s">
        <v>163</v>
      </c>
      <c r="AN938" s="9" t="s">
        <v>163</v>
      </c>
      <c r="AO938" s="9" t="s">
        <v>163</v>
      </c>
      <c r="AP938" s="9" t="s">
        <v>165</v>
      </c>
      <c r="AQ938" s="9" t="s">
        <v>165</v>
      </c>
      <c r="AR938" s="9" t="s">
        <v>165</v>
      </c>
    </row>
    <row r="939" spans="1:44" x14ac:dyDescent="0.2">
      <c r="A939" s="9">
        <v>418582</v>
      </c>
      <c r="B939" s="9" t="s">
        <v>2276</v>
      </c>
      <c r="G939" s="9" t="s">
        <v>167</v>
      </c>
      <c r="AA939" s="9" t="s">
        <v>167</v>
      </c>
      <c r="AB939" s="9" t="s">
        <v>167</v>
      </c>
      <c r="AE939" s="9" t="s">
        <v>165</v>
      </c>
      <c r="AI939" s="9" t="s">
        <v>167</v>
      </c>
      <c r="AJ939" s="9" t="s">
        <v>167</v>
      </c>
      <c r="AK939" s="9" t="s">
        <v>165</v>
      </c>
      <c r="AM939" s="9" t="s">
        <v>165</v>
      </c>
      <c r="AN939" s="9" t="s">
        <v>163</v>
      </c>
      <c r="AP939" s="9" t="s">
        <v>163</v>
      </c>
      <c r="AQ939" s="9" t="s">
        <v>163</v>
      </c>
      <c r="AR939" s="9" t="s">
        <v>163</v>
      </c>
    </row>
    <row r="940" spans="1:44" x14ac:dyDescent="0.2">
      <c r="A940" s="9">
        <v>418585</v>
      </c>
      <c r="B940" s="9" t="s">
        <v>2276</v>
      </c>
      <c r="Q940" s="9" t="s">
        <v>167</v>
      </c>
      <c r="S940" s="9" t="s">
        <v>167</v>
      </c>
      <c r="AD940" s="9" t="s">
        <v>165</v>
      </c>
      <c r="AE940" s="9" t="s">
        <v>167</v>
      </c>
      <c r="AI940" s="9" t="s">
        <v>167</v>
      </c>
      <c r="AJ940" s="9" t="s">
        <v>163</v>
      </c>
      <c r="AK940" s="9" t="s">
        <v>163</v>
      </c>
      <c r="AL940" s="9" t="s">
        <v>163</v>
      </c>
      <c r="AM940" s="9" t="s">
        <v>165</v>
      </c>
      <c r="AN940" s="9" t="s">
        <v>163</v>
      </c>
      <c r="AO940" s="9" t="s">
        <v>163</v>
      </c>
      <c r="AP940" s="9" t="s">
        <v>163</v>
      </c>
      <c r="AQ940" s="9" t="s">
        <v>163</v>
      </c>
      <c r="AR940" s="9" t="s">
        <v>163</v>
      </c>
    </row>
    <row r="941" spans="1:44" x14ac:dyDescent="0.2">
      <c r="A941" s="9">
        <v>418619</v>
      </c>
      <c r="B941" s="9" t="s">
        <v>2276</v>
      </c>
      <c r="AB941" s="9" t="s">
        <v>167</v>
      </c>
      <c r="AH941" s="9" t="s">
        <v>167</v>
      </c>
      <c r="AI941" s="9" t="s">
        <v>165</v>
      </c>
      <c r="AJ941" s="9" t="s">
        <v>167</v>
      </c>
      <c r="AK941" s="9" t="s">
        <v>165</v>
      </c>
      <c r="AL941" s="9" t="s">
        <v>163</v>
      </c>
      <c r="AM941" s="9" t="s">
        <v>167</v>
      </c>
      <c r="AN941" s="9" t="s">
        <v>165</v>
      </c>
      <c r="AP941" s="9" t="s">
        <v>165</v>
      </c>
      <c r="AQ941" s="9" t="s">
        <v>165</v>
      </c>
      <c r="AR941" s="9" t="s">
        <v>165</v>
      </c>
    </row>
    <row r="942" spans="1:44" x14ac:dyDescent="0.2">
      <c r="A942" s="9">
        <v>418640</v>
      </c>
      <c r="B942" s="9" t="s">
        <v>2276</v>
      </c>
      <c r="AA942" s="9" t="s">
        <v>165</v>
      </c>
      <c r="AB942" s="9" t="s">
        <v>167</v>
      </c>
      <c r="AF942" s="9" t="s">
        <v>167</v>
      </c>
      <c r="AI942" s="9" t="s">
        <v>167</v>
      </c>
      <c r="AJ942" s="9" t="s">
        <v>167</v>
      </c>
      <c r="AK942" s="9" t="s">
        <v>167</v>
      </c>
      <c r="AM942" s="9" t="s">
        <v>163</v>
      </c>
      <c r="AP942" s="9" t="s">
        <v>163</v>
      </c>
      <c r="AQ942" s="9" t="s">
        <v>167</v>
      </c>
      <c r="AR942" s="9" t="s">
        <v>167</v>
      </c>
    </row>
    <row r="943" spans="1:44" x14ac:dyDescent="0.2">
      <c r="A943" s="9">
        <v>418673</v>
      </c>
      <c r="B943" s="9" t="s">
        <v>2276</v>
      </c>
      <c r="L943" s="9" t="s">
        <v>167</v>
      </c>
      <c r="Q943" s="9" t="s">
        <v>167</v>
      </c>
      <c r="R943" s="9" t="s">
        <v>167</v>
      </c>
      <c r="AH943" s="9" t="s">
        <v>167</v>
      </c>
      <c r="AI943" s="9" t="s">
        <v>167</v>
      </c>
      <c r="AJ943" s="9" t="s">
        <v>167</v>
      </c>
      <c r="AK943" s="9" t="s">
        <v>167</v>
      </c>
      <c r="AL943" s="9" t="s">
        <v>167</v>
      </c>
      <c r="AN943" s="9" t="s">
        <v>167</v>
      </c>
      <c r="AP943" s="9" t="s">
        <v>167</v>
      </c>
      <c r="AR943" s="9" t="s">
        <v>167</v>
      </c>
    </row>
    <row r="944" spans="1:44" x14ac:dyDescent="0.2">
      <c r="A944" s="9">
        <v>418699</v>
      </c>
      <c r="B944" s="9" t="s">
        <v>2276</v>
      </c>
      <c r="AK944" s="9" t="s">
        <v>167</v>
      </c>
    </row>
    <row r="945" spans="1:44" x14ac:dyDescent="0.2">
      <c r="A945" s="9">
        <v>418700</v>
      </c>
      <c r="B945" s="9" t="s">
        <v>2276</v>
      </c>
      <c r="AA945" s="9" t="s">
        <v>167</v>
      </c>
      <c r="AF945" s="9" t="s">
        <v>163</v>
      </c>
      <c r="AI945" s="9" t="s">
        <v>163</v>
      </c>
      <c r="AJ945" s="9" t="s">
        <v>163</v>
      </c>
      <c r="AK945" s="9" t="s">
        <v>163</v>
      </c>
      <c r="AL945" s="9" t="s">
        <v>165</v>
      </c>
      <c r="AM945" s="9" t="s">
        <v>163</v>
      </c>
      <c r="AN945" s="9" t="s">
        <v>163</v>
      </c>
      <c r="AO945" s="9" t="s">
        <v>163</v>
      </c>
      <c r="AP945" s="9" t="s">
        <v>163</v>
      </c>
      <c r="AQ945" s="9" t="s">
        <v>163</v>
      </c>
      <c r="AR945" s="9" t="s">
        <v>163</v>
      </c>
    </row>
    <row r="946" spans="1:44" x14ac:dyDescent="0.2">
      <c r="A946" s="9">
        <v>418714</v>
      </c>
      <c r="B946" s="9" t="s">
        <v>2276</v>
      </c>
      <c r="AI946" s="9" t="s">
        <v>167</v>
      </c>
      <c r="AL946" s="9" t="s">
        <v>167</v>
      </c>
      <c r="AP946" s="9" t="s">
        <v>167</v>
      </c>
      <c r="AQ946" s="9" t="s">
        <v>167</v>
      </c>
    </row>
    <row r="947" spans="1:44" x14ac:dyDescent="0.2">
      <c r="A947" s="9">
        <v>418723</v>
      </c>
      <c r="B947" s="9" t="s">
        <v>2276</v>
      </c>
      <c r="Q947" s="9" t="s">
        <v>167</v>
      </c>
      <c r="AA947" s="9" t="s">
        <v>167</v>
      </c>
      <c r="AB947" s="9" t="s">
        <v>167</v>
      </c>
      <c r="AF947" s="9" t="s">
        <v>167</v>
      </c>
      <c r="AJ947" s="9" t="s">
        <v>167</v>
      </c>
      <c r="AK947" s="9" t="s">
        <v>167</v>
      </c>
      <c r="AL947" s="9" t="s">
        <v>167</v>
      </c>
      <c r="AM947" s="9" t="s">
        <v>163</v>
      </c>
      <c r="AN947" s="9" t="s">
        <v>163</v>
      </c>
      <c r="AO947" s="9" t="s">
        <v>163</v>
      </c>
      <c r="AP947" s="9" t="s">
        <v>163</v>
      </c>
      <c r="AQ947" s="9" t="s">
        <v>163</v>
      </c>
      <c r="AR947" s="9" t="s">
        <v>163</v>
      </c>
    </row>
    <row r="948" spans="1:44" x14ac:dyDescent="0.2">
      <c r="A948" s="9">
        <v>418728</v>
      </c>
      <c r="B948" s="9" t="s">
        <v>2276</v>
      </c>
      <c r="R948" s="9" t="s">
        <v>167</v>
      </c>
      <c r="AD948" s="9" t="s">
        <v>167</v>
      </c>
      <c r="AK948" s="9" t="s">
        <v>167</v>
      </c>
      <c r="AM948" s="9" t="s">
        <v>167</v>
      </c>
      <c r="AR948" s="9" t="s">
        <v>167</v>
      </c>
    </row>
    <row r="949" spans="1:44" x14ac:dyDescent="0.2">
      <c r="A949" s="9">
        <v>418804</v>
      </c>
      <c r="B949" s="9" t="s">
        <v>2276</v>
      </c>
      <c r="L949" s="9" t="s">
        <v>165</v>
      </c>
      <c r="AB949" s="9" t="s">
        <v>167</v>
      </c>
      <c r="AI949" s="9" t="s">
        <v>165</v>
      </c>
      <c r="AJ949" s="9" t="s">
        <v>167</v>
      </c>
      <c r="AM949" s="9" t="s">
        <v>163</v>
      </c>
      <c r="AN949" s="9" t="s">
        <v>165</v>
      </c>
      <c r="AO949" s="9" t="s">
        <v>163</v>
      </c>
      <c r="AP949" s="9" t="s">
        <v>165</v>
      </c>
      <c r="AQ949" s="9" t="s">
        <v>165</v>
      </c>
    </row>
    <row r="950" spans="1:44" x14ac:dyDescent="0.2">
      <c r="A950" s="9">
        <v>418816</v>
      </c>
      <c r="B950" s="9" t="s">
        <v>2276</v>
      </c>
      <c r="K950" s="9" t="s">
        <v>165</v>
      </c>
      <c r="AF950" s="9" t="s">
        <v>167</v>
      </c>
      <c r="AI950" s="9" t="s">
        <v>165</v>
      </c>
      <c r="AJ950" s="9" t="s">
        <v>165</v>
      </c>
      <c r="AK950" s="9" t="s">
        <v>165</v>
      </c>
      <c r="AL950" s="9" t="s">
        <v>165</v>
      </c>
      <c r="AM950" s="9" t="s">
        <v>165</v>
      </c>
      <c r="AN950" s="9" t="s">
        <v>163</v>
      </c>
      <c r="AO950" s="9" t="s">
        <v>163</v>
      </c>
      <c r="AP950" s="9" t="s">
        <v>163</v>
      </c>
      <c r="AQ950" s="9" t="s">
        <v>163</v>
      </c>
      <c r="AR950" s="9" t="s">
        <v>163</v>
      </c>
    </row>
    <row r="951" spans="1:44" x14ac:dyDescent="0.2">
      <c r="A951" s="9">
        <v>418821</v>
      </c>
      <c r="B951" s="9" t="s">
        <v>2276</v>
      </c>
      <c r="Q951" s="9" t="s">
        <v>167</v>
      </c>
      <c r="AI951" s="9" t="s">
        <v>163</v>
      </c>
      <c r="AJ951" s="9" t="s">
        <v>163</v>
      </c>
      <c r="AM951" s="9" t="s">
        <v>167</v>
      </c>
      <c r="AR951" s="9" t="s">
        <v>165</v>
      </c>
    </row>
    <row r="952" spans="1:44" x14ac:dyDescent="0.2">
      <c r="A952" s="9">
        <v>418838</v>
      </c>
      <c r="B952" s="9" t="s">
        <v>2276</v>
      </c>
      <c r="AF952" s="9" t="s">
        <v>167</v>
      </c>
      <c r="AI952" s="9" t="s">
        <v>165</v>
      </c>
      <c r="AJ952" s="9" t="s">
        <v>165</v>
      </c>
      <c r="AL952" s="9" t="s">
        <v>165</v>
      </c>
      <c r="AM952" s="9" t="s">
        <v>165</v>
      </c>
      <c r="AN952" s="9" t="s">
        <v>163</v>
      </c>
      <c r="AO952" s="9" t="s">
        <v>163</v>
      </c>
      <c r="AP952" s="9" t="s">
        <v>163</v>
      </c>
      <c r="AQ952" s="9" t="s">
        <v>163</v>
      </c>
      <c r="AR952" s="9" t="s">
        <v>163</v>
      </c>
    </row>
    <row r="953" spans="1:44" x14ac:dyDescent="0.2">
      <c r="A953" s="9">
        <v>418847</v>
      </c>
      <c r="B953" s="9" t="s">
        <v>2276</v>
      </c>
      <c r="K953" s="9" t="s">
        <v>165</v>
      </c>
      <c r="AE953" s="9" t="s">
        <v>163</v>
      </c>
      <c r="AF953" s="9" t="s">
        <v>165</v>
      </c>
      <c r="AH953" s="9" t="s">
        <v>165</v>
      </c>
      <c r="AJ953" s="9" t="s">
        <v>167</v>
      </c>
      <c r="AK953" s="9" t="s">
        <v>167</v>
      </c>
      <c r="AL953" s="9" t="s">
        <v>167</v>
      </c>
      <c r="AM953" s="9" t="s">
        <v>167</v>
      </c>
      <c r="AN953" s="9" t="s">
        <v>165</v>
      </c>
      <c r="AO953" s="9" t="s">
        <v>163</v>
      </c>
      <c r="AP953" s="9" t="s">
        <v>165</v>
      </c>
      <c r="AQ953" s="9" t="s">
        <v>165</v>
      </c>
      <c r="AR953" s="9" t="s">
        <v>163</v>
      </c>
    </row>
    <row r="954" spans="1:44" x14ac:dyDescent="0.2">
      <c r="A954" s="9">
        <v>418849</v>
      </c>
      <c r="B954" s="9" t="s">
        <v>2276</v>
      </c>
      <c r="O954" s="9" t="s">
        <v>167</v>
      </c>
      <c r="AK954" s="9" t="s">
        <v>167</v>
      </c>
      <c r="AO954" s="9" t="s">
        <v>167</v>
      </c>
    </row>
    <row r="955" spans="1:44" x14ac:dyDescent="0.2">
      <c r="A955" s="9">
        <v>418865</v>
      </c>
      <c r="B955" s="9" t="s">
        <v>2276</v>
      </c>
      <c r="AF955" s="9" t="s">
        <v>167</v>
      </c>
      <c r="AH955" s="9" t="s">
        <v>167</v>
      </c>
      <c r="AK955" s="9" t="s">
        <v>167</v>
      </c>
      <c r="AM955" s="9" t="s">
        <v>167</v>
      </c>
      <c r="AR955" s="9" t="s">
        <v>167</v>
      </c>
    </row>
    <row r="956" spans="1:44" x14ac:dyDescent="0.2">
      <c r="A956" s="9">
        <v>418867</v>
      </c>
      <c r="B956" s="9" t="s">
        <v>2276</v>
      </c>
      <c r="K956" s="9" t="s">
        <v>167</v>
      </c>
      <c r="X956" s="9" t="s">
        <v>167</v>
      </c>
      <c r="AB956" s="9" t="s">
        <v>167</v>
      </c>
      <c r="AF956" s="9" t="s">
        <v>167</v>
      </c>
      <c r="AI956" s="9" t="s">
        <v>165</v>
      </c>
      <c r="AJ956" s="9" t="s">
        <v>165</v>
      </c>
      <c r="AK956" s="9" t="s">
        <v>165</v>
      </c>
      <c r="AL956" s="9" t="s">
        <v>165</v>
      </c>
      <c r="AM956" s="9" t="s">
        <v>163</v>
      </c>
      <c r="AN956" s="9" t="s">
        <v>163</v>
      </c>
      <c r="AO956" s="9" t="s">
        <v>163</v>
      </c>
      <c r="AP956" s="9" t="s">
        <v>163</v>
      </c>
      <c r="AQ956" s="9" t="s">
        <v>163</v>
      </c>
      <c r="AR956" s="9" t="s">
        <v>163</v>
      </c>
    </row>
    <row r="957" spans="1:44" x14ac:dyDescent="0.2">
      <c r="A957" s="9">
        <v>418909</v>
      </c>
      <c r="B957" s="9" t="s">
        <v>2276</v>
      </c>
      <c r="AK957" s="9" t="s">
        <v>165</v>
      </c>
      <c r="AO957" s="9" t="s">
        <v>163</v>
      </c>
      <c r="AQ957" s="9" t="s">
        <v>163</v>
      </c>
      <c r="AR957" s="9" t="s">
        <v>165</v>
      </c>
    </row>
    <row r="958" spans="1:44" x14ac:dyDescent="0.2">
      <c r="A958" s="9">
        <v>418912</v>
      </c>
      <c r="B958" s="9" t="s">
        <v>2276</v>
      </c>
      <c r="AB958" s="9" t="s">
        <v>167</v>
      </c>
      <c r="AQ958" s="9" t="s">
        <v>167</v>
      </c>
    </row>
    <row r="959" spans="1:44" x14ac:dyDescent="0.2">
      <c r="A959" s="9">
        <v>418932</v>
      </c>
      <c r="B959" s="9" t="s">
        <v>2276</v>
      </c>
      <c r="AI959" s="9" t="s">
        <v>167</v>
      </c>
      <c r="AK959" s="9" t="s">
        <v>165</v>
      </c>
      <c r="AQ959" s="9" t="s">
        <v>165</v>
      </c>
    </row>
    <row r="960" spans="1:44" x14ac:dyDescent="0.2">
      <c r="A960" s="9">
        <v>418941</v>
      </c>
      <c r="B960" s="9" t="s">
        <v>2276</v>
      </c>
      <c r="AJ960" s="9" t="s">
        <v>167</v>
      </c>
      <c r="AK960" s="9" t="s">
        <v>167</v>
      </c>
      <c r="AP960" s="9" t="s">
        <v>167</v>
      </c>
    </row>
    <row r="961" spans="1:44" x14ac:dyDescent="0.2">
      <c r="A961" s="9">
        <v>418964</v>
      </c>
      <c r="B961" s="9" t="s">
        <v>2276</v>
      </c>
      <c r="Q961" s="9" t="s">
        <v>167</v>
      </c>
      <c r="R961" s="9" t="s">
        <v>163</v>
      </c>
      <c r="W961" s="9" t="s">
        <v>167</v>
      </c>
      <c r="AE961" s="9" t="s">
        <v>163</v>
      </c>
      <c r="AI961" s="9" t="s">
        <v>165</v>
      </c>
      <c r="AJ961" s="9" t="s">
        <v>165</v>
      </c>
      <c r="AK961" s="9" t="s">
        <v>163</v>
      </c>
      <c r="AL961" s="9" t="s">
        <v>163</v>
      </c>
      <c r="AM961" s="9" t="s">
        <v>165</v>
      </c>
      <c r="AN961" s="9" t="s">
        <v>163</v>
      </c>
      <c r="AO961" s="9" t="s">
        <v>163</v>
      </c>
      <c r="AP961" s="9" t="s">
        <v>163</v>
      </c>
      <c r="AQ961" s="9" t="s">
        <v>163</v>
      </c>
      <c r="AR961" s="9" t="s">
        <v>163</v>
      </c>
    </row>
    <row r="962" spans="1:44" x14ac:dyDescent="0.2">
      <c r="A962" s="9">
        <v>418975</v>
      </c>
      <c r="B962" s="9" t="s">
        <v>2276</v>
      </c>
      <c r="AB962" s="9" t="s">
        <v>167</v>
      </c>
      <c r="AE962" s="9" t="s">
        <v>167</v>
      </c>
      <c r="AH962" s="9" t="s">
        <v>167</v>
      </c>
      <c r="AI962" s="9" t="s">
        <v>165</v>
      </c>
      <c r="AJ962" s="9" t="s">
        <v>165</v>
      </c>
      <c r="AK962" s="9" t="s">
        <v>165</v>
      </c>
      <c r="AL962" s="9" t="s">
        <v>165</v>
      </c>
      <c r="AM962" s="9" t="s">
        <v>165</v>
      </c>
      <c r="AN962" s="9" t="s">
        <v>163</v>
      </c>
      <c r="AO962" s="9" t="s">
        <v>163</v>
      </c>
      <c r="AP962" s="9" t="s">
        <v>163</v>
      </c>
      <c r="AQ962" s="9" t="s">
        <v>163</v>
      </c>
      <c r="AR962" s="9" t="s">
        <v>163</v>
      </c>
    </row>
    <row r="963" spans="1:44" x14ac:dyDescent="0.2">
      <c r="A963" s="9">
        <v>418992</v>
      </c>
      <c r="B963" s="9" t="s">
        <v>2276</v>
      </c>
      <c r="AJ963" s="9" t="s">
        <v>167</v>
      </c>
    </row>
    <row r="964" spans="1:44" x14ac:dyDescent="0.2">
      <c r="A964" s="9">
        <v>418996</v>
      </c>
      <c r="B964" s="9" t="s">
        <v>2276</v>
      </c>
      <c r="AG964" s="9" t="s">
        <v>163</v>
      </c>
      <c r="AI964" s="9" t="s">
        <v>163</v>
      </c>
      <c r="AQ964" s="9" t="s">
        <v>163</v>
      </c>
    </row>
    <row r="965" spans="1:44" x14ac:dyDescent="0.2">
      <c r="A965" s="9">
        <v>419004</v>
      </c>
      <c r="B965" s="9" t="s">
        <v>2276</v>
      </c>
      <c r="W965" s="9" t="s">
        <v>163</v>
      </c>
      <c r="AF965" s="9" t="s">
        <v>163</v>
      </c>
      <c r="AI965" s="9" t="s">
        <v>165</v>
      </c>
      <c r="AJ965" s="9" t="s">
        <v>165</v>
      </c>
      <c r="AK965" s="9" t="s">
        <v>165</v>
      </c>
      <c r="AM965" s="9" t="s">
        <v>163</v>
      </c>
    </row>
    <row r="966" spans="1:44" x14ac:dyDescent="0.2">
      <c r="A966" s="9">
        <v>419025</v>
      </c>
      <c r="B966" s="9" t="s">
        <v>2276</v>
      </c>
      <c r="Q966" s="9" t="s">
        <v>165</v>
      </c>
      <c r="AA966" s="9" t="s">
        <v>167</v>
      </c>
      <c r="AF966" s="9" t="s">
        <v>167</v>
      </c>
      <c r="AH966" s="9" t="s">
        <v>167</v>
      </c>
      <c r="AI966" s="9" t="s">
        <v>165</v>
      </c>
      <c r="AJ966" s="9" t="s">
        <v>167</v>
      </c>
      <c r="AK966" s="9" t="s">
        <v>163</v>
      </c>
      <c r="AL966" s="9" t="s">
        <v>167</v>
      </c>
      <c r="AM966" s="9" t="s">
        <v>165</v>
      </c>
      <c r="AN966" s="9" t="s">
        <v>163</v>
      </c>
      <c r="AO966" s="9" t="s">
        <v>163</v>
      </c>
      <c r="AP966" s="9" t="s">
        <v>165</v>
      </c>
      <c r="AQ966" s="9" t="s">
        <v>163</v>
      </c>
    </row>
    <row r="967" spans="1:44" x14ac:dyDescent="0.2">
      <c r="A967" s="9">
        <v>419031</v>
      </c>
      <c r="B967" s="9" t="s">
        <v>2276</v>
      </c>
      <c r="L967" s="9" t="s">
        <v>167</v>
      </c>
      <c r="R967" s="9" t="s">
        <v>163</v>
      </c>
      <c r="AI967" s="9" t="s">
        <v>167</v>
      </c>
      <c r="AJ967" s="9" t="s">
        <v>167</v>
      </c>
      <c r="AK967" s="9" t="s">
        <v>163</v>
      </c>
      <c r="AQ967" s="9" t="s">
        <v>167</v>
      </c>
      <c r="AR967" s="9" t="s">
        <v>163</v>
      </c>
    </row>
    <row r="968" spans="1:44" x14ac:dyDescent="0.2">
      <c r="A968" s="9">
        <v>419057</v>
      </c>
      <c r="B968" s="9" t="s">
        <v>2276</v>
      </c>
      <c r="Q968" s="9" t="s">
        <v>167</v>
      </c>
      <c r="AI968" s="9" t="s">
        <v>163</v>
      </c>
      <c r="AK968" s="9" t="s">
        <v>163</v>
      </c>
      <c r="AM968" s="9" t="s">
        <v>163</v>
      </c>
      <c r="AN968" s="9" t="s">
        <v>163</v>
      </c>
      <c r="AO968" s="9" t="s">
        <v>163</v>
      </c>
      <c r="AQ968" s="9" t="s">
        <v>165</v>
      </c>
      <c r="AR968" s="9" t="s">
        <v>163</v>
      </c>
    </row>
    <row r="969" spans="1:44" x14ac:dyDescent="0.2">
      <c r="A969" s="9">
        <v>419066</v>
      </c>
      <c r="B969" s="9" t="s">
        <v>2276</v>
      </c>
      <c r="Q969" s="9" t="s">
        <v>167</v>
      </c>
      <c r="AJ969" s="9" t="s">
        <v>167</v>
      </c>
    </row>
    <row r="970" spans="1:44" x14ac:dyDescent="0.2">
      <c r="A970" s="9">
        <v>419087</v>
      </c>
      <c r="B970" s="9" t="s">
        <v>2276</v>
      </c>
      <c r="R970" s="9" t="s">
        <v>163</v>
      </c>
      <c r="S970" s="9" t="s">
        <v>167</v>
      </c>
      <c r="AE970" s="9" t="s">
        <v>163</v>
      </c>
      <c r="AF970" s="9" t="s">
        <v>167</v>
      </c>
      <c r="AI970" s="9" t="s">
        <v>163</v>
      </c>
      <c r="AJ970" s="9" t="s">
        <v>163</v>
      </c>
      <c r="AK970" s="9" t="s">
        <v>163</v>
      </c>
      <c r="AL970" s="9" t="s">
        <v>165</v>
      </c>
      <c r="AM970" s="9" t="s">
        <v>167</v>
      </c>
      <c r="AN970" s="9" t="s">
        <v>165</v>
      </c>
      <c r="AO970" s="9" t="s">
        <v>163</v>
      </c>
      <c r="AP970" s="9" t="s">
        <v>163</v>
      </c>
      <c r="AQ970" s="9" t="s">
        <v>163</v>
      </c>
      <c r="AR970" s="9" t="s">
        <v>163</v>
      </c>
    </row>
    <row r="971" spans="1:44" x14ac:dyDescent="0.2">
      <c r="A971" s="9">
        <v>419100</v>
      </c>
      <c r="B971" s="9" t="s">
        <v>2276</v>
      </c>
      <c r="K971" s="9" t="s">
        <v>167</v>
      </c>
      <c r="AA971" s="9" t="s">
        <v>165</v>
      </c>
      <c r="AD971" s="9" t="s">
        <v>165</v>
      </c>
      <c r="AJ971" s="9" t="s">
        <v>165</v>
      </c>
      <c r="AK971" s="9" t="s">
        <v>165</v>
      </c>
      <c r="AL971" s="9" t="s">
        <v>165</v>
      </c>
      <c r="AM971" s="9" t="s">
        <v>165</v>
      </c>
      <c r="AN971" s="9" t="s">
        <v>163</v>
      </c>
      <c r="AO971" s="9" t="s">
        <v>163</v>
      </c>
      <c r="AP971" s="9" t="s">
        <v>163</v>
      </c>
      <c r="AQ971" s="9" t="s">
        <v>163</v>
      </c>
      <c r="AR971" s="9" t="s">
        <v>163</v>
      </c>
    </row>
    <row r="972" spans="1:44" x14ac:dyDescent="0.2">
      <c r="A972" s="9">
        <v>419128</v>
      </c>
      <c r="B972" s="9" t="s">
        <v>2276</v>
      </c>
      <c r="AH972" s="9" t="s">
        <v>167</v>
      </c>
      <c r="AI972" s="9" t="s">
        <v>167</v>
      </c>
      <c r="AJ972" s="9" t="s">
        <v>165</v>
      </c>
      <c r="AO972" s="9" t="s">
        <v>165</v>
      </c>
      <c r="AQ972" s="9" t="s">
        <v>165</v>
      </c>
      <c r="AR972" s="9" t="s">
        <v>165</v>
      </c>
    </row>
    <row r="973" spans="1:44" x14ac:dyDescent="0.2">
      <c r="A973" s="9">
        <v>419131</v>
      </c>
      <c r="B973" s="9" t="s">
        <v>2276</v>
      </c>
      <c r="N973" s="9" t="s">
        <v>167</v>
      </c>
      <c r="R973" s="9" t="s">
        <v>165</v>
      </c>
      <c r="AF973" s="9" t="s">
        <v>165</v>
      </c>
      <c r="AI973" s="9" t="s">
        <v>163</v>
      </c>
      <c r="AJ973" s="9" t="s">
        <v>163</v>
      </c>
      <c r="AK973" s="9" t="s">
        <v>163</v>
      </c>
      <c r="AL973" s="9" t="s">
        <v>163</v>
      </c>
      <c r="AM973" s="9" t="s">
        <v>163</v>
      </c>
      <c r="AN973" s="9" t="s">
        <v>163</v>
      </c>
      <c r="AO973" s="9" t="s">
        <v>163</v>
      </c>
      <c r="AP973" s="9" t="s">
        <v>163</v>
      </c>
      <c r="AQ973" s="9" t="s">
        <v>163</v>
      </c>
      <c r="AR973" s="9" t="s">
        <v>163</v>
      </c>
    </row>
    <row r="974" spans="1:44" x14ac:dyDescent="0.2">
      <c r="A974" s="9">
        <v>419139</v>
      </c>
      <c r="B974" s="9" t="s">
        <v>2276</v>
      </c>
      <c r="Z974" s="9" t="s">
        <v>165</v>
      </c>
      <c r="AB974" s="9" t="s">
        <v>163</v>
      </c>
      <c r="AC974" s="9" t="s">
        <v>163</v>
      </c>
      <c r="AE974" s="9" t="s">
        <v>163</v>
      </c>
      <c r="AI974" s="9" t="s">
        <v>167</v>
      </c>
      <c r="AK974" s="9" t="s">
        <v>163</v>
      </c>
      <c r="AM974" s="9" t="s">
        <v>165</v>
      </c>
      <c r="AO974" s="9" t="s">
        <v>163</v>
      </c>
      <c r="AQ974" s="9" t="s">
        <v>163</v>
      </c>
      <c r="AR974" s="9" t="s">
        <v>163</v>
      </c>
    </row>
    <row r="975" spans="1:44" x14ac:dyDescent="0.2">
      <c r="A975" s="9">
        <v>419140</v>
      </c>
      <c r="B975" s="9" t="s">
        <v>2276</v>
      </c>
      <c r="P975" s="9" t="s">
        <v>167</v>
      </c>
      <c r="AJ975" s="9" t="s">
        <v>167</v>
      </c>
      <c r="AP975" s="9" t="s">
        <v>167</v>
      </c>
      <c r="AQ975" s="9" t="s">
        <v>167</v>
      </c>
    </row>
    <row r="976" spans="1:44" x14ac:dyDescent="0.2">
      <c r="A976" s="9">
        <v>419144</v>
      </c>
      <c r="B976" s="9" t="s">
        <v>2276</v>
      </c>
      <c r="AO976" s="9" t="s">
        <v>167</v>
      </c>
    </row>
    <row r="977" spans="1:44" x14ac:dyDescent="0.2">
      <c r="A977" s="9">
        <v>419151</v>
      </c>
      <c r="B977" s="9" t="s">
        <v>2276</v>
      </c>
      <c r="Y977" s="9" t="s">
        <v>167</v>
      </c>
      <c r="AI977" s="9" t="s">
        <v>167</v>
      </c>
      <c r="AJ977" s="9" t="s">
        <v>167</v>
      </c>
      <c r="AL977" s="9" t="s">
        <v>167</v>
      </c>
      <c r="AP977" s="9" t="s">
        <v>167</v>
      </c>
      <c r="AQ977" s="9" t="s">
        <v>167</v>
      </c>
    </row>
    <row r="978" spans="1:44" x14ac:dyDescent="0.2">
      <c r="A978" s="9">
        <v>419191</v>
      </c>
      <c r="B978" s="9" t="s">
        <v>2276</v>
      </c>
      <c r="AG978" s="9" t="s">
        <v>167</v>
      </c>
      <c r="AI978" s="9" t="s">
        <v>163</v>
      </c>
      <c r="AK978" s="9" t="s">
        <v>165</v>
      </c>
      <c r="AL978" s="9" t="s">
        <v>163</v>
      </c>
      <c r="AM978" s="9" t="s">
        <v>165</v>
      </c>
      <c r="AN978" s="9" t="s">
        <v>163</v>
      </c>
      <c r="AO978" s="9" t="s">
        <v>163</v>
      </c>
      <c r="AP978" s="9" t="s">
        <v>163</v>
      </c>
      <c r="AQ978" s="9" t="s">
        <v>163</v>
      </c>
      <c r="AR978" s="9" t="s">
        <v>163</v>
      </c>
    </row>
    <row r="979" spans="1:44" x14ac:dyDescent="0.2">
      <c r="A979" s="9">
        <v>419192</v>
      </c>
      <c r="B979" s="9" t="s">
        <v>2276</v>
      </c>
      <c r="AM979" s="9" t="s">
        <v>167</v>
      </c>
    </row>
    <row r="980" spans="1:44" x14ac:dyDescent="0.2">
      <c r="A980" s="9">
        <v>419193</v>
      </c>
      <c r="B980" s="9" t="s">
        <v>2276</v>
      </c>
      <c r="S980" s="9" t="s">
        <v>167</v>
      </c>
      <c r="AG980" s="9" t="s">
        <v>167</v>
      </c>
      <c r="AJ980" s="9" t="s">
        <v>165</v>
      </c>
      <c r="AK980" s="9" t="s">
        <v>167</v>
      </c>
      <c r="AM980" s="9" t="s">
        <v>165</v>
      </c>
      <c r="AO980" s="9" t="s">
        <v>163</v>
      </c>
      <c r="AQ980" s="9" t="s">
        <v>165</v>
      </c>
      <c r="AR980" s="9" t="s">
        <v>165</v>
      </c>
    </row>
    <row r="981" spans="1:44" x14ac:dyDescent="0.2">
      <c r="A981" s="9">
        <v>419200</v>
      </c>
      <c r="B981" s="9" t="s">
        <v>2276</v>
      </c>
      <c r="E981" s="9" t="s">
        <v>167</v>
      </c>
      <c r="Q981" s="9" t="s">
        <v>165</v>
      </c>
      <c r="AI981" s="9" t="s">
        <v>163</v>
      </c>
      <c r="AJ981" s="9" t="s">
        <v>165</v>
      </c>
      <c r="AK981" s="9" t="s">
        <v>163</v>
      </c>
      <c r="AL981" s="9" t="s">
        <v>163</v>
      </c>
      <c r="AM981" s="9" t="s">
        <v>163</v>
      </c>
      <c r="AN981" s="9" t="s">
        <v>163</v>
      </c>
      <c r="AO981" s="9" t="s">
        <v>163</v>
      </c>
      <c r="AP981" s="9" t="s">
        <v>163</v>
      </c>
      <c r="AQ981" s="9" t="s">
        <v>163</v>
      </c>
      <c r="AR981" s="9" t="s">
        <v>163</v>
      </c>
    </row>
    <row r="982" spans="1:44" x14ac:dyDescent="0.2">
      <c r="A982" s="9">
        <v>419202</v>
      </c>
      <c r="B982" s="9" t="s">
        <v>2276</v>
      </c>
      <c r="W982" s="9" t="s">
        <v>167</v>
      </c>
      <c r="AA982" s="9" t="s">
        <v>167</v>
      </c>
      <c r="AF982" s="9" t="s">
        <v>167</v>
      </c>
      <c r="AI982" s="9" t="s">
        <v>165</v>
      </c>
      <c r="AK982" s="9" t="s">
        <v>163</v>
      </c>
      <c r="AL982" s="9" t="s">
        <v>165</v>
      </c>
      <c r="AN982" s="9" t="s">
        <v>163</v>
      </c>
      <c r="AO982" s="9" t="s">
        <v>163</v>
      </c>
      <c r="AP982" s="9" t="s">
        <v>163</v>
      </c>
      <c r="AQ982" s="9" t="s">
        <v>163</v>
      </c>
      <c r="AR982" s="9" t="s">
        <v>163</v>
      </c>
    </row>
    <row r="983" spans="1:44" x14ac:dyDescent="0.2">
      <c r="A983" s="9">
        <v>419221</v>
      </c>
      <c r="B983" s="9" t="s">
        <v>2276</v>
      </c>
      <c r="Q983" s="9" t="s">
        <v>167</v>
      </c>
      <c r="AF983" s="9" t="s">
        <v>167</v>
      </c>
      <c r="AI983" s="9" t="s">
        <v>165</v>
      </c>
      <c r="AJ983" s="9" t="s">
        <v>167</v>
      </c>
      <c r="AK983" s="9" t="s">
        <v>165</v>
      </c>
      <c r="AL983" s="9" t="s">
        <v>165</v>
      </c>
      <c r="AM983" s="9" t="s">
        <v>165</v>
      </c>
      <c r="AP983" s="9" t="s">
        <v>165</v>
      </c>
      <c r="AR983" s="9" t="s">
        <v>165</v>
      </c>
    </row>
    <row r="984" spans="1:44" x14ac:dyDescent="0.2">
      <c r="A984" s="9">
        <v>419236</v>
      </c>
      <c r="B984" s="9" t="s">
        <v>2276</v>
      </c>
      <c r="AG984" s="9" t="s">
        <v>167</v>
      </c>
      <c r="AI984" s="9" t="s">
        <v>167</v>
      </c>
      <c r="AJ984" s="9" t="s">
        <v>167</v>
      </c>
      <c r="AK984" s="9" t="s">
        <v>167</v>
      </c>
      <c r="AL984" s="9" t="s">
        <v>167</v>
      </c>
      <c r="AN984" s="9" t="s">
        <v>165</v>
      </c>
      <c r="AO984" s="9" t="s">
        <v>165</v>
      </c>
      <c r="AQ984" s="9" t="s">
        <v>167</v>
      </c>
      <c r="AR984" s="9" t="s">
        <v>163</v>
      </c>
    </row>
    <row r="985" spans="1:44" x14ac:dyDescent="0.2">
      <c r="A985" s="9">
        <v>419242</v>
      </c>
      <c r="B985" s="9" t="s">
        <v>2276</v>
      </c>
      <c r="AC985" s="9" t="s">
        <v>167</v>
      </c>
      <c r="AF985" s="9" t="s">
        <v>165</v>
      </c>
      <c r="AJ985" s="9" t="s">
        <v>165</v>
      </c>
      <c r="AN985" s="9" t="s">
        <v>165</v>
      </c>
      <c r="AO985" s="9" t="s">
        <v>163</v>
      </c>
      <c r="AP985" s="9" t="s">
        <v>163</v>
      </c>
      <c r="AQ985" s="9" t="s">
        <v>163</v>
      </c>
      <c r="AR985" s="9" t="s">
        <v>165</v>
      </c>
    </row>
    <row r="986" spans="1:44" x14ac:dyDescent="0.2">
      <c r="A986" s="9">
        <v>419265</v>
      </c>
      <c r="B986" s="9" t="s">
        <v>2276</v>
      </c>
      <c r="AH986" s="9" t="s">
        <v>167</v>
      </c>
      <c r="AK986" s="9" t="s">
        <v>165</v>
      </c>
      <c r="AN986" s="9" t="s">
        <v>163</v>
      </c>
      <c r="AO986" s="9" t="s">
        <v>163</v>
      </c>
      <c r="AP986" s="9" t="s">
        <v>163</v>
      </c>
      <c r="AQ986" s="9" t="s">
        <v>163</v>
      </c>
      <c r="AR986" s="9" t="s">
        <v>163</v>
      </c>
    </row>
    <row r="987" spans="1:44" x14ac:dyDescent="0.2">
      <c r="A987" s="9">
        <v>419281</v>
      </c>
      <c r="B987" s="9" t="s">
        <v>2276</v>
      </c>
      <c r="AG987" s="9" t="s">
        <v>165</v>
      </c>
      <c r="AJ987" s="9" t="s">
        <v>167</v>
      </c>
    </row>
    <row r="988" spans="1:44" x14ac:dyDescent="0.2">
      <c r="A988" s="9">
        <v>419285</v>
      </c>
      <c r="B988" s="9" t="s">
        <v>2276</v>
      </c>
      <c r="L988" s="9" t="s">
        <v>167</v>
      </c>
      <c r="R988" s="9" t="s">
        <v>163</v>
      </c>
      <c r="AJ988" s="9" t="s">
        <v>167</v>
      </c>
      <c r="AK988" s="9" t="s">
        <v>163</v>
      </c>
      <c r="AN988" s="9" t="s">
        <v>163</v>
      </c>
      <c r="AP988" s="9" t="s">
        <v>163</v>
      </c>
      <c r="AQ988" s="9" t="s">
        <v>165</v>
      </c>
      <c r="AR988" s="9" t="s">
        <v>163</v>
      </c>
    </row>
    <row r="989" spans="1:44" x14ac:dyDescent="0.2">
      <c r="A989" s="9">
        <v>419301</v>
      </c>
      <c r="B989" s="9" t="s">
        <v>2276</v>
      </c>
      <c r="AM989" s="9" t="s">
        <v>167</v>
      </c>
      <c r="AR989" s="9" t="s">
        <v>167</v>
      </c>
    </row>
    <row r="990" spans="1:44" x14ac:dyDescent="0.2">
      <c r="A990" s="9">
        <v>419344</v>
      </c>
      <c r="B990" s="9" t="s">
        <v>2276</v>
      </c>
      <c r="AA990" s="9" t="s">
        <v>167</v>
      </c>
      <c r="AH990" s="9" t="s">
        <v>167</v>
      </c>
      <c r="AK990" s="9" t="s">
        <v>167</v>
      </c>
      <c r="AO990" s="9" t="s">
        <v>165</v>
      </c>
      <c r="AQ990" s="9" t="s">
        <v>167</v>
      </c>
      <c r="AR990" s="9" t="s">
        <v>163</v>
      </c>
    </row>
    <row r="991" spans="1:44" x14ac:dyDescent="0.2">
      <c r="A991" s="9">
        <v>419437</v>
      </c>
      <c r="B991" s="9" t="s">
        <v>2276</v>
      </c>
      <c r="Q991" s="9" t="s">
        <v>167</v>
      </c>
      <c r="AL991" s="9" t="s">
        <v>167</v>
      </c>
    </row>
    <row r="992" spans="1:44" x14ac:dyDescent="0.2">
      <c r="A992" s="9">
        <v>419439</v>
      </c>
      <c r="B992" s="9" t="s">
        <v>2276</v>
      </c>
      <c r="AH992" s="9" t="s">
        <v>167</v>
      </c>
      <c r="AK992" s="9" t="s">
        <v>167</v>
      </c>
      <c r="AP992" s="9" t="s">
        <v>163</v>
      </c>
      <c r="AQ992" s="9" t="s">
        <v>163</v>
      </c>
      <c r="AR992" s="9" t="s">
        <v>163</v>
      </c>
    </row>
    <row r="993" spans="1:44" x14ac:dyDescent="0.2">
      <c r="A993" s="9">
        <v>419440</v>
      </c>
      <c r="B993" s="9" t="s">
        <v>2276</v>
      </c>
      <c r="I993" s="9" t="s">
        <v>167</v>
      </c>
      <c r="AA993" s="9" t="s">
        <v>167</v>
      </c>
      <c r="AF993" s="9" t="s">
        <v>167</v>
      </c>
      <c r="AG993" s="9" t="s">
        <v>167</v>
      </c>
      <c r="AI993" s="9" t="s">
        <v>167</v>
      </c>
      <c r="AK993" s="9" t="s">
        <v>167</v>
      </c>
      <c r="AL993" s="9" t="s">
        <v>167</v>
      </c>
      <c r="AM993" s="9" t="s">
        <v>167</v>
      </c>
      <c r="AN993" s="9" t="s">
        <v>163</v>
      </c>
      <c r="AO993" s="9" t="s">
        <v>163</v>
      </c>
      <c r="AP993" s="9" t="s">
        <v>163</v>
      </c>
      <c r="AQ993" s="9" t="s">
        <v>163</v>
      </c>
      <c r="AR993" s="9" t="s">
        <v>163</v>
      </c>
    </row>
    <row r="994" spans="1:44" x14ac:dyDescent="0.2">
      <c r="A994" s="9">
        <v>419441</v>
      </c>
      <c r="B994" s="9" t="s">
        <v>2276</v>
      </c>
      <c r="Q994" s="9" t="s">
        <v>167</v>
      </c>
      <c r="AE994" s="9" t="s">
        <v>167</v>
      </c>
      <c r="AF994" s="9" t="s">
        <v>167</v>
      </c>
      <c r="AH994" s="9" t="s">
        <v>167</v>
      </c>
      <c r="AI994" s="9" t="s">
        <v>165</v>
      </c>
      <c r="AJ994" s="9" t="s">
        <v>165</v>
      </c>
      <c r="AK994" s="9" t="s">
        <v>163</v>
      </c>
      <c r="AL994" s="9" t="s">
        <v>163</v>
      </c>
      <c r="AM994" s="9" t="s">
        <v>163</v>
      </c>
      <c r="AN994" s="9" t="s">
        <v>163</v>
      </c>
      <c r="AO994" s="9" t="s">
        <v>163</v>
      </c>
      <c r="AP994" s="9" t="s">
        <v>163</v>
      </c>
      <c r="AQ994" s="9" t="s">
        <v>163</v>
      </c>
      <c r="AR994" s="9" t="s">
        <v>163</v>
      </c>
    </row>
    <row r="995" spans="1:44" x14ac:dyDescent="0.2">
      <c r="A995" s="9">
        <v>419446</v>
      </c>
      <c r="B995" s="9" t="s">
        <v>2276</v>
      </c>
      <c r="I995" s="9" t="s">
        <v>167</v>
      </c>
      <c r="AA995" s="9" t="s">
        <v>167</v>
      </c>
      <c r="AF995" s="9" t="s">
        <v>165</v>
      </c>
      <c r="AJ995" s="9" t="s">
        <v>165</v>
      </c>
      <c r="AK995" s="9" t="s">
        <v>163</v>
      </c>
      <c r="AM995" s="9" t="s">
        <v>167</v>
      </c>
      <c r="AN995" s="9" t="s">
        <v>163</v>
      </c>
      <c r="AP995" s="9" t="s">
        <v>163</v>
      </c>
      <c r="AQ995" s="9" t="s">
        <v>165</v>
      </c>
      <c r="AR995" s="9" t="s">
        <v>163</v>
      </c>
    </row>
    <row r="996" spans="1:44" x14ac:dyDescent="0.2">
      <c r="A996" s="9">
        <v>419470</v>
      </c>
      <c r="B996" s="9" t="s">
        <v>2276</v>
      </c>
      <c r="AQ996" s="9" t="s">
        <v>165</v>
      </c>
      <c r="AR996" s="9" t="s">
        <v>165</v>
      </c>
    </row>
    <row r="997" spans="1:44" x14ac:dyDescent="0.2">
      <c r="A997" s="9">
        <v>419474</v>
      </c>
      <c r="B997" s="9" t="s">
        <v>2276</v>
      </c>
      <c r="AA997" s="9" t="s">
        <v>165</v>
      </c>
      <c r="AB997" s="9" t="s">
        <v>165</v>
      </c>
      <c r="AF997" s="9" t="s">
        <v>163</v>
      </c>
      <c r="AH997" s="9" t="s">
        <v>165</v>
      </c>
      <c r="AI997" s="9" t="s">
        <v>165</v>
      </c>
      <c r="AJ997" s="9" t="s">
        <v>165</v>
      </c>
      <c r="AK997" s="9" t="s">
        <v>165</v>
      </c>
      <c r="AL997" s="9" t="s">
        <v>165</v>
      </c>
      <c r="AM997" s="9" t="s">
        <v>163</v>
      </c>
      <c r="AN997" s="9" t="s">
        <v>163</v>
      </c>
      <c r="AO997" s="9" t="s">
        <v>163</v>
      </c>
      <c r="AP997" s="9" t="s">
        <v>163</v>
      </c>
      <c r="AQ997" s="9" t="s">
        <v>165</v>
      </c>
      <c r="AR997" s="9" t="s">
        <v>163</v>
      </c>
    </row>
    <row r="998" spans="1:44" x14ac:dyDescent="0.2">
      <c r="A998" s="9">
        <v>419489</v>
      </c>
      <c r="B998" s="9" t="s">
        <v>2276</v>
      </c>
      <c r="Z998" s="9" t="s">
        <v>167</v>
      </c>
      <c r="AA998" s="9" t="s">
        <v>167</v>
      </c>
      <c r="AD998" s="9" t="s">
        <v>167</v>
      </c>
      <c r="AJ998" s="9" t="s">
        <v>165</v>
      </c>
      <c r="AL998" s="9" t="s">
        <v>165</v>
      </c>
      <c r="AN998" s="9" t="s">
        <v>163</v>
      </c>
      <c r="AO998" s="9" t="s">
        <v>163</v>
      </c>
      <c r="AP998" s="9" t="s">
        <v>163</v>
      </c>
      <c r="AQ998" s="9" t="s">
        <v>163</v>
      </c>
      <c r="AR998" s="9" t="s">
        <v>163</v>
      </c>
    </row>
    <row r="999" spans="1:44" x14ac:dyDescent="0.2">
      <c r="A999" s="9">
        <v>419493</v>
      </c>
      <c r="B999" s="9" t="s">
        <v>2276</v>
      </c>
      <c r="S999" s="9" t="s">
        <v>167</v>
      </c>
      <c r="AE999" s="9" t="s">
        <v>165</v>
      </c>
      <c r="AI999" s="9" t="s">
        <v>165</v>
      </c>
      <c r="AJ999" s="9" t="s">
        <v>167</v>
      </c>
      <c r="AK999" s="9" t="s">
        <v>165</v>
      </c>
      <c r="AL999" s="9" t="s">
        <v>167</v>
      </c>
      <c r="AM999" s="9" t="s">
        <v>165</v>
      </c>
      <c r="AN999" s="9" t="s">
        <v>163</v>
      </c>
      <c r="AP999" s="9" t="s">
        <v>163</v>
      </c>
      <c r="AQ999" s="9" t="s">
        <v>163</v>
      </c>
      <c r="AR999" s="9" t="s">
        <v>163</v>
      </c>
    </row>
    <row r="1000" spans="1:44" x14ac:dyDescent="0.2">
      <c r="A1000" s="9">
        <v>419532</v>
      </c>
      <c r="B1000" s="9" t="s">
        <v>2276</v>
      </c>
      <c r="AB1000" s="9" t="s">
        <v>167</v>
      </c>
      <c r="AF1000" s="9" t="s">
        <v>165</v>
      </c>
      <c r="AI1000" s="9" t="s">
        <v>163</v>
      </c>
      <c r="AJ1000" s="9" t="s">
        <v>163</v>
      </c>
      <c r="AK1000" s="9" t="s">
        <v>163</v>
      </c>
      <c r="AM1000" s="9" t="s">
        <v>163</v>
      </c>
      <c r="AN1000" s="9" t="s">
        <v>163</v>
      </c>
      <c r="AO1000" s="9" t="s">
        <v>163</v>
      </c>
      <c r="AP1000" s="9" t="s">
        <v>163</v>
      </c>
      <c r="AQ1000" s="9" t="s">
        <v>163</v>
      </c>
      <c r="AR1000" s="9" t="s">
        <v>163</v>
      </c>
    </row>
    <row r="1001" spans="1:44" x14ac:dyDescent="0.2">
      <c r="A1001" s="9">
        <v>419538</v>
      </c>
      <c r="B1001" s="9" t="s">
        <v>2276</v>
      </c>
      <c r="Q1001" s="9" t="s">
        <v>165</v>
      </c>
      <c r="AD1001" s="9" t="s">
        <v>165</v>
      </c>
      <c r="AI1001" s="9" t="s">
        <v>163</v>
      </c>
      <c r="AJ1001" s="9" t="s">
        <v>163</v>
      </c>
      <c r="AK1001" s="9" t="s">
        <v>163</v>
      </c>
      <c r="AL1001" s="9" t="s">
        <v>163</v>
      </c>
      <c r="AM1001" s="9" t="s">
        <v>165</v>
      </c>
      <c r="AN1001" s="9" t="s">
        <v>163</v>
      </c>
      <c r="AO1001" s="9" t="s">
        <v>163</v>
      </c>
      <c r="AP1001" s="9" t="s">
        <v>163</v>
      </c>
      <c r="AQ1001" s="9" t="s">
        <v>163</v>
      </c>
      <c r="AR1001" s="9" t="s">
        <v>163</v>
      </c>
    </row>
    <row r="1002" spans="1:44" x14ac:dyDescent="0.2">
      <c r="A1002" s="9">
        <v>419551</v>
      </c>
      <c r="B1002" s="9" t="s">
        <v>2276</v>
      </c>
      <c r="H1002" s="9" t="s">
        <v>167</v>
      </c>
      <c r="AP1002" s="9" t="s">
        <v>167</v>
      </c>
      <c r="AQ1002" s="9" t="s">
        <v>167</v>
      </c>
      <c r="AR1002" s="9" t="s">
        <v>165</v>
      </c>
    </row>
    <row r="1003" spans="1:44" x14ac:dyDescent="0.2">
      <c r="A1003" s="9">
        <v>419557</v>
      </c>
      <c r="B1003" s="9" t="s">
        <v>2276</v>
      </c>
      <c r="AJ1003" s="9" t="s">
        <v>167</v>
      </c>
    </row>
    <row r="1004" spans="1:44" x14ac:dyDescent="0.2">
      <c r="A1004" s="9">
        <v>419566</v>
      </c>
      <c r="B1004" s="9" t="s">
        <v>2276</v>
      </c>
      <c r="H1004" s="9" t="s">
        <v>167</v>
      </c>
      <c r="R1004" s="9" t="s">
        <v>167</v>
      </c>
      <c r="AF1004" s="9" t="s">
        <v>167</v>
      </c>
      <c r="AI1004" s="9" t="s">
        <v>165</v>
      </c>
      <c r="AJ1004" s="9" t="s">
        <v>165</v>
      </c>
      <c r="AK1004" s="9" t="s">
        <v>167</v>
      </c>
      <c r="AL1004" s="9" t="s">
        <v>165</v>
      </c>
      <c r="AM1004" s="9" t="s">
        <v>165</v>
      </c>
      <c r="AN1004" s="9" t="s">
        <v>165</v>
      </c>
      <c r="AP1004" s="9" t="s">
        <v>165</v>
      </c>
      <c r="AQ1004" s="9" t="s">
        <v>165</v>
      </c>
      <c r="AR1004" s="9" t="s">
        <v>165</v>
      </c>
    </row>
    <row r="1005" spans="1:44" x14ac:dyDescent="0.2">
      <c r="A1005" s="9">
        <v>419580</v>
      </c>
      <c r="B1005" s="9" t="s">
        <v>2276</v>
      </c>
      <c r="S1005" s="9" t="s">
        <v>167</v>
      </c>
      <c r="AE1005" s="9" t="s">
        <v>163</v>
      </c>
      <c r="AI1005" s="9" t="s">
        <v>167</v>
      </c>
      <c r="AK1005" s="9" t="s">
        <v>165</v>
      </c>
      <c r="AR1005" s="9" t="s">
        <v>163</v>
      </c>
    </row>
    <row r="1006" spans="1:44" x14ac:dyDescent="0.2">
      <c r="A1006" s="9">
        <v>419600</v>
      </c>
      <c r="B1006" s="9" t="s">
        <v>2276</v>
      </c>
      <c r="AH1006" s="9" t="s">
        <v>167</v>
      </c>
      <c r="AI1006" s="9" t="s">
        <v>163</v>
      </c>
      <c r="AJ1006" s="9" t="s">
        <v>163</v>
      </c>
      <c r="AK1006" s="9" t="s">
        <v>163</v>
      </c>
      <c r="AN1006" s="9" t="s">
        <v>163</v>
      </c>
      <c r="AO1006" s="9" t="s">
        <v>163</v>
      </c>
      <c r="AP1006" s="9" t="s">
        <v>163</v>
      </c>
      <c r="AQ1006" s="9" t="s">
        <v>163</v>
      </c>
      <c r="AR1006" s="9" t="s">
        <v>163</v>
      </c>
    </row>
    <row r="1007" spans="1:44" x14ac:dyDescent="0.2">
      <c r="A1007" s="9">
        <v>419632</v>
      </c>
      <c r="B1007" s="9" t="s">
        <v>2276</v>
      </c>
      <c r="AH1007" s="9" t="s">
        <v>167</v>
      </c>
    </row>
    <row r="1008" spans="1:44" x14ac:dyDescent="0.2">
      <c r="A1008" s="9">
        <v>419633</v>
      </c>
      <c r="B1008" s="9" t="s">
        <v>2276</v>
      </c>
      <c r="W1008" s="9" t="s">
        <v>167</v>
      </c>
      <c r="AE1008" s="9" t="s">
        <v>165</v>
      </c>
      <c r="AI1008" s="9" t="s">
        <v>165</v>
      </c>
      <c r="AJ1008" s="9" t="s">
        <v>165</v>
      </c>
      <c r="AK1008" s="9" t="s">
        <v>163</v>
      </c>
      <c r="AN1008" s="9" t="s">
        <v>163</v>
      </c>
      <c r="AO1008" s="9" t="s">
        <v>163</v>
      </c>
      <c r="AP1008" s="9" t="s">
        <v>163</v>
      </c>
      <c r="AQ1008" s="9" t="s">
        <v>163</v>
      </c>
      <c r="AR1008" s="9" t="s">
        <v>163</v>
      </c>
    </row>
    <row r="1009" spans="1:44" x14ac:dyDescent="0.2">
      <c r="A1009" s="9">
        <v>419646</v>
      </c>
      <c r="B1009" s="9" t="s">
        <v>2276</v>
      </c>
      <c r="AF1009" s="9" t="s">
        <v>167</v>
      </c>
    </row>
    <row r="1010" spans="1:44" x14ac:dyDescent="0.2">
      <c r="A1010" s="9">
        <v>419677</v>
      </c>
      <c r="B1010" s="9" t="s">
        <v>2276</v>
      </c>
      <c r="G1010" s="9" t="s">
        <v>167</v>
      </c>
      <c r="AJ1010" s="9" t="s">
        <v>167</v>
      </c>
    </row>
    <row r="1011" spans="1:44" x14ac:dyDescent="0.2">
      <c r="A1011" s="9">
        <v>419681</v>
      </c>
      <c r="B1011" s="9" t="s">
        <v>2276</v>
      </c>
      <c r="R1011" s="9" t="s">
        <v>167</v>
      </c>
      <c r="AE1011" s="9" t="s">
        <v>163</v>
      </c>
      <c r="AH1011" s="9" t="s">
        <v>167</v>
      </c>
      <c r="AI1011" s="9" t="s">
        <v>167</v>
      </c>
      <c r="AJ1011" s="9" t="s">
        <v>167</v>
      </c>
      <c r="AK1011" s="9" t="s">
        <v>165</v>
      </c>
      <c r="AL1011" s="9" t="s">
        <v>167</v>
      </c>
      <c r="AN1011" s="9" t="s">
        <v>163</v>
      </c>
      <c r="AO1011" s="9" t="s">
        <v>165</v>
      </c>
      <c r="AP1011" s="9" t="s">
        <v>163</v>
      </c>
      <c r="AQ1011" s="9" t="s">
        <v>163</v>
      </c>
      <c r="AR1011" s="9" t="s">
        <v>165</v>
      </c>
    </row>
    <row r="1012" spans="1:44" x14ac:dyDescent="0.2">
      <c r="A1012" s="9">
        <v>419695</v>
      </c>
      <c r="B1012" s="9" t="s">
        <v>2276</v>
      </c>
      <c r="AA1012" s="9" t="s">
        <v>167</v>
      </c>
      <c r="AF1012" s="9" t="s">
        <v>163</v>
      </c>
      <c r="AI1012" s="9" t="s">
        <v>163</v>
      </c>
      <c r="AJ1012" s="9" t="s">
        <v>165</v>
      </c>
      <c r="AK1012" s="9" t="s">
        <v>163</v>
      </c>
      <c r="AM1012" s="9" t="s">
        <v>165</v>
      </c>
      <c r="AN1012" s="9" t="s">
        <v>163</v>
      </c>
      <c r="AP1012" s="9" t="s">
        <v>163</v>
      </c>
      <c r="AR1012" s="9" t="s">
        <v>165</v>
      </c>
    </row>
    <row r="1013" spans="1:44" x14ac:dyDescent="0.2">
      <c r="A1013" s="9">
        <v>419706</v>
      </c>
      <c r="B1013" s="9" t="s">
        <v>2276</v>
      </c>
      <c r="G1013" s="9" t="s">
        <v>167</v>
      </c>
      <c r="AF1013" s="9" t="s">
        <v>167</v>
      </c>
      <c r="AM1013" s="9" t="s">
        <v>167</v>
      </c>
      <c r="AR1013" s="9" t="s">
        <v>167</v>
      </c>
    </row>
    <row r="1014" spans="1:44" x14ac:dyDescent="0.2">
      <c r="A1014" s="9">
        <v>419724</v>
      </c>
      <c r="B1014" s="9" t="s">
        <v>2276</v>
      </c>
      <c r="X1014" s="9" t="s">
        <v>163</v>
      </c>
      <c r="AD1014" s="9" t="s">
        <v>167</v>
      </c>
      <c r="AF1014" s="9" t="s">
        <v>163</v>
      </c>
      <c r="AJ1014" s="9" t="s">
        <v>165</v>
      </c>
      <c r="AK1014" s="9" t="s">
        <v>163</v>
      </c>
      <c r="AM1014" s="9" t="s">
        <v>163</v>
      </c>
      <c r="AN1014" s="9" t="s">
        <v>163</v>
      </c>
      <c r="AO1014" s="9" t="s">
        <v>163</v>
      </c>
      <c r="AP1014" s="9" t="s">
        <v>163</v>
      </c>
      <c r="AQ1014" s="9" t="s">
        <v>163</v>
      </c>
      <c r="AR1014" s="9" t="s">
        <v>163</v>
      </c>
    </row>
    <row r="1015" spans="1:44" x14ac:dyDescent="0.2">
      <c r="A1015" s="9">
        <v>419736</v>
      </c>
      <c r="B1015" s="9" t="s">
        <v>2276</v>
      </c>
      <c r="AE1015" s="9" t="s">
        <v>167</v>
      </c>
      <c r="AI1015" s="9" t="s">
        <v>165</v>
      </c>
      <c r="AJ1015" s="9" t="s">
        <v>167</v>
      </c>
      <c r="AK1015" s="9" t="s">
        <v>167</v>
      </c>
      <c r="AN1015" s="9" t="s">
        <v>163</v>
      </c>
      <c r="AP1015" s="9" t="s">
        <v>163</v>
      </c>
      <c r="AQ1015" s="9" t="s">
        <v>163</v>
      </c>
      <c r="AR1015" s="9" t="s">
        <v>163</v>
      </c>
    </row>
    <row r="1016" spans="1:44" x14ac:dyDescent="0.2">
      <c r="A1016" s="9">
        <v>419743</v>
      </c>
      <c r="B1016" s="9" t="s">
        <v>2276</v>
      </c>
      <c r="R1016" s="9" t="s">
        <v>167</v>
      </c>
      <c r="Y1016" s="9" t="s">
        <v>167</v>
      </c>
      <c r="AE1016" s="9" t="s">
        <v>165</v>
      </c>
      <c r="AF1016" s="9" t="s">
        <v>167</v>
      </c>
      <c r="AI1016" s="9" t="s">
        <v>165</v>
      </c>
      <c r="AJ1016" s="9" t="s">
        <v>165</v>
      </c>
      <c r="AK1016" s="9" t="s">
        <v>165</v>
      </c>
      <c r="AL1016" s="9" t="s">
        <v>165</v>
      </c>
      <c r="AM1016" s="9" t="s">
        <v>165</v>
      </c>
      <c r="AN1016" s="9" t="s">
        <v>163</v>
      </c>
      <c r="AO1016" s="9" t="s">
        <v>163</v>
      </c>
      <c r="AP1016" s="9" t="s">
        <v>163</v>
      </c>
      <c r="AQ1016" s="9" t="s">
        <v>163</v>
      </c>
      <c r="AR1016" s="9" t="s">
        <v>163</v>
      </c>
    </row>
    <row r="1017" spans="1:44" x14ac:dyDescent="0.2">
      <c r="A1017" s="9">
        <v>419757</v>
      </c>
      <c r="B1017" s="9" t="s">
        <v>2276</v>
      </c>
      <c r="AK1017" s="9" t="s">
        <v>163</v>
      </c>
      <c r="AM1017" s="9" t="s">
        <v>163</v>
      </c>
      <c r="AN1017" s="9" t="s">
        <v>163</v>
      </c>
    </row>
    <row r="1018" spans="1:44" x14ac:dyDescent="0.2">
      <c r="A1018" s="9">
        <v>419759</v>
      </c>
      <c r="B1018" s="9" t="s">
        <v>2276</v>
      </c>
      <c r="AE1018" s="9" t="s">
        <v>167</v>
      </c>
      <c r="AF1018" s="9" t="s">
        <v>167</v>
      </c>
      <c r="AI1018" s="9" t="s">
        <v>163</v>
      </c>
      <c r="AJ1018" s="9" t="s">
        <v>165</v>
      </c>
      <c r="AK1018" s="9" t="s">
        <v>165</v>
      </c>
      <c r="AN1018" s="9" t="s">
        <v>163</v>
      </c>
      <c r="AO1018" s="9" t="s">
        <v>163</v>
      </c>
      <c r="AP1018" s="9" t="s">
        <v>163</v>
      </c>
      <c r="AQ1018" s="9" t="s">
        <v>163</v>
      </c>
      <c r="AR1018" s="9" t="s">
        <v>163</v>
      </c>
    </row>
    <row r="1019" spans="1:44" x14ac:dyDescent="0.2">
      <c r="A1019" s="9">
        <v>419761</v>
      </c>
      <c r="B1019" s="9" t="s">
        <v>2276</v>
      </c>
      <c r="R1019" s="9" t="s">
        <v>167</v>
      </c>
      <c r="S1019" s="9" t="s">
        <v>167</v>
      </c>
      <c r="AF1019" s="9" t="s">
        <v>167</v>
      </c>
      <c r="AI1019" s="9" t="s">
        <v>165</v>
      </c>
      <c r="AJ1019" s="9" t="s">
        <v>163</v>
      </c>
      <c r="AK1019" s="9" t="s">
        <v>163</v>
      </c>
      <c r="AL1019" s="9" t="s">
        <v>163</v>
      </c>
      <c r="AM1019" s="9" t="s">
        <v>165</v>
      </c>
      <c r="AN1019" s="9" t="s">
        <v>163</v>
      </c>
      <c r="AO1019" s="9" t="s">
        <v>163</v>
      </c>
      <c r="AP1019" s="9" t="s">
        <v>163</v>
      </c>
      <c r="AQ1019" s="9" t="s">
        <v>163</v>
      </c>
      <c r="AR1019" s="9" t="s">
        <v>163</v>
      </c>
    </row>
    <row r="1020" spans="1:44" x14ac:dyDescent="0.2">
      <c r="A1020" s="9">
        <v>419788</v>
      </c>
      <c r="B1020" s="9" t="s">
        <v>2276</v>
      </c>
      <c r="AJ1020" s="9" t="s">
        <v>167</v>
      </c>
    </row>
    <row r="1021" spans="1:44" x14ac:dyDescent="0.2">
      <c r="A1021" s="9">
        <v>419789</v>
      </c>
      <c r="B1021" s="9" t="s">
        <v>2276</v>
      </c>
      <c r="L1021" s="9" t="s">
        <v>167</v>
      </c>
      <c r="S1021" s="9" t="s">
        <v>167</v>
      </c>
      <c r="AA1021" s="9" t="s">
        <v>167</v>
      </c>
      <c r="AK1021" s="9" t="s">
        <v>165</v>
      </c>
      <c r="AN1021" s="9" t="s">
        <v>165</v>
      </c>
      <c r="AP1021" s="9" t="s">
        <v>165</v>
      </c>
      <c r="AQ1021" s="9" t="s">
        <v>165</v>
      </c>
      <c r="AR1021" s="9" t="s">
        <v>165</v>
      </c>
    </row>
    <row r="1022" spans="1:44" x14ac:dyDescent="0.2">
      <c r="A1022" s="9">
        <v>419794</v>
      </c>
      <c r="B1022" s="9" t="s">
        <v>2276</v>
      </c>
      <c r="AM1022" s="9" t="s">
        <v>167</v>
      </c>
    </row>
    <row r="1023" spans="1:44" x14ac:dyDescent="0.2">
      <c r="A1023" s="9">
        <v>419798</v>
      </c>
      <c r="B1023" s="9" t="s">
        <v>2276</v>
      </c>
      <c r="AE1023" s="9" t="s">
        <v>167</v>
      </c>
      <c r="AG1023" s="9" t="s">
        <v>167</v>
      </c>
      <c r="AI1023" s="9" t="s">
        <v>163</v>
      </c>
      <c r="AK1023" s="9" t="s">
        <v>163</v>
      </c>
      <c r="AM1023" s="9" t="s">
        <v>165</v>
      </c>
      <c r="AN1023" s="9" t="s">
        <v>163</v>
      </c>
      <c r="AO1023" s="9" t="s">
        <v>163</v>
      </c>
      <c r="AP1023" s="9" t="s">
        <v>165</v>
      </c>
      <c r="AQ1023" s="9" t="s">
        <v>165</v>
      </c>
      <c r="AR1023" s="9" t="s">
        <v>163</v>
      </c>
    </row>
    <row r="1024" spans="1:44" x14ac:dyDescent="0.2">
      <c r="A1024" s="9">
        <v>419799</v>
      </c>
      <c r="B1024" s="9" t="s">
        <v>2276</v>
      </c>
      <c r="AJ1024" s="9" t="s">
        <v>167</v>
      </c>
      <c r="AK1024" s="9" t="s">
        <v>167</v>
      </c>
      <c r="AQ1024" s="9" t="s">
        <v>165</v>
      </c>
    </row>
    <row r="1025" spans="1:44" x14ac:dyDescent="0.2">
      <c r="A1025" s="9">
        <v>419821</v>
      </c>
      <c r="B1025" s="9" t="s">
        <v>2276</v>
      </c>
      <c r="AR1025" s="9" t="s">
        <v>167</v>
      </c>
    </row>
    <row r="1026" spans="1:44" x14ac:dyDescent="0.2">
      <c r="A1026" s="9">
        <v>419826</v>
      </c>
      <c r="B1026" s="9" t="s">
        <v>2276</v>
      </c>
      <c r="L1026" s="9" t="s">
        <v>167</v>
      </c>
      <c r="Q1026" s="9" t="s">
        <v>167</v>
      </c>
      <c r="AE1026" s="9" t="s">
        <v>167</v>
      </c>
      <c r="AI1026" s="9" t="s">
        <v>165</v>
      </c>
      <c r="AK1026" s="9" t="s">
        <v>163</v>
      </c>
      <c r="AL1026" s="9" t="s">
        <v>165</v>
      </c>
      <c r="AM1026" s="9" t="s">
        <v>163</v>
      </c>
      <c r="AN1026" s="9" t="s">
        <v>163</v>
      </c>
      <c r="AO1026" s="9" t="s">
        <v>163</v>
      </c>
      <c r="AP1026" s="9" t="s">
        <v>163</v>
      </c>
      <c r="AQ1026" s="9" t="s">
        <v>163</v>
      </c>
      <c r="AR1026" s="9" t="s">
        <v>163</v>
      </c>
    </row>
    <row r="1027" spans="1:44" x14ac:dyDescent="0.2">
      <c r="A1027" s="9">
        <v>419834</v>
      </c>
      <c r="B1027" s="9" t="s">
        <v>2276</v>
      </c>
      <c r="AE1027" s="9" t="s">
        <v>165</v>
      </c>
      <c r="AI1027" s="9" t="s">
        <v>167</v>
      </c>
      <c r="AK1027" s="9" t="s">
        <v>165</v>
      </c>
      <c r="AL1027" s="9" t="s">
        <v>167</v>
      </c>
      <c r="AM1027" s="9" t="s">
        <v>165</v>
      </c>
      <c r="AN1027" s="9" t="s">
        <v>165</v>
      </c>
      <c r="AP1027" s="9" t="s">
        <v>165</v>
      </c>
      <c r="AQ1027" s="9" t="s">
        <v>167</v>
      </c>
      <c r="AR1027" s="9" t="s">
        <v>165</v>
      </c>
    </row>
    <row r="1028" spans="1:44" x14ac:dyDescent="0.2">
      <c r="A1028" s="9">
        <v>419840</v>
      </c>
      <c r="B1028" s="9" t="s">
        <v>2276</v>
      </c>
      <c r="T1028" s="9" t="s">
        <v>165</v>
      </c>
      <c r="AF1028" s="9" t="s">
        <v>165</v>
      </c>
      <c r="AM1028" s="9" t="s">
        <v>163</v>
      </c>
      <c r="AO1028" s="9" t="s">
        <v>165</v>
      </c>
      <c r="AP1028" s="9" t="s">
        <v>165</v>
      </c>
      <c r="AQ1028" s="9" t="s">
        <v>165</v>
      </c>
    </row>
    <row r="1029" spans="1:44" x14ac:dyDescent="0.2">
      <c r="A1029" s="9">
        <v>419845</v>
      </c>
      <c r="B1029" s="9" t="s">
        <v>2276</v>
      </c>
      <c r="L1029" s="9" t="s">
        <v>167</v>
      </c>
      <c r="AG1029" s="9" t="s">
        <v>167</v>
      </c>
      <c r="AI1029" s="9" t="s">
        <v>167</v>
      </c>
      <c r="AJ1029" s="9" t="s">
        <v>167</v>
      </c>
      <c r="AK1029" s="9" t="s">
        <v>165</v>
      </c>
      <c r="AM1029" s="9" t="s">
        <v>165</v>
      </c>
      <c r="AN1029" s="9" t="s">
        <v>163</v>
      </c>
      <c r="AO1029" s="9" t="s">
        <v>165</v>
      </c>
      <c r="AP1029" s="9" t="s">
        <v>165</v>
      </c>
      <c r="AR1029" s="9" t="s">
        <v>163</v>
      </c>
    </row>
    <row r="1030" spans="1:44" x14ac:dyDescent="0.2">
      <c r="A1030" s="9">
        <v>419856</v>
      </c>
      <c r="B1030" s="9" t="s">
        <v>2276</v>
      </c>
      <c r="AJ1030" s="9" t="s">
        <v>167</v>
      </c>
      <c r="AK1030" s="9" t="s">
        <v>167</v>
      </c>
      <c r="AM1030" s="9" t="s">
        <v>167</v>
      </c>
      <c r="AO1030" s="9" t="s">
        <v>167</v>
      </c>
      <c r="AP1030" s="9" t="s">
        <v>167</v>
      </c>
      <c r="AQ1030" s="9" t="s">
        <v>167</v>
      </c>
      <c r="AR1030" s="9" t="s">
        <v>165</v>
      </c>
    </row>
    <row r="1031" spans="1:44" x14ac:dyDescent="0.2">
      <c r="A1031" s="9">
        <v>419877</v>
      </c>
      <c r="B1031" s="9" t="s">
        <v>2276</v>
      </c>
      <c r="Q1031" s="9" t="s">
        <v>167</v>
      </c>
      <c r="AF1031" s="9" t="s">
        <v>167</v>
      </c>
      <c r="AI1031" s="9" t="s">
        <v>165</v>
      </c>
      <c r="AK1031" s="9" t="s">
        <v>167</v>
      </c>
      <c r="AL1031" s="9" t="s">
        <v>167</v>
      </c>
      <c r="AM1031" s="9" t="s">
        <v>167</v>
      </c>
      <c r="AN1031" s="9" t="s">
        <v>163</v>
      </c>
      <c r="AP1031" s="9" t="s">
        <v>167</v>
      </c>
      <c r="AQ1031" s="9" t="s">
        <v>167</v>
      </c>
      <c r="AR1031" s="9" t="s">
        <v>165</v>
      </c>
    </row>
    <row r="1032" spans="1:44" x14ac:dyDescent="0.2">
      <c r="A1032" s="9">
        <v>419878</v>
      </c>
      <c r="B1032" s="9" t="s">
        <v>2276</v>
      </c>
      <c r="AF1032" s="9" t="s">
        <v>167</v>
      </c>
      <c r="AQ1032" s="9" t="s">
        <v>167</v>
      </c>
    </row>
    <row r="1033" spans="1:44" x14ac:dyDescent="0.2">
      <c r="A1033" s="9">
        <v>419883</v>
      </c>
      <c r="B1033" s="9" t="s">
        <v>2276</v>
      </c>
      <c r="X1033" s="9" t="s">
        <v>167</v>
      </c>
      <c r="AJ1033" s="9" t="s">
        <v>167</v>
      </c>
      <c r="AM1033" s="9" t="s">
        <v>167</v>
      </c>
      <c r="AP1033" s="9" t="s">
        <v>167</v>
      </c>
      <c r="AQ1033" s="9" t="s">
        <v>167</v>
      </c>
    </row>
    <row r="1034" spans="1:44" x14ac:dyDescent="0.2">
      <c r="A1034" s="9">
        <v>419884</v>
      </c>
      <c r="B1034" s="9" t="s">
        <v>2276</v>
      </c>
      <c r="G1034" s="9" t="s">
        <v>167</v>
      </c>
      <c r="AN1034" s="9" t="s">
        <v>163</v>
      </c>
      <c r="AO1034" s="9" t="s">
        <v>163</v>
      </c>
      <c r="AP1034" s="9" t="s">
        <v>163</v>
      </c>
      <c r="AQ1034" s="9" t="s">
        <v>163</v>
      </c>
      <c r="AR1034" s="9" t="s">
        <v>163</v>
      </c>
    </row>
    <row r="1035" spans="1:44" x14ac:dyDescent="0.2">
      <c r="A1035" s="9">
        <v>419897</v>
      </c>
      <c r="B1035" s="9" t="s">
        <v>2276</v>
      </c>
      <c r="Z1035" s="9" t="s">
        <v>167</v>
      </c>
      <c r="AF1035" s="9" t="s">
        <v>167</v>
      </c>
      <c r="AI1035" s="9" t="s">
        <v>167</v>
      </c>
      <c r="AK1035" s="9" t="s">
        <v>163</v>
      </c>
      <c r="AM1035" s="9" t="s">
        <v>167</v>
      </c>
      <c r="AN1035" s="9" t="s">
        <v>165</v>
      </c>
      <c r="AO1035" s="9" t="s">
        <v>163</v>
      </c>
      <c r="AP1035" s="9" t="s">
        <v>165</v>
      </c>
      <c r="AQ1035" s="9" t="s">
        <v>163</v>
      </c>
      <c r="AR1035" s="9" t="s">
        <v>163</v>
      </c>
    </row>
    <row r="1036" spans="1:44" x14ac:dyDescent="0.2">
      <c r="A1036" s="9">
        <v>419905</v>
      </c>
      <c r="B1036" s="9" t="s">
        <v>2276</v>
      </c>
      <c r="AK1036" s="9" t="s">
        <v>167</v>
      </c>
    </row>
    <row r="1037" spans="1:44" x14ac:dyDescent="0.2">
      <c r="A1037" s="9">
        <v>419912</v>
      </c>
      <c r="B1037" s="9" t="s">
        <v>2276</v>
      </c>
      <c r="S1037" s="9" t="s">
        <v>167</v>
      </c>
    </row>
    <row r="1038" spans="1:44" x14ac:dyDescent="0.2">
      <c r="A1038" s="9">
        <v>419919</v>
      </c>
      <c r="B1038" s="9" t="s">
        <v>2276</v>
      </c>
      <c r="AG1038" s="9" t="s">
        <v>167</v>
      </c>
      <c r="AJ1038" s="9" t="s">
        <v>165</v>
      </c>
      <c r="AK1038" s="9" t="s">
        <v>163</v>
      </c>
      <c r="AL1038" s="9" t="s">
        <v>163</v>
      </c>
      <c r="AN1038" s="9" t="s">
        <v>163</v>
      </c>
      <c r="AO1038" s="9" t="s">
        <v>163</v>
      </c>
      <c r="AP1038" s="9" t="s">
        <v>163</v>
      </c>
      <c r="AQ1038" s="9" t="s">
        <v>163</v>
      </c>
      <c r="AR1038" s="9" t="s">
        <v>163</v>
      </c>
    </row>
    <row r="1039" spans="1:44" x14ac:dyDescent="0.2">
      <c r="A1039" s="9">
        <v>419932</v>
      </c>
      <c r="B1039" s="9" t="s">
        <v>2276</v>
      </c>
      <c r="Q1039" s="9" t="s">
        <v>167</v>
      </c>
      <c r="R1039" s="9" t="s">
        <v>167</v>
      </c>
      <c r="AI1039" s="9" t="s">
        <v>165</v>
      </c>
      <c r="AK1039" s="9" t="s">
        <v>163</v>
      </c>
      <c r="AL1039" s="9" t="s">
        <v>167</v>
      </c>
      <c r="AN1039" s="9" t="s">
        <v>163</v>
      </c>
      <c r="AP1039" s="9" t="s">
        <v>165</v>
      </c>
      <c r="AQ1039" s="9" t="s">
        <v>165</v>
      </c>
      <c r="AR1039" s="9" t="s">
        <v>165</v>
      </c>
    </row>
    <row r="1040" spans="1:44" x14ac:dyDescent="0.2">
      <c r="A1040" s="9">
        <v>419938</v>
      </c>
      <c r="B1040" s="9" t="s">
        <v>2276</v>
      </c>
      <c r="AD1040" s="9" t="s">
        <v>167</v>
      </c>
      <c r="AI1040" s="9" t="s">
        <v>163</v>
      </c>
      <c r="AK1040" s="9" t="s">
        <v>165</v>
      </c>
      <c r="AM1040" s="9" t="s">
        <v>167</v>
      </c>
      <c r="AO1040" s="9" t="s">
        <v>163</v>
      </c>
      <c r="AQ1040" s="9" t="s">
        <v>165</v>
      </c>
      <c r="AR1040" s="9" t="s">
        <v>167</v>
      </c>
    </row>
    <row r="1041" spans="1:44" x14ac:dyDescent="0.2">
      <c r="A1041" s="9">
        <v>419962</v>
      </c>
      <c r="B1041" s="9" t="s">
        <v>2276</v>
      </c>
      <c r="AM1041" s="9" t="s">
        <v>167</v>
      </c>
    </row>
    <row r="1042" spans="1:44" x14ac:dyDescent="0.2">
      <c r="A1042" s="9">
        <v>419971</v>
      </c>
      <c r="B1042" s="9" t="s">
        <v>2276</v>
      </c>
      <c r="AM1042" s="9" t="s">
        <v>165</v>
      </c>
      <c r="AN1042" s="9" t="s">
        <v>163</v>
      </c>
      <c r="AO1042" s="9" t="s">
        <v>163</v>
      </c>
      <c r="AP1042" s="9" t="s">
        <v>163</v>
      </c>
      <c r="AQ1042" s="9" t="s">
        <v>163</v>
      </c>
      <c r="AR1042" s="9" t="s">
        <v>163</v>
      </c>
    </row>
    <row r="1043" spans="1:44" x14ac:dyDescent="0.2">
      <c r="A1043" s="9">
        <v>419972</v>
      </c>
      <c r="B1043" s="9" t="s">
        <v>2276</v>
      </c>
      <c r="AE1043" s="9" t="s">
        <v>167</v>
      </c>
      <c r="AF1043" s="9" t="s">
        <v>167</v>
      </c>
      <c r="AM1043" s="9" t="s">
        <v>167</v>
      </c>
      <c r="AN1043" s="9" t="s">
        <v>167</v>
      </c>
      <c r="AP1043" s="9" t="s">
        <v>167</v>
      </c>
      <c r="AQ1043" s="9" t="s">
        <v>167</v>
      </c>
    </row>
    <row r="1044" spans="1:44" x14ac:dyDescent="0.2">
      <c r="A1044" s="9">
        <v>419975</v>
      </c>
      <c r="B1044" s="9" t="s">
        <v>2276</v>
      </c>
      <c r="R1044" s="9" t="s">
        <v>167</v>
      </c>
      <c r="Z1044" s="9" t="s">
        <v>167</v>
      </c>
      <c r="AB1044" s="9" t="s">
        <v>167</v>
      </c>
      <c r="AF1044" s="9" t="s">
        <v>167</v>
      </c>
      <c r="AI1044" s="9" t="s">
        <v>163</v>
      </c>
      <c r="AJ1044" s="9" t="s">
        <v>165</v>
      </c>
      <c r="AK1044" s="9" t="s">
        <v>163</v>
      </c>
      <c r="AL1044" s="9" t="s">
        <v>163</v>
      </c>
      <c r="AM1044" s="9" t="s">
        <v>163</v>
      </c>
      <c r="AN1044" s="9" t="s">
        <v>163</v>
      </c>
      <c r="AO1044" s="9" t="s">
        <v>163</v>
      </c>
      <c r="AP1044" s="9" t="s">
        <v>163</v>
      </c>
      <c r="AQ1044" s="9" t="s">
        <v>163</v>
      </c>
      <c r="AR1044" s="9" t="s">
        <v>163</v>
      </c>
    </row>
    <row r="1045" spans="1:44" x14ac:dyDescent="0.2">
      <c r="A1045" s="9">
        <v>419978</v>
      </c>
      <c r="B1045" s="9" t="s">
        <v>2276</v>
      </c>
      <c r="AD1045" s="9" t="s">
        <v>167</v>
      </c>
    </row>
    <row r="1046" spans="1:44" x14ac:dyDescent="0.2">
      <c r="A1046" s="9">
        <v>419993</v>
      </c>
      <c r="B1046" s="9" t="s">
        <v>2276</v>
      </c>
      <c r="I1046" s="9" t="s">
        <v>167</v>
      </c>
      <c r="Q1046" s="9" t="s">
        <v>167</v>
      </c>
      <c r="AE1046" s="9" t="s">
        <v>163</v>
      </c>
      <c r="AF1046" s="9" t="s">
        <v>167</v>
      </c>
      <c r="AI1046" s="9" t="s">
        <v>165</v>
      </c>
      <c r="AM1046" s="9" t="s">
        <v>165</v>
      </c>
      <c r="AN1046" s="9" t="s">
        <v>165</v>
      </c>
      <c r="AO1046" s="9" t="s">
        <v>163</v>
      </c>
      <c r="AP1046" s="9" t="s">
        <v>165</v>
      </c>
      <c r="AQ1046" s="9" t="s">
        <v>165</v>
      </c>
      <c r="AR1046" s="9" t="s">
        <v>163</v>
      </c>
    </row>
    <row r="1047" spans="1:44" x14ac:dyDescent="0.2">
      <c r="A1047" s="9">
        <v>420002</v>
      </c>
      <c r="B1047" s="9" t="s">
        <v>2276</v>
      </c>
      <c r="Q1047" s="9" t="s">
        <v>165</v>
      </c>
      <c r="AF1047" s="9" t="s">
        <v>167</v>
      </c>
      <c r="AG1047" s="9" t="s">
        <v>167</v>
      </c>
      <c r="AI1047" s="9" t="s">
        <v>165</v>
      </c>
      <c r="AJ1047" s="9" t="s">
        <v>165</v>
      </c>
      <c r="AK1047" s="9" t="s">
        <v>165</v>
      </c>
      <c r="AL1047" s="9" t="s">
        <v>165</v>
      </c>
      <c r="AN1047" s="9" t="s">
        <v>163</v>
      </c>
      <c r="AO1047" s="9" t="s">
        <v>163</v>
      </c>
      <c r="AP1047" s="9" t="s">
        <v>163</v>
      </c>
      <c r="AQ1047" s="9" t="s">
        <v>163</v>
      </c>
      <c r="AR1047" s="9" t="s">
        <v>163</v>
      </c>
    </row>
    <row r="1048" spans="1:44" x14ac:dyDescent="0.2">
      <c r="A1048" s="9">
        <v>420015</v>
      </c>
      <c r="B1048" s="9" t="s">
        <v>2276</v>
      </c>
      <c r="AE1048" s="9" t="s">
        <v>165</v>
      </c>
      <c r="AK1048" s="9" t="s">
        <v>167</v>
      </c>
      <c r="AR1048" s="9" t="s">
        <v>167</v>
      </c>
    </row>
    <row r="1049" spans="1:44" x14ac:dyDescent="0.2">
      <c r="A1049" s="9">
        <v>420023</v>
      </c>
      <c r="B1049" s="9" t="s">
        <v>2276</v>
      </c>
      <c r="S1049" s="9" t="s">
        <v>167</v>
      </c>
      <c r="T1049" s="9" t="s">
        <v>167</v>
      </c>
      <c r="AF1049" s="9" t="s">
        <v>165</v>
      </c>
      <c r="AH1049" s="9" t="s">
        <v>167</v>
      </c>
      <c r="AI1049" s="9" t="s">
        <v>165</v>
      </c>
      <c r="AJ1049" s="9" t="s">
        <v>163</v>
      </c>
      <c r="AK1049" s="9" t="s">
        <v>165</v>
      </c>
      <c r="AL1049" s="9" t="s">
        <v>165</v>
      </c>
      <c r="AM1049" s="9" t="s">
        <v>165</v>
      </c>
      <c r="AN1049" s="9" t="s">
        <v>163</v>
      </c>
      <c r="AO1049" s="9" t="s">
        <v>163</v>
      </c>
      <c r="AP1049" s="9" t="s">
        <v>163</v>
      </c>
      <c r="AQ1049" s="9" t="s">
        <v>163</v>
      </c>
      <c r="AR1049" s="9" t="s">
        <v>163</v>
      </c>
    </row>
    <row r="1050" spans="1:44" x14ac:dyDescent="0.2">
      <c r="A1050" s="9">
        <v>420040</v>
      </c>
      <c r="B1050" s="9" t="s">
        <v>2276</v>
      </c>
      <c r="AD1050" s="9" t="s">
        <v>167</v>
      </c>
      <c r="AK1050" s="9" t="s">
        <v>167</v>
      </c>
      <c r="AN1050" s="9" t="s">
        <v>165</v>
      </c>
      <c r="AP1050" s="9" t="s">
        <v>167</v>
      </c>
      <c r="AQ1050" s="9" t="s">
        <v>165</v>
      </c>
    </row>
    <row r="1051" spans="1:44" x14ac:dyDescent="0.2">
      <c r="A1051" s="9">
        <v>420045</v>
      </c>
      <c r="B1051" s="9" t="s">
        <v>2276</v>
      </c>
      <c r="AI1051" s="9" t="s">
        <v>165</v>
      </c>
      <c r="AM1051" s="9" t="s">
        <v>165</v>
      </c>
      <c r="AN1051" s="9" t="s">
        <v>163</v>
      </c>
      <c r="AO1051" s="9" t="s">
        <v>163</v>
      </c>
      <c r="AP1051" s="9" t="s">
        <v>163</v>
      </c>
      <c r="AQ1051" s="9" t="s">
        <v>163</v>
      </c>
      <c r="AR1051" s="9" t="s">
        <v>163</v>
      </c>
    </row>
    <row r="1052" spans="1:44" x14ac:dyDescent="0.2">
      <c r="A1052" s="9">
        <v>420060</v>
      </c>
      <c r="B1052" s="9" t="s">
        <v>2276</v>
      </c>
      <c r="H1052" s="9" t="s">
        <v>167</v>
      </c>
      <c r="S1052" s="9" t="s">
        <v>165</v>
      </c>
      <c r="AE1052" s="9" t="s">
        <v>165</v>
      </c>
      <c r="AK1052" s="9" t="s">
        <v>163</v>
      </c>
      <c r="AN1052" s="9" t="s">
        <v>163</v>
      </c>
      <c r="AQ1052" s="9" t="s">
        <v>167</v>
      </c>
    </row>
    <row r="1053" spans="1:44" x14ac:dyDescent="0.2">
      <c r="A1053" s="9">
        <v>420067</v>
      </c>
      <c r="B1053" s="9" t="s">
        <v>2276</v>
      </c>
      <c r="AA1053" s="9" t="s">
        <v>167</v>
      </c>
      <c r="AE1053" s="9" t="s">
        <v>163</v>
      </c>
      <c r="AF1053" s="9" t="s">
        <v>167</v>
      </c>
      <c r="AI1053" s="9" t="s">
        <v>167</v>
      </c>
      <c r="AJ1053" s="9" t="s">
        <v>167</v>
      </c>
      <c r="AK1053" s="9" t="s">
        <v>163</v>
      </c>
      <c r="AL1053" s="9" t="s">
        <v>165</v>
      </c>
      <c r="AM1053" s="9" t="s">
        <v>165</v>
      </c>
      <c r="AN1053" s="9" t="s">
        <v>163</v>
      </c>
      <c r="AO1053" s="9" t="s">
        <v>163</v>
      </c>
      <c r="AP1053" s="9" t="s">
        <v>163</v>
      </c>
      <c r="AQ1053" s="9" t="s">
        <v>165</v>
      </c>
      <c r="AR1053" s="9" t="s">
        <v>163</v>
      </c>
    </row>
    <row r="1054" spans="1:44" x14ac:dyDescent="0.2">
      <c r="A1054" s="9">
        <v>420074</v>
      </c>
      <c r="B1054" s="9" t="s">
        <v>2276</v>
      </c>
      <c r="G1054" s="9" t="s">
        <v>167</v>
      </c>
      <c r="L1054" s="9" t="s">
        <v>167</v>
      </c>
      <c r="S1054" s="9" t="s">
        <v>167</v>
      </c>
      <c r="AJ1054" s="9" t="s">
        <v>167</v>
      </c>
      <c r="AK1054" s="9" t="s">
        <v>167</v>
      </c>
      <c r="AM1054" s="9" t="s">
        <v>167</v>
      </c>
      <c r="AP1054" s="9" t="s">
        <v>165</v>
      </c>
      <c r="AQ1054" s="9" t="s">
        <v>165</v>
      </c>
      <c r="AR1054" s="9" t="s">
        <v>165</v>
      </c>
    </row>
    <row r="1055" spans="1:44" x14ac:dyDescent="0.2">
      <c r="A1055" s="9">
        <v>420086</v>
      </c>
      <c r="B1055" s="9" t="s">
        <v>2276</v>
      </c>
      <c r="AE1055" s="9" t="s">
        <v>163</v>
      </c>
      <c r="AI1055" s="9" t="s">
        <v>165</v>
      </c>
      <c r="AK1055" s="9" t="s">
        <v>163</v>
      </c>
      <c r="AL1055" s="9" t="s">
        <v>165</v>
      </c>
      <c r="AN1055" s="9" t="s">
        <v>163</v>
      </c>
      <c r="AO1055" s="9" t="s">
        <v>163</v>
      </c>
      <c r="AP1055" s="9" t="s">
        <v>163</v>
      </c>
      <c r="AQ1055" s="9" t="s">
        <v>163</v>
      </c>
      <c r="AR1055" s="9" t="s">
        <v>163</v>
      </c>
    </row>
    <row r="1056" spans="1:44" x14ac:dyDescent="0.2">
      <c r="A1056" s="9">
        <v>420087</v>
      </c>
      <c r="B1056" s="9" t="s">
        <v>2276</v>
      </c>
      <c r="AB1056" s="9" t="s">
        <v>167</v>
      </c>
      <c r="AD1056" s="9" t="s">
        <v>167</v>
      </c>
      <c r="AF1056" s="9" t="s">
        <v>167</v>
      </c>
      <c r="AG1056" s="9" t="s">
        <v>167</v>
      </c>
      <c r="AI1056" s="9" t="s">
        <v>165</v>
      </c>
      <c r="AJ1056" s="9" t="s">
        <v>167</v>
      </c>
      <c r="AK1056" s="9" t="s">
        <v>165</v>
      </c>
      <c r="AL1056" s="9" t="s">
        <v>165</v>
      </c>
      <c r="AM1056" s="9" t="s">
        <v>167</v>
      </c>
      <c r="AN1056" s="9" t="s">
        <v>163</v>
      </c>
      <c r="AO1056" s="9" t="s">
        <v>163</v>
      </c>
      <c r="AP1056" s="9" t="s">
        <v>163</v>
      </c>
      <c r="AQ1056" s="9" t="s">
        <v>163</v>
      </c>
      <c r="AR1056" s="9" t="s">
        <v>163</v>
      </c>
    </row>
    <row r="1057" spans="1:44" x14ac:dyDescent="0.2">
      <c r="A1057" s="9">
        <v>420091</v>
      </c>
      <c r="B1057" s="9" t="s">
        <v>2276</v>
      </c>
      <c r="AE1057" s="9" t="s">
        <v>167</v>
      </c>
      <c r="AI1057" s="9" t="s">
        <v>165</v>
      </c>
      <c r="AJ1057" s="9" t="s">
        <v>163</v>
      </c>
      <c r="AK1057" s="9" t="s">
        <v>163</v>
      </c>
      <c r="AL1057" s="9" t="s">
        <v>165</v>
      </c>
      <c r="AM1057" s="9" t="s">
        <v>165</v>
      </c>
      <c r="AN1057" s="9" t="s">
        <v>163</v>
      </c>
      <c r="AO1057" s="9" t="s">
        <v>163</v>
      </c>
      <c r="AP1057" s="9" t="s">
        <v>163</v>
      </c>
      <c r="AQ1057" s="9" t="s">
        <v>163</v>
      </c>
      <c r="AR1057" s="9" t="s">
        <v>163</v>
      </c>
    </row>
    <row r="1058" spans="1:44" x14ac:dyDescent="0.2">
      <c r="A1058" s="9">
        <v>420092</v>
      </c>
      <c r="B1058" s="9" t="s">
        <v>2276</v>
      </c>
      <c r="M1058" s="9" t="s">
        <v>167</v>
      </c>
      <c r="AE1058" s="9" t="s">
        <v>167</v>
      </c>
      <c r="AI1058" s="9" t="s">
        <v>165</v>
      </c>
      <c r="AJ1058" s="9" t="s">
        <v>167</v>
      </c>
      <c r="AK1058" s="9" t="s">
        <v>167</v>
      </c>
      <c r="AN1058" s="9" t="s">
        <v>165</v>
      </c>
      <c r="AP1058" s="9" t="s">
        <v>165</v>
      </c>
      <c r="AQ1058" s="9" t="s">
        <v>165</v>
      </c>
    </row>
    <row r="1059" spans="1:44" x14ac:dyDescent="0.2">
      <c r="A1059" s="9">
        <v>420106</v>
      </c>
      <c r="B1059" s="9" t="s">
        <v>2276</v>
      </c>
      <c r="AJ1059" s="9" t="s">
        <v>167</v>
      </c>
      <c r="AQ1059" s="9" t="s">
        <v>165</v>
      </c>
    </row>
    <row r="1060" spans="1:44" x14ac:dyDescent="0.2">
      <c r="A1060" s="9">
        <v>420107</v>
      </c>
      <c r="B1060" s="9" t="s">
        <v>2276</v>
      </c>
      <c r="AE1060" s="9" t="s">
        <v>167</v>
      </c>
      <c r="AI1060" s="9" t="s">
        <v>165</v>
      </c>
      <c r="AK1060" s="9" t="s">
        <v>163</v>
      </c>
      <c r="AL1060" s="9" t="s">
        <v>165</v>
      </c>
      <c r="AM1060" s="9" t="s">
        <v>163</v>
      </c>
      <c r="AQ1060" s="9" t="s">
        <v>165</v>
      </c>
    </row>
    <row r="1061" spans="1:44" x14ac:dyDescent="0.2">
      <c r="A1061" s="9">
        <v>420111</v>
      </c>
      <c r="B1061" s="9" t="s">
        <v>2276</v>
      </c>
      <c r="R1061" s="9" t="s">
        <v>165</v>
      </c>
      <c r="AA1061" s="9" t="s">
        <v>167</v>
      </c>
      <c r="AF1061" s="9" t="s">
        <v>163</v>
      </c>
      <c r="AH1061" s="9" t="s">
        <v>165</v>
      </c>
      <c r="AI1061" s="9" t="s">
        <v>165</v>
      </c>
      <c r="AJ1061" s="9" t="s">
        <v>165</v>
      </c>
      <c r="AM1061" s="9" t="s">
        <v>163</v>
      </c>
      <c r="AN1061" s="9" t="s">
        <v>163</v>
      </c>
      <c r="AQ1061" s="9" t="s">
        <v>165</v>
      </c>
      <c r="AR1061" s="9" t="s">
        <v>163</v>
      </c>
    </row>
    <row r="1062" spans="1:44" x14ac:dyDescent="0.2">
      <c r="A1062" s="9">
        <v>420118</v>
      </c>
      <c r="B1062" s="9" t="s">
        <v>2276</v>
      </c>
      <c r="AA1062" s="9" t="s">
        <v>167</v>
      </c>
      <c r="AF1062" s="9" t="s">
        <v>163</v>
      </c>
      <c r="AJ1062" s="9" t="s">
        <v>167</v>
      </c>
      <c r="AM1062" s="9" t="s">
        <v>163</v>
      </c>
      <c r="AN1062" s="9" t="s">
        <v>165</v>
      </c>
      <c r="AQ1062" s="9" t="s">
        <v>167</v>
      </c>
      <c r="AR1062" s="9" t="s">
        <v>165</v>
      </c>
    </row>
    <row r="1063" spans="1:44" x14ac:dyDescent="0.2">
      <c r="A1063" s="9">
        <v>420123</v>
      </c>
      <c r="B1063" s="9" t="s">
        <v>2276</v>
      </c>
      <c r="AI1063" s="9" t="s">
        <v>165</v>
      </c>
      <c r="AM1063" s="9" t="s">
        <v>167</v>
      </c>
      <c r="AO1063" s="9" t="s">
        <v>165</v>
      </c>
      <c r="AP1063" s="9" t="s">
        <v>167</v>
      </c>
      <c r="AR1063" s="9" t="s">
        <v>165</v>
      </c>
    </row>
    <row r="1064" spans="1:44" x14ac:dyDescent="0.2">
      <c r="A1064" s="9">
        <v>420126</v>
      </c>
      <c r="B1064" s="9" t="s">
        <v>2276</v>
      </c>
      <c r="AA1064" s="9" t="s">
        <v>167</v>
      </c>
      <c r="AF1064" s="9" t="s">
        <v>167</v>
      </c>
      <c r="AJ1064" s="9" t="s">
        <v>165</v>
      </c>
      <c r="AK1064" s="9" t="s">
        <v>165</v>
      </c>
      <c r="AM1064" s="9" t="s">
        <v>163</v>
      </c>
      <c r="AN1064" s="9" t="s">
        <v>167</v>
      </c>
      <c r="AP1064" s="9" t="s">
        <v>165</v>
      </c>
      <c r="AQ1064" s="9" t="s">
        <v>167</v>
      </c>
      <c r="AR1064" s="9" t="s">
        <v>165</v>
      </c>
    </row>
    <row r="1065" spans="1:44" x14ac:dyDescent="0.2">
      <c r="A1065" s="9">
        <v>420138</v>
      </c>
      <c r="B1065" s="9" t="s">
        <v>2276</v>
      </c>
      <c r="AI1065" s="9" t="s">
        <v>167</v>
      </c>
      <c r="AJ1065" s="9" t="s">
        <v>167</v>
      </c>
      <c r="AK1065" s="9" t="s">
        <v>167</v>
      </c>
      <c r="AL1065" s="9" t="s">
        <v>163</v>
      </c>
      <c r="AM1065" s="9" t="s">
        <v>167</v>
      </c>
      <c r="AN1065" s="9" t="s">
        <v>165</v>
      </c>
      <c r="AO1065" s="9" t="s">
        <v>163</v>
      </c>
      <c r="AP1065" s="9" t="s">
        <v>163</v>
      </c>
      <c r="AQ1065" s="9" t="s">
        <v>167</v>
      </c>
      <c r="AR1065" s="9" t="s">
        <v>163</v>
      </c>
    </row>
    <row r="1066" spans="1:44" x14ac:dyDescent="0.2">
      <c r="A1066" s="9">
        <v>420140</v>
      </c>
      <c r="B1066" s="9" t="s">
        <v>2276</v>
      </c>
      <c r="Q1066" s="9" t="s">
        <v>167</v>
      </c>
      <c r="AJ1066" s="9" t="s">
        <v>167</v>
      </c>
      <c r="AK1066" s="9" t="s">
        <v>165</v>
      </c>
    </row>
    <row r="1067" spans="1:44" x14ac:dyDescent="0.2">
      <c r="A1067" s="9">
        <v>420141</v>
      </c>
      <c r="B1067" s="9" t="s">
        <v>2276</v>
      </c>
      <c r="AI1067" s="9" t="s">
        <v>163</v>
      </c>
      <c r="AJ1067" s="9" t="s">
        <v>163</v>
      </c>
      <c r="AK1067" s="9" t="s">
        <v>165</v>
      </c>
      <c r="AL1067" s="9" t="s">
        <v>165</v>
      </c>
      <c r="AM1067" s="9" t="s">
        <v>163</v>
      </c>
      <c r="AN1067" s="9" t="s">
        <v>163</v>
      </c>
      <c r="AO1067" s="9" t="s">
        <v>163</v>
      </c>
      <c r="AP1067" s="9" t="s">
        <v>163</v>
      </c>
      <c r="AQ1067" s="9" t="s">
        <v>163</v>
      </c>
      <c r="AR1067" s="9" t="s">
        <v>163</v>
      </c>
    </row>
    <row r="1068" spans="1:44" x14ac:dyDescent="0.2">
      <c r="A1068" s="9">
        <v>420142</v>
      </c>
      <c r="B1068" s="9" t="s">
        <v>2276</v>
      </c>
      <c r="Q1068" s="9" t="s">
        <v>167</v>
      </c>
      <c r="AF1068" s="9" t="s">
        <v>167</v>
      </c>
      <c r="AG1068" s="9" t="s">
        <v>167</v>
      </c>
      <c r="AI1068" s="9" t="s">
        <v>165</v>
      </c>
      <c r="AJ1068" s="9" t="s">
        <v>163</v>
      </c>
      <c r="AK1068" s="9" t="s">
        <v>165</v>
      </c>
      <c r="AL1068" s="9" t="s">
        <v>165</v>
      </c>
      <c r="AM1068" s="9" t="s">
        <v>163</v>
      </c>
      <c r="AN1068" s="9" t="s">
        <v>163</v>
      </c>
      <c r="AO1068" s="9" t="s">
        <v>163</v>
      </c>
      <c r="AP1068" s="9" t="s">
        <v>163</v>
      </c>
      <c r="AQ1068" s="9" t="s">
        <v>163</v>
      </c>
      <c r="AR1068" s="9" t="s">
        <v>163</v>
      </c>
    </row>
    <row r="1069" spans="1:44" x14ac:dyDescent="0.2">
      <c r="A1069" s="9">
        <v>420154</v>
      </c>
      <c r="B1069" s="9" t="s">
        <v>2276</v>
      </c>
      <c r="AA1069" s="9" t="s">
        <v>167</v>
      </c>
      <c r="AF1069" s="9" t="s">
        <v>167</v>
      </c>
      <c r="AG1069" s="9" t="s">
        <v>167</v>
      </c>
      <c r="AI1069" s="9" t="s">
        <v>165</v>
      </c>
      <c r="AJ1069" s="9" t="s">
        <v>165</v>
      </c>
      <c r="AK1069" s="9" t="s">
        <v>163</v>
      </c>
      <c r="AL1069" s="9" t="s">
        <v>165</v>
      </c>
      <c r="AM1069" s="9" t="s">
        <v>167</v>
      </c>
      <c r="AN1069" s="9" t="s">
        <v>163</v>
      </c>
      <c r="AO1069" s="9" t="s">
        <v>165</v>
      </c>
      <c r="AP1069" s="9" t="s">
        <v>163</v>
      </c>
      <c r="AQ1069" s="9" t="s">
        <v>165</v>
      </c>
      <c r="AR1069" s="9" t="s">
        <v>163</v>
      </c>
    </row>
    <row r="1070" spans="1:44" x14ac:dyDescent="0.2">
      <c r="A1070" s="9">
        <v>420163</v>
      </c>
      <c r="B1070" s="9" t="s">
        <v>2276</v>
      </c>
      <c r="AA1070" s="9" t="s">
        <v>167</v>
      </c>
      <c r="AF1070" s="9" t="s">
        <v>163</v>
      </c>
      <c r="AI1070" s="9" t="s">
        <v>163</v>
      </c>
      <c r="AJ1070" s="9" t="s">
        <v>167</v>
      </c>
      <c r="AK1070" s="9" t="s">
        <v>163</v>
      </c>
      <c r="AM1070" s="9" t="s">
        <v>163</v>
      </c>
      <c r="AN1070" s="9" t="s">
        <v>163</v>
      </c>
      <c r="AO1070" s="9" t="s">
        <v>165</v>
      </c>
      <c r="AP1070" s="9" t="s">
        <v>163</v>
      </c>
      <c r="AQ1070" s="9" t="s">
        <v>163</v>
      </c>
      <c r="AR1070" s="9" t="s">
        <v>163</v>
      </c>
    </row>
    <row r="1071" spans="1:44" x14ac:dyDescent="0.2">
      <c r="A1071" s="9">
        <v>420165</v>
      </c>
      <c r="B1071" s="9" t="s">
        <v>2276</v>
      </c>
      <c r="Q1071" s="9" t="s">
        <v>167</v>
      </c>
      <c r="AF1071" s="9" t="s">
        <v>167</v>
      </c>
      <c r="AI1071" s="9" t="s">
        <v>165</v>
      </c>
      <c r="AJ1071" s="9" t="s">
        <v>167</v>
      </c>
      <c r="AL1071" s="9" t="s">
        <v>167</v>
      </c>
      <c r="AM1071" s="9" t="s">
        <v>167</v>
      </c>
      <c r="AN1071" s="9" t="s">
        <v>165</v>
      </c>
      <c r="AP1071" s="9" t="s">
        <v>163</v>
      </c>
      <c r="AQ1071" s="9" t="s">
        <v>165</v>
      </c>
      <c r="AR1071" s="9" t="s">
        <v>163</v>
      </c>
    </row>
    <row r="1072" spans="1:44" x14ac:dyDescent="0.2">
      <c r="A1072" s="9">
        <v>420184</v>
      </c>
      <c r="B1072" s="9" t="s">
        <v>2276</v>
      </c>
      <c r="AA1072" s="9" t="s">
        <v>167</v>
      </c>
      <c r="AB1072" s="9" t="s">
        <v>167</v>
      </c>
      <c r="AD1072" s="9" t="s">
        <v>167</v>
      </c>
      <c r="AF1072" s="9" t="s">
        <v>167</v>
      </c>
      <c r="AI1072" s="9" t="s">
        <v>163</v>
      </c>
      <c r="AJ1072" s="9" t="s">
        <v>165</v>
      </c>
      <c r="AK1072" s="9" t="s">
        <v>163</v>
      </c>
      <c r="AL1072" s="9" t="s">
        <v>165</v>
      </c>
      <c r="AM1072" s="9" t="s">
        <v>163</v>
      </c>
      <c r="AN1072" s="9" t="s">
        <v>163</v>
      </c>
      <c r="AO1072" s="9" t="s">
        <v>163</v>
      </c>
      <c r="AP1072" s="9" t="s">
        <v>163</v>
      </c>
      <c r="AQ1072" s="9" t="s">
        <v>163</v>
      </c>
      <c r="AR1072" s="9" t="s">
        <v>163</v>
      </c>
    </row>
    <row r="1073" spans="1:44" x14ac:dyDescent="0.2">
      <c r="A1073" s="9">
        <v>420185</v>
      </c>
      <c r="B1073" s="9" t="s">
        <v>2276</v>
      </c>
      <c r="L1073" s="9" t="s">
        <v>167</v>
      </c>
      <c r="R1073" s="9" t="s">
        <v>163</v>
      </c>
      <c r="AE1073" s="9" t="s">
        <v>167</v>
      </c>
      <c r="AI1073" s="9" t="s">
        <v>165</v>
      </c>
      <c r="AJ1073" s="9" t="s">
        <v>165</v>
      </c>
      <c r="AK1073" s="9" t="s">
        <v>165</v>
      </c>
      <c r="AL1073" s="9" t="s">
        <v>165</v>
      </c>
      <c r="AM1073" s="9" t="s">
        <v>165</v>
      </c>
      <c r="AN1073" s="9" t="s">
        <v>163</v>
      </c>
      <c r="AO1073" s="9" t="s">
        <v>163</v>
      </c>
      <c r="AP1073" s="9" t="s">
        <v>163</v>
      </c>
      <c r="AQ1073" s="9" t="s">
        <v>163</v>
      </c>
      <c r="AR1073" s="9" t="s">
        <v>163</v>
      </c>
    </row>
    <row r="1074" spans="1:44" x14ac:dyDescent="0.2">
      <c r="A1074" s="9">
        <v>420197</v>
      </c>
      <c r="B1074" s="9" t="s">
        <v>2276</v>
      </c>
      <c r="AJ1074" s="9" t="s">
        <v>165</v>
      </c>
      <c r="AK1074" s="9" t="s">
        <v>163</v>
      </c>
      <c r="AL1074" s="9" t="s">
        <v>167</v>
      </c>
      <c r="AQ1074" s="9" t="s">
        <v>165</v>
      </c>
      <c r="AR1074" s="9" t="s">
        <v>163</v>
      </c>
    </row>
    <row r="1075" spans="1:44" x14ac:dyDescent="0.2">
      <c r="A1075" s="9">
        <v>420200</v>
      </c>
      <c r="B1075" s="9" t="s">
        <v>2276</v>
      </c>
      <c r="Q1075" s="9" t="s">
        <v>167</v>
      </c>
      <c r="AJ1075" s="9" t="s">
        <v>167</v>
      </c>
      <c r="AR1075" s="9" t="s">
        <v>167</v>
      </c>
    </row>
    <row r="1076" spans="1:44" x14ac:dyDescent="0.2">
      <c r="A1076" s="9">
        <v>420203</v>
      </c>
      <c r="B1076" s="9" t="s">
        <v>2276</v>
      </c>
      <c r="L1076" s="9" t="s">
        <v>167</v>
      </c>
      <c r="AD1076" s="9" t="s">
        <v>167</v>
      </c>
      <c r="AI1076" s="9" t="s">
        <v>167</v>
      </c>
      <c r="AJ1076" s="9" t="s">
        <v>167</v>
      </c>
      <c r="AK1076" s="9" t="s">
        <v>165</v>
      </c>
      <c r="AL1076" s="9" t="s">
        <v>165</v>
      </c>
      <c r="AM1076" s="9" t="s">
        <v>167</v>
      </c>
      <c r="AN1076" s="9" t="s">
        <v>163</v>
      </c>
      <c r="AO1076" s="9" t="s">
        <v>163</v>
      </c>
      <c r="AP1076" s="9" t="s">
        <v>163</v>
      </c>
      <c r="AQ1076" s="9" t="s">
        <v>163</v>
      </c>
      <c r="AR1076" s="9" t="s">
        <v>163</v>
      </c>
    </row>
    <row r="1077" spans="1:44" x14ac:dyDescent="0.2">
      <c r="A1077" s="9">
        <v>420220</v>
      </c>
      <c r="B1077" s="9" t="s">
        <v>2276</v>
      </c>
      <c r="AI1077" s="9" t="s">
        <v>165</v>
      </c>
      <c r="AK1077" s="9" t="s">
        <v>165</v>
      </c>
      <c r="AM1077" s="9" t="s">
        <v>163</v>
      </c>
      <c r="AN1077" s="9" t="s">
        <v>163</v>
      </c>
      <c r="AO1077" s="9" t="s">
        <v>163</v>
      </c>
      <c r="AP1077" s="9" t="s">
        <v>163</v>
      </c>
      <c r="AQ1077" s="9" t="s">
        <v>163</v>
      </c>
      <c r="AR1077" s="9" t="s">
        <v>163</v>
      </c>
    </row>
    <row r="1078" spans="1:44" x14ac:dyDescent="0.2">
      <c r="A1078" s="9">
        <v>420227</v>
      </c>
      <c r="B1078" s="9" t="s">
        <v>2276</v>
      </c>
      <c r="AQ1078" s="9" t="s">
        <v>165</v>
      </c>
    </row>
    <row r="1079" spans="1:44" x14ac:dyDescent="0.2">
      <c r="A1079" s="9">
        <v>420229</v>
      </c>
      <c r="B1079" s="9" t="s">
        <v>2276</v>
      </c>
      <c r="S1079" s="9" t="s">
        <v>167</v>
      </c>
      <c r="AJ1079" s="9" t="s">
        <v>167</v>
      </c>
      <c r="AK1079" s="9" t="s">
        <v>167</v>
      </c>
      <c r="AM1079" s="9" t="s">
        <v>167</v>
      </c>
      <c r="AN1079" s="9" t="s">
        <v>167</v>
      </c>
      <c r="AP1079" s="9" t="s">
        <v>167</v>
      </c>
      <c r="AQ1079" s="9" t="s">
        <v>167</v>
      </c>
      <c r="AR1079" s="9" t="s">
        <v>165</v>
      </c>
    </row>
    <row r="1080" spans="1:44" x14ac:dyDescent="0.2">
      <c r="A1080" s="9">
        <v>420240</v>
      </c>
      <c r="B1080" s="9" t="s">
        <v>2276</v>
      </c>
      <c r="I1080" s="9" t="s">
        <v>165</v>
      </c>
      <c r="AA1080" s="9" t="s">
        <v>165</v>
      </c>
      <c r="AB1080" s="9" t="s">
        <v>167</v>
      </c>
      <c r="AH1080" s="9" t="s">
        <v>165</v>
      </c>
      <c r="AI1080" s="9" t="s">
        <v>163</v>
      </c>
      <c r="AJ1080" s="9" t="s">
        <v>165</v>
      </c>
      <c r="AK1080" s="9" t="s">
        <v>163</v>
      </c>
      <c r="AM1080" s="9" t="s">
        <v>163</v>
      </c>
      <c r="AN1080" s="9" t="s">
        <v>163</v>
      </c>
      <c r="AO1080" s="9" t="s">
        <v>163</v>
      </c>
      <c r="AP1080" s="9" t="s">
        <v>163</v>
      </c>
      <c r="AQ1080" s="9" t="s">
        <v>163</v>
      </c>
      <c r="AR1080" s="9" t="s">
        <v>163</v>
      </c>
    </row>
    <row r="1081" spans="1:44" x14ac:dyDescent="0.2">
      <c r="A1081" s="9">
        <v>420274</v>
      </c>
      <c r="B1081" s="9" t="s">
        <v>2276</v>
      </c>
      <c r="O1081" s="9" t="s">
        <v>167</v>
      </c>
      <c r="AA1081" s="9" t="s">
        <v>167</v>
      </c>
      <c r="AE1081" s="9" t="s">
        <v>165</v>
      </c>
      <c r="AG1081" s="9" t="s">
        <v>165</v>
      </c>
      <c r="AI1081" s="9" t="s">
        <v>165</v>
      </c>
      <c r="AK1081" s="9" t="s">
        <v>163</v>
      </c>
      <c r="AM1081" s="9" t="s">
        <v>165</v>
      </c>
      <c r="AN1081" s="9" t="s">
        <v>163</v>
      </c>
      <c r="AO1081" s="9" t="s">
        <v>163</v>
      </c>
      <c r="AP1081" s="9" t="s">
        <v>163</v>
      </c>
      <c r="AQ1081" s="9" t="s">
        <v>163</v>
      </c>
      <c r="AR1081" s="9" t="s">
        <v>163</v>
      </c>
    </row>
    <row r="1082" spans="1:44" x14ac:dyDescent="0.2">
      <c r="A1082" s="9">
        <v>420287</v>
      </c>
      <c r="B1082" s="9" t="s">
        <v>2276</v>
      </c>
      <c r="AK1082" s="9" t="s">
        <v>167</v>
      </c>
      <c r="AM1082" s="9" t="s">
        <v>167</v>
      </c>
      <c r="AR1082" s="9" t="s">
        <v>165</v>
      </c>
    </row>
    <row r="1083" spans="1:44" x14ac:dyDescent="0.2">
      <c r="A1083" s="9">
        <v>420303</v>
      </c>
      <c r="B1083" s="9" t="s">
        <v>2276</v>
      </c>
      <c r="AJ1083" s="9" t="s">
        <v>167</v>
      </c>
      <c r="AK1083" s="9" t="s">
        <v>163</v>
      </c>
      <c r="AM1083" s="9" t="s">
        <v>165</v>
      </c>
      <c r="AN1083" s="9" t="s">
        <v>163</v>
      </c>
      <c r="AP1083" s="9" t="s">
        <v>163</v>
      </c>
      <c r="AQ1083" s="9" t="s">
        <v>163</v>
      </c>
      <c r="AR1083" s="9" t="s">
        <v>163</v>
      </c>
    </row>
    <row r="1084" spans="1:44" x14ac:dyDescent="0.2">
      <c r="A1084" s="9">
        <v>420307</v>
      </c>
      <c r="B1084" s="9" t="s">
        <v>2276</v>
      </c>
      <c r="AA1084" s="9" t="s">
        <v>167</v>
      </c>
      <c r="AE1084" s="9" t="s">
        <v>167</v>
      </c>
      <c r="AF1084" s="9" t="s">
        <v>167</v>
      </c>
      <c r="AI1084" s="9" t="s">
        <v>165</v>
      </c>
      <c r="AJ1084" s="9" t="s">
        <v>165</v>
      </c>
      <c r="AK1084" s="9" t="s">
        <v>165</v>
      </c>
      <c r="AM1084" s="9" t="s">
        <v>165</v>
      </c>
      <c r="AN1084" s="9" t="s">
        <v>163</v>
      </c>
      <c r="AO1084" s="9" t="s">
        <v>163</v>
      </c>
      <c r="AP1084" s="9" t="s">
        <v>163</v>
      </c>
      <c r="AQ1084" s="9" t="s">
        <v>163</v>
      </c>
      <c r="AR1084" s="9" t="s">
        <v>163</v>
      </c>
    </row>
    <row r="1085" spans="1:44" x14ac:dyDescent="0.2">
      <c r="A1085" s="9">
        <v>420313</v>
      </c>
      <c r="B1085" s="9" t="s">
        <v>2276</v>
      </c>
      <c r="AE1085" s="9" t="s">
        <v>165</v>
      </c>
      <c r="AJ1085" s="9" t="s">
        <v>165</v>
      </c>
      <c r="AK1085" s="9" t="s">
        <v>163</v>
      </c>
      <c r="AM1085" s="9" t="s">
        <v>163</v>
      </c>
      <c r="AN1085" s="9" t="s">
        <v>163</v>
      </c>
      <c r="AO1085" s="9" t="s">
        <v>163</v>
      </c>
      <c r="AP1085" s="9" t="s">
        <v>163</v>
      </c>
      <c r="AQ1085" s="9" t="s">
        <v>163</v>
      </c>
      <c r="AR1085" s="9" t="s">
        <v>163</v>
      </c>
    </row>
    <row r="1086" spans="1:44" x14ac:dyDescent="0.2">
      <c r="A1086" s="9">
        <v>420315</v>
      </c>
      <c r="B1086" s="9" t="s">
        <v>2276</v>
      </c>
      <c r="I1086" s="9" t="s">
        <v>167</v>
      </c>
      <c r="AA1086" s="9" t="s">
        <v>167</v>
      </c>
      <c r="AD1086" s="9" t="s">
        <v>167</v>
      </c>
      <c r="AL1086" s="9" t="s">
        <v>167</v>
      </c>
      <c r="AM1086" s="9" t="s">
        <v>165</v>
      </c>
      <c r="AN1086" s="9" t="s">
        <v>163</v>
      </c>
      <c r="AO1086" s="9" t="s">
        <v>163</v>
      </c>
      <c r="AP1086" s="9" t="s">
        <v>163</v>
      </c>
      <c r="AQ1086" s="9" t="s">
        <v>163</v>
      </c>
    </row>
    <row r="1087" spans="1:44" x14ac:dyDescent="0.2">
      <c r="A1087" s="9">
        <v>420317</v>
      </c>
      <c r="B1087" s="9" t="s">
        <v>2276</v>
      </c>
      <c r="AJ1087" s="9" t="s">
        <v>167</v>
      </c>
      <c r="AK1087" s="9" t="s">
        <v>167</v>
      </c>
      <c r="AO1087" s="9" t="s">
        <v>165</v>
      </c>
    </row>
    <row r="1088" spans="1:44" x14ac:dyDescent="0.2">
      <c r="A1088" s="9">
        <v>420323</v>
      </c>
      <c r="B1088" s="9" t="s">
        <v>2276</v>
      </c>
      <c r="AJ1088" s="9" t="s">
        <v>167</v>
      </c>
      <c r="AO1088" s="9" t="s">
        <v>167</v>
      </c>
      <c r="AP1088" s="9" t="s">
        <v>163</v>
      </c>
      <c r="AQ1088" s="9" t="s">
        <v>165</v>
      </c>
      <c r="AR1088" s="9" t="s">
        <v>163</v>
      </c>
    </row>
    <row r="1089" spans="1:44" x14ac:dyDescent="0.2">
      <c r="A1089" s="9">
        <v>420325</v>
      </c>
      <c r="B1089" s="9" t="s">
        <v>2276</v>
      </c>
      <c r="AO1089" s="9" t="s">
        <v>163</v>
      </c>
      <c r="AP1089" s="9" t="s">
        <v>163</v>
      </c>
      <c r="AQ1089" s="9" t="s">
        <v>163</v>
      </c>
      <c r="AR1089" s="9" t="s">
        <v>163</v>
      </c>
    </row>
    <row r="1090" spans="1:44" x14ac:dyDescent="0.2">
      <c r="A1090" s="9">
        <v>420355</v>
      </c>
      <c r="B1090" s="9" t="s">
        <v>2276</v>
      </c>
      <c r="AJ1090" s="9" t="s">
        <v>167</v>
      </c>
    </row>
    <row r="1091" spans="1:44" x14ac:dyDescent="0.2">
      <c r="A1091" s="9">
        <v>420384</v>
      </c>
      <c r="B1091" s="9" t="s">
        <v>2276</v>
      </c>
      <c r="G1091" s="9" t="s">
        <v>167</v>
      </c>
      <c r="J1091" s="9" t="s">
        <v>165</v>
      </c>
      <c r="AA1091" s="9" t="s">
        <v>165</v>
      </c>
      <c r="AJ1091" s="9" t="s">
        <v>165</v>
      </c>
      <c r="AL1091" s="9" t="s">
        <v>165</v>
      </c>
      <c r="AN1091" s="9" t="s">
        <v>163</v>
      </c>
      <c r="AO1091" s="9" t="s">
        <v>163</v>
      </c>
      <c r="AP1091" s="9" t="s">
        <v>163</v>
      </c>
      <c r="AQ1091" s="9" t="s">
        <v>163</v>
      </c>
      <c r="AR1091" s="9" t="s">
        <v>163</v>
      </c>
    </row>
    <row r="1092" spans="1:44" x14ac:dyDescent="0.2">
      <c r="A1092" s="9">
        <v>420387</v>
      </c>
      <c r="B1092" s="9" t="s">
        <v>2276</v>
      </c>
      <c r="H1092" s="9" t="s">
        <v>167</v>
      </c>
      <c r="K1092" s="9" t="s">
        <v>167</v>
      </c>
      <c r="AE1092" s="9" t="s">
        <v>167</v>
      </c>
      <c r="AI1092" s="9" t="s">
        <v>165</v>
      </c>
      <c r="AJ1092" s="9" t="s">
        <v>165</v>
      </c>
      <c r="AK1092" s="9" t="s">
        <v>165</v>
      </c>
      <c r="AL1092" s="9" t="s">
        <v>163</v>
      </c>
      <c r="AM1092" s="9" t="s">
        <v>163</v>
      </c>
      <c r="AN1092" s="9" t="s">
        <v>163</v>
      </c>
      <c r="AO1092" s="9" t="s">
        <v>163</v>
      </c>
      <c r="AP1092" s="9" t="s">
        <v>163</v>
      </c>
      <c r="AQ1092" s="9" t="s">
        <v>163</v>
      </c>
      <c r="AR1092" s="9" t="s">
        <v>163</v>
      </c>
    </row>
    <row r="1093" spans="1:44" x14ac:dyDescent="0.2">
      <c r="A1093" s="9">
        <v>420394</v>
      </c>
      <c r="B1093" s="9" t="s">
        <v>2276</v>
      </c>
      <c r="AI1093" s="9" t="s">
        <v>163</v>
      </c>
      <c r="AJ1093" s="9" t="s">
        <v>163</v>
      </c>
      <c r="AK1093" s="9" t="s">
        <v>163</v>
      </c>
      <c r="AL1093" s="9" t="s">
        <v>163</v>
      </c>
      <c r="AM1093" s="9" t="s">
        <v>163</v>
      </c>
      <c r="AN1093" s="9" t="s">
        <v>163</v>
      </c>
      <c r="AO1093" s="9" t="s">
        <v>163</v>
      </c>
      <c r="AP1093" s="9" t="s">
        <v>163</v>
      </c>
      <c r="AQ1093" s="9" t="s">
        <v>163</v>
      </c>
      <c r="AR1093" s="9" t="s">
        <v>163</v>
      </c>
    </row>
    <row r="1094" spans="1:44" x14ac:dyDescent="0.2">
      <c r="A1094" s="9">
        <v>420399</v>
      </c>
      <c r="B1094" s="9" t="s">
        <v>2276</v>
      </c>
      <c r="F1094" s="9" t="s">
        <v>167</v>
      </c>
      <c r="AI1094" s="9" t="s">
        <v>165</v>
      </c>
      <c r="AJ1094" s="9" t="s">
        <v>165</v>
      </c>
      <c r="AL1094" s="9" t="s">
        <v>165</v>
      </c>
      <c r="AN1094" s="9" t="s">
        <v>163</v>
      </c>
      <c r="AO1094" s="9" t="s">
        <v>163</v>
      </c>
      <c r="AP1094" s="9" t="s">
        <v>163</v>
      </c>
      <c r="AQ1094" s="9" t="s">
        <v>163</v>
      </c>
      <c r="AR1094" s="9" t="s">
        <v>163</v>
      </c>
    </row>
    <row r="1095" spans="1:44" x14ac:dyDescent="0.2">
      <c r="A1095" s="9">
        <v>420405</v>
      </c>
      <c r="B1095" s="9" t="s">
        <v>2276</v>
      </c>
      <c r="AA1095" s="9" t="s">
        <v>167</v>
      </c>
      <c r="AD1095" s="9" t="s">
        <v>167</v>
      </c>
      <c r="AF1095" s="9" t="s">
        <v>167</v>
      </c>
      <c r="AI1095" s="9" t="s">
        <v>163</v>
      </c>
      <c r="AK1095" s="9" t="s">
        <v>165</v>
      </c>
      <c r="AM1095" s="9" t="s">
        <v>163</v>
      </c>
      <c r="AP1095" s="9" t="s">
        <v>165</v>
      </c>
      <c r="AQ1095" s="9" t="s">
        <v>165</v>
      </c>
      <c r="AR1095" s="9" t="s">
        <v>163</v>
      </c>
    </row>
    <row r="1096" spans="1:44" x14ac:dyDescent="0.2">
      <c r="A1096" s="9">
        <v>420407</v>
      </c>
      <c r="B1096" s="9" t="s">
        <v>2276</v>
      </c>
      <c r="L1096" s="9" t="s">
        <v>165</v>
      </c>
      <c r="R1096" s="9" t="s">
        <v>165</v>
      </c>
      <c r="AA1096" s="9" t="s">
        <v>163</v>
      </c>
      <c r="AG1096" s="9" t="s">
        <v>167</v>
      </c>
      <c r="AI1096" s="9" t="s">
        <v>163</v>
      </c>
      <c r="AJ1096" s="9" t="s">
        <v>163</v>
      </c>
      <c r="AK1096" s="9" t="s">
        <v>163</v>
      </c>
      <c r="AL1096" s="9" t="s">
        <v>163</v>
      </c>
      <c r="AM1096" s="9" t="s">
        <v>163</v>
      </c>
      <c r="AN1096" s="9" t="s">
        <v>163</v>
      </c>
      <c r="AO1096" s="9" t="s">
        <v>163</v>
      </c>
      <c r="AP1096" s="9" t="s">
        <v>163</v>
      </c>
      <c r="AQ1096" s="9" t="s">
        <v>163</v>
      </c>
      <c r="AR1096" s="9" t="s">
        <v>163</v>
      </c>
    </row>
    <row r="1097" spans="1:44" x14ac:dyDescent="0.2">
      <c r="A1097" s="9">
        <v>420422</v>
      </c>
      <c r="B1097" s="9" t="s">
        <v>2276</v>
      </c>
      <c r="U1097" s="9" t="s">
        <v>163</v>
      </c>
      <c r="AJ1097" s="9" t="s">
        <v>163</v>
      </c>
      <c r="AK1097" s="9" t="s">
        <v>165</v>
      </c>
      <c r="AQ1097" s="9" t="s">
        <v>165</v>
      </c>
    </row>
    <row r="1098" spans="1:44" x14ac:dyDescent="0.2">
      <c r="A1098" s="9">
        <v>420428</v>
      </c>
      <c r="B1098" s="9" t="s">
        <v>2276</v>
      </c>
      <c r="AD1098" s="9" t="s">
        <v>167</v>
      </c>
      <c r="AF1098" s="9" t="s">
        <v>167</v>
      </c>
      <c r="AG1098" s="9" t="s">
        <v>167</v>
      </c>
      <c r="AI1098" s="9" t="s">
        <v>167</v>
      </c>
      <c r="AJ1098" s="9" t="s">
        <v>167</v>
      </c>
      <c r="AK1098" s="9" t="s">
        <v>167</v>
      </c>
      <c r="AL1098" s="9" t="s">
        <v>167</v>
      </c>
      <c r="AM1098" s="9" t="s">
        <v>167</v>
      </c>
      <c r="AN1098" s="9" t="s">
        <v>163</v>
      </c>
      <c r="AO1098" s="9" t="s">
        <v>163</v>
      </c>
      <c r="AP1098" s="9" t="s">
        <v>163</v>
      </c>
      <c r="AQ1098" s="9" t="s">
        <v>163</v>
      </c>
      <c r="AR1098" s="9" t="s">
        <v>163</v>
      </c>
    </row>
    <row r="1099" spans="1:44" x14ac:dyDescent="0.2">
      <c r="A1099" s="9">
        <v>420432</v>
      </c>
      <c r="B1099" s="9" t="s">
        <v>2276</v>
      </c>
      <c r="AI1099" s="9" t="s">
        <v>167</v>
      </c>
      <c r="AJ1099" s="9" t="s">
        <v>167</v>
      </c>
      <c r="AK1099" s="9" t="s">
        <v>167</v>
      </c>
      <c r="AL1099" s="9" t="s">
        <v>167</v>
      </c>
      <c r="AN1099" s="9" t="s">
        <v>165</v>
      </c>
      <c r="AP1099" s="9" t="s">
        <v>163</v>
      </c>
      <c r="AQ1099" s="9" t="s">
        <v>163</v>
      </c>
      <c r="AR1099" s="9" t="s">
        <v>163</v>
      </c>
    </row>
    <row r="1100" spans="1:44" x14ac:dyDescent="0.2">
      <c r="A1100" s="9">
        <v>420436</v>
      </c>
      <c r="B1100" s="9" t="s">
        <v>2276</v>
      </c>
      <c r="AD1100" s="9" t="s">
        <v>167</v>
      </c>
      <c r="AF1100" s="9" t="s">
        <v>167</v>
      </c>
      <c r="AG1100" s="9" t="s">
        <v>167</v>
      </c>
      <c r="AI1100" s="9" t="s">
        <v>167</v>
      </c>
      <c r="AJ1100" s="9" t="s">
        <v>167</v>
      </c>
      <c r="AK1100" s="9" t="s">
        <v>165</v>
      </c>
      <c r="AL1100" s="9" t="s">
        <v>167</v>
      </c>
      <c r="AM1100" s="9" t="s">
        <v>167</v>
      </c>
      <c r="AN1100" s="9" t="s">
        <v>163</v>
      </c>
      <c r="AO1100" s="9" t="s">
        <v>163</v>
      </c>
      <c r="AP1100" s="9" t="s">
        <v>163</v>
      </c>
      <c r="AQ1100" s="9" t="s">
        <v>163</v>
      </c>
      <c r="AR1100" s="9" t="s">
        <v>163</v>
      </c>
    </row>
    <row r="1101" spans="1:44" x14ac:dyDescent="0.2">
      <c r="A1101" s="9">
        <v>420458</v>
      </c>
      <c r="B1101" s="9" t="s">
        <v>2276</v>
      </c>
      <c r="K1101" s="9" t="s">
        <v>167</v>
      </c>
      <c r="AM1101" s="9" t="s">
        <v>167</v>
      </c>
      <c r="AR1101" s="9" t="s">
        <v>167</v>
      </c>
    </row>
    <row r="1102" spans="1:44" x14ac:dyDescent="0.2">
      <c r="A1102" s="9">
        <v>420481</v>
      </c>
      <c r="B1102" s="9" t="s">
        <v>2276</v>
      </c>
      <c r="AE1102" s="9" t="s">
        <v>167</v>
      </c>
      <c r="AJ1102" s="9" t="s">
        <v>165</v>
      </c>
      <c r="AK1102" s="9" t="s">
        <v>165</v>
      </c>
      <c r="AN1102" s="9" t="s">
        <v>163</v>
      </c>
      <c r="AP1102" s="9" t="s">
        <v>163</v>
      </c>
      <c r="AQ1102" s="9" t="s">
        <v>163</v>
      </c>
      <c r="AR1102" s="9" t="s">
        <v>163</v>
      </c>
    </row>
    <row r="1103" spans="1:44" x14ac:dyDescent="0.2">
      <c r="A1103" s="9">
        <v>420484</v>
      </c>
      <c r="B1103" s="9" t="s">
        <v>2276</v>
      </c>
      <c r="AD1103" s="9" t="s">
        <v>167</v>
      </c>
      <c r="AE1103" s="9" t="s">
        <v>167</v>
      </c>
      <c r="AF1103" s="9" t="s">
        <v>165</v>
      </c>
      <c r="AI1103" s="9" t="s">
        <v>163</v>
      </c>
      <c r="AK1103" s="9" t="s">
        <v>163</v>
      </c>
      <c r="AL1103" s="9" t="s">
        <v>165</v>
      </c>
      <c r="AM1103" s="9" t="s">
        <v>163</v>
      </c>
      <c r="AN1103" s="9" t="s">
        <v>163</v>
      </c>
      <c r="AO1103" s="9" t="s">
        <v>163</v>
      </c>
      <c r="AP1103" s="9" t="s">
        <v>163</v>
      </c>
      <c r="AQ1103" s="9" t="s">
        <v>163</v>
      </c>
      <c r="AR1103" s="9" t="s">
        <v>163</v>
      </c>
    </row>
    <row r="1104" spans="1:44" x14ac:dyDescent="0.2">
      <c r="A1104" s="9">
        <v>420488</v>
      </c>
      <c r="B1104" s="9" t="s">
        <v>2276</v>
      </c>
      <c r="I1104" s="9" t="s">
        <v>167</v>
      </c>
      <c r="AI1104" s="9" t="s">
        <v>165</v>
      </c>
      <c r="AJ1104" s="9" t="s">
        <v>167</v>
      </c>
      <c r="AL1104" s="9" t="s">
        <v>165</v>
      </c>
      <c r="AM1104" s="9" t="s">
        <v>163</v>
      </c>
      <c r="AN1104" s="9" t="s">
        <v>163</v>
      </c>
      <c r="AO1104" s="9" t="s">
        <v>163</v>
      </c>
      <c r="AP1104" s="9" t="s">
        <v>163</v>
      </c>
      <c r="AQ1104" s="9" t="s">
        <v>163</v>
      </c>
    </row>
    <row r="1105" spans="1:44" x14ac:dyDescent="0.2">
      <c r="A1105" s="9">
        <v>420497</v>
      </c>
      <c r="B1105" s="9" t="s">
        <v>2276</v>
      </c>
      <c r="AA1105" s="9" t="s">
        <v>165</v>
      </c>
      <c r="AF1105" s="9" t="s">
        <v>165</v>
      </c>
      <c r="AH1105" s="9" t="s">
        <v>165</v>
      </c>
      <c r="AJ1105" s="9" t="s">
        <v>165</v>
      </c>
      <c r="AK1105" s="9" t="s">
        <v>165</v>
      </c>
      <c r="AM1105" s="9" t="s">
        <v>165</v>
      </c>
      <c r="AP1105" s="9" t="s">
        <v>165</v>
      </c>
      <c r="AQ1105" s="9" t="s">
        <v>163</v>
      </c>
      <c r="AR1105" s="9" t="s">
        <v>163</v>
      </c>
    </row>
    <row r="1106" spans="1:44" x14ac:dyDescent="0.2">
      <c r="A1106" s="9">
        <v>420535</v>
      </c>
      <c r="B1106" s="9" t="s">
        <v>2276</v>
      </c>
      <c r="AF1106" s="9" t="s">
        <v>165</v>
      </c>
      <c r="AI1106" s="9" t="s">
        <v>167</v>
      </c>
      <c r="AK1106" s="9" t="s">
        <v>167</v>
      </c>
    </row>
    <row r="1107" spans="1:44" x14ac:dyDescent="0.2">
      <c r="A1107" s="9">
        <v>420539</v>
      </c>
      <c r="B1107" s="9" t="s">
        <v>2276</v>
      </c>
      <c r="AA1107" s="9" t="s">
        <v>167</v>
      </c>
      <c r="AE1107" s="9" t="s">
        <v>167</v>
      </c>
      <c r="AF1107" s="9" t="s">
        <v>167</v>
      </c>
      <c r="AH1107" s="9" t="s">
        <v>167</v>
      </c>
      <c r="AI1107" s="9" t="s">
        <v>163</v>
      </c>
      <c r="AJ1107" s="9" t="s">
        <v>163</v>
      </c>
      <c r="AK1107" s="9" t="s">
        <v>163</v>
      </c>
      <c r="AL1107" s="9" t="s">
        <v>163</v>
      </c>
      <c r="AM1107" s="9" t="s">
        <v>163</v>
      </c>
      <c r="AN1107" s="9" t="s">
        <v>163</v>
      </c>
      <c r="AO1107" s="9" t="s">
        <v>163</v>
      </c>
      <c r="AP1107" s="9" t="s">
        <v>163</v>
      </c>
      <c r="AQ1107" s="9" t="s">
        <v>163</v>
      </c>
      <c r="AR1107" s="9" t="s">
        <v>163</v>
      </c>
    </row>
    <row r="1108" spans="1:44" x14ac:dyDescent="0.2">
      <c r="A1108" s="9">
        <v>420541</v>
      </c>
      <c r="B1108" s="9" t="s">
        <v>2276</v>
      </c>
      <c r="J1108" s="9" t="s">
        <v>163</v>
      </c>
      <c r="AA1108" s="9" t="s">
        <v>167</v>
      </c>
      <c r="AF1108" s="9" t="s">
        <v>167</v>
      </c>
      <c r="AI1108" s="9" t="s">
        <v>167</v>
      </c>
      <c r="AJ1108" s="9" t="s">
        <v>163</v>
      </c>
      <c r="AK1108" s="9" t="s">
        <v>163</v>
      </c>
      <c r="AL1108" s="9" t="s">
        <v>167</v>
      </c>
      <c r="AM1108" s="9" t="s">
        <v>163</v>
      </c>
      <c r="AN1108" s="9" t="s">
        <v>167</v>
      </c>
      <c r="AO1108" s="9" t="s">
        <v>167</v>
      </c>
      <c r="AP1108" s="9" t="s">
        <v>163</v>
      </c>
      <c r="AQ1108" s="9" t="s">
        <v>163</v>
      </c>
      <c r="AR1108" s="9" t="s">
        <v>163</v>
      </c>
    </row>
    <row r="1109" spans="1:44" x14ac:dyDescent="0.2">
      <c r="A1109" s="9">
        <v>420543</v>
      </c>
      <c r="B1109" s="9" t="s">
        <v>2276</v>
      </c>
      <c r="X1109" s="9" t="s">
        <v>167</v>
      </c>
      <c r="AA1109" s="9" t="s">
        <v>167</v>
      </c>
      <c r="AB1109" s="9" t="s">
        <v>167</v>
      </c>
      <c r="AG1109" s="9" t="s">
        <v>167</v>
      </c>
      <c r="AI1109" s="9" t="s">
        <v>165</v>
      </c>
      <c r="AJ1109" s="9" t="s">
        <v>165</v>
      </c>
      <c r="AK1109" s="9" t="s">
        <v>165</v>
      </c>
      <c r="AL1109" s="9" t="s">
        <v>165</v>
      </c>
      <c r="AM1109" s="9" t="s">
        <v>165</v>
      </c>
      <c r="AN1109" s="9" t="s">
        <v>163</v>
      </c>
      <c r="AO1109" s="9" t="s">
        <v>163</v>
      </c>
      <c r="AP1109" s="9" t="s">
        <v>163</v>
      </c>
      <c r="AQ1109" s="9" t="s">
        <v>163</v>
      </c>
      <c r="AR1109" s="9" t="s">
        <v>163</v>
      </c>
    </row>
    <row r="1110" spans="1:44" x14ac:dyDescent="0.2">
      <c r="A1110" s="9">
        <v>420562</v>
      </c>
      <c r="B1110" s="9" t="s">
        <v>2276</v>
      </c>
      <c r="H1110" s="9" t="s">
        <v>167</v>
      </c>
      <c r="AC1110" s="9" t="s">
        <v>167</v>
      </c>
      <c r="AI1110" s="9" t="s">
        <v>165</v>
      </c>
      <c r="AJ1110" s="9" t="s">
        <v>165</v>
      </c>
      <c r="AK1110" s="9" t="s">
        <v>165</v>
      </c>
      <c r="AL1110" s="9" t="s">
        <v>165</v>
      </c>
      <c r="AN1110" s="9" t="s">
        <v>163</v>
      </c>
      <c r="AO1110" s="9" t="s">
        <v>163</v>
      </c>
      <c r="AP1110" s="9" t="s">
        <v>163</v>
      </c>
      <c r="AQ1110" s="9" t="s">
        <v>163</v>
      </c>
      <c r="AR1110" s="9" t="s">
        <v>163</v>
      </c>
    </row>
    <row r="1111" spans="1:44" x14ac:dyDescent="0.2">
      <c r="A1111" s="9">
        <v>420573</v>
      </c>
      <c r="B1111" s="9" t="s">
        <v>2276</v>
      </c>
      <c r="AI1111" s="9" t="s">
        <v>165</v>
      </c>
      <c r="AJ1111" s="9" t="s">
        <v>165</v>
      </c>
      <c r="AK1111" s="9" t="s">
        <v>165</v>
      </c>
      <c r="AN1111" s="9" t="s">
        <v>163</v>
      </c>
      <c r="AO1111" s="9" t="s">
        <v>163</v>
      </c>
      <c r="AP1111" s="9" t="s">
        <v>163</v>
      </c>
      <c r="AQ1111" s="9" t="s">
        <v>163</v>
      </c>
      <c r="AR1111" s="9" t="s">
        <v>163</v>
      </c>
    </row>
    <row r="1112" spans="1:44" x14ac:dyDescent="0.2">
      <c r="A1112" s="9">
        <v>420578</v>
      </c>
      <c r="B1112" s="9" t="s">
        <v>2276</v>
      </c>
      <c r="AD1112" s="9" t="s">
        <v>167</v>
      </c>
      <c r="AE1112" s="9" t="s">
        <v>167</v>
      </c>
      <c r="AI1112" s="9" t="s">
        <v>167</v>
      </c>
      <c r="AJ1112" s="9" t="s">
        <v>167</v>
      </c>
      <c r="AK1112" s="9" t="s">
        <v>165</v>
      </c>
      <c r="AL1112" s="9" t="s">
        <v>167</v>
      </c>
      <c r="AM1112" s="9" t="s">
        <v>167</v>
      </c>
      <c r="AN1112" s="9" t="s">
        <v>165</v>
      </c>
      <c r="AP1112" s="9" t="s">
        <v>165</v>
      </c>
      <c r="AQ1112" s="9" t="s">
        <v>165</v>
      </c>
    </row>
    <row r="1113" spans="1:44" x14ac:dyDescent="0.2">
      <c r="A1113" s="9">
        <v>420591</v>
      </c>
      <c r="B1113" s="9" t="s">
        <v>2276</v>
      </c>
      <c r="L1113" s="9" t="s">
        <v>167</v>
      </c>
      <c r="AE1113" s="9" t="s">
        <v>167</v>
      </c>
      <c r="AG1113" s="9" t="s">
        <v>167</v>
      </c>
      <c r="AI1113" s="9" t="s">
        <v>165</v>
      </c>
      <c r="AJ1113" s="9" t="s">
        <v>165</v>
      </c>
      <c r="AL1113" s="9" t="s">
        <v>163</v>
      </c>
      <c r="AN1113" s="9" t="s">
        <v>163</v>
      </c>
      <c r="AO1113" s="9" t="s">
        <v>163</v>
      </c>
      <c r="AP1113" s="9" t="s">
        <v>163</v>
      </c>
      <c r="AQ1113" s="9" t="s">
        <v>163</v>
      </c>
      <c r="AR1113" s="9" t="s">
        <v>163</v>
      </c>
    </row>
    <row r="1114" spans="1:44" x14ac:dyDescent="0.2">
      <c r="A1114" s="9">
        <v>420599</v>
      </c>
      <c r="B1114" s="9" t="s">
        <v>2276</v>
      </c>
      <c r="AN1114" s="9" t="s">
        <v>165</v>
      </c>
    </row>
    <row r="1115" spans="1:44" x14ac:dyDescent="0.2">
      <c r="A1115" s="9">
        <v>420620</v>
      </c>
      <c r="B1115" s="9" t="s">
        <v>2276</v>
      </c>
      <c r="AD1115" s="9" t="s">
        <v>167</v>
      </c>
      <c r="AF1115" s="9" t="s">
        <v>163</v>
      </c>
      <c r="AK1115" s="9" t="s">
        <v>167</v>
      </c>
      <c r="AM1115" s="9" t="s">
        <v>167</v>
      </c>
      <c r="AN1115" s="9" t="s">
        <v>163</v>
      </c>
      <c r="AP1115" s="9" t="s">
        <v>163</v>
      </c>
      <c r="AQ1115" s="9" t="s">
        <v>163</v>
      </c>
      <c r="AR1115" s="9" t="s">
        <v>165</v>
      </c>
    </row>
    <row r="1116" spans="1:44" x14ac:dyDescent="0.2">
      <c r="A1116" s="9">
        <v>420627</v>
      </c>
      <c r="B1116" s="9" t="s">
        <v>2276</v>
      </c>
      <c r="AE1116" s="9" t="s">
        <v>167</v>
      </c>
      <c r="AL1116" s="9" t="s">
        <v>165</v>
      </c>
      <c r="AP1116" s="9" t="s">
        <v>165</v>
      </c>
      <c r="AR1116" s="9" t="s">
        <v>165</v>
      </c>
    </row>
    <row r="1117" spans="1:44" x14ac:dyDescent="0.2">
      <c r="A1117" s="9">
        <v>420631</v>
      </c>
      <c r="B1117" s="9" t="s">
        <v>2276</v>
      </c>
      <c r="Y1117" s="9" t="s">
        <v>167</v>
      </c>
      <c r="AK1117" s="9" t="s">
        <v>165</v>
      </c>
      <c r="AM1117" s="9" t="s">
        <v>165</v>
      </c>
      <c r="AN1117" s="9" t="s">
        <v>163</v>
      </c>
      <c r="AO1117" s="9" t="s">
        <v>163</v>
      </c>
      <c r="AP1117" s="9" t="s">
        <v>163</v>
      </c>
      <c r="AQ1117" s="9" t="s">
        <v>163</v>
      </c>
      <c r="AR1117" s="9" t="s">
        <v>163</v>
      </c>
    </row>
    <row r="1118" spans="1:44" x14ac:dyDescent="0.2">
      <c r="A1118" s="9">
        <v>420640</v>
      </c>
      <c r="B1118" s="9" t="s">
        <v>2276</v>
      </c>
      <c r="AF1118" s="9" t="s">
        <v>163</v>
      </c>
      <c r="AK1118" s="9" t="s">
        <v>167</v>
      </c>
    </row>
    <row r="1119" spans="1:44" x14ac:dyDescent="0.2">
      <c r="A1119" s="9">
        <v>420645</v>
      </c>
      <c r="B1119" s="9" t="s">
        <v>2276</v>
      </c>
      <c r="H1119" s="9" t="s">
        <v>167</v>
      </c>
      <c r="K1119" s="9" t="s">
        <v>167</v>
      </c>
      <c r="AA1119" s="9" t="s">
        <v>167</v>
      </c>
      <c r="AF1119" s="9" t="s">
        <v>165</v>
      </c>
      <c r="AI1119" s="9" t="s">
        <v>163</v>
      </c>
      <c r="AJ1119" s="9" t="s">
        <v>163</v>
      </c>
      <c r="AK1119" s="9" t="s">
        <v>163</v>
      </c>
      <c r="AL1119" s="9" t="s">
        <v>163</v>
      </c>
      <c r="AM1119" s="9" t="s">
        <v>163</v>
      </c>
      <c r="AN1119" s="9" t="s">
        <v>163</v>
      </c>
      <c r="AO1119" s="9" t="s">
        <v>163</v>
      </c>
      <c r="AP1119" s="9" t="s">
        <v>163</v>
      </c>
      <c r="AQ1119" s="9" t="s">
        <v>163</v>
      </c>
      <c r="AR1119" s="9" t="s">
        <v>163</v>
      </c>
    </row>
    <row r="1120" spans="1:44" x14ac:dyDescent="0.2">
      <c r="A1120" s="9">
        <v>420677</v>
      </c>
      <c r="B1120" s="9" t="s">
        <v>2276</v>
      </c>
      <c r="AH1120" s="9" t="s">
        <v>167</v>
      </c>
      <c r="AJ1120" s="9" t="s">
        <v>167</v>
      </c>
      <c r="AN1120" s="9" t="s">
        <v>163</v>
      </c>
      <c r="AP1120" s="9" t="s">
        <v>163</v>
      </c>
      <c r="AQ1120" s="9" t="s">
        <v>163</v>
      </c>
      <c r="AR1120" s="9" t="s">
        <v>165</v>
      </c>
    </row>
    <row r="1121" spans="1:44" x14ac:dyDescent="0.2">
      <c r="A1121" s="9">
        <v>420679</v>
      </c>
      <c r="B1121" s="9" t="s">
        <v>2276</v>
      </c>
      <c r="R1121" s="9" t="s">
        <v>165</v>
      </c>
      <c r="AN1121" s="9" t="s">
        <v>163</v>
      </c>
      <c r="AO1121" s="9" t="s">
        <v>163</v>
      </c>
      <c r="AP1121" s="9" t="s">
        <v>163</v>
      </c>
      <c r="AQ1121" s="9" t="s">
        <v>163</v>
      </c>
      <c r="AR1121" s="9" t="s">
        <v>163</v>
      </c>
    </row>
    <row r="1122" spans="1:44" x14ac:dyDescent="0.2">
      <c r="A1122" s="9">
        <v>420682</v>
      </c>
      <c r="B1122" s="9" t="s">
        <v>2276</v>
      </c>
      <c r="AA1122" s="9" t="s">
        <v>167</v>
      </c>
      <c r="AE1122" s="9" t="s">
        <v>167</v>
      </c>
      <c r="AI1122" s="9" t="s">
        <v>163</v>
      </c>
      <c r="AJ1122" s="9" t="s">
        <v>167</v>
      </c>
      <c r="AK1122" s="9" t="s">
        <v>167</v>
      </c>
      <c r="AM1122" s="9" t="s">
        <v>167</v>
      </c>
      <c r="AN1122" s="9" t="s">
        <v>163</v>
      </c>
      <c r="AO1122" s="9" t="s">
        <v>163</v>
      </c>
      <c r="AP1122" s="9" t="s">
        <v>163</v>
      </c>
      <c r="AQ1122" s="9" t="s">
        <v>163</v>
      </c>
      <c r="AR1122" s="9" t="s">
        <v>163</v>
      </c>
    </row>
    <row r="1123" spans="1:44" x14ac:dyDescent="0.2">
      <c r="A1123" s="9">
        <v>420690</v>
      </c>
      <c r="B1123" s="9" t="s">
        <v>2276</v>
      </c>
      <c r="L1123" s="9" t="s">
        <v>167</v>
      </c>
      <c r="S1123" s="9" t="s">
        <v>167</v>
      </c>
      <c r="AJ1123" s="9" t="s">
        <v>165</v>
      </c>
      <c r="AK1123" s="9" t="s">
        <v>163</v>
      </c>
      <c r="AM1123" s="9" t="s">
        <v>167</v>
      </c>
      <c r="AN1123" s="9" t="s">
        <v>165</v>
      </c>
      <c r="AR1123" s="9" t="s">
        <v>165</v>
      </c>
    </row>
    <row r="1124" spans="1:44" x14ac:dyDescent="0.2">
      <c r="A1124" s="9">
        <v>420713</v>
      </c>
      <c r="B1124" s="9" t="s">
        <v>2276</v>
      </c>
      <c r="AA1124" s="9" t="s">
        <v>167</v>
      </c>
      <c r="AB1124" s="9" t="s">
        <v>167</v>
      </c>
      <c r="AH1124" s="9" t="s">
        <v>167</v>
      </c>
      <c r="AI1124" s="9" t="s">
        <v>167</v>
      </c>
      <c r="AK1124" s="9" t="s">
        <v>165</v>
      </c>
      <c r="AM1124" s="9" t="s">
        <v>167</v>
      </c>
      <c r="AN1124" s="9" t="s">
        <v>163</v>
      </c>
      <c r="AP1124" s="9" t="s">
        <v>167</v>
      </c>
      <c r="AQ1124" s="9" t="s">
        <v>165</v>
      </c>
    </row>
    <row r="1125" spans="1:44" x14ac:dyDescent="0.2">
      <c r="A1125" s="9">
        <v>420722</v>
      </c>
      <c r="B1125" s="9" t="s">
        <v>2276</v>
      </c>
      <c r="AE1125" s="9" t="s">
        <v>163</v>
      </c>
      <c r="AI1125" s="9" t="s">
        <v>165</v>
      </c>
      <c r="AJ1125" s="9" t="s">
        <v>165</v>
      </c>
      <c r="AK1125" s="9" t="s">
        <v>163</v>
      </c>
      <c r="AM1125" s="9" t="s">
        <v>163</v>
      </c>
      <c r="AN1125" s="9" t="s">
        <v>165</v>
      </c>
      <c r="AQ1125" s="9" t="s">
        <v>165</v>
      </c>
      <c r="AR1125" s="9" t="s">
        <v>163</v>
      </c>
    </row>
    <row r="1126" spans="1:44" x14ac:dyDescent="0.2">
      <c r="A1126" s="9">
        <v>420728</v>
      </c>
      <c r="B1126" s="9" t="s">
        <v>2276</v>
      </c>
      <c r="Q1126" s="9" t="s">
        <v>167</v>
      </c>
      <c r="AH1126" s="9" t="s">
        <v>167</v>
      </c>
      <c r="AI1126" s="9" t="s">
        <v>165</v>
      </c>
      <c r="AJ1126" s="9" t="s">
        <v>165</v>
      </c>
      <c r="AK1126" s="9" t="s">
        <v>165</v>
      </c>
      <c r="AM1126" s="9" t="s">
        <v>165</v>
      </c>
      <c r="AN1126" s="9" t="s">
        <v>163</v>
      </c>
      <c r="AO1126" s="9" t="s">
        <v>163</v>
      </c>
      <c r="AP1126" s="9" t="s">
        <v>163</v>
      </c>
      <c r="AQ1126" s="9" t="s">
        <v>163</v>
      </c>
      <c r="AR1126" s="9" t="s">
        <v>163</v>
      </c>
    </row>
    <row r="1127" spans="1:44" x14ac:dyDescent="0.2">
      <c r="A1127" s="9">
        <v>420729</v>
      </c>
      <c r="B1127" s="9" t="s">
        <v>2276</v>
      </c>
      <c r="H1127" s="9" t="s">
        <v>167</v>
      </c>
      <c r="Z1127" s="9" t="s">
        <v>167</v>
      </c>
      <c r="AG1127" s="9" t="s">
        <v>165</v>
      </c>
      <c r="AI1127" s="9" t="s">
        <v>165</v>
      </c>
      <c r="AJ1127" s="9" t="s">
        <v>165</v>
      </c>
      <c r="AK1127" s="9" t="s">
        <v>165</v>
      </c>
      <c r="AL1127" s="9" t="s">
        <v>165</v>
      </c>
      <c r="AM1127" s="9" t="s">
        <v>165</v>
      </c>
      <c r="AN1127" s="9" t="s">
        <v>163</v>
      </c>
      <c r="AO1127" s="9" t="s">
        <v>163</v>
      </c>
      <c r="AP1127" s="9" t="s">
        <v>163</v>
      </c>
      <c r="AQ1127" s="9" t="s">
        <v>163</v>
      </c>
      <c r="AR1127" s="9" t="s">
        <v>163</v>
      </c>
    </row>
    <row r="1128" spans="1:44" x14ac:dyDescent="0.2">
      <c r="A1128" s="9">
        <v>420739</v>
      </c>
      <c r="B1128" s="9" t="s">
        <v>2276</v>
      </c>
      <c r="Z1128" s="9" t="s">
        <v>165</v>
      </c>
      <c r="AE1128" s="9" t="s">
        <v>163</v>
      </c>
      <c r="AG1128" s="9" t="s">
        <v>165</v>
      </c>
      <c r="AI1128" s="9" t="s">
        <v>163</v>
      </c>
      <c r="AJ1128" s="9" t="s">
        <v>165</v>
      </c>
      <c r="AK1128" s="9" t="s">
        <v>163</v>
      </c>
      <c r="AN1128" s="9" t="s">
        <v>163</v>
      </c>
      <c r="AO1128" s="9" t="s">
        <v>163</v>
      </c>
      <c r="AP1128" s="9" t="s">
        <v>163</v>
      </c>
      <c r="AQ1128" s="9" t="s">
        <v>163</v>
      </c>
      <c r="AR1128" s="9" t="s">
        <v>163</v>
      </c>
    </row>
    <row r="1129" spans="1:44" x14ac:dyDescent="0.2">
      <c r="A1129" s="9">
        <v>420766</v>
      </c>
      <c r="B1129" s="9" t="s">
        <v>2276</v>
      </c>
      <c r="AD1129" s="9" t="s">
        <v>167</v>
      </c>
    </row>
    <row r="1130" spans="1:44" x14ac:dyDescent="0.2">
      <c r="A1130" s="9">
        <v>420767</v>
      </c>
      <c r="B1130" s="9" t="s">
        <v>2276</v>
      </c>
      <c r="AI1130" s="9" t="s">
        <v>167</v>
      </c>
      <c r="AJ1130" s="9" t="s">
        <v>167</v>
      </c>
      <c r="AK1130" s="9" t="s">
        <v>167</v>
      </c>
      <c r="AQ1130" s="9" t="s">
        <v>165</v>
      </c>
      <c r="AR1130" s="9" t="s">
        <v>165</v>
      </c>
    </row>
    <row r="1131" spans="1:44" x14ac:dyDescent="0.2">
      <c r="A1131" s="9">
        <v>420771</v>
      </c>
      <c r="B1131" s="9" t="s">
        <v>2276</v>
      </c>
      <c r="AM1131" s="9" t="s">
        <v>167</v>
      </c>
    </row>
    <row r="1132" spans="1:44" x14ac:dyDescent="0.2">
      <c r="A1132" s="9">
        <v>420778</v>
      </c>
      <c r="B1132" s="9" t="s">
        <v>2276</v>
      </c>
      <c r="AJ1132" s="9" t="s">
        <v>165</v>
      </c>
      <c r="AN1132" s="9" t="s">
        <v>163</v>
      </c>
      <c r="AO1132" s="9" t="s">
        <v>163</v>
      </c>
      <c r="AP1132" s="9" t="s">
        <v>163</v>
      </c>
      <c r="AQ1132" s="9" t="s">
        <v>163</v>
      </c>
      <c r="AR1132" s="9" t="s">
        <v>163</v>
      </c>
    </row>
    <row r="1133" spans="1:44" x14ac:dyDescent="0.2">
      <c r="A1133" s="9">
        <v>420795</v>
      </c>
      <c r="B1133" s="9" t="s">
        <v>2276</v>
      </c>
      <c r="W1133" s="9" t="s">
        <v>167</v>
      </c>
      <c r="AJ1133" s="9" t="s">
        <v>165</v>
      </c>
      <c r="AK1133" s="9" t="s">
        <v>165</v>
      </c>
      <c r="AN1133" s="9" t="s">
        <v>163</v>
      </c>
      <c r="AO1133" s="9" t="s">
        <v>163</v>
      </c>
      <c r="AP1133" s="9" t="s">
        <v>163</v>
      </c>
      <c r="AQ1133" s="9" t="s">
        <v>163</v>
      </c>
      <c r="AR1133" s="9" t="s">
        <v>163</v>
      </c>
    </row>
    <row r="1134" spans="1:44" x14ac:dyDescent="0.2">
      <c r="A1134" s="9">
        <v>420821</v>
      </c>
      <c r="B1134" s="9" t="s">
        <v>2276</v>
      </c>
      <c r="K1134" s="9" t="s">
        <v>167</v>
      </c>
      <c r="R1134" s="9" t="s">
        <v>167</v>
      </c>
      <c r="AA1134" s="9" t="s">
        <v>167</v>
      </c>
      <c r="AH1134" s="9" t="s">
        <v>167</v>
      </c>
      <c r="AI1134" s="9" t="s">
        <v>165</v>
      </c>
      <c r="AJ1134" s="9" t="s">
        <v>165</v>
      </c>
      <c r="AK1134" s="9" t="s">
        <v>165</v>
      </c>
      <c r="AL1134" s="9" t="s">
        <v>165</v>
      </c>
      <c r="AM1134" s="9" t="s">
        <v>165</v>
      </c>
      <c r="AN1134" s="9" t="s">
        <v>163</v>
      </c>
      <c r="AO1134" s="9" t="s">
        <v>163</v>
      </c>
      <c r="AP1134" s="9" t="s">
        <v>163</v>
      </c>
      <c r="AQ1134" s="9" t="s">
        <v>163</v>
      </c>
      <c r="AR1134" s="9" t="s">
        <v>163</v>
      </c>
    </row>
    <row r="1135" spans="1:44" x14ac:dyDescent="0.2">
      <c r="A1135" s="9">
        <v>420830</v>
      </c>
      <c r="B1135" s="9" t="s">
        <v>2276</v>
      </c>
      <c r="AA1135" s="9" t="s">
        <v>167</v>
      </c>
      <c r="AC1135" s="9" t="s">
        <v>167</v>
      </c>
      <c r="AF1135" s="9" t="s">
        <v>167</v>
      </c>
      <c r="AH1135" s="9" t="s">
        <v>167</v>
      </c>
      <c r="AI1135" s="9" t="s">
        <v>165</v>
      </c>
      <c r="AJ1135" s="9" t="s">
        <v>165</v>
      </c>
      <c r="AN1135" s="9" t="s">
        <v>165</v>
      </c>
    </row>
    <row r="1136" spans="1:44" x14ac:dyDescent="0.2">
      <c r="A1136" s="9">
        <v>420832</v>
      </c>
      <c r="B1136" s="9" t="s">
        <v>2276</v>
      </c>
      <c r="AA1136" s="9" t="s">
        <v>167</v>
      </c>
      <c r="AG1136" s="9" t="s">
        <v>165</v>
      </c>
      <c r="AI1136" s="9" t="s">
        <v>165</v>
      </c>
      <c r="AK1136" s="9" t="s">
        <v>165</v>
      </c>
      <c r="AM1136" s="9" t="s">
        <v>165</v>
      </c>
      <c r="AN1136" s="9" t="s">
        <v>163</v>
      </c>
      <c r="AO1136" s="9" t="s">
        <v>163</v>
      </c>
      <c r="AP1136" s="9" t="s">
        <v>163</v>
      </c>
      <c r="AQ1136" s="9" t="s">
        <v>163</v>
      </c>
      <c r="AR1136" s="9" t="s">
        <v>163</v>
      </c>
    </row>
    <row r="1137" spans="1:44" x14ac:dyDescent="0.2">
      <c r="A1137" s="9">
        <v>420836</v>
      </c>
      <c r="B1137" s="9" t="s">
        <v>2276</v>
      </c>
      <c r="AD1137" s="9" t="s">
        <v>167</v>
      </c>
      <c r="AE1137" s="9" t="s">
        <v>165</v>
      </c>
      <c r="AI1137" s="9" t="s">
        <v>167</v>
      </c>
      <c r="AK1137" s="9" t="s">
        <v>165</v>
      </c>
      <c r="AM1137" s="9" t="s">
        <v>167</v>
      </c>
      <c r="AN1137" s="9" t="s">
        <v>165</v>
      </c>
      <c r="AO1137" s="9" t="s">
        <v>163</v>
      </c>
      <c r="AP1137" s="9" t="s">
        <v>163</v>
      </c>
      <c r="AQ1137" s="9" t="s">
        <v>163</v>
      </c>
      <c r="AR1137" s="9" t="s">
        <v>163</v>
      </c>
    </row>
    <row r="1138" spans="1:44" x14ac:dyDescent="0.2">
      <c r="A1138" s="9">
        <v>420838</v>
      </c>
      <c r="B1138" s="9" t="s">
        <v>2276</v>
      </c>
      <c r="Q1138" s="9" t="s">
        <v>165</v>
      </c>
      <c r="AI1138" s="9" t="s">
        <v>163</v>
      </c>
      <c r="AK1138" s="9" t="s">
        <v>167</v>
      </c>
      <c r="AN1138" s="9" t="s">
        <v>163</v>
      </c>
      <c r="AQ1138" s="9" t="s">
        <v>163</v>
      </c>
      <c r="AR1138" s="9" t="s">
        <v>163</v>
      </c>
    </row>
    <row r="1139" spans="1:44" x14ac:dyDescent="0.2">
      <c r="A1139" s="9">
        <v>420851</v>
      </c>
      <c r="B1139" s="9" t="s">
        <v>2276</v>
      </c>
      <c r="AJ1139" s="9" t="s">
        <v>167</v>
      </c>
    </row>
    <row r="1140" spans="1:44" x14ac:dyDescent="0.2">
      <c r="A1140" s="9">
        <v>420875</v>
      </c>
      <c r="B1140" s="9" t="s">
        <v>2276</v>
      </c>
      <c r="AB1140" s="9" t="s">
        <v>167</v>
      </c>
      <c r="AI1140" s="9" t="s">
        <v>165</v>
      </c>
      <c r="AJ1140" s="9" t="s">
        <v>167</v>
      </c>
      <c r="AK1140" s="9" t="s">
        <v>165</v>
      </c>
      <c r="AN1140" s="9" t="s">
        <v>165</v>
      </c>
      <c r="AQ1140" s="9" t="s">
        <v>167</v>
      </c>
      <c r="AR1140" s="9" t="s">
        <v>165</v>
      </c>
    </row>
    <row r="1141" spans="1:44" x14ac:dyDescent="0.2">
      <c r="A1141" s="9">
        <v>420880</v>
      </c>
      <c r="B1141" s="9" t="s">
        <v>2276</v>
      </c>
      <c r="AI1141" s="9" t="s">
        <v>165</v>
      </c>
      <c r="AJ1141" s="9" t="s">
        <v>167</v>
      </c>
      <c r="AK1141" s="9" t="s">
        <v>167</v>
      </c>
      <c r="AM1141" s="9" t="s">
        <v>163</v>
      </c>
      <c r="AN1141" s="9" t="s">
        <v>165</v>
      </c>
      <c r="AP1141" s="9" t="s">
        <v>165</v>
      </c>
      <c r="AQ1141" s="9" t="s">
        <v>165</v>
      </c>
      <c r="AR1141" s="9" t="s">
        <v>163</v>
      </c>
    </row>
    <row r="1142" spans="1:44" x14ac:dyDescent="0.2">
      <c r="A1142" s="9">
        <v>420882</v>
      </c>
      <c r="B1142" s="9" t="s">
        <v>2276</v>
      </c>
      <c r="AJ1142" s="9" t="s">
        <v>167</v>
      </c>
      <c r="AM1142" s="9" t="s">
        <v>163</v>
      </c>
      <c r="AN1142" s="9" t="s">
        <v>163</v>
      </c>
      <c r="AP1142" s="9" t="s">
        <v>165</v>
      </c>
      <c r="AQ1142" s="9" t="s">
        <v>163</v>
      </c>
      <c r="AR1142" s="9" t="s">
        <v>163</v>
      </c>
    </row>
    <row r="1143" spans="1:44" x14ac:dyDescent="0.2">
      <c r="A1143" s="9">
        <v>420885</v>
      </c>
      <c r="B1143" s="9" t="s">
        <v>2276</v>
      </c>
      <c r="AE1143" s="9" t="s">
        <v>163</v>
      </c>
      <c r="AI1143" s="9" t="s">
        <v>167</v>
      </c>
      <c r="AK1143" s="9" t="s">
        <v>163</v>
      </c>
      <c r="AL1143" s="9" t="s">
        <v>167</v>
      </c>
      <c r="AM1143" s="9" t="s">
        <v>165</v>
      </c>
      <c r="AN1143" s="9" t="s">
        <v>163</v>
      </c>
      <c r="AP1143" s="9" t="s">
        <v>165</v>
      </c>
      <c r="AQ1143" s="9" t="s">
        <v>165</v>
      </c>
      <c r="AR1143" s="9" t="s">
        <v>163</v>
      </c>
    </row>
    <row r="1144" spans="1:44" x14ac:dyDescent="0.2">
      <c r="A1144" s="9">
        <v>420889</v>
      </c>
      <c r="B1144" s="9" t="s">
        <v>2276</v>
      </c>
      <c r="AI1144" s="9" t="s">
        <v>165</v>
      </c>
      <c r="AJ1144" s="9" t="s">
        <v>165</v>
      </c>
      <c r="AK1144" s="9" t="s">
        <v>165</v>
      </c>
      <c r="AN1144" s="9" t="s">
        <v>163</v>
      </c>
      <c r="AO1144" s="9" t="s">
        <v>163</v>
      </c>
      <c r="AP1144" s="9" t="s">
        <v>163</v>
      </c>
      <c r="AQ1144" s="9" t="s">
        <v>163</v>
      </c>
      <c r="AR1144" s="9" t="s">
        <v>163</v>
      </c>
    </row>
    <row r="1145" spans="1:44" x14ac:dyDescent="0.2">
      <c r="A1145" s="9">
        <v>420890</v>
      </c>
      <c r="B1145" s="9" t="s">
        <v>2276</v>
      </c>
      <c r="AM1145" s="9" t="s">
        <v>167</v>
      </c>
      <c r="AR1145" s="9" t="s">
        <v>167</v>
      </c>
    </row>
    <row r="1146" spans="1:44" x14ac:dyDescent="0.2">
      <c r="A1146" s="9">
        <v>420893</v>
      </c>
      <c r="B1146" s="9" t="s">
        <v>2276</v>
      </c>
      <c r="AL1146" s="9" t="s">
        <v>167</v>
      </c>
      <c r="AM1146" s="9" t="s">
        <v>167</v>
      </c>
      <c r="AP1146" s="9" t="s">
        <v>165</v>
      </c>
      <c r="AQ1146" s="9" t="s">
        <v>165</v>
      </c>
    </row>
    <row r="1147" spans="1:44" x14ac:dyDescent="0.2">
      <c r="A1147" s="9">
        <v>420897</v>
      </c>
      <c r="B1147" s="9" t="s">
        <v>2276</v>
      </c>
      <c r="AG1147" s="9" t="s">
        <v>165</v>
      </c>
      <c r="AH1147" s="9" t="s">
        <v>165</v>
      </c>
      <c r="AI1147" s="9" t="s">
        <v>165</v>
      </c>
      <c r="AK1147" s="9" t="s">
        <v>165</v>
      </c>
      <c r="AN1147" s="9" t="s">
        <v>163</v>
      </c>
      <c r="AO1147" s="9" t="s">
        <v>163</v>
      </c>
      <c r="AP1147" s="9" t="s">
        <v>163</v>
      </c>
      <c r="AQ1147" s="9" t="s">
        <v>163</v>
      </c>
      <c r="AR1147" s="9" t="s">
        <v>163</v>
      </c>
    </row>
    <row r="1148" spans="1:44" x14ac:dyDescent="0.2">
      <c r="A1148" s="9">
        <v>420908</v>
      </c>
      <c r="B1148" s="9" t="s">
        <v>2276</v>
      </c>
      <c r="Q1148" s="9" t="s">
        <v>167</v>
      </c>
      <c r="AE1148" s="9" t="s">
        <v>167</v>
      </c>
      <c r="AF1148" s="9" t="s">
        <v>167</v>
      </c>
      <c r="AH1148" s="9" t="s">
        <v>167</v>
      </c>
      <c r="AI1148" s="9" t="s">
        <v>167</v>
      </c>
      <c r="AJ1148" s="9" t="s">
        <v>165</v>
      </c>
      <c r="AK1148" s="9" t="s">
        <v>163</v>
      </c>
      <c r="AL1148" s="9" t="s">
        <v>165</v>
      </c>
      <c r="AN1148" s="9" t="s">
        <v>163</v>
      </c>
      <c r="AO1148" s="9" t="s">
        <v>163</v>
      </c>
      <c r="AP1148" s="9" t="s">
        <v>163</v>
      </c>
      <c r="AQ1148" s="9" t="s">
        <v>163</v>
      </c>
      <c r="AR1148" s="9" t="s">
        <v>163</v>
      </c>
    </row>
    <row r="1149" spans="1:44" x14ac:dyDescent="0.2">
      <c r="A1149" s="9">
        <v>420909</v>
      </c>
      <c r="B1149" s="9" t="s">
        <v>2276</v>
      </c>
      <c r="AA1149" s="9" t="s">
        <v>167</v>
      </c>
      <c r="AF1149" s="9" t="s">
        <v>167</v>
      </c>
      <c r="AJ1149" s="9" t="s">
        <v>165</v>
      </c>
      <c r="AK1149" s="9" t="s">
        <v>165</v>
      </c>
      <c r="AN1149" s="9" t="s">
        <v>165</v>
      </c>
      <c r="AO1149" s="9" t="s">
        <v>167</v>
      </c>
      <c r="AQ1149" s="9" t="s">
        <v>165</v>
      </c>
      <c r="AR1149" s="9" t="s">
        <v>165</v>
      </c>
    </row>
    <row r="1150" spans="1:44" x14ac:dyDescent="0.2">
      <c r="A1150" s="9">
        <v>420914</v>
      </c>
      <c r="B1150" s="9" t="s">
        <v>2276</v>
      </c>
      <c r="AQ1150" s="9" t="s">
        <v>167</v>
      </c>
    </row>
    <row r="1151" spans="1:44" x14ac:dyDescent="0.2">
      <c r="A1151" s="9">
        <v>420919</v>
      </c>
      <c r="B1151" s="9" t="s">
        <v>2276</v>
      </c>
      <c r="AQ1151" s="9" t="s">
        <v>167</v>
      </c>
    </row>
    <row r="1152" spans="1:44" x14ac:dyDescent="0.2">
      <c r="A1152" s="9">
        <v>420922</v>
      </c>
      <c r="B1152" s="9" t="s">
        <v>2276</v>
      </c>
      <c r="AH1152" s="9" t="s">
        <v>167</v>
      </c>
      <c r="AJ1152" s="9" t="s">
        <v>167</v>
      </c>
      <c r="AN1152" s="9" t="s">
        <v>165</v>
      </c>
      <c r="AP1152" s="9" t="s">
        <v>163</v>
      </c>
      <c r="AQ1152" s="9" t="s">
        <v>165</v>
      </c>
      <c r="AR1152" s="9" t="s">
        <v>165</v>
      </c>
    </row>
    <row r="1153" spans="1:44" x14ac:dyDescent="0.2">
      <c r="A1153" s="9">
        <v>420926</v>
      </c>
      <c r="B1153" s="9" t="s">
        <v>2276</v>
      </c>
      <c r="R1153" s="9" t="s">
        <v>165</v>
      </c>
      <c r="Y1153" s="9" t="s">
        <v>167</v>
      </c>
      <c r="AD1153" s="9" t="s">
        <v>167</v>
      </c>
      <c r="AH1153" s="9" t="s">
        <v>167</v>
      </c>
      <c r="AJ1153" s="9" t="s">
        <v>165</v>
      </c>
      <c r="AK1153" s="9" t="s">
        <v>165</v>
      </c>
      <c r="AN1153" s="9" t="s">
        <v>163</v>
      </c>
      <c r="AO1153" s="9" t="s">
        <v>163</v>
      </c>
      <c r="AP1153" s="9" t="s">
        <v>163</v>
      </c>
      <c r="AQ1153" s="9" t="s">
        <v>163</v>
      </c>
      <c r="AR1153" s="9" t="s">
        <v>163</v>
      </c>
    </row>
    <row r="1154" spans="1:44" x14ac:dyDescent="0.2">
      <c r="A1154" s="9">
        <v>420929</v>
      </c>
      <c r="B1154" s="9" t="s">
        <v>2276</v>
      </c>
      <c r="T1154" s="9" t="s">
        <v>165</v>
      </c>
      <c r="Z1154" s="9" t="s">
        <v>167</v>
      </c>
      <c r="AF1154" s="9" t="s">
        <v>167</v>
      </c>
      <c r="AI1154" s="9" t="s">
        <v>163</v>
      </c>
      <c r="AJ1154" s="9" t="s">
        <v>165</v>
      </c>
      <c r="AK1154" s="9" t="s">
        <v>163</v>
      </c>
      <c r="AL1154" s="9" t="s">
        <v>163</v>
      </c>
      <c r="AM1154" s="9" t="s">
        <v>163</v>
      </c>
      <c r="AN1154" s="9" t="s">
        <v>163</v>
      </c>
      <c r="AO1154" s="9" t="s">
        <v>163</v>
      </c>
      <c r="AP1154" s="9" t="s">
        <v>163</v>
      </c>
      <c r="AQ1154" s="9" t="s">
        <v>163</v>
      </c>
      <c r="AR1154" s="9" t="s">
        <v>163</v>
      </c>
    </row>
    <row r="1155" spans="1:44" x14ac:dyDescent="0.2">
      <c r="A1155" s="9">
        <v>420930</v>
      </c>
      <c r="B1155" s="9" t="s">
        <v>2276</v>
      </c>
      <c r="AI1155" s="9" t="s">
        <v>167</v>
      </c>
      <c r="AK1155" s="9" t="s">
        <v>165</v>
      </c>
      <c r="AM1155" s="9" t="s">
        <v>165</v>
      </c>
      <c r="AR1155" s="9" t="s">
        <v>167</v>
      </c>
    </row>
    <row r="1156" spans="1:44" x14ac:dyDescent="0.2">
      <c r="A1156" s="9">
        <v>420934</v>
      </c>
      <c r="B1156" s="9" t="s">
        <v>2276</v>
      </c>
      <c r="H1156" s="9" t="s">
        <v>167</v>
      </c>
      <c r="L1156" s="9" t="s">
        <v>165</v>
      </c>
      <c r="AJ1156" s="9" t="s">
        <v>167</v>
      </c>
      <c r="AK1156" s="9" t="s">
        <v>165</v>
      </c>
      <c r="AM1156" s="9" t="s">
        <v>167</v>
      </c>
      <c r="AN1156" s="9" t="s">
        <v>165</v>
      </c>
      <c r="AP1156" s="9" t="s">
        <v>165</v>
      </c>
      <c r="AQ1156" s="9" t="s">
        <v>165</v>
      </c>
      <c r="AR1156" s="9" t="s">
        <v>165</v>
      </c>
    </row>
    <row r="1157" spans="1:44" x14ac:dyDescent="0.2">
      <c r="A1157" s="9">
        <v>420937</v>
      </c>
      <c r="B1157" s="9" t="s">
        <v>2276</v>
      </c>
      <c r="AA1157" s="9" t="s">
        <v>167</v>
      </c>
      <c r="AF1157" s="9" t="s">
        <v>165</v>
      </c>
      <c r="AH1157" s="9" t="s">
        <v>165</v>
      </c>
      <c r="AI1157" s="9" t="s">
        <v>163</v>
      </c>
      <c r="AJ1157" s="9" t="s">
        <v>163</v>
      </c>
      <c r="AK1157" s="9" t="s">
        <v>163</v>
      </c>
      <c r="AL1157" s="9" t="s">
        <v>163</v>
      </c>
      <c r="AM1157" s="9" t="s">
        <v>163</v>
      </c>
      <c r="AN1157" s="9" t="s">
        <v>163</v>
      </c>
      <c r="AO1157" s="9" t="s">
        <v>163</v>
      </c>
      <c r="AP1157" s="9" t="s">
        <v>163</v>
      </c>
      <c r="AQ1157" s="9" t="s">
        <v>163</v>
      </c>
      <c r="AR1157" s="9" t="s">
        <v>163</v>
      </c>
    </row>
    <row r="1158" spans="1:44" x14ac:dyDescent="0.2">
      <c r="A1158" s="9">
        <v>420940</v>
      </c>
      <c r="B1158" s="9" t="s">
        <v>2276</v>
      </c>
      <c r="AJ1158" s="9" t="s">
        <v>165</v>
      </c>
      <c r="AK1158" s="9" t="s">
        <v>165</v>
      </c>
      <c r="AL1158" s="9" t="s">
        <v>167</v>
      </c>
      <c r="AM1158" s="9" t="s">
        <v>165</v>
      </c>
      <c r="AN1158" s="9" t="s">
        <v>163</v>
      </c>
      <c r="AO1158" s="9" t="s">
        <v>163</v>
      </c>
      <c r="AP1158" s="9" t="s">
        <v>163</v>
      </c>
      <c r="AQ1158" s="9" t="s">
        <v>163</v>
      </c>
    </row>
    <row r="1159" spans="1:44" x14ac:dyDescent="0.2">
      <c r="A1159" s="9">
        <v>420946</v>
      </c>
      <c r="B1159" s="9" t="s">
        <v>2276</v>
      </c>
      <c r="AJ1159" s="9" t="s">
        <v>167</v>
      </c>
    </row>
    <row r="1160" spans="1:44" x14ac:dyDescent="0.2">
      <c r="A1160" s="9">
        <v>420959</v>
      </c>
      <c r="B1160" s="9" t="s">
        <v>2276</v>
      </c>
      <c r="AE1160" s="9" t="s">
        <v>165</v>
      </c>
      <c r="AH1160" s="9" t="s">
        <v>167</v>
      </c>
      <c r="AI1160" s="9" t="s">
        <v>165</v>
      </c>
      <c r="AJ1160" s="9" t="s">
        <v>165</v>
      </c>
      <c r="AK1160" s="9" t="s">
        <v>163</v>
      </c>
      <c r="AL1160" s="9" t="s">
        <v>165</v>
      </c>
      <c r="AM1160" s="9" t="s">
        <v>165</v>
      </c>
      <c r="AN1160" s="9" t="s">
        <v>163</v>
      </c>
      <c r="AO1160" s="9" t="s">
        <v>163</v>
      </c>
      <c r="AP1160" s="9" t="s">
        <v>163</v>
      </c>
      <c r="AQ1160" s="9" t="s">
        <v>163</v>
      </c>
      <c r="AR1160" s="9" t="s">
        <v>163</v>
      </c>
    </row>
    <row r="1161" spans="1:44" x14ac:dyDescent="0.2">
      <c r="A1161" s="9">
        <v>420978</v>
      </c>
      <c r="B1161" s="9" t="s">
        <v>2276</v>
      </c>
      <c r="E1161" s="9" t="s">
        <v>167</v>
      </c>
      <c r="AI1161" s="9" t="s">
        <v>167</v>
      </c>
      <c r="AK1161" s="9" t="s">
        <v>167</v>
      </c>
      <c r="AM1161" s="9" t="s">
        <v>167</v>
      </c>
      <c r="AP1161" s="9" t="s">
        <v>167</v>
      </c>
      <c r="AQ1161" s="9" t="s">
        <v>167</v>
      </c>
    </row>
    <row r="1162" spans="1:44" x14ac:dyDescent="0.2">
      <c r="A1162" s="9">
        <v>420985</v>
      </c>
      <c r="B1162" s="9" t="s">
        <v>2276</v>
      </c>
      <c r="AA1162" s="9" t="s">
        <v>165</v>
      </c>
      <c r="AK1162" s="9" t="s">
        <v>163</v>
      </c>
      <c r="AL1162" s="9" t="s">
        <v>163</v>
      </c>
      <c r="AM1162" s="9" t="s">
        <v>165</v>
      </c>
      <c r="AR1162" s="9" t="s">
        <v>163</v>
      </c>
    </row>
    <row r="1163" spans="1:44" x14ac:dyDescent="0.2">
      <c r="A1163" s="9">
        <v>420989</v>
      </c>
      <c r="B1163" s="9" t="s">
        <v>2276</v>
      </c>
      <c r="AG1163" s="9" t="s">
        <v>165</v>
      </c>
      <c r="AJ1163" s="9" t="s">
        <v>167</v>
      </c>
      <c r="AN1163" s="9" t="s">
        <v>163</v>
      </c>
      <c r="AO1163" s="9" t="s">
        <v>163</v>
      </c>
      <c r="AP1163" s="9" t="s">
        <v>163</v>
      </c>
      <c r="AQ1163" s="9" t="s">
        <v>163</v>
      </c>
      <c r="AR1163" s="9" t="s">
        <v>163</v>
      </c>
    </row>
    <row r="1164" spans="1:44" x14ac:dyDescent="0.2">
      <c r="A1164" s="9">
        <v>420995</v>
      </c>
      <c r="B1164" s="9" t="s">
        <v>2276</v>
      </c>
      <c r="AJ1164" s="9" t="s">
        <v>165</v>
      </c>
    </row>
    <row r="1165" spans="1:44" x14ac:dyDescent="0.2">
      <c r="A1165" s="9">
        <v>421010</v>
      </c>
      <c r="B1165" s="9" t="s">
        <v>2276</v>
      </c>
      <c r="AE1165" s="9" t="s">
        <v>163</v>
      </c>
      <c r="AI1165" s="9" t="s">
        <v>167</v>
      </c>
      <c r="AK1165" s="9" t="s">
        <v>165</v>
      </c>
      <c r="AM1165" s="9" t="s">
        <v>167</v>
      </c>
      <c r="AN1165" s="9" t="s">
        <v>165</v>
      </c>
      <c r="AP1165" s="9" t="s">
        <v>165</v>
      </c>
      <c r="AR1165" s="9" t="s">
        <v>165</v>
      </c>
    </row>
    <row r="1166" spans="1:44" x14ac:dyDescent="0.2">
      <c r="A1166" s="9">
        <v>421013</v>
      </c>
      <c r="B1166" s="9" t="s">
        <v>2276</v>
      </c>
      <c r="AK1166" s="9" t="s">
        <v>167</v>
      </c>
      <c r="AP1166" s="9" t="s">
        <v>165</v>
      </c>
      <c r="AR1166" s="9" t="s">
        <v>165</v>
      </c>
    </row>
    <row r="1167" spans="1:44" x14ac:dyDescent="0.2">
      <c r="A1167" s="9">
        <v>421025</v>
      </c>
      <c r="B1167" s="9" t="s">
        <v>2276</v>
      </c>
      <c r="J1167" s="9" t="s">
        <v>167</v>
      </c>
      <c r="Z1167" s="9" t="s">
        <v>167</v>
      </c>
      <c r="AA1167" s="9" t="s">
        <v>167</v>
      </c>
      <c r="AF1167" s="9" t="s">
        <v>165</v>
      </c>
      <c r="AI1167" s="9" t="s">
        <v>163</v>
      </c>
      <c r="AK1167" s="9" t="s">
        <v>163</v>
      </c>
      <c r="AL1167" s="9" t="s">
        <v>167</v>
      </c>
      <c r="AM1167" s="9" t="s">
        <v>163</v>
      </c>
      <c r="AN1167" s="9" t="s">
        <v>163</v>
      </c>
      <c r="AO1167" s="9" t="s">
        <v>163</v>
      </c>
      <c r="AP1167" s="9" t="s">
        <v>163</v>
      </c>
      <c r="AQ1167" s="9" t="s">
        <v>163</v>
      </c>
      <c r="AR1167" s="9" t="s">
        <v>163</v>
      </c>
    </row>
    <row r="1168" spans="1:44" x14ac:dyDescent="0.2">
      <c r="A1168" s="9">
        <v>421034</v>
      </c>
      <c r="B1168" s="9" t="s">
        <v>2276</v>
      </c>
      <c r="AE1168" s="9" t="s">
        <v>167</v>
      </c>
      <c r="AI1168" s="9" t="s">
        <v>163</v>
      </c>
      <c r="AJ1168" s="9" t="s">
        <v>165</v>
      </c>
      <c r="AK1168" s="9" t="s">
        <v>163</v>
      </c>
      <c r="AL1168" s="9" t="s">
        <v>163</v>
      </c>
      <c r="AM1168" s="9" t="s">
        <v>165</v>
      </c>
      <c r="AN1168" s="9" t="s">
        <v>163</v>
      </c>
      <c r="AO1168" s="9" t="s">
        <v>163</v>
      </c>
      <c r="AP1168" s="9" t="s">
        <v>163</v>
      </c>
      <c r="AQ1168" s="9" t="s">
        <v>163</v>
      </c>
      <c r="AR1168" s="9" t="s">
        <v>163</v>
      </c>
    </row>
    <row r="1169" spans="1:44" x14ac:dyDescent="0.2">
      <c r="A1169" s="9">
        <v>421051</v>
      </c>
      <c r="B1169" s="9" t="s">
        <v>2276</v>
      </c>
      <c r="AE1169" s="9" t="s">
        <v>163</v>
      </c>
      <c r="AH1169" s="9" t="s">
        <v>167</v>
      </c>
      <c r="AJ1169" s="9" t="s">
        <v>165</v>
      </c>
      <c r="AN1169" s="9" t="s">
        <v>163</v>
      </c>
      <c r="AO1169" s="9" t="s">
        <v>163</v>
      </c>
      <c r="AP1169" s="9" t="s">
        <v>163</v>
      </c>
      <c r="AQ1169" s="9" t="s">
        <v>163</v>
      </c>
      <c r="AR1169" s="9" t="s">
        <v>165</v>
      </c>
    </row>
    <row r="1170" spans="1:44" x14ac:dyDescent="0.2">
      <c r="A1170" s="9">
        <v>421053</v>
      </c>
      <c r="B1170" s="9" t="s">
        <v>2276</v>
      </c>
      <c r="AF1170" s="9" t="s">
        <v>165</v>
      </c>
      <c r="AP1170" s="9" t="s">
        <v>167</v>
      </c>
    </row>
    <row r="1171" spans="1:44" x14ac:dyDescent="0.2">
      <c r="A1171" s="9">
        <v>421086</v>
      </c>
      <c r="B1171" s="9" t="s">
        <v>2276</v>
      </c>
      <c r="AJ1171" s="9" t="s">
        <v>163</v>
      </c>
      <c r="AR1171" s="9" t="s">
        <v>165</v>
      </c>
    </row>
    <row r="1172" spans="1:44" x14ac:dyDescent="0.2">
      <c r="A1172" s="9">
        <v>421089</v>
      </c>
      <c r="B1172" s="9" t="s">
        <v>2276</v>
      </c>
      <c r="Q1172" s="9" t="s">
        <v>167</v>
      </c>
      <c r="AI1172" s="9" t="s">
        <v>163</v>
      </c>
      <c r="AJ1172" s="9" t="s">
        <v>167</v>
      </c>
      <c r="AK1172" s="9" t="s">
        <v>165</v>
      </c>
      <c r="AL1172" s="9" t="s">
        <v>165</v>
      </c>
      <c r="AM1172" s="9" t="s">
        <v>165</v>
      </c>
      <c r="AN1172" s="9" t="s">
        <v>163</v>
      </c>
      <c r="AO1172" s="9" t="s">
        <v>163</v>
      </c>
      <c r="AP1172" s="9" t="s">
        <v>163</v>
      </c>
      <c r="AQ1172" s="9" t="s">
        <v>163</v>
      </c>
      <c r="AR1172" s="9" t="s">
        <v>163</v>
      </c>
    </row>
    <row r="1173" spans="1:44" x14ac:dyDescent="0.2">
      <c r="A1173" s="9">
        <v>421097</v>
      </c>
      <c r="B1173" s="9" t="s">
        <v>2276</v>
      </c>
      <c r="P1173" s="9" t="s">
        <v>167</v>
      </c>
      <c r="AK1173" s="9" t="s">
        <v>167</v>
      </c>
      <c r="AP1173" s="9" t="s">
        <v>167</v>
      </c>
      <c r="AQ1173" s="9" t="s">
        <v>167</v>
      </c>
      <c r="AR1173" s="9" t="s">
        <v>167</v>
      </c>
    </row>
    <row r="1174" spans="1:44" x14ac:dyDescent="0.2">
      <c r="A1174" s="9">
        <v>421120</v>
      </c>
      <c r="B1174" s="9" t="s">
        <v>2276</v>
      </c>
      <c r="Y1174" s="9" t="s">
        <v>167</v>
      </c>
      <c r="AF1174" s="9" t="s">
        <v>167</v>
      </c>
      <c r="AI1174" s="9" t="s">
        <v>165</v>
      </c>
      <c r="AJ1174" s="9" t="s">
        <v>163</v>
      </c>
      <c r="AL1174" s="9" t="s">
        <v>167</v>
      </c>
      <c r="AM1174" s="9" t="s">
        <v>163</v>
      </c>
      <c r="AN1174" s="9" t="s">
        <v>165</v>
      </c>
      <c r="AQ1174" s="9" t="s">
        <v>167</v>
      </c>
    </row>
    <row r="1175" spans="1:44" x14ac:dyDescent="0.2">
      <c r="A1175" s="9">
        <v>421123</v>
      </c>
      <c r="B1175" s="9" t="s">
        <v>2276</v>
      </c>
      <c r="AJ1175" s="9" t="s">
        <v>167</v>
      </c>
      <c r="AK1175" s="9" t="s">
        <v>167</v>
      </c>
      <c r="AP1175" s="9" t="s">
        <v>167</v>
      </c>
      <c r="AQ1175" s="9" t="s">
        <v>167</v>
      </c>
      <c r="AR1175" s="9" t="s">
        <v>167</v>
      </c>
    </row>
    <row r="1176" spans="1:44" x14ac:dyDescent="0.2">
      <c r="A1176" s="9">
        <v>421126</v>
      </c>
      <c r="B1176" s="9" t="s">
        <v>2276</v>
      </c>
      <c r="AA1176" s="9" t="s">
        <v>167</v>
      </c>
      <c r="AI1176" s="9" t="s">
        <v>165</v>
      </c>
      <c r="AJ1176" s="9" t="s">
        <v>167</v>
      </c>
      <c r="AK1176" s="9" t="s">
        <v>167</v>
      </c>
      <c r="AL1176" s="9" t="s">
        <v>167</v>
      </c>
      <c r="AO1176" s="9" t="s">
        <v>167</v>
      </c>
      <c r="AP1176" s="9" t="s">
        <v>163</v>
      </c>
      <c r="AQ1176" s="9" t="s">
        <v>165</v>
      </c>
      <c r="AR1176" s="9" t="s">
        <v>167</v>
      </c>
    </row>
    <row r="1177" spans="1:44" x14ac:dyDescent="0.2">
      <c r="A1177" s="9">
        <v>421134</v>
      </c>
      <c r="B1177" s="9" t="s">
        <v>2276</v>
      </c>
      <c r="S1177" s="9" t="s">
        <v>167</v>
      </c>
      <c r="AE1177" s="9" t="s">
        <v>163</v>
      </c>
      <c r="AI1177" s="9" t="s">
        <v>165</v>
      </c>
      <c r="AJ1177" s="9" t="s">
        <v>165</v>
      </c>
      <c r="AL1177" s="9" t="s">
        <v>165</v>
      </c>
      <c r="AM1177" s="9" t="s">
        <v>165</v>
      </c>
      <c r="AN1177" s="9" t="s">
        <v>163</v>
      </c>
      <c r="AO1177" s="9" t="s">
        <v>163</v>
      </c>
      <c r="AP1177" s="9" t="s">
        <v>163</v>
      </c>
      <c r="AQ1177" s="9" t="s">
        <v>163</v>
      </c>
      <c r="AR1177" s="9" t="s">
        <v>163</v>
      </c>
    </row>
    <row r="1178" spans="1:44" x14ac:dyDescent="0.2">
      <c r="A1178" s="9">
        <v>421140</v>
      </c>
      <c r="B1178" s="9" t="s">
        <v>2276</v>
      </c>
      <c r="O1178" s="9" t="s">
        <v>167</v>
      </c>
      <c r="T1178" s="9" t="s">
        <v>167</v>
      </c>
      <c r="AH1178" s="9" t="s">
        <v>167</v>
      </c>
      <c r="AI1178" s="9" t="s">
        <v>163</v>
      </c>
      <c r="AJ1178" s="9" t="s">
        <v>165</v>
      </c>
      <c r="AK1178" s="9" t="s">
        <v>163</v>
      </c>
      <c r="AM1178" s="9" t="s">
        <v>163</v>
      </c>
      <c r="AN1178" s="9" t="s">
        <v>163</v>
      </c>
      <c r="AO1178" s="9" t="s">
        <v>163</v>
      </c>
      <c r="AP1178" s="9" t="s">
        <v>163</v>
      </c>
      <c r="AQ1178" s="9" t="s">
        <v>163</v>
      </c>
      <c r="AR1178" s="9" t="s">
        <v>163</v>
      </c>
    </row>
    <row r="1179" spans="1:44" x14ac:dyDescent="0.2">
      <c r="A1179" s="9">
        <v>421141</v>
      </c>
      <c r="B1179" s="9" t="s">
        <v>2276</v>
      </c>
      <c r="AD1179" s="9" t="s">
        <v>167</v>
      </c>
      <c r="AK1179" s="9" t="s">
        <v>165</v>
      </c>
      <c r="AL1179" s="9" t="s">
        <v>165</v>
      </c>
      <c r="AN1179" s="9" t="s">
        <v>163</v>
      </c>
      <c r="AO1179" s="9" t="s">
        <v>163</v>
      </c>
      <c r="AP1179" s="9" t="s">
        <v>163</v>
      </c>
      <c r="AQ1179" s="9" t="s">
        <v>163</v>
      </c>
      <c r="AR1179" s="9" t="s">
        <v>163</v>
      </c>
    </row>
    <row r="1180" spans="1:44" x14ac:dyDescent="0.2">
      <c r="A1180" s="9">
        <v>421149</v>
      </c>
      <c r="B1180" s="9" t="s">
        <v>2276</v>
      </c>
      <c r="I1180" s="9" t="s">
        <v>167</v>
      </c>
      <c r="J1180" s="9" t="s">
        <v>167</v>
      </c>
      <c r="AJ1180" s="9" t="s">
        <v>165</v>
      </c>
      <c r="AM1180" s="9" t="s">
        <v>165</v>
      </c>
      <c r="AN1180" s="9" t="s">
        <v>163</v>
      </c>
      <c r="AO1180" s="9" t="s">
        <v>163</v>
      </c>
      <c r="AP1180" s="9" t="s">
        <v>163</v>
      </c>
      <c r="AQ1180" s="9" t="s">
        <v>163</v>
      </c>
      <c r="AR1180" s="9" t="s">
        <v>163</v>
      </c>
    </row>
    <row r="1181" spans="1:44" x14ac:dyDescent="0.2">
      <c r="A1181" s="9">
        <v>421157</v>
      </c>
      <c r="B1181" s="9" t="s">
        <v>2276</v>
      </c>
      <c r="L1181" s="9" t="s">
        <v>163</v>
      </c>
      <c r="AA1181" s="9" t="s">
        <v>167</v>
      </c>
      <c r="AF1181" s="9" t="s">
        <v>167</v>
      </c>
      <c r="AJ1181" s="9" t="s">
        <v>165</v>
      </c>
      <c r="AK1181" s="9" t="s">
        <v>165</v>
      </c>
      <c r="AM1181" s="9" t="s">
        <v>163</v>
      </c>
      <c r="AN1181" s="9" t="s">
        <v>163</v>
      </c>
      <c r="AO1181" s="9" t="s">
        <v>163</v>
      </c>
      <c r="AP1181" s="9" t="s">
        <v>163</v>
      </c>
      <c r="AQ1181" s="9" t="s">
        <v>163</v>
      </c>
      <c r="AR1181" s="9" t="s">
        <v>163</v>
      </c>
    </row>
    <row r="1182" spans="1:44" x14ac:dyDescent="0.2">
      <c r="A1182" s="9">
        <v>421163</v>
      </c>
      <c r="B1182" s="9" t="s">
        <v>2276</v>
      </c>
      <c r="AF1182" s="9" t="s">
        <v>165</v>
      </c>
      <c r="AI1182" s="9" t="s">
        <v>165</v>
      </c>
      <c r="AJ1182" s="9" t="s">
        <v>165</v>
      </c>
      <c r="AK1182" s="9" t="s">
        <v>163</v>
      </c>
      <c r="AL1182" s="9" t="s">
        <v>165</v>
      </c>
      <c r="AM1182" s="9" t="s">
        <v>165</v>
      </c>
      <c r="AN1182" s="9" t="s">
        <v>163</v>
      </c>
      <c r="AO1182" s="9" t="s">
        <v>163</v>
      </c>
      <c r="AP1182" s="9" t="s">
        <v>163</v>
      </c>
      <c r="AQ1182" s="9" t="s">
        <v>163</v>
      </c>
      <c r="AR1182" s="9" t="s">
        <v>163</v>
      </c>
    </row>
    <row r="1183" spans="1:44" x14ac:dyDescent="0.2">
      <c r="A1183" s="9">
        <v>421164</v>
      </c>
      <c r="B1183" s="9" t="s">
        <v>2276</v>
      </c>
      <c r="AI1183" s="9" t="s">
        <v>165</v>
      </c>
      <c r="AJ1183" s="9" t="s">
        <v>165</v>
      </c>
      <c r="AK1183" s="9" t="s">
        <v>165</v>
      </c>
      <c r="AL1183" s="9" t="s">
        <v>165</v>
      </c>
      <c r="AN1183" s="9" t="s">
        <v>163</v>
      </c>
      <c r="AO1183" s="9" t="s">
        <v>163</v>
      </c>
      <c r="AP1183" s="9" t="s">
        <v>163</v>
      </c>
      <c r="AQ1183" s="9" t="s">
        <v>163</v>
      </c>
      <c r="AR1183" s="9" t="s">
        <v>163</v>
      </c>
    </row>
    <row r="1184" spans="1:44" x14ac:dyDescent="0.2">
      <c r="A1184" s="9">
        <v>421170</v>
      </c>
      <c r="B1184" s="9" t="s">
        <v>2276</v>
      </c>
      <c r="L1184" s="9" t="s">
        <v>167</v>
      </c>
      <c r="R1184" s="9" t="s">
        <v>163</v>
      </c>
      <c r="AE1184" s="9" t="s">
        <v>163</v>
      </c>
      <c r="AJ1184" s="9" t="s">
        <v>165</v>
      </c>
      <c r="AN1184" s="9" t="s">
        <v>163</v>
      </c>
      <c r="AO1184" s="9" t="s">
        <v>163</v>
      </c>
      <c r="AP1184" s="9" t="s">
        <v>163</v>
      </c>
      <c r="AQ1184" s="9" t="s">
        <v>163</v>
      </c>
      <c r="AR1184" s="9" t="s">
        <v>163</v>
      </c>
    </row>
    <row r="1185" spans="1:44" x14ac:dyDescent="0.2">
      <c r="A1185" s="9">
        <v>421181</v>
      </c>
      <c r="B1185" s="9" t="s">
        <v>2276</v>
      </c>
      <c r="AJ1185" s="9" t="s">
        <v>167</v>
      </c>
      <c r="AK1185" s="9" t="s">
        <v>167</v>
      </c>
      <c r="AM1185" s="9" t="s">
        <v>167</v>
      </c>
      <c r="AN1185" s="9" t="s">
        <v>165</v>
      </c>
      <c r="AO1185" s="9" t="s">
        <v>163</v>
      </c>
      <c r="AP1185" s="9" t="s">
        <v>163</v>
      </c>
      <c r="AR1185" s="9" t="s">
        <v>163</v>
      </c>
    </row>
    <row r="1186" spans="1:44" x14ac:dyDescent="0.2">
      <c r="A1186" s="9">
        <v>421183</v>
      </c>
      <c r="B1186" s="9" t="s">
        <v>2276</v>
      </c>
      <c r="E1186" s="9" t="s">
        <v>167</v>
      </c>
      <c r="Q1186" s="9" t="s">
        <v>167</v>
      </c>
      <c r="AI1186" s="9" t="s">
        <v>165</v>
      </c>
      <c r="AJ1186" s="9" t="s">
        <v>165</v>
      </c>
      <c r="AK1186" s="9" t="s">
        <v>165</v>
      </c>
      <c r="AL1186" s="9" t="s">
        <v>165</v>
      </c>
      <c r="AM1186" s="9" t="s">
        <v>165</v>
      </c>
      <c r="AN1186" s="9" t="s">
        <v>163</v>
      </c>
      <c r="AO1186" s="9" t="s">
        <v>163</v>
      </c>
      <c r="AP1186" s="9" t="s">
        <v>163</v>
      </c>
      <c r="AQ1186" s="9" t="s">
        <v>163</v>
      </c>
      <c r="AR1186" s="9" t="s">
        <v>163</v>
      </c>
    </row>
    <row r="1187" spans="1:44" x14ac:dyDescent="0.2">
      <c r="A1187" s="9">
        <v>421186</v>
      </c>
      <c r="B1187" s="9" t="s">
        <v>2276</v>
      </c>
      <c r="S1187" s="9" t="s">
        <v>167</v>
      </c>
      <c r="AE1187" s="9" t="s">
        <v>165</v>
      </c>
      <c r="AI1187" s="9" t="s">
        <v>165</v>
      </c>
      <c r="AJ1187" s="9" t="s">
        <v>165</v>
      </c>
      <c r="AN1187" s="9" t="s">
        <v>163</v>
      </c>
      <c r="AO1187" s="9" t="s">
        <v>163</v>
      </c>
      <c r="AP1187" s="9" t="s">
        <v>163</v>
      </c>
      <c r="AQ1187" s="9" t="s">
        <v>163</v>
      </c>
      <c r="AR1187" s="9" t="s">
        <v>163</v>
      </c>
    </row>
    <row r="1188" spans="1:44" x14ac:dyDescent="0.2">
      <c r="A1188" s="9">
        <v>421193</v>
      </c>
      <c r="B1188" s="9" t="s">
        <v>2276</v>
      </c>
      <c r="L1188" s="9" t="s">
        <v>167</v>
      </c>
      <c r="R1188" s="9" t="s">
        <v>165</v>
      </c>
      <c r="AI1188" s="9" t="s">
        <v>165</v>
      </c>
      <c r="AJ1188" s="9" t="s">
        <v>167</v>
      </c>
      <c r="AK1188" s="9" t="s">
        <v>163</v>
      </c>
      <c r="AM1188" s="9" t="s">
        <v>167</v>
      </c>
      <c r="AN1188" s="9" t="s">
        <v>163</v>
      </c>
      <c r="AP1188" s="9" t="s">
        <v>163</v>
      </c>
      <c r="AQ1188" s="9" t="s">
        <v>163</v>
      </c>
      <c r="AR1188" s="9" t="s">
        <v>163</v>
      </c>
    </row>
    <row r="1189" spans="1:44" x14ac:dyDescent="0.2">
      <c r="A1189" s="9">
        <v>421205</v>
      </c>
      <c r="B1189" s="9" t="s">
        <v>2276</v>
      </c>
      <c r="Q1189" s="9" t="s">
        <v>167</v>
      </c>
      <c r="S1189" s="9" t="s">
        <v>167</v>
      </c>
      <c r="AJ1189" s="9" t="s">
        <v>165</v>
      </c>
      <c r="AK1189" s="9" t="s">
        <v>165</v>
      </c>
      <c r="AL1189" s="9" t="s">
        <v>165</v>
      </c>
      <c r="AM1189" s="9" t="s">
        <v>165</v>
      </c>
      <c r="AN1189" s="9" t="s">
        <v>163</v>
      </c>
      <c r="AO1189" s="9" t="s">
        <v>163</v>
      </c>
      <c r="AP1189" s="9" t="s">
        <v>163</v>
      </c>
      <c r="AQ1189" s="9" t="s">
        <v>163</v>
      </c>
      <c r="AR1189" s="9" t="s">
        <v>163</v>
      </c>
    </row>
    <row r="1190" spans="1:44" x14ac:dyDescent="0.2">
      <c r="A1190" s="9">
        <v>421210</v>
      </c>
      <c r="B1190" s="9" t="s">
        <v>2276</v>
      </c>
      <c r="T1190" s="9" t="s">
        <v>163</v>
      </c>
      <c r="AN1190" s="9" t="s">
        <v>163</v>
      </c>
      <c r="AO1190" s="9" t="s">
        <v>163</v>
      </c>
      <c r="AP1190" s="9" t="s">
        <v>163</v>
      </c>
      <c r="AQ1190" s="9" t="s">
        <v>163</v>
      </c>
      <c r="AR1190" s="9" t="s">
        <v>163</v>
      </c>
    </row>
    <row r="1191" spans="1:44" x14ac:dyDescent="0.2">
      <c r="A1191" s="9">
        <v>421225</v>
      </c>
      <c r="B1191" s="9" t="s">
        <v>2276</v>
      </c>
      <c r="O1191" s="9" t="s">
        <v>167</v>
      </c>
      <c r="AA1191" s="9" t="s">
        <v>167</v>
      </c>
      <c r="AH1191" s="9" t="s">
        <v>167</v>
      </c>
      <c r="AJ1191" s="9" t="s">
        <v>165</v>
      </c>
      <c r="AK1191" s="9" t="s">
        <v>163</v>
      </c>
      <c r="AL1191" s="9" t="s">
        <v>163</v>
      </c>
      <c r="AM1191" s="9" t="s">
        <v>165</v>
      </c>
      <c r="AN1191" s="9" t="s">
        <v>163</v>
      </c>
      <c r="AO1191" s="9" t="s">
        <v>163</v>
      </c>
      <c r="AP1191" s="9" t="s">
        <v>163</v>
      </c>
      <c r="AQ1191" s="9" t="s">
        <v>163</v>
      </c>
      <c r="AR1191" s="9" t="s">
        <v>163</v>
      </c>
    </row>
    <row r="1192" spans="1:44" x14ac:dyDescent="0.2">
      <c r="A1192" s="9">
        <v>421248</v>
      </c>
      <c r="B1192" s="9" t="s">
        <v>2276</v>
      </c>
      <c r="J1192" s="9" t="s">
        <v>167</v>
      </c>
      <c r="AD1192" s="9" t="s">
        <v>167</v>
      </c>
      <c r="AF1192" s="9" t="s">
        <v>167</v>
      </c>
      <c r="AJ1192" s="9" t="s">
        <v>165</v>
      </c>
      <c r="AK1192" s="9" t="s">
        <v>165</v>
      </c>
      <c r="AL1192" s="9" t="s">
        <v>165</v>
      </c>
      <c r="AM1192" s="9" t="s">
        <v>163</v>
      </c>
      <c r="AN1192" s="9" t="s">
        <v>163</v>
      </c>
      <c r="AO1192" s="9" t="s">
        <v>163</v>
      </c>
      <c r="AP1192" s="9" t="s">
        <v>163</v>
      </c>
      <c r="AQ1192" s="9" t="s">
        <v>163</v>
      </c>
      <c r="AR1192" s="9" t="s">
        <v>163</v>
      </c>
    </row>
    <row r="1193" spans="1:44" x14ac:dyDescent="0.2">
      <c r="A1193" s="9">
        <v>421252</v>
      </c>
      <c r="B1193" s="9" t="s">
        <v>2276</v>
      </c>
      <c r="AM1193" s="9" t="s">
        <v>167</v>
      </c>
    </row>
    <row r="1194" spans="1:44" x14ac:dyDescent="0.2">
      <c r="A1194" s="9">
        <v>421255</v>
      </c>
      <c r="B1194" s="9" t="s">
        <v>2276</v>
      </c>
      <c r="AG1194" s="9" t="s">
        <v>167</v>
      </c>
      <c r="AI1194" s="9" t="s">
        <v>167</v>
      </c>
      <c r="AJ1194" s="9" t="s">
        <v>167</v>
      </c>
      <c r="AL1194" s="9" t="s">
        <v>167</v>
      </c>
      <c r="AM1194" s="9" t="s">
        <v>167</v>
      </c>
      <c r="AN1194" s="9" t="s">
        <v>167</v>
      </c>
      <c r="AO1194" s="9" t="s">
        <v>167</v>
      </c>
      <c r="AP1194" s="9" t="s">
        <v>167</v>
      </c>
      <c r="AQ1194" s="9" t="s">
        <v>167</v>
      </c>
    </row>
    <row r="1195" spans="1:44" x14ac:dyDescent="0.2">
      <c r="A1195" s="9">
        <v>421256</v>
      </c>
      <c r="B1195" s="9" t="s">
        <v>2276</v>
      </c>
      <c r="AE1195" s="9" t="s">
        <v>163</v>
      </c>
      <c r="AI1195" s="9" t="s">
        <v>165</v>
      </c>
      <c r="AN1195" s="9" t="s">
        <v>163</v>
      </c>
      <c r="AQ1195" s="9" t="s">
        <v>163</v>
      </c>
      <c r="AR1195" s="9" t="s">
        <v>163</v>
      </c>
    </row>
    <row r="1196" spans="1:44" x14ac:dyDescent="0.2">
      <c r="A1196" s="9">
        <v>421259</v>
      </c>
      <c r="B1196" s="9" t="s">
        <v>2276</v>
      </c>
      <c r="S1196" s="9" t="s">
        <v>167</v>
      </c>
      <c r="AJ1196" s="9" t="s">
        <v>163</v>
      </c>
      <c r="AK1196" s="9" t="s">
        <v>163</v>
      </c>
      <c r="AL1196" s="9" t="s">
        <v>167</v>
      </c>
      <c r="AM1196" s="9" t="s">
        <v>163</v>
      </c>
      <c r="AN1196" s="9" t="s">
        <v>165</v>
      </c>
      <c r="AR1196" s="9" t="s">
        <v>163</v>
      </c>
    </row>
    <row r="1197" spans="1:44" x14ac:dyDescent="0.2">
      <c r="A1197" s="9">
        <v>421264</v>
      </c>
      <c r="B1197" s="9" t="s">
        <v>2276</v>
      </c>
      <c r="Y1197" s="9" t="s">
        <v>167</v>
      </c>
      <c r="AI1197" s="9" t="s">
        <v>165</v>
      </c>
      <c r="AM1197" s="9" t="s">
        <v>167</v>
      </c>
      <c r="AN1197" s="9" t="s">
        <v>167</v>
      </c>
      <c r="AP1197" s="9" t="s">
        <v>163</v>
      </c>
      <c r="AQ1197" s="9" t="s">
        <v>163</v>
      </c>
    </row>
    <row r="1198" spans="1:44" x14ac:dyDescent="0.2">
      <c r="A1198" s="9">
        <v>421282</v>
      </c>
      <c r="B1198" s="9" t="s">
        <v>2276</v>
      </c>
      <c r="AA1198" s="9" t="s">
        <v>163</v>
      </c>
      <c r="AE1198" s="9" t="s">
        <v>163</v>
      </c>
      <c r="AF1198" s="9" t="s">
        <v>163</v>
      </c>
      <c r="AJ1198" s="9" t="s">
        <v>163</v>
      </c>
      <c r="AM1198" s="9" t="s">
        <v>163</v>
      </c>
      <c r="AP1198" s="9" t="s">
        <v>165</v>
      </c>
      <c r="AR1198" s="9" t="s">
        <v>165</v>
      </c>
    </row>
    <row r="1199" spans="1:44" x14ac:dyDescent="0.2">
      <c r="A1199" s="9">
        <v>421283</v>
      </c>
      <c r="B1199" s="9" t="s">
        <v>2276</v>
      </c>
      <c r="AE1199" s="9" t="s">
        <v>163</v>
      </c>
      <c r="AG1199" s="9" t="s">
        <v>165</v>
      </c>
      <c r="AM1199" s="9" t="s">
        <v>165</v>
      </c>
      <c r="AP1199" s="9" t="s">
        <v>165</v>
      </c>
    </row>
    <row r="1200" spans="1:44" x14ac:dyDescent="0.2">
      <c r="A1200" s="9">
        <v>421287</v>
      </c>
      <c r="B1200" s="9" t="s">
        <v>2276</v>
      </c>
      <c r="AJ1200" s="9" t="s">
        <v>165</v>
      </c>
      <c r="AR1200" s="9" t="s">
        <v>167</v>
      </c>
    </row>
    <row r="1201" spans="1:44" x14ac:dyDescent="0.2">
      <c r="A1201" s="9">
        <v>421291</v>
      </c>
      <c r="B1201" s="9" t="s">
        <v>2276</v>
      </c>
      <c r="AP1201" s="9" t="s">
        <v>165</v>
      </c>
    </row>
    <row r="1202" spans="1:44" x14ac:dyDescent="0.2">
      <c r="A1202" s="9">
        <v>421293</v>
      </c>
      <c r="B1202" s="9" t="s">
        <v>2276</v>
      </c>
      <c r="Q1202" s="9" t="s">
        <v>167</v>
      </c>
      <c r="AJ1202" s="9" t="s">
        <v>167</v>
      </c>
      <c r="AM1202" s="9" t="s">
        <v>165</v>
      </c>
      <c r="AN1202" s="9" t="s">
        <v>163</v>
      </c>
      <c r="AP1202" s="9" t="s">
        <v>163</v>
      </c>
    </row>
    <row r="1203" spans="1:44" x14ac:dyDescent="0.2">
      <c r="A1203" s="9">
        <v>421299</v>
      </c>
      <c r="B1203" s="9" t="s">
        <v>2276</v>
      </c>
      <c r="AJ1203" s="9" t="s">
        <v>165</v>
      </c>
      <c r="AK1203" s="9" t="s">
        <v>165</v>
      </c>
      <c r="AM1203" s="9" t="s">
        <v>165</v>
      </c>
      <c r="AO1203" s="9" t="s">
        <v>165</v>
      </c>
      <c r="AP1203" s="9" t="s">
        <v>165</v>
      </c>
      <c r="AQ1203" s="9" t="s">
        <v>165</v>
      </c>
      <c r="AR1203" s="9" t="s">
        <v>163</v>
      </c>
    </row>
    <row r="1204" spans="1:44" x14ac:dyDescent="0.2">
      <c r="A1204" s="9">
        <v>421304</v>
      </c>
      <c r="B1204" s="9" t="s">
        <v>2276</v>
      </c>
      <c r="T1204" s="9" t="s">
        <v>167</v>
      </c>
      <c r="AF1204" s="9" t="s">
        <v>163</v>
      </c>
      <c r="AI1204" s="9" t="s">
        <v>165</v>
      </c>
      <c r="AJ1204" s="9" t="s">
        <v>163</v>
      </c>
      <c r="AK1204" s="9" t="s">
        <v>165</v>
      </c>
      <c r="AL1204" s="9" t="s">
        <v>163</v>
      </c>
      <c r="AN1204" s="9" t="s">
        <v>163</v>
      </c>
      <c r="AO1204" s="9" t="s">
        <v>163</v>
      </c>
      <c r="AP1204" s="9" t="s">
        <v>163</v>
      </c>
      <c r="AQ1204" s="9" t="s">
        <v>163</v>
      </c>
      <c r="AR1204" s="9" t="s">
        <v>163</v>
      </c>
    </row>
    <row r="1205" spans="1:44" x14ac:dyDescent="0.2">
      <c r="A1205" s="9">
        <v>421324</v>
      </c>
      <c r="B1205" s="9" t="s">
        <v>2276</v>
      </c>
      <c r="T1205" s="9" t="s">
        <v>167</v>
      </c>
      <c r="AA1205" s="9" t="s">
        <v>167</v>
      </c>
      <c r="AD1205" s="9" t="s">
        <v>165</v>
      </c>
      <c r="AF1205" s="9" t="s">
        <v>165</v>
      </c>
      <c r="AI1205" s="9" t="s">
        <v>163</v>
      </c>
      <c r="AJ1205" s="9" t="s">
        <v>163</v>
      </c>
      <c r="AK1205" s="9" t="s">
        <v>163</v>
      </c>
      <c r="AL1205" s="9" t="s">
        <v>163</v>
      </c>
      <c r="AM1205" s="9" t="s">
        <v>163</v>
      </c>
      <c r="AN1205" s="9" t="s">
        <v>163</v>
      </c>
      <c r="AO1205" s="9" t="s">
        <v>163</v>
      </c>
      <c r="AP1205" s="9" t="s">
        <v>163</v>
      </c>
      <c r="AQ1205" s="9" t="s">
        <v>163</v>
      </c>
      <c r="AR1205" s="9" t="s">
        <v>163</v>
      </c>
    </row>
    <row r="1206" spans="1:44" x14ac:dyDescent="0.2">
      <c r="A1206" s="9">
        <v>421326</v>
      </c>
      <c r="B1206" s="9" t="s">
        <v>2276</v>
      </c>
      <c r="AI1206" s="9" t="s">
        <v>163</v>
      </c>
      <c r="AJ1206" s="9" t="s">
        <v>165</v>
      </c>
      <c r="AR1206" s="9" t="s">
        <v>163</v>
      </c>
    </row>
    <row r="1207" spans="1:44" x14ac:dyDescent="0.2">
      <c r="A1207" s="9">
        <v>421330</v>
      </c>
      <c r="B1207" s="9" t="s">
        <v>2276</v>
      </c>
      <c r="AF1207" s="9" t="s">
        <v>167</v>
      </c>
      <c r="AH1207" s="9" t="s">
        <v>167</v>
      </c>
      <c r="AJ1207" s="9" t="s">
        <v>163</v>
      </c>
      <c r="AK1207" s="9" t="s">
        <v>167</v>
      </c>
      <c r="AN1207" s="9" t="s">
        <v>163</v>
      </c>
      <c r="AQ1207" s="9" t="s">
        <v>165</v>
      </c>
      <c r="AR1207" s="9" t="s">
        <v>163</v>
      </c>
    </row>
    <row r="1208" spans="1:44" x14ac:dyDescent="0.2">
      <c r="A1208" s="9">
        <v>421338</v>
      </c>
      <c r="B1208" s="9" t="s">
        <v>2276</v>
      </c>
      <c r="AJ1208" s="9" t="s">
        <v>167</v>
      </c>
      <c r="AK1208" s="9" t="s">
        <v>167</v>
      </c>
      <c r="AQ1208" s="9" t="s">
        <v>165</v>
      </c>
    </row>
    <row r="1209" spans="1:44" x14ac:dyDescent="0.2">
      <c r="A1209" s="9">
        <v>421344</v>
      </c>
      <c r="B1209" s="9" t="s">
        <v>2276</v>
      </c>
      <c r="R1209" s="9" t="s">
        <v>163</v>
      </c>
      <c r="S1209" s="9" t="s">
        <v>163</v>
      </c>
      <c r="Z1209" s="9" t="s">
        <v>163</v>
      </c>
      <c r="AE1209" s="9" t="s">
        <v>163</v>
      </c>
      <c r="AG1209" s="9" t="s">
        <v>163</v>
      </c>
      <c r="AM1209" s="9" t="s">
        <v>165</v>
      </c>
      <c r="AN1209" s="9" t="s">
        <v>163</v>
      </c>
      <c r="AO1209" s="9" t="s">
        <v>163</v>
      </c>
      <c r="AP1209" s="9" t="s">
        <v>163</v>
      </c>
      <c r="AQ1209" s="9" t="s">
        <v>163</v>
      </c>
      <c r="AR1209" s="9" t="s">
        <v>163</v>
      </c>
    </row>
    <row r="1210" spans="1:44" x14ac:dyDescent="0.2">
      <c r="A1210" s="9">
        <v>421359</v>
      </c>
      <c r="B1210" s="9" t="s">
        <v>2276</v>
      </c>
      <c r="H1210" s="9" t="s">
        <v>167</v>
      </c>
      <c r="S1210" s="9" t="s">
        <v>167</v>
      </c>
      <c r="AF1210" s="9" t="s">
        <v>167</v>
      </c>
      <c r="AK1210" s="9" t="s">
        <v>167</v>
      </c>
      <c r="AM1210" s="9" t="s">
        <v>167</v>
      </c>
      <c r="AN1210" s="9" t="s">
        <v>165</v>
      </c>
      <c r="AO1210" s="9" t="s">
        <v>165</v>
      </c>
      <c r="AP1210" s="9" t="s">
        <v>165</v>
      </c>
      <c r="AQ1210" s="9" t="s">
        <v>165</v>
      </c>
    </row>
    <row r="1211" spans="1:44" x14ac:dyDescent="0.2">
      <c r="A1211" s="9">
        <v>421363</v>
      </c>
      <c r="B1211" s="9" t="s">
        <v>2276</v>
      </c>
      <c r="S1211" s="9" t="s">
        <v>167</v>
      </c>
      <c r="AD1211" s="9" t="s">
        <v>167</v>
      </c>
      <c r="AE1211" s="9" t="s">
        <v>167</v>
      </c>
      <c r="AF1211" s="9" t="s">
        <v>167</v>
      </c>
      <c r="AJ1211" s="9" t="s">
        <v>167</v>
      </c>
      <c r="AK1211" s="9" t="s">
        <v>165</v>
      </c>
      <c r="AL1211" s="9" t="s">
        <v>167</v>
      </c>
      <c r="AN1211" s="9" t="s">
        <v>163</v>
      </c>
      <c r="AO1211" s="9" t="s">
        <v>163</v>
      </c>
      <c r="AP1211" s="9" t="s">
        <v>163</v>
      </c>
      <c r="AQ1211" s="9" t="s">
        <v>163</v>
      </c>
      <c r="AR1211" s="9" t="s">
        <v>163</v>
      </c>
    </row>
    <row r="1212" spans="1:44" x14ac:dyDescent="0.2">
      <c r="A1212" s="9">
        <v>421364</v>
      </c>
      <c r="B1212" s="9" t="s">
        <v>2276</v>
      </c>
      <c r="AG1212" s="9" t="s">
        <v>167</v>
      </c>
      <c r="AN1212" s="9" t="s">
        <v>163</v>
      </c>
      <c r="AO1212" s="9" t="s">
        <v>163</v>
      </c>
      <c r="AP1212" s="9" t="s">
        <v>163</v>
      </c>
      <c r="AQ1212" s="9" t="s">
        <v>163</v>
      </c>
      <c r="AR1212" s="9" t="s">
        <v>163</v>
      </c>
    </row>
    <row r="1213" spans="1:44" x14ac:dyDescent="0.2">
      <c r="A1213" s="9">
        <v>421371</v>
      </c>
      <c r="B1213" s="9" t="s">
        <v>2276</v>
      </c>
      <c r="Q1213" s="9" t="s">
        <v>167</v>
      </c>
      <c r="AA1213" s="9" t="s">
        <v>167</v>
      </c>
      <c r="AI1213" s="9" t="s">
        <v>165</v>
      </c>
      <c r="AJ1213" s="9" t="s">
        <v>165</v>
      </c>
      <c r="AK1213" s="9" t="s">
        <v>165</v>
      </c>
      <c r="AL1213" s="9" t="s">
        <v>165</v>
      </c>
      <c r="AM1213" s="9" t="s">
        <v>165</v>
      </c>
      <c r="AN1213" s="9" t="s">
        <v>163</v>
      </c>
      <c r="AO1213" s="9" t="s">
        <v>163</v>
      </c>
      <c r="AP1213" s="9" t="s">
        <v>163</v>
      </c>
      <c r="AQ1213" s="9" t="s">
        <v>163</v>
      </c>
      <c r="AR1213" s="9" t="s">
        <v>163</v>
      </c>
    </row>
    <row r="1214" spans="1:44" x14ac:dyDescent="0.2">
      <c r="A1214" s="9">
        <v>421385</v>
      </c>
      <c r="B1214" s="9" t="s">
        <v>2276</v>
      </c>
      <c r="AI1214" s="9" t="s">
        <v>165</v>
      </c>
      <c r="AJ1214" s="9" t="s">
        <v>167</v>
      </c>
      <c r="AM1214" s="9" t="s">
        <v>167</v>
      </c>
      <c r="AN1214" s="9" t="s">
        <v>167</v>
      </c>
      <c r="AP1214" s="9" t="s">
        <v>165</v>
      </c>
      <c r="AQ1214" s="9" t="s">
        <v>165</v>
      </c>
    </row>
    <row r="1215" spans="1:44" x14ac:dyDescent="0.2">
      <c r="A1215" s="9">
        <v>421400</v>
      </c>
      <c r="B1215" s="9" t="s">
        <v>2276</v>
      </c>
      <c r="Q1215" s="9" t="s">
        <v>167</v>
      </c>
      <c r="AI1215" s="9" t="s">
        <v>165</v>
      </c>
      <c r="AJ1215" s="9" t="s">
        <v>165</v>
      </c>
      <c r="AL1215" s="9" t="s">
        <v>163</v>
      </c>
      <c r="AN1215" s="9" t="s">
        <v>163</v>
      </c>
      <c r="AO1215" s="9" t="s">
        <v>163</v>
      </c>
      <c r="AP1215" s="9" t="s">
        <v>163</v>
      </c>
      <c r="AQ1215" s="9" t="s">
        <v>163</v>
      </c>
      <c r="AR1215" s="9" t="s">
        <v>163</v>
      </c>
    </row>
    <row r="1216" spans="1:44" x14ac:dyDescent="0.2">
      <c r="A1216" s="9">
        <v>421401</v>
      </c>
      <c r="B1216" s="9" t="s">
        <v>2276</v>
      </c>
      <c r="AA1216" s="9" t="s">
        <v>167</v>
      </c>
      <c r="AF1216" s="9" t="s">
        <v>167</v>
      </c>
      <c r="AI1216" s="9" t="s">
        <v>167</v>
      </c>
      <c r="AJ1216" s="9" t="s">
        <v>167</v>
      </c>
      <c r="AL1216" s="9" t="s">
        <v>167</v>
      </c>
      <c r="AN1216" s="9" t="s">
        <v>165</v>
      </c>
      <c r="AP1216" s="9" t="s">
        <v>165</v>
      </c>
      <c r="AQ1216" s="9" t="s">
        <v>167</v>
      </c>
    </row>
    <row r="1217" spans="1:44" x14ac:dyDescent="0.2">
      <c r="A1217" s="9">
        <v>421402</v>
      </c>
      <c r="B1217" s="9" t="s">
        <v>2276</v>
      </c>
      <c r="L1217" s="9" t="s">
        <v>167</v>
      </c>
      <c r="AA1217" s="9" t="s">
        <v>165</v>
      </c>
      <c r="AD1217" s="9" t="s">
        <v>165</v>
      </c>
      <c r="AF1217" s="9" t="s">
        <v>165</v>
      </c>
      <c r="AI1217" s="9" t="s">
        <v>165</v>
      </c>
      <c r="AJ1217" s="9" t="s">
        <v>165</v>
      </c>
      <c r="AK1217" s="9" t="s">
        <v>163</v>
      </c>
      <c r="AL1217" s="9" t="s">
        <v>163</v>
      </c>
      <c r="AM1217" s="9" t="s">
        <v>163</v>
      </c>
      <c r="AN1217" s="9" t="s">
        <v>163</v>
      </c>
      <c r="AO1217" s="9" t="s">
        <v>163</v>
      </c>
      <c r="AP1217" s="9" t="s">
        <v>163</v>
      </c>
      <c r="AQ1217" s="9" t="s">
        <v>163</v>
      </c>
      <c r="AR1217" s="9" t="s">
        <v>163</v>
      </c>
    </row>
    <row r="1218" spans="1:44" x14ac:dyDescent="0.2">
      <c r="A1218" s="9">
        <v>421403</v>
      </c>
      <c r="B1218" s="9" t="s">
        <v>2276</v>
      </c>
      <c r="AC1218" s="9" t="s">
        <v>167</v>
      </c>
      <c r="AD1218" s="9" t="s">
        <v>167</v>
      </c>
      <c r="AH1218" s="9" t="s">
        <v>167</v>
      </c>
      <c r="AI1218" s="9" t="s">
        <v>165</v>
      </c>
      <c r="AJ1218" s="9" t="s">
        <v>163</v>
      </c>
      <c r="AK1218" s="9" t="s">
        <v>165</v>
      </c>
      <c r="AL1218" s="9" t="s">
        <v>163</v>
      </c>
      <c r="AM1218" s="9" t="s">
        <v>163</v>
      </c>
      <c r="AN1218" s="9" t="s">
        <v>163</v>
      </c>
      <c r="AO1218" s="9" t="s">
        <v>163</v>
      </c>
      <c r="AP1218" s="9" t="s">
        <v>163</v>
      </c>
      <c r="AQ1218" s="9" t="s">
        <v>163</v>
      </c>
      <c r="AR1218" s="9" t="s">
        <v>163</v>
      </c>
    </row>
    <row r="1219" spans="1:44" x14ac:dyDescent="0.2">
      <c r="A1219" s="9">
        <v>421404</v>
      </c>
      <c r="B1219" s="9" t="s">
        <v>2276</v>
      </c>
      <c r="S1219" s="9" t="s">
        <v>167</v>
      </c>
      <c r="AQ1219" s="9" t="s">
        <v>167</v>
      </c>
    </row>
    <row r="1220" spans="1:44" x14ac:dyDescent="0.2">
      <c r="A1220" s="9">
        <v>421407</v>
      </c>
      <c r="B1220" s="9" t="s">
        <v>2276</v>
      </c>
      <c r="AF1220" s="9" t="s">
        <v>167</v>
      </c>
      <c r="AJ1220" s="9" t="s">
        <v>167</v>
      </c>
      <c r="AK1220" s="9" t="s">
        <v>165</v>
      </c>
      <c r="AM1220" s="9" t="s">
        <v>163</v>
      </c>
      <c r="AN1220" s="9" t="s">
        <v>163</v>
      </c>
      <c r="AP1220" s="9" t="s">
        <v>163</v>
      </c>
      <c r="AQ1220" s="9" t="s">
        <v>165</v>
      </c>
      <c r="AR1220" s="9" t="s">
        <v>163</v>
      </c>
    </row>
    <row r="1221" spans="1:44" x14ac:dyDescent="0.2">
      <c r="A1221" s="9">
        <v>421410</v>
      </c>
      <c r="B1221" s="9" t="s">
        <v>2276</v>
      </c>
      <c r="X1221" s="9" t="s">
        <v>167</v>
      </c>
      <c r="AF1221" s="9" t="s">
        <v>167</v>
      </c>
      <c r="AG1221" s="9" t="s">
        <v>167</v>
      </c>
      <c r="AJ1221" s="9" t="s">
        <v>167</v>
      </c>
      <c r="AL1221" s="9" t="s">
        <v>167</v>
      </c>
      <c r="AM1221" s="9" t="s">
        <v>167</v>
      </c>
      <c r="AP1221" s="9" t="s">
        <v>165</v>
      </c>
    </row>
    <row r="1222" spans="1:44" x14ac:dyDescent="0.2">
      <c r="A1222" s="9">
        <v>421417</v>
      </c>
      <c r="B1222" s="9" t="s">
        <v>2276</v>
      </c>
      <c r="E1222" s="9" t="s">
        <v>167</v>
      </c>
      <c r="AL1222" s="9" t="s">
        <v>165</v>
      </c>
      <c r="AP1222" s="9" t="s">
        <v>165</v>
      </c>
    </row>
    <row r="1223" spans="1:44" x14ac:dyDescent="0.2">
      <c r="A1223" s="9">
        <v>421421</v>
      </c>
      <c r="B1223" s="9" t="s">
        <v>2276</v>
      </c>
      <c r="Y1223" s="9" t="s">
        <v>167</v>
      </c>
      <c r="AG1223" s="9" t="s">
        <v>167</v>
      </c>
      <c r="AH1223" s="9" t="s">
        <v>167</v>
      </c>
      <c r="AJ1223" s="9" t="s">
        <v>165</v>
      </c>
      <c r="AK1223" s="9" t="s">
        <v>165</v>
      </c>
      <c r="AM1223" s="9" t="s">
        <v>165</v>
      </c>
      <c r="AN1223" s="9" t="s">
        <v>163</v>
      </c>
      <c r="AO1223" s="9" t="s">
        <v>163</v>
      </c>
      <c r="AP1223" s="9" t="s">
        <v>163</v>
      </c>
      <c r="AQ1223" s="9" t="s">
        <v>163</v>
      </c>
      <c r="AR1223" s="9" t="s">
        <v>163</v>
      </c>
    </row>
    <row r="1224" spans="1:44" x14ac:dyDescent="0.2">
      <c r="A1224" s="9">
        <v>421423</v>
      </c>
      <c r="B1224" s="9" t="s">
        <v>2276</v>
      </c>
      <c r="AI1224" s="9" t="s">
        <v>165</v>
      </c>
      <c r="AJ1224" s="9" t="s">
        <v>165</v>
      </c>
      <c r="AK1224" s="9" t="s">
        <v>165</v>
      </c>
      <c r="AM1224" s="9" t="s">
        <v>165</v>
      </c>
      <c r="AN1224" s="9" t="s">
        <v>163</v>
      </c>
      <c r="AO1224" s="9" t="s">
        <v>163</v>
      </c>
      <c r="AP1224" s="9" t="s">
        <v>163</v>
      </c>
      <c r="AQ1224" s="9" t="s">
        <v>163</v>
      </c>
      <c r="AR1224" s="9" t="s">
        <v>163</v>
      </c>
    </row>
    <row r="1225" spans="1:44" x14ac:dyDescent="0.2">
      <c r="A1225" s="9">
        <v>421427</v>
      </c>
      <c r="B1225" s="9" t="s">
        <v>2276</v>
      </c>
      <c r="AD1225" s="9" t="s">
        <v>165</v>
      </c>
      <c r="AI1225" s="9" t="s">
        <v>165</v>
      </c>
      <c r="AJ1225" s="9" t="s">
        <v>167</v>
      </c>
      <c r="AK1225" s="9" t="s">
        <v>165</v>
      </c>
      <c r="AL1225" s="9" t="s">
        <v>165</v>
      </c>
      <c r="AM1225" s="9" t="s">
        <v>167</v>
      </c>
      <c r="AN1225" s="9" t="s">
        <v>163</v>
      </c>
      <c r="AO1225" s="9" t="s">
        <v>165</v>
      </c>
      <c r="AP1225" s="9" t="s">
        <v>163</v>
      </c>
      <c r="AQ1225" s="9" t="s">
        <v>163</v>
      </c>
      <c r="AR1225" s="9" t="s">
        <v>163</v>
      </c>
    </row>
    <row r="1226" spans="1:44" x14ac:dyDescent="0.2">
      <c r="A1226" s="9">
        <v>421448</v>
      </c>
      <c r="B1226" s="9" t="s">
        <v>2276</v>
      </c>
      <c r="O1226" s="9" t="s">
        <v>167</v>
      </c>
      <c r="AH1226" s="9" t="s">
        <v>167</v>
      </c>
      <c r="AJ1226" s="9" t="s">
        <v>165</v>
      </c>
      <c r="AM1226" s="9" t="s">
        <v>165</v>
      </c>
      <c r="AN1226" s="9" t="s">
        <v>163</v>
      </c>
      <c r="AO1226" s="9" t="s">
        <v>163</v>
      </c>
      <c r="AP1226" s="9" t="s">
        <v>163</v>
      </c>
      <c r="AQ1226" s="9" t="s">
        <v>163</v>
      </c>
      <c r="AR1226" s="9" t="s">
        <v>163</v>
      </c>
    </row>
    <row r="1227" spans="1:44" x14ac:dyDescent="0.2">
      <c r="A1227" s="9">
        <v>421451</v>
      </c>
      <c r="B1227" s="9" t="s">
        <v>2276</v>
      </c>
      <c r="AI1227" s="9" t="s">
        <v>167</v>
      </c>
      <c r="AJ1227" s="9" t="s">
        <v>167</v>
      </c>
      <c r="AM1227" s="9" t="s">
        <v>167</v>
      </c>
      <c r="AN1227" s="9" t="s">
        <v>165</v>
      </c>
      <c r="AO1227" s="9" t="s">
        <v>163</v>
      </c>
      <c r="AP1227" s="9" t="s">
        <v>165</v>
      </c>
      <c r="AQ1227" s="9" t="s">
        <v>163</v>
      </c>
      <c r="AR1227" s="9" t="s">
        <v>165</v>
      </c>
    </row>
    <row r="1228" spans="1:44" x14ac:dyDescent="0.2">
      <c r="A1228" s="9">
        <v>421458</v>
      </c>
      <c r="B1228" s="9" t="s">
        <v>2276</v>
      </c>
      <c r="AI1228" s="9" t="s">
        <v>165</v>
      </c>
    </row>
    <row r="1229" spans="1:44" x14ac:dyDescent="0.2">
      <c r="A1229" s="9">
        <v>421468</v>
      </c>
      <c r="B1229" s="9" t="s">
        <v>2276</v>
      </c>
      <c r="AA1229" s="9" t="s">
        <v>163</v>
      </c>
      <c r="AD1229" s="9" t="s">
        <v>163</v>
      </c>
      <c r="AI1229" s="9" t="s">
        <v>163</v>
      </c>
      <c r="AJ1229" s="9" t="s">
        <v>165</v>
      </c>
      <c r="AK1229" s="9" t="s">
        <v>163</v>
      </c>
      <c r="AM1229" s="9" t="s">
        <v>163</v>
      </c>
      <c r="AN1229" s="9" t="s">
        <v>163</v>
      </c>
      <c r="AO1229" s="9" t="s">
        <v>163</v>
      </c>
      <c r="AP1229" s="9" t="s">
        <v>163</v>
      </c>
      <c r="AQ1229" s="9" t="s">
        <v>163</v>
      </c>
      <c r="AR1229" s="9" t="s">
        <v>163</v>
      </c>
    </row>
    <row r="1230" spans="1:44" x14ac:dyDescent="0.2">
      <c r="A1230" s="9">
        <v>421488</v>
      </c>
      <c r="B1230" s="9" t="s">
        <v>2276</v>
      </c>
      <c r="N1230" s="9" t="s">
        <v>167</v>
      </c>
      <c r="AA1230" s="9" t="s">
        <v>165</v>
      </c>
      <c r="AK1230" s="9" t="s">
        <v>165</v>
      </c>
      <c r="AN1230" s="9" t="s">
        <v>163</v>
      </c>
      <c r="AO1230" s="9" t="s">
        <v>163</v>
      </c>
      <c r="AP1230" s="9" t="s">
        <v>163</v>
      </c>
      <c r="AQ1230" s="9" t="s">
        <v>163</v>
      </c>
      <c r="AR1230" s="9" t="s">
        <v>163</v>
      </c>
    </row>
    <row r="1231" spans="1:44" x14ac:dyDescent="0.2">
      <c r="A1231" s="9">
        <v>421493</v>
      </c>
      <c r="B1231" s="9" t="s">
        <v>2276</v>
      </c>
      <c r="K1231" s="9" t="s">
        <v>167</v>
      </c>
    </row>
    <row r="1232" spans="1:44" x14ac:dyDescent="0.2">
      <c r="A1232" s="9">
        <v>421497</v>
      </c>
      <c r="B1232" s="9" t="s">
        <v>2276</v>
      </c>
      <c r="AK1232" s="9" t="s">
        <v>167</v>
      </c>
    </row>
    <row r="1233" spans="1:44" x14ac:dyDescent="0.2">
      <c r="A1233" s="9">
        <v>421520</v>
      </c>
      <c r="B1233" s="9" t="s">
        <v>2276</v>
      </c>
      <c r="AI1233" s="9" t="s">
        <v>165</v>
      </c>
    </row>
    <row r="1234" spans="1:44" x14ac:dyDescent="0.2">
      <c r="A1234" s="9">
        <v>421523</v>
      </c>
      <c r="B1234" s="9" t="s">
        <v>2276</v>
      </c>
      <c r="AJ1234" s="9" t="s">
        <v>165</v>
      </c>
      <c r="AM1234" s="9" t="s">
        <v>165</v>
      </c>
      <c r="AP1234" s="9" t="s">
        <v>165</v>
      </c>
      <c r="AQ1234" s="9" t="s">
        <v>165</v>
      </c>
    </row>
    <row r="1235" spans="1:44" x14ac:dyDescent="0.2">
      <c r="A1235" s="9">
        <v>421554</v>
      </c>
      <c r="B1235" s="9" t="s">
        <v>2276</v>
      </c>
      <c r="O1235" s="9" t="s">
        <v>167</v>
      </c>
      <c r="Q1235" s="9" t="s">
        <v>167</v>
      </c>
      <c r="AI1235" s="9" t="s">
        <v>167</v>
      </c>
      <c r="AJ1235" s="9" t="s">
        <v>167</v>
      </c>
      <c r="AM1235" s="9" t="s">
        <v>167</v>
      </c>
      <c r="AN1235" s="9" t="s">
        <v>163</v>
      </c>
      <c r="AO1235" s="9" t="s">
        <v>163</v>
      </c>
      <c r="AP1235" s="9" t="s">
        <v>163</v>
      </c>
      <c r="AQ1235" s="9" t="s">
        <v>163</v>
      </c>
      <c r="AR1235" s="9" t="s">
        <v>163</v>
      </c>
    </row>
    <row r="1236" spans="1:44" x14ac:dyDescent="0.2">
      <c r="A1236" s="9">
        <v>421561</v>
      </c>
      <c r="B1236" s="9" t="s">
        <v>2276</v>
      </c>
      <c r="AB1236" s="9" t="s">
        <v>167</v>
      </c>
      <c r="AE1236" s="9" t="s">
        <v>167</v>
      </c>
      <c r="AF1236" s="9" t="s">
        <v>167</v>
      </c>
      <c r="AJ1236" s="9" t="s">
        <v>165</v>
      </c>
      <c r="AK1236" s="9" t="s">
        <v>165</v>
      </c>
      <c r="AM1236" s="9" t="s">
        <v>165</v>
      </c>
      <c r="AN1236" s="9" t="s">
        <v>163</v>
      </c>
      <c r="AO1236" s="9" t="s">
        <v>163</v>
      </c>
      <c r="AP1236" s="9" t="s">
        <v>163</v>
      </c>
      <c r="AQ1236" s="9" t="s">
        <v>163</v>
      </c>
      <c r="AR1236" s="9" t="s">
        <v>163</v>
      </c>
    </row>
    <row r="1237" spans="1:44" x14ac:dyDescent="0.2">
      <c r="A1237" s="9">
        <v>421572</v>
      </c>
      <c r="B1237" s="9" t="s">
        <v>2276</v>
      </c>
      <c r="AJ1237" s="9" t="s">
        <v>167</v>
      </c>
      <c r="AP1237" s="9" t="s">
        <v>163</v>
      </c>
      <c r="AQ1237" s="9" t="s">
        <v>163</v>
      </c>
      <c r="AR1237" s="9" t="s">
        <v>163</v>
      </c>
    </row>
    <row r="1238" spans="1:44" x14ac:dyDescent="0.2">
      <c r="A1238" s="9">
        <v>421574</v>
      </c>
      <c r="B1238" s="9" t="s">
        <v>2276</v>
      </c>
      <c r="AO1238" s="9" t="s">
        <v>163</v>
      </c>
      <c r="AP1238" s="9" t="s">
        <v>165</v>
      </c>
      <c r="AQ1238" s="9" t="s">
        <v>163</v>
      </c>
      <c r="AR1238" s="9" t="s">
        <v>165</v>
      </c>
    </row>
    <row r="1239" spans="1:44" x14ac:dyDescent="0.2">
      <c r="A1239" s="9">
        <v>421586</v>
      </c>
      <c r="B1239" s="9" t="s">
        <v>2276</v>
      </c>
      <c r="AE1239" s="9" t="s">
        <v>167</v>
      </c>
      <c r="AG1239" s="9" t="s">
        <v>165</v>
      </c>
      <c r="AI1239" s="9" t="s">
        <v>165</v>
      </c>
      <c r="AJ1239" s="9" t="s">
        <v>165</v>
      </c>
      <c r="AK1239" s="9" t="s">
        <v>165</v>
      </c>
      <c r="AM1239" s="9" t="s">
        <v>165</v>
      </c>
      <c r="AN1239" s="9" t="s">
        <v>163</v>
      </c>
      <c r="AO1239" s="9" t="s">
        <v>163</v>
      </c>
      <c r="AP1239" s="9" t="s">
        <v>163</v>
      </c>
      <c r="AQ1239" s="9" t="s">
        <v>163</v>
      </c>
      <c r="AR1239" s="9" t="s">
        <v>163</v>
      </c>
    </row>
    <row r="1240" spans="1:44" x14ac:dyDescent="0.2">
      <c r="A1240" s="9">
        <v>421604</v>
      </c>
      <c r="B1240" s="9" t="s">
        <v>2276</v>
      </c>
      <c r="AD1240" s="9" t="s">
        <v>167</v>
      </c>
      <c r="AE1240" s="9" t="s">
        <v>163</v>
      </c>
      <c r="AJ1240" s="9" t="s">
        <v>165</v>
      </c>
      <c r="AK1240" s="9" t="s">
        <v>163</v>
      </c>
      <c r="AL1240" s="9" t="s">
        <v>165</v>
      </c>
      <c r="AM1240" s="9" t="s">
        <v>163</v>
      </c>
      <c r="AR1240" s="9" t="s">
        <v>163</v>
      </c>
    </row>
    <row r="1241" spans="1:44" x14ac:dyDescent="0.2">
      <c r="A1241" s="9">
        <v>421607</v>
      </c>
      <c r="B1241" s="9" t="s">
        <v>2276</v>
      </c>
      <c r="AI1241" s="9" t="s">
        <v>165</v>
      </c>
      <c r="AJ1241" s="9" t="s">
        <v>165</v>
      </c>
      <c r="AK1241" s="9" t="s">
        <v>165</v>
      </c>
      <c r="AM1241" s="9" t="s">
        <v>165</v>
      </c>
      <c r="AN1241" s="9" t="s">
        <v>163</v>
      </c>
      <c r="AO1241" s="9" t="s">
        <v>163</v>
      </c>
      <c r="AP1241" s="9" t="s">
        <v>163</v>
      </c>
      <c r="AQ1241" s="9" t="s">
        <v>163</v>
      </c>
      <c r="AR1241" s="9" t="s">
        <v>163</v>
      </c>
    </row>
    <row r="1242" spans="1:44" x14ac:dyDescent="0.2">
      <c r="A1242" s="9">
        <v>421612</v>
      </c>
      <c r="B1242" s="9" t="s">
        <v>2276</v>
      </c>
      <c r="I1242" s="9" t="s">
        <v>165</v>
      </c>
      <c r="AM1242" s="9" t="s">
        <v>167</v>
      </c>
      <c r="AP1242" s="9" t="s">
        <v>167</v>
      </c>
      <c r="AR1242" s="9" t="s">
        <v>167</v>
      </c>
    </row>
    <row r="1243" spans="1:44" x14ac:dyDescent="0.2">
      <c r="A1243" s="9">
        <v>421618</v>
      </c>
      <c r="B1243" s="9" t="s">
        <v>2276</v>
      </c>
      <c r="AJ1243" s="9" t="s">
        <v>167</v>
      </c>
      <c r="AO1243" s="9" t="s">
        <v>167</v>
      </c>
      <c r="AR1243" s="9" t="s">
        <v>167</v>
      </c>
    </row>
    <row r="1244" spans="1:44" x14ac:dyDescent="0.2">
      <c r="A1244" s="9">
        <v>421624</v>
      </c>
      <c r="B1244" s="9" t="s">
        <v>2276</v>
      </c>
      <c r="AQ1244" s="9" t="s">
        <v>167</v>
      </c>
    </row>
    <row r="1245" spans="1:44" x14ac:dyDescent="0.2">
      <c r="A1245" s="9">
        <v>421642</v>
      </c>
      <c r="B1245" s="9" t="s">
        <v>2276</v>
      </c>
      <c r="AD1245" s="9" t="s">
        <v>167</v>
      </c>
      <c r="AJ1245" s="9" t="s">
        <v>167</v>
      </c>
      <c r="AK1245" s="9" t="s">
        <v>165</v>
      </c>
      <c r="AN1245" s="9" t="s">
        <v>163</v>
      </c>
      <c r="AO1245" s="9" t="s">
        <v>163</v>
      </c>
      <c r="AP1245" s="9" t="s">
        <v>163</v>
      </c>
      <c r="AQ1245" s="9" t="s">
        <v>163</v>
      </c>
      <c r="AR1245" s="9" t="s">
        <v>163</v>
      </c>
    </row>
    <row r="1246" spans="1:44" x14ac:dyDescent="0.2">
      <c r="A1246" s="9">
        <v>421648</v>
      </c>
      <c r="B1246" s="9" t="s">
        <v>2276</v>
      </c>
      <c r="Y1246" s="9" t="s">
        <v>167</v>
      </c>
      <c r="AF1246" s="9" t="s">
        <v>167</v>
      </c>
      <c r="AH1246" s="9" t="s">
        <v>167</v>
      </c>
      <c r="AJ1246" s="9" t="s">
        <v>167</v>
      </c>
      <c r="AK1246" s="9" t="s">
        <v>165</v>
      </c>
      <c r="AN1246" s="9" t="s">
        <v>163</v>
      </c>
      <c r="AO1246" s="9" t="s">
        <v>163</v>
      </c>
      <c r="AP1246" s="9" t="s">
        <v>167</v>
      </c>
      <c r="AQ1246" s="9" t="s">
        <v>163</v>
      </c>
      <c r="AR1246" s="9" t="s">
        <v>163</v>
      </c>
    </row>
    <row r="1247" spans="1:44" x14ac:dyDescent="0.2">
      <c r="A1247" s="9">
        <v>421651</v>
      </c>
      <c r="B1247" s="9" t="s">
        <v>2276</v>
      </c>
      <c r="AE1247" s="9" t="s">
        <v>167</v>
      </c>
      <c r="AI1247" s="9" t="s">
        <v>165</v>
      </c>
      <c r="AJ1247" s="9" t="s">
        <v>165</v>
      </c>
      <c r="AK1247" s="9" t="s">
        <v>163</v>
      </c>
      <c r="AM1247" s="9" t="s">
        <v>165</v>
      </c>
      <c r="AN1247" s="9" t="s">
        <v>165</v>
      </c>
      <c r="AP1247" s="9" t="s">
        <v>163</v>
      </c>
      <c r="AQ1247" s="9" t="s">
        <v>163</v>
      </c>
      <c r="AR1247" s="9" t="s">
        <v>163</v>
      </c>
    </row>
    <row r="1248" spans="1:44" x14ac:dyDescent="0.2">
      <c r="A1248" s="9">
        <v>421655</v>
      </c>
      <c r="B1248" s="9" t="s">
        <v>2276</v>
      </c>
      <c r="Q1248" s="9" t="s">
        <v>167</v>
      </c>
      <c r="AF1248" s="9" t="s">
        <v>167</v>
      </c>
      <c r="AI1248" s="9" t="s">
        <v>163</v>
      </c>
      <c r="AM1248" s="9" t="s">
        <v>167</v>
      </c>
      <c r="AP1248" s="9" t="s">
        <v>167</v>
      </c>
      <c r="AQ1248" s="9" t="s">
        <v>167</v>
      </c>
    </row>
    <row r="1249" spans="1:44" x14ac:dyDescent="0.2">
      <c r="A1249" s="9">
        <v>421664</v>
      </c>
      <c r="B1249" s="9" t="s">
        <v>2276</v>
      </c>
      <c r="AE1249" s="9" t="s">
        <v>167</v>
      </c>
      <c r="AH1249" s="9" t="s">
        <v>167</v>
      </c>
      <c r="AJ1249" s="9" t="s">
        <v>167</v>
      </c>
      <c r="AQ1249" s="9" t="s">
        <v>165</v>
      </c>
      <c r="AR1249" s="9" t="s">
        <v>165</v>
      </c>
    </row>
    <row r="1250" spans="1:44" x14ac:dyDescent="0.2">
      <c r="A1250" s="9">
        <v>421666</v>
      </c>
      <c r="B1250" s="9" t="s">
        <v>2276</v>
      </c>
      <c r="Q1250" s="9" t="s">
        <v>167</v>
      </c>
      <c r="AC1250" s="9" t="s">
        <v>167</v>
      </c>
      <c r="AF1250" s="9" t="s">
        <v>167</v>
      </c>
      <c r="AH1250" s="9" t="s">
        <v>167</v>
      </c>
      <c r="AI1250" s="9" t="s">
        <v>167</v>
      </c>
      <c r="AJ1250" s="9" t="s">
        <v>167</v>
      </c>
      <c r="AK1250" s="9" t="s">
        <v>167</v>
      </c>
      <c r="AM1250" s="9" t="s">
        <v>165</v>
      </c>
      <c r="AN1250" s="9" t="s">
        <v>163</v>
      </c>
      <c r="AO1250" s="9" t="s">
        <v>163</v>
      </c>
      <c r="AP1250" s="9" t="s">
        <v>163</v>
      </c>
      <c r="AQ1250" s="9" t="s">
        <v>163</v>
      </c>
      <c r="AR1250" s="9" t="s">
        <v>163</v>
      </c>
    </row>
    <row r="1251" spans="1:44" x14ac:dyDescent="0.2">
      <c r="A1251" s="9">
        <v>421672</v>
      </c>
      <c r="B1251" s="9" t="s">
        <v>2276</v>
      </c>
      <c r="AJ1251" s="9" t="s">
        <v>167</v>
      </c>
      <c r="AK1251" s="9" t="s">
        <v>167</v>
      </c>
      <c r="AM1251" s="9" t="s">
        <v>167</v>
      </c>
      <c r="AP1251" s="9" t="s">
        <v>167</v>
      </c>
      <c r="AQ1251" s="9" t="s">
        <v>165</v>
      </c>
      <c r="AR1251" s="9" t="s">
        <v>167</v>
      </c>
    </row>
    <row r="1252" spans="1:44" x14ac:dyDescent="0.2">
      <c r="A1252" s="9">
        <v>421682</v>
      </c>
      <c r="B1252" s="9" t="s">
        <v>2276</v>
      </c>
      <c r="N1252" s="9" t="s">
        <v>167</v>
      </c>
      <c r="AA1252" s="9" t="s">
        <v>167</v>
      </c>
      <c r="AC1252" s="9" t="s">
        <v>167</v>
      </c>
      <c r="AF1252" s="9" t="s">
        <v>165</v>
      </c>
      <c r="AI1252" s="9" t="s">
        <v>163</v>
      </c>
      <c r="AJ1252" s="9" t="s">
        <v>165</v>
      </c>
      <c r="AK1252" s="9" t="s">
        <v>163</v>
      </c>
      <c r="AM1252" s="9" t="s">
        <v>165</v>
      </c>
      <c r="AN1252" s="9" t="s">
        <v>163</v>
      </c>
      <c r="AO1252" s="9" t="s">
        <v>163</v>
      </c>
      <c r="AP1252" s="9" t="s">
        <v>163</v>
      </c>
      <c r="AQ1252" s="9" t="s">
        <v>163</v>
      </c>
      <c r="AR1252" s="9" t="s">
        <v>163</v>
      </c>
    </row>
    <row r="1253" spans="1:44" x14ac:dyDescent="0.2">
      <c r="A1253" s="9">
        <v>421683</v>
      </c>
      <c r="B1253" s="9" t="s">
        <v>2276</v>
      </c>
      <c r="AP1253" s="9" t="s">
        <v>165</v>
      </c>
      <c r="AQ1253" s="9" t="s">
        <v>165</v>
      </c>
    </row>
    <row r="1254" spans="1:44" x14ac:dyDescent="0.2">
      <c r="A1254" s="9">
        <v>421688</v>
      </c>
      <c r="B1254" s="9" t="s">
        <v>2276</v>
      </c>
      <c r="AR1254" s="9" t="s">
        <v>167</v>
      </c>
    </row>
    <row r="1255" spans="1:44" x14ac:dyDescent="0.2">
      <c r="A1255" s="9">
        <v>421706</v>
      </c>
      <c r="B1255" s="9" t="s">
        <v>2276</v>
      </c>
      <c r="AF1255" s="9" t="s">
        <v>163</v>
      </c>
      <c r="AH1255" s="9" t="s">
        <v>165</v>
      </c>
      <c r="AI1255" s="9" t="s">
        <v>165</v>
      </c>
      <c r="AK1255" s="9" t="s">
        <v>165</v>
      </c>
    </row>
    <row r="1256" spans="1:44" x14ac:dyDescent="0.2">
      <c r="A1256" s="9">
        <v>421709</v>
      </c>
      <c r="B1256" s="9" t="s">
        <v>2276</v>
      </c>
      <c r="AF1256" s="9" t="s">
        <v>167</v>
      </c>
      <c r="AH1256" s="9" t="s">
        <v>167</v>
      </c>
      <c r="AI1256" s="9" t="s">
        <v>167</v>
      </c>
      <c r="AJ1256" s="9" t="s">
        <v>167</v>
      </c>
      <c r="AM1256" s="9" t="s">
        <v>167</v>
      </c>
      <c r="AO1256" s="9" t="s">
        <v>165</v>
      </c>
      <c r="AQ1256" s="9" t="s">
        <v>163</v>
      </c>
      <c r="AR1256" s="9" t="s">
        <v>165</v>
      </c>
    </row>
    <row r="1257" spans="1:44" x14ac:dyDescent="0.2">
      <c r="A1257" s="9">
        <v>421720</v>
      </c>
      <c r="B1257" s="9" t="s">
        <v>2276</v>
      </c>
      <c r="S1257" s="9" t="s">
        <v>165</v>
      </c>
      <c r="AK1257" s="9" t="s">
        <v>167</v>
      </c>
      <c r="AN1257" s="9" t="s">
        <v>165</v>
      </c>
    </row>
    <row r="1258" spans="1:44" x14ac:dyDescent="0.2">
      <c r="A1258" s="9">
        <v>421725</v>
      </c>
      <c r="B1258" s="9" t="s">
        <v>2276</v>
      </c>
      <c r="K1258" s="9" t="s">
        <v>167</v>
      </c>
      <c r="W1258" s="9" t="s">
        <v>165</v>
      </c>
      <c r="AF1258" s="9" t="s">
        <v>167</v>
      </c>
      <c r="AI1258" s="9" t="s">
        <v>167</v>
      </c>
      <c r="AK1258" s="9" t="s">
        <v>167</v>
      </c>
      <c r="AM1258" s="9" t="s">
        <v>167</v>
      </c>
      <c r="AO1258" s="9" t="s">
        <v>167</v>
      </c>
      <c r="AQ1258" s="9" t="s">
        <v>167</v>
      </c>
    </row>
    <row r="1259" spans="1:44" x14ac:dyDescent="0.2">
      <c r="A1259" s="9">
        <v>421744</v>
      </c>
      <c r="B1259" s="9" t="s">
        <v>2276</v>
      </c>
      <c r="AM1259" s="9" t="s">
        <v>163</v>
      </c>
      <c r="AN1259" s="9" t="s">
        <v>163</v>
      </c>
      <c r="AO1259" s="9" t="s">
        <v>163</v>
      </c>
      <c r="AP1259" s="9" t="s">
        <v>163</v>
      </c>
      <c r="AQ1259" s="9" t="s">
        <v>163</v>
      </c>
      <c r="AR1259" s="9" t="s">
        <v>163</v>
      </c>
    </row>
    <row r="1260" spans="1:44" x14ac:dyDescent="0.2">
      <c r="A1260" s="9">
        <v>421761</v>
      </c>
      <c r="B1260" s="9" t="s">
        <v>2276</v>
      </c>
      <c r="AD1260" s="9" t="s">
        <v>167</v>
      </c>
      <c r="AF1260" s="9" t="s">
        <v>167</v>
      </c>
      <c r="AI1260" s="9" t="s">
        <v>167</v>
      </c>
      <c r="AJ1260" s="9" t="s">
        <v>167</v>
      </c>
      <c r="AM1260" s="9" t="s">
        <v>167</v>
      </c>
      <c r="AO1260" s="9" t="s">
        <v>167</v>
      </c>
    </row>
    <row r="1261" spans="1:44" x14ac:dyDescent="0.2">
      <c r="A1261" s="9">
        <v>421766</v>
      </c>
      <c r="B1261" s="9" t="s">
        <v>2276</v>
      </c>
      <c r="AJ1261" s="9" t="s">
        <v>167</v>
      </c>
    </row>
    <row r="1262" spans="1:44" x14ac:dyDescent="0.2">
      <c r="A1262" s="9">
        <v>421768</v>
      </c>
      <c r="B1262" s="9" t="s">
        <v>2276</v>
      </c>
      <c r="AI1262" s="9" t="s">
        <v>165</v>
      </c>
      <c r="AJ1262" s="9" t="s">
        <v>165</v>
      </c>
      <c r="AK1262" s="9" t="s">
        <v>167</v>
      </c>
      <c r="AQ1262" s="9" t="s">
        <v>167</v>
      </c>
    </row>
    <row r="1263" spans="1:44" x14ac:dyDescent="0.2">
      <c r="A1263" s="9">
        <v>421785</v>
      </c>
      <c r="B1263" s="9" t="s">
        <v>2276</v>
      </c>
      <c r="K1263" s="9" t="s">
        <v>167</v>
      </c>
      <c r="AD1263" s="9" t="s">
        <v>167</v>
      </c>
      <c r="AE1263" s="9" t="s">
        <v>167</v>
      </c>
      <c r="AG1263" s="9" t="s">
        <v>167</v>
      </c>
      <c r="AI1263" s="9" t="s">
        <v>165</v>
      </c>
      <c r="AJ1263" s="9" t="s">
        <v>165</v>
      </c>
      <c r="AK1263" s="9" t="s">
        <v>163</v>
      </c>
      <c r="AL1263" s="9" t="s">
        <v>163</v>
      </c>
      <c r="AM1263" s="9" t="s">
        <v>163</v>
      </c>
      <c r="AN1263" s="9" t="s">
        <v>163</v>
      </c>
      <c r="AO1263" s="9" t="s">
        <v>163</v>
      </c>
      <c r="AP1263" s="9" t="s">
        <v>163</v>
      </c>
      <c r="AQ1263" s="9" t="s">
        <v>163</v>
      </c>
      <c r="AR1263" s="9" t="s">
        <v>163</v>
      </c>
    </row>
    <row r="1264" spans="1:44" x14ac:dyDescent="0.2">
      <c r="A1264" s="9">
        <v>421787</v>
      </c>
      <c r="B1264" s="9" t="s">
        <v>2276</v>
      </c>
      <c r="AE1264" s="9" t="s">
        <v>163</v>
      </c>
      <c r="AJ1264" s="9" t="s">
        <v>165</v>
      </c>
      <c r="AK1264" s="9" t="s">
        <v>165</v>
      </c>
      <c r="AN1264" s="9" t="s">
        <v>163</v>
      </c>
      <c r="AO1264" s="9" t="s">
        <v>163</v>
      </c>
      <c r="AP1264" s="9" t="s">
        <v>163</v>
      </c>
      <c r="AQ1264" s="9" t="s">
        <v>163</v>
      </c>
      <c r="AR1264" s="9" t="s">
        <v>163</v>
      </c>
    </row>
    <row r="1265" spans="1:44" x14ac:dyDescent="0.2">
      <c r="A1265" s="9">
        <v>421788</v>
      </c>
      <c r="B1265" s="9" t="s">
        <v>2276</v>
      </c>
      <c r="AI1265" s="9" t="s">
        <v>165</v>
      </c>
      <c r="AK1265" s="9" t="s">
        <v>167</v>
      </c>
      <c r="AM1265" s="9" t="s">
        <v>163</v>
      </c>
      <c r="AN1265" s="9" t="s">
        <v>163</v>
      </c>
      <c r="AP1265" s="9" t="s">
        <v>165</v>
      </c>
      <c r="AR1265" s="9" t="s">
        <v>163</v>
      </c>
    </row>
    <row r="1266" spans="1:44" x14ac:dyDescent="0.2">
      <c r="A1266" s="9">
        <v>421791</v>
      </c>
      <c r="B1266" s="9" t="s">
        <v>2276</v>
      </c>
      <c r="T1266" s="9" t="s">
        <v>167</v>
      </c>
      <c r="AF1266" s="9" t="s">
        <v>167</v>
      </c>
      <c r="AI1266" s="9" t="s">
        <v>167</v>
      </c>
      <c r="AJ1266" s="9" t="s">
        <v>167</v>
      </c>
      <c r="AK1266" s="9" t="s">
        <v>167</v>
      </c>
      <c r="AM1266" s="9" t="s">
        <v>167</v>
      </c>
      <c r="AN1266" s="9" t="s">
        <v>165</v>
      </c>
      <c r="AO1266" s="9" t="s">
        <v>165</v>
      </c>
      <c r="AP1266" s="9" t="s">
        <v>165</v>
      </c>
      <c r="AQ1266" s="9" t="s">
        <v>165</v>
      </c>
      <c r="AR1266" s="9" t="s">
        <v>165</v>
      </c>
    </row>
    <row r="1267" spans="1:44" x14ac:dyDescent="0.2">
      <c r="A1267" s="9">
        <v>421794</v>
      </c>
      <c r="B1267" s="9" t="s">
        <v>2276</v>
      </c>
      <c r="AD1267" s="9" t="s">
        <v>167</v>
      </c>
      <c r="AI1267" s="9" t="s">
        <v>165</v>
      </c>
      <c r="AK1267" s="9" t="s">
        <v>163</v>
      </c>
      <c r="AL1267" s="9" t="s">
        <v>163</v>
      </c>
      <c r="AN1267" s="9" t="s">
        <v>163</v>
      </c>
      <c r="AO1267" s="9" t="s">
        <v>163</v>
      </c>
      <c r="AP1267" s="9" t="s">
        <v>163</v>
      </c>
      <c r="AQ1267" s="9" t="s">
        <v>163</v>
      </c>
      <c r="AR1267" s="9" t="s">
        <v>163</v>
      </c>
    </row>
    <row r="1268" spans="1:44" x14ac:dyDescent="0.2">
      <c r="A1268" s="9">
        <v>421806</v>
      </c>
      <c r="B1268" s="9" t="s">
        <v>2276</v>
      </c>
      <c r="AB1268" s="9" t="s">
        <v>165</v>
      </c>
      <c r="AE1268" s="9" t="s">
        <v>163</v>
      </c>
      <c r="AF1268" s="9" t="s">
        <v>165</v>
      </c>
      <c r="AI1268" s="9" t="s">
        <v>163</v>
      </c>
      <c r="AJ1268" s="9" t="s">
        <v>165</v>
      </c>
      <c r="AK1268" s="9" t="s">
        <v>163</v>
      </c>
      <c r="AL1268" s="9" t="s">
        <v>165</v>
      </c>
      <c r="AM1268" s="9" t="s">
        <v>163</v>
      </c>
      <c r="AN1268" s="9" t="s">
        <v>163</v>
      </c>
      <c r="AO1268" s="9" t="s">
        <v>163</v>
      </c>
      <c r="AP1268" s="9" t="s">
        <v>163</v>
      </c>
      <c r="AQ1268" s="9" t="s">
        <v>163</v>
      </c>
      <c r="AR1268" s="9" t="s">
        <v>163</v>
      </c>
    </row>
    <row r="1269" spans="1:44" x14ac:dyDescent="0.2">
      <c r="A1269" s="9">
        <v>421816</v>
      </c>
      <c r="B1269" s="9" t="s">
        <v>2276</v>
      </c>
      <c r="L1269" s="9" t="s">
        <v>167</v>
      </c>
      <c r="Q1269" s="9" t="s">
        <v>167</v>
      </c>
      <c r="AF1269" s="9" t="s">
        <v>167</v>
      </c>
      <c r="AH1269" s="9" t="s">
        <v>167</v>
      </c>
      <c r="AI1269" s="9" t="s">
        <v>163</v>
      </c>
      <c r="AJ1269" s="9" t="s">
        <v>163</v>
      </c>
      <c r="AK1269" s="9" t="s">
        <v>163</v>
      </c>
      <c r="AL1269" s="9" t="s">
        <v>163</v>
      </c>
      <c r="AM1269" s="9" t="s">
        <v>163</v>
      </c>
      <c r="AN1269" s="9" t="s">
        <v>163</v>
      </c>
      <c r="AO1269" s="9" t="s">
        <v>163</v>
      </c>
      <c r="AP1269" s="9" t="s">
        <v>163</v>
      </c>
      <c r="AQ1269" s="9" t="s">
        <v>163</v>
      </c>
      <c r="AR1269" s="9" t="s">
        <v>163</v>
      </c>
    </row>
    <row r="1270" spans="1:44" x14ac:dyDescent="0.2">
      <c r="A1270" s="9">
        <v>421847</v>
      </c>
      <c r="B1270" s="9" t="s">
        <v>2276</v>
      </c>
      <c r="Z1270" s="9" t="s">
        <v>165</v>
      </c>
      <c r="AB1270" s="9" t="s">
        <v>167</v>
      </c>
      <c r="AG1270" s="9" t="s">
        <v>163</v>
      </c>
      <c r="AI1270" s="9" t="s">
        <v>163</v>
      </c>
      <c r="AJ1270" s="9" t="s">
        <v>163</v>
      </c>
      <c r="AK1270" s="9" t="s">
        <v>165</v>
      </c>
      <c r="AN1270" s="9" t="s">
        <v>163</v>
      </c>
      <c r="AO1270" s="9" t="s">
        <v>163</v>
      </c>
      <c r="AP1270" s="9" t="s">
        <v>163</v>
      </c>
      <c r="AQ1270" s="9" t="s">
        <v>163</v>
      </c>
      <c r="AR1270" s="9" t="s">
        <v>163</v>
      </c>
    </row>
    <row r="1271" spans="1:44" x14ac:dyDescent="0.2">
      <c r="A1271" s="9">
        <v>421852</v>
      </c>
      <c r="B1271" s="9" t="s">
        <v>2276</v>
      </c>
      <c r="AP1271" s="9" t="s">
        <v>165</v>
      </c>
    </row>
    <row r="1272" spans="1:44" x14ac:dyDescent="0.2">
      <c r="A1272" s="9">
        <v>421855</v>
      </c>
      <c r="B1272" s="9" t="s">
        <v>2276</v>
      </c>
      <c r="R1272" s="9" t="s">
        <v>165</v>
      </c>
      <c r="AE1272" s="9" t="s">
        <v>165</v>
      </c>
      <c r="AI1272" s="9" t="s">
        <v>167</v>
      </c>
      <c r="AJ1272" s="9" t="s">
        <v>167</v>
      </c>
      <c r="AK1272" s="9" t="s">
        <v>165</v>
      </c>
      <c r="AL1272" s="9" t="s">
        <v>167</v>
      </c>
      <c r="AM1272" s="9" t="s">
        <v>165</v>
      </c>
      <c r="AN1272" s="9" t="s">
        <v>163</v>
      </c>
      <c r="AO1272" s="9" t="s">
        <v>163</v>
      </c>
      <c r="AP1272" s="9" t="s">
        <v>163</v>
      </c>
      <c r="AQ1272" s="9" t="s">
        <v>165</v>
      </c>
      <c r="AR1272" s="9" t="s">
        <v>163</v>
      </c>
    </row>
    <row r="1273" spans="1:44" x14ac:dyDescent="0.2">
      <c r="A1273" s="9">
        <v>421861</v>
      </c>
      <c r="B1273" s="9" t="s">
        <v>2276</v>
      </c>
      <c r="AM1273" s="9" t="s">
        <v>163</v>
      </c>
      <c r="AN1273" s="9" t="s">
        <v>163</v>
      </c>
    </row>
    <row r="1274" spans="1:44" x14ac:dyDescent="0.2">
      <c r="A1274" s="9">
        <v>421869</v>
      </c>
      <c r="B1274" s="9" t="s">
        <v>2276</v>
      </c>
      <c r="AO1274" s="9" t="s">
        <v>167</v>
      </c>
    </row>
    <row r="1275" spans="1:44" x14ac:dyDescent="0.2">
      <c r="A1275" s="9">
        <v>421883</v>
      </c>
      <c r="B1275" s="9" t="s">
        <v>2276</v>
      </c>
      <c r="S1275" s="9" t="s">
        <v>167</v>
      </c>
      <c r="AE1275" s="9" t="s">
        <v>165</v>
      </c>
      <c r="AF1275" s="9" t="s">
        <v>165</v>
      </c>
      <c r="AK1275" s="9" t="s">
        <v>165</v>
      </c>
      <c r="AN1275" s="9" t="s">
        <v>163</v>
      </c>
      <c r="AQ1275" s="9" t="s">
        <v>167</v>
      </c>
    </row>
    <row r="1276" spans="1:44" x14ac:dyDescent="0.2">
      <c r="A1276" s="9">
        <v>421884</v>
      </c>
      <c r="B1276" s="9" t="s">
        <v>2276</v>
      </c>
      <c r="AH1276" s="9" t="s">
        <v>167</v>
      </c>
      <c r="AI1276" s="9" t="s">
        <v>167</v>
      </c>
      <c r="AJ1276" s="9" t="s">
        <v>167</v>
      </c>
      <c r="AK1276" s="9" t="s">
        <v>165</v>
      </c>
      <c r="AM1276" s="9" t="s">
        <v>167</v>
      </c>
      <c r="AN1276" s="9" t="s">
        <v>163</v>
      </c>
      <c r="AP1276" s="9" t="s">
        <v>163</v>
      </c>
      <c r="AQ1276" s="9" t="s">
        <v>163</v>
      </c>
      <c r="AR1276" s="9" t="s">
        <v>163</v>
      </c>
    </row>
    <row r="1277" spans="1:44" x14ac:dyDescent="0.2">
      <c r="A1277" s="9">
        <v>421895</v>
      </c>
      <c r="B1277" s="9" t="s">
        <v>2276</v>
      </c>
      <c r="AM1277" s="9" t="s">
        <v>163</v>
      </c>
      <c r="AN1277" s="9" t="s">
        <v>163</v>
      </c>
    </row>
    <row r="1278" spans="1:44" x14ac:dyDescent="0.2">
      <c r="A1278" s="9">
        <v>421901</v>
      </c>
      <c r="B1278" s="9" t="s">
        <v>2276</v>
      </c>
      <c r="L1278" s="9" t="s">
        <v>167</v>
      </c>
      <c r="AR1278" s="9" t="s">
        <v>167</v>
      </c>
    </row>
    <row r="1279" spans="1:44" x14ac:dyDescent="0.2">
      <c r="A1279" s="9">
        <v>421915</v>
      </c>
      <c r="B1279" s="9" t="s">
        <v>2276</v>
      </c>
      <c r="AN1279" s="9" t="s">
        <v>163</v>
      </c>
      <c r="AO1279" s="9" t="s">
        <v>163</v>
      </c>
      <c r="AP1279" s="9" t="s">
        <v>163</v>
      </c>
      <c r="AQ1279" s="9" t="s">
        <v>163</v>
      </c>
      <c r="AR1279" s="9" t="s">
        <v>163</v>
      </c>
    </row>
    <row r="1280" spans="1:44" x14ac:dyDescent="0.2">
      <c r="A1280" s="9">
        <v>421919</v>
      </c>
      <c r="B1280" s="9" t="s">
        <v>2276</v>
      </c>
      <c r="L1280" s="9" t="s">
        <v>165</v>
      </c>
      <c r="Q1280" s="9" t="s">
        <v>167</v>
      </c>
      <c r="R1280" s="9" t="s">
        <v>165</v>
      </c>
      <c r="AI1280" s="9" t="s">
        <v>167</v>
      </c>
      <c r="AJ1280" s="9" t="s">
        <v>167</v>
      </c>
      <c r="AK1280" s="9" t="s">
        <v>167</v>
      </c>
      <c r="AL1280" s="9" t="s">
        <v>167</v>
      </c>
      <c r="AM1280" s="9" t="s">
        <v>167</v>
      </c>
      <c r="AQ1280" s="9" t="s">
        <v>167</v>
      </c>
      <c r="AR1280" s="9" t="s">
        <v>163</v>
      </c>
    </row>
    <row r="1281" spans="1:44" x14ac:dyDescent="0.2">
      <c r="A1281" s="9">
        <v>421928</v>
      </c>
      <c r="B1281" s="9" t="s">
        <v>2276</v>
      </c>
      <c r="H1281" s="9" t="s">
        <v>167</v>
      </c>
      <c r="L1281" s="9" t="s">
        <v>167</v>
      </c>
      <c r="AE1281" s="9" t="s">
        <v>167</v>
      </c>
      <c r="AI1281" s="9" t="s">
        <v>165</v>
      </c>
      <c r="AK1281" s="9" t="s">
        <v>165</v>
      </c>
      <c r="AN1281" s="9" t="s">
        <v>163</v>
      </c>
      <c r="AO1281" s="9" t="s">
        <v>163</v>
      </c>
      <c r="AP1281" s="9" t="s">
        <v>163</v>
      </c>
      <c r="AQ1281" s="9" t="s">
        <v>163</v>
      </c>
      <c r="AR1281" s="9" t="s">
        <v>163</v>
      </c>
    </row>
    <row r="1282" spans="1:44" x14ac:dyDescent="0.2">
      <c r="A1282" s="9">
        <v>421932</v>
      </c>
      <c r="B1282" s="9" t="s">
        <v>2276</v>
      </c>
      <c r="AJ1282" s="9" t="s">
        <v>167</v>
      </c>
      <c r="AK1282" s="9" t="s">
        <v>167</v>
      </c>
      <c r="AM1282" s="9" t="s">
        <v>167</v>
      </c>
      <c r="AO1282" s="9" t="s">
        <v>165</v>
      </c>
      <c r="AP1282" s="9" t="s">
        <v>165</v>
      </c>
      <c r="AQ1282" s="9" t="s">
        <v>165</v>
      </c>
      <c r="AR1282" s="9" t="s">
        <v>163</v>
      </c>
    </row>
    <row r="1283" spans="1:44" x14ac:dyDescent="0.2">
      <c r="A1283" s="9">
        <v>421943</v>
      </c>
      <c r="B1283" s="9" t="s">
        <v>2276</v>
      </c>
      <c r="R1283" s="9" t="s">
        <v>163</v>
      </c>
      <c r="AE1283" s="9" t="s">
        <v>163</v>
      </c>
      <c r="AF1283" s="9" t="s">
        <v>167</v>
      </c>
      <c r="AH1283" s="9" t="s">
        <v>167</v>
      </c>
      <c r="AI1283" s="9" t="s">
        <v>163</v>
      </c>
      <c r="AJ1283" s="9" t="s">
        <v>165</v>
      </c>
      <c r="AK1283" s="9" t="s">
        <v>163</v>
      </c>
      <c r="AL1283" s="9" t="s">
        <v>165</v>
      </c>
      <c r="AM1283" s="9" t="s">
        <v>165</v>
      </c>
      <c r="AN1283" s="9" t="s">
        <v>163</v>
      </c>
      <c r="AO1283" s="9" t="s">
        <v>163</v>
      </c>
      <c r="AP1283" s="9" t="s">
        <v>165</v>
      </c>
      <c r="AQ1283" s="9" t="s">
        <v>163</v>
      </c>
      <c r="AR1283" s="9" t="s">
        <v>163</v>
      </c>
    </row>
    <row r="1284" spans="1:44" x14ac:dyDescent="0.2">
      <c r="A1284" s="9">
        <v>421952</v>
      </c>
      <c r="B1284" s="9" t="s">
        <v>2276</v>
      </c>
      <c r="AD1284" s="9" t="s">
        <v>165</v>
      </c>
      <c r="AN1284" s="9" t="s">
        <v>163</v>
      </c>
      <c r="AO1284" s="9" t="s">
        <v>163</v>
      </c>
      <c r="AP1284" s="9" t="s">
        <v>163</v>
      </c>
      <c r="AR1284" s="9" t="s">
        <v>163</v>
      </c>
    </row>
    <row r="1285" spans="1:44" x14ac:dyDescent="0.2">
      <c r="A1285" s="9">
        <v>421970</v>
      </c>
      <c r="B1285" s="9" t="s">
        <v>2276</v>
      </c>
      <c r="G1285" s="9" t="s">
        <v>167</v>
      </c>
      <c r="AB1285" s="9" t="s">
        <v>167</v>
      </c>
      <c r="AG1285" s="9" t="s">
        <v>167</v>
      </c>
      <c r="AI1285" s="9" t="s">
        <v>165</v>
      </c>
      <c r="AJ1285" s="9" t="s">
        <v>163</v>
      </c>
      <c r="AK1285" s="9" t="s">
        <v>165</v>
      </c>
      <c r="AL1285" s="9" t="s">
        <v>163</v>
      </c>
      <c r="AM1285" s="9" t="s">
        <v>163</v>
      </c>
      <c r="AN1285" s="9" t="s">
        <v>163</v>
      </c>
      <c r="AO1285" s="9" t="s">
        <v>163</v>
      </c>
      <c r="AP1285" s="9" t="s">
        <v>163</v>
      </c>
      <c r="AQ1285" s="9" t="s">
        <v>163</v>
      </c>
      <c r="AR1285" s="9" t="s">
        <v>163</v>
      </c>
    </row>
    <row r="1286" spans="1:44" x14ac:dyDescent="0.2">
      <c r="A1286" s="9">
        <v>421993</v>
      </c>
      <c r="B1286" s="9" t="s">
        <v>2276</v>
      </c>
      <c r="Q1286" s="9" t="s">
        <v>167</v>
      </c>
      <c r="AI1286" s="9" t="s">
        <v>165</v>
      </c>
      <c r="AJ1286" s="9" t="s">
        <v>167</v>
      </c>
      <c r="AQ1286" s="9" t="s">
        <v>163</v>
      </c>
      <c r="AR1286" s="9" t="s">
        <v>163</v>
      </c>
    </row>
    <row r="1287" spans="1:44" x14ac:dyDescent="0.2">
      <c r="A1287" s="9">
        <v>421997</v>
      </c>
      <c r="B1287" s="9" t="s">
        <v>2276</v>
      </c>
      <c r="AK1287" s="9" t="s">
        <v>165</v>
      </c>
    </row>
    <row r="1288" spans="1:44" x14ac:dyDescent="0.2">
      <c r="A1288" s="9">
        <v>422015</v>
      </c>
      <c r="B1288" s="9" t="s">
        <v>2276</v>
      </c>
      <c r="AD1288" s="9" t="s">
        <v>167</v>
      </c>
      <c r="AG1288" s="9" t="s">
        <v>165</v>
      </c>
      <c r="AH1288" s="9" t="s">
        <v>165</v>
      </c>
      <c r="AI1288" s="9" t="s">
        <v>163</v>
      </c>
      <c r="AJ1288" s="9" t="s">
        <v>163</v>
      </c>
      <c r="AK1288" s="9" t="s">
        <v>163</v>
      </c>
      <c r="AL1288" s="9" t="s">
        <v>163</v>
      </c>
      <c r="AM1288" s="9" t="s">
        <v>163</v>
      </c>
      <c r="AN1288" s="9" t="s">
        <v>163</v>
      </c>
      <c r="AO1288" s="9" t="s">
        <v>163</v>
      </c>
      <c r="AP1288" s="9" t="s">
        <v>163</v>
      </c>
      <c r="AQ1288" s="9" t="s">
        <v>163</v>
      </c>
      <c r="AR1288" s="9" t="s">
        <v>163</v>
      </c>
    </row>
    <row r="1289" spans="1:44" x14ac:dyDescent="0.2">
      <c r="A1289" s="9">
        <v>422023</v>
      </c>
      <c r="B1289" s="9" t="s">
        <v>2276</v>
      </c>
      <c r="AA1289" s="9" t="s">
        <v>167</v>
      </c>
      <c r="AE1289" s="9" t="s">
        <v>163</v>
      </c>
      <c r="AI1289" s="9" t="s">
        <v>163</v>
      </c>
      <c r="AJ1289" s="9" t="s">
        <v>163</v>
      </c>
      <c r="AK1289" s="9" t="s">
        <v>163</v>
      </c>
      <c r="AL1289" s="9" t="s">
        <v>163</v>
      </c>
      <c r="AM1289" s="9" t="s">
        <v>163</v>
      </c>
      <c r="AN1289" s="9" t="s">
        <v>163</v>
      </c>
      <c r="AO1289" s="9" t="s">
        <v>163</v>
      </c>
      <c r="AP1289" s="9" t="s">
        <v>163</v>
      </c>
      <c r="AQ1289" s="9" t="s">
        <v>163</v>
      </c>
      <c r="AR1289" s="9" t="s">
        <v>163</v>
      </c>
    </row>
    <row r="1290" spans="1:44" x14ac:dyDescent="0.2">
      <c r="A1290" s="9">
        <v>422032</v>
      </c>
      <c r="B1290" s="9" t="s">
        <v>2276</v>
      </c>
      <c r="U1290" s="9" t="s">
        <v>167</v>
      </c>
      <c r="AN1290" s="9" t="s">
        <v>163</v>
      </c>
      <c r="AQ1290" s="9" t="s">
        <v>167</v>
      </c>
    </row>
    <row r="1291" spans="1:44" x14ac:dyDescent="0.2">
      <c r="A1291" s="9">
        <v>422039</v>
      </c>
      <c r="B1291" s="9" t="s">
        <v>2276</v>
      </c>
      <c r="O1291" s="9" t="s">
        <v>167</v>
      </c>
      <c r="AI1291" s="9" t="s">
        <v>165</v>
      </c>
      <c r="AJ1291" s="9" t="s">
        <v>165</v>
      </c>
      <c r="AN1291" s="9" t="s">
        <v>163</v>
      </c>
      <c r="AO1291" s="9" t="s">
        <v>163</v>
      </c>
      <c r="AP1291" s="9" t="s">
        <v>163</v>
      </c>
      <c r="AQ1291" s="9" t="s">
        <v>163</v>
      </c>
      <c r="AR1291" s="9" t="s">
        <v>163</v>
      </c>
    </row>
    <row r="1292" spans="1:44" x14ac:dyDescent="0.2">
      <c r="A1292" s="9">
        <v>422050</v>
      </c>
      <c r="B1292" s="9" t="s">
        <v>2276</v>
      </c>
      <c r="AE1292" s="9" t="s">
        <v>167</v>
      </c>
      <c r="AJ1292" s="9" t="s">
        <v>165</v>
      </c>
      <c r="AK1292" s="9" t="s">
        <v>165</v>
      </c>
      <c r="AN1292" s="9" t="s">
        <v>163</v>
      </c>
      <c r="AO1292" s="9" t="s">
        <v>163</v>
      </c>
      <c r="AP1292" s="9" t="s">
        <v>163</v>
      </c>
      <c r="AQ1292" s="9" t="s">
        <v>163</v>
      </c>
      <c r="AR1292" s="9" t="s">
        <v>163</v>
      </c>
    </row>
    <row r="1293" spans="1:44" x14ac:dyDescent="0.2">
      <c r="A1293" s="9">
        <v>422068</v>
      </c>
      <c r="B1293" s="9" t="s">
        <v>2276</v>
      </c>
      <c r="AR1293" s="9" t="s">
        <v>167</v>
      </c>
    </row>
    <row r="1294" spans="1:44" x14ac:dyDescent="0.2">
      <c r="A1294" s="9">
        <v>422070</v>
      </c>
      <c r="B1294" s="9" t="s">
        <v>2276</v>
      </c>
      <c r="AM1294" s="9" t="s">
        <v>167</v>
      </c>
    </row>
    <row r="1295" spans="1:44" x14ac:dyDescent="0.2">
      <c r="A1295" s="9">
        <v>422072</v>
      </c>
      <c r="B1295" s="9" t="s">
        <v>2276</v>
      </c>
      <c r="AM1295" s="9" t="s">
        <v>165</v>
      </c>
      <c r="AR1295" s="9" t="s">
        <v>163</v>
      </c>
    </row>
    <row r="1296" spans="1:44" x14ac:dyDescent="0.2">
      <c r="A1296" s="9">
        <v>422092</v>
      </c>
      <c r="B1296" s="9" t="s">
        <v>2276</v>
      </c>
      <c r="AA1296" s="9" t="s">
        <v>165</v>
      </c>
      <c r="AB1296" s="9" t="s">
        <v>165</v>
      </c>
      <c r="AD1296" s="9" t="s">
        <v>167</v>
      </c>
      <c r="AF1296" s="9" t="s">
        <v>163</v>
      </c>
      <c r="AI1296" s="9" t="s">
        <v>163</v>
      </c>
      <c r="AJ1296" s="9" t="s">
        <v>163</v>
      </c>
      <c r="AK1296" s="9" t="s">
        <v>165</v>
      </c>
      <c r="AL1296" s="9" t="s">
        <v>165</v>
      </c>
      <c r="AM1296" s="9" t="s">
        <v>163</v>
      </c>
      <c r="AN1296" s="9" t="s">
        <v>163</v>
      </c>
      <c r="AO1296" s="9" t="s">
        <v>163</v>
      </c>
      <c r="AP1296" s="9" t="s">
        <v>163</v>
      </c>
      <c r="AQ1296" s="9" t="s">
        <v>163</v>
      </c>
      <c r="AR1296" s="9" t="s">
        <v>163</v>
      </c>
    </row>
    <row r="1297" spans="1:44" x14ac:dyDescent="0.2">
      <c r="A1297" s="9">
        <v>422099</v>
      </c>
      <c r="B1297" s="9" t="s">
        <v>2276</v>
      </c>
      <c r="P1297" s="9" t="s">
        <v>163</v>
      </c>
      <c r="Q1297" s="9" t="s">
        <v>167</v>
      </c>
      <c r="AN1297" s="9" t="s">
        <v>163</v>
      </c>
      <c r="AO1297" s="9" t="s">
        <v>163</v>
      </c>
      <c r="AP1297" s="9" t="s">
        <v>163</v>
      </c>
      <c r="AQ1297" s="9" t="s">
        <v>163</v>
      </c>
      <c r="AR1297" s="9" t="s">
        <v>163</v>
      </c>
    </row>
    <row r="1298" spans="1:44" x14ac:dyDescent="0.2">
      <c r="A1298" s="9">
        <v>422126</v>
      </c>
      <c r="B1298" s="9" t="s">
        <v>2276</v>
      </c>
      <c r="AJ1298" s="9" t="s">
        <v>167</v>
      </c>
      <c r="AR1298" s="9" t="s">
        <v>165</v>
      </c>
    </row>
    <row r="1299" spans="1:44" x14ac:dyDescent="0.2">
      <c r="A1299" s="9">
        <v>422128</v>
      </c>
      <c r="B1299" s="9" t="s">
        <v>2276</v>
      </c>
      <c r="AI1299" s="9" t="s">
        <v>165</v>
      </c>
      <c r="AJ1299" s="9" t="s">
        <v>165</v>
      </c>
      <c r="AM1299" s="9" t="s">
        <v>165</v>
      </c>
      <c r="AN1299" s="9" t="s">
        <v>163</v>
      </c>
      <c r="AO1299" s="9" t="s">
        <v>163</v>
      </c>
      <c r="AP1299" s="9" t="s">
        <v>163</v>
      </c>
      <c r="AQ1299" s="9" t="s">
        <v>163</v>
      </c>
    </row>
    <row r="1300" spans="1:44" x14ac:dyDescent="0.2">
      <c r="A1300" s="9">
        <v>422133</v>
      </c>
      <c r="B1300" s="9" t="s">
        <v>2276</v>
      </c>
      <c r="AJ1300" s="9" t="s">
        <v>167</v>
      </c>
      <c r="AL1300" s="9" t="s">
        <v>167</v>
      </c>
      <c r="AO1300" s="9" t="s">
        <v>165</v>
      </c>
      <c r="AQ1300" s="9" t="s">
        <v>167</v>
      </c>
    </row>
    <row r="1301" spans="1:44" x14ac:dyDescent="0.2">
      <c r="A1301" s="9">
        <v>422138</v>
      </c>
      <c r="B1301" s="9" t="s">
        <v>2276</v>
      </c>
      <c r="R1301" s="9" t="s">
        <v>165</v>
      </c>
      <c r="AE1301" s="9" t="s">
        <v>163</v>
      </c>
      <c r="AK1301" s="9" t="s">
        <v>163</v>
      </c>
      <c r="AN1301" s="9" t="s">
        <v>163</v>
      </c>
      <c r="AP1301" s="9" t="s">
        <v>163</v>
      </c>
      <c r="AQ1301" s="9" t="s">
        <v>163</v>
      </c>
      <c r="AR1301" s="9" t="s">
        <v>163</v>
      </c>
    </row>
    <row r="1302" spans="1:44" x14ac:dyDescent="0.2">
      <c r="A1302" s="9">
        <v>422151</v>
      </c>
      <c r="B1302" s="9" t="s">
        <v>2276</v>
      </c>
      <c r="AM1302" s="9" t="s">
        <v>167</v>
      </c>
      <c r="AO1302" s="9" t="s">
        <v>167</v>
      </c>
      <c r="AR1302" s="9" t="s">
        <v>167</v>
      </c>
    </row>
    <row r="1303" spans="1:44" x14ac:dyDescent="0.2">
      <c r="A1303" s="9">
        <v>422160</v>
      </c>
      <c r="B1303" s="9" t="s">
        <v>2276</v>
      </c>
      <c r="AI1303" s="9" t="s">
        <v>165</v>
      </c>
      <c r="AJ1303" s="9" t="s">
        <v>165</v>
      </c>
      <c r="AK1303" s="9" t="s">
        <v>165</v>
      </c>
      <c r="AL1303" s="9" t="s">
        <v>165</v>
      </c>
      <c r="AM1303" s="9" t="s">
        <v>165</v>
      </c>
      <c r="AN1303" s="9" t="s">
        <v>165</v>
      </c>
      <c r="AO1303" s="9" t="s">
        <v>165</v>
      </c>
      <c r="AQ1303" s="9" t="s">
        <v>165</v>
      </c>
      <c r="AR1303" s="9" t="s">
        <v>165</v>
      </c>
    </row>
    <row r="1304" spans="1:44" x14ac:dyDescent="0.2">
      <c r="A1304" s="9">
        <v>422161</v>
      </c>
      <c r="B1304" s="9" t="s">
        <v>2276</v>
      </c>
      <c r="AK1304" s="9" t="s">
        <v>167</v>
      </c>
      <c r="AQ1304" s="9" t="s">
        <v>165</v>
      </c>
      <c r="AR1304" s="9" t="s">
        <v>165</v>
      </c>
    </row>
    <row r="1305" spans="1:44" x14ac:dyDescent="0.2">
      <c r="A1305" s="9">
        <v>422163</v>
      </c>
      <c r="B1305" s="9" t="s">
        <v>2276</v>
      </c>
      <c r="AA1305" s="9" t="s">
        <v>167</v>
      </c>
      <c r="AH1305" s="9" t="s">
        <v>167</v>
      </c>
      <c r="AI1305" s="9" t="s">
        <v>167</v>
      </c>
      <c r="AJ1305" s="9" t="s">
        <v>167</v>
      </c>
      <c r="AK1305" s="9" t="s">
        <v>167</v>
      </c>
      <c r="AM1305" s="9" t="s">
        <v>167</v>
      </c>
      <c r="AO1305" s="9" t="s">
        <v>165</v>
      </c>
      <c r="AP1305" s="9" t="s">
        <v>165</v>
      </c>
    </row>
    <row r="1306" spans="1:44" x14ac:dyDescent="0.2">
      <c r="A1306" s="9">
        <v>422182</v>
      </c>
      <c r="B1306" s="9" t="s">
        <v>2276</v>
      </c>
      <c r="AA1306" s="9" t="s">
        <v>167</v>
      </c>
      <c r="AF1306" s="9" t="s">
        <v>167</v>
      </c>
      <c r="AI1306" s="9" t="s">
        <v>167</v>
      </c>
      <c r="AJ1306" s="9" t="s">
        <v>165</v>
      </c>
      <c r="AK1306" s="9" t="s">
        <v>165</v>
      </c>
      <c r="AL1306" s="9" t="s">
        <v>167</v>
      </c>
      <c r="AM1306" s="9" t="s">
        <v>165</v>
      </c>
      <c r="AN1306" s="9" t="s">
        <v>165</v>
      </c>
      <c r="AQ1306" s="9" t="s">
        <v>165</v>
      </c>
      <c r="AR1306" s="9" t="s">
        <v>163</v>
      </c>
    </row>
    <row r="1307" spans="1:44" x14ac:dyDescent="0.2">
      <c r="A1307" s="9">
        <v>422191</v>
      </c>
      <c r="B1307" s="9" t="s">
        <v>2276</v>
      </c>
      <c r="X1307" s="9" t="s">
        <v>167</v>
      </c>
      <c r="AA1307" s="9" t="s">
        <v>167</v>
      </c>
      <c r="AF1307" s="9" t="s">
        <v>167</v>
      </c>
      <c r="AH1307" s="9" t="s">
        <v>167</v>
      </c>
      <c r="AI1307" s="9" t="s">
        <v>167</v>
      </c>
      <c r="AJ1307" s="9" t="s">
        <v>167</v>
      </c>
      <c r="AK1307" s="9" t="s">
        <v>167</v>
      </c>
      <c r="AL1307" s="9" t="s">
        <v>167</v>
      </c>
      <c r="AM1307" s="9" t="s">
        <v>167</v>
      </c>
      <c r="AN1307" s="9" t="s">
        <v>165</v>
      </c>
      <c r="AO1307" s="9" t="s">
        <v>165</v>
      </c>
      <c r="AP1307" s="9" t="s">
        <v>165</v>
      </c>
      <c r="AQ1307" s="9" t="s">
        <v>165</v>
      </c>
      <c r="AR1307" s="9" t="s">
        <v>165</v>
      </c>
    </row>
    <row r="1308" spans="1:44" x14ac:dyDescent="0.2">
      <c r="A1308" s="9">
        <v>422207</v>
      </c>
      <c r="B1308" s="9" t="s">
        <v>2276</v>
      </c>
      <c r="AN1308" s="9" t="s">
        <v>163</v>
      </c>
      <c r="AQ1308" s="9" t="s">
        <v>163</v>
      </c>
      <c r="AR1308" s="9" t="s">
        <v>163</v>
      </c>
    </row>
    <row r="1309" spans="1:44" x14ac:dyDescent="0.2">
      <c r="A1309" s="9">
        <v>422215</v>
      </c>
      <c r="B1309" s="9" t="s">
        <v>2276</v>
      </c>
      <c r="S1309" s="9" t="s">
        <v>167</v>
      </c>
      <c r="AJ1309" s="9" t="s">
        <v>165</v>
      </c>
      <c r="AK1309" s="9" t="s">
        <v>163</v>
      </c>
      <c r="AM1309" s="9" t="s">
        <v>163</v>
      </c>
      <c r="AN1309" s="9" t="s">
        <v>163</v>
      </c>
      <c r="AO1309" s="9" t="s">
        <v>163</v>
      </c>
      <c r="AP1309" s="9" t="s">
        <v>163</v>
      </c>
      <c r="AQ1309" s="9" t="s">
        <v>163</v>
      </c>
      <c r="AR1309" s="9" t="s">
        <v>163</v>
      </c>
    </row>
    <row r="1310" spans="1:44" x14ac:dyDescent="0.2">
      <c r="A1310" s="9">
        <v>422216</v>
      </c>
      <c r="B1310" s="9" t="s">
        <v>2276</v>
      </c>
      <c r="AO1310" s="9" t="s">
        <v>165</v>
      </c>
    </row>
    <row r="1311" spans="1:44" x14ac:dyDescent="0.2">
      <c r="A1311" s="9">
        <v>422220</v>
      </c>
      <c r="B1311" s="9" t="s">
        <v>2276</v>
      </c>
      <c r="AQ1311" s="9" t="s">
        <v>165</v>
      </c>
    </row>
    <row r="1312" spans="1:44" x14ac:dyDescent="0.2">
      <c r="A1312" s="9">
        <v>422223</v>
      </c>
      <c r="B1312" s="9" t="s">
        <v>2276</v>
      </c>
      <c r="AA1312" s="9" t="s">
        <v>167</v>
      </c>
      <c r="AF1312" s="9" t="s">
        <v>167</v>
      </c>
      <c r="AI1312" s="9" t="s">
        <v>165</v>
      </c>
      <c r="AJ1312" s="9" t="s">
        <v>167</v>
      </c>
      <c r="AK1312" s="9" t="s">
        <v>163</v>
      </c>
      <c r="AN1312" s="9" t="s">
        <v>163</v>
      </c>
      <c r="AQ1312" s="9" t="s">
        <v>167</v>
      </c>
      <c r="AR1312" s="9" t="s">
        <v>163</v>
      </c>
    </row>
    <row r="1313" spans="1:44" x14ac:dyDescent="0.2">
      <c r="A1313" s="9">
        <v>422225</v>
      </c>
      <c r="B1313" s="9" t="s">
        <v>2276</v>
      </c>
      <c r="AE1313" s="9" t="s">
        <v>165</v>
      </c>
      <c r="AJ1313" s="9" t="s">
        <v>165</v>
      </c>
      <c r="AK1313" s="9" t="s">
        <v>165</v>
      </c>
      <c r="AO1313" s="9" t="s">
        <v>163</v>
      </c>
      <c r="AP1313" s="9" t="s">
        <v>163</v>
      </c>
      <c r="AQ1313" s="9" t="s">
        <v>163</v>
      </c>
      <c r="AR1313" s="9" t="s">
        <v>163</v>
      </c>
    </row>
    <row r="1314" spans="1:44" x14ac:dyDescent="0.2">
      <c r="A1314" s="9">
        <v>422227</v>
      </c>
      <c r="B1314" s="9" t="s">
        <v>2276</v>
      </c>
      <c r="L1314" s="9" t="s">
        <v>167</v>
      </c>
      <c r="R1314" s="9" t="s">
        <v>167</v>
      </c>
      <c r="AE1314" s="9" t="s">
        <v>163</v>
      </c>
      <c r="AI1314" s="9" t="s">
        <v>167</v>
      </c>
      <c r="AJ1314" s="9" t="s">
        <v>165</v>
      </c>
      <c r="AK1314" s="9" t="s">
        <v>165</v>
      </c>
      <c r="AL1314" s="9" t="s">
        <v>167</v>
      </c>
      <c r="AM1314" s="9" t="s">
        <v>165</v>
      </c>
      <c r="AN1314" s="9" t="s">
        <v>163</v>
      </c>
      <c r="AO1314" s="9" t="s">
        <v>163</v>
      </c>
      <c r="AP1314" s="9" t="s">
        <v>163</v>
      </c>
      <c r="AQ1314" s="9" t="s">
        <v>163</v>
      </c>
      <c r="AR1314" s="9" t="s">
        <v>163</v>
      </c>
    </row>
    <row r="1315" spans="1:44" x14ac:dyDescent="0.2">
      <c r="A1315" s="9">
        <v>422228</v>
      </c>
      <c r="B1315" s="9" t="s">
        <v>2276</v>
      </c>
      <c r="AI1315" s="9" t="s">
        <v>167</v>
      </c>
      <c r="AJ1315" s="9" t="s">
        <v>167</v>
      </c>
      <c r="AK1315" s="9" t="s">
        <v>167</v>
      </c>
      <c r="AN1315" s="9" t="s">
        <v>163</v>
      </c>
      <c r="AR1315" s="9" t="s">
        <v>163</v>
      </c>
    </row>
    <row r="1316" spans="1:44" x14ac:dyDescent="0.2">
      <c r="A1316" s="9">
        <v>422247</v>
      </c>
      <c r="B1316" s="9" t="s">
        <v>2276</v>
      </c>
      <c r="AN1316" s="9" t="s">
        <v>167</v>
      </c>
      <c r="AQ1316" s="9" t="s">
        <v>163</v>
      </c>
    </row>
    <row r="1317" spans="1:44" x14ac:dyDescent="0.2">
      <c r="A1317" s="9">
        <v>422252</v>
      </c>
      <c r="B1317" s="9" t="s">
        <v>2276</v>
      </c>
      <c r="AA1317" s="9" t="s">
        <v>167</v>
      </c>
      <c r="AB1317" s="9" t="s">
        <v>167</v>
      </c>
      <c r="AD1317" s="9" t="s">
        <v>167</v>
      </c>
      <c r="AF1317" s="9" t="s">
        <v>167</v>
      </c>
      <c r="AI1317" s="9" t="s">
        <v>165</v>
      </c>
      <c r="AJ1317" s="9" t="s">
        <v>165</v>
      </c>
      <c r="AK1317" s="9" t="s">
        <v>165</v>
      </c>
      <c r="AL1317" s="9" t="s">
        <v>165</v>
      </c>
      <c r="AM1317" s="9" t="s">
        <v>165</v>
      </c>
      <c r="AN1317" s="9" t="s">
        <v>163</v>
      </c>
      <c r="AO1317" s="9" t="s">
        <v>163</v>
      </c>
      <c r="AP1317" s="9" t="s">
        <v>163</v>
      </c>
      <c r="AQ1317" s="9" t="s">
        <v>163</v>
      </c>
      <c r="AR1317" s="9" t="s">
        <v>163</v>
      </c>
    </row>
    <row r="1318" spans="1:44" x14ac:dyDescent="0.2">
      <c r="A1318" s="9">
        <v>422260</v>
      </c>
      <c r="B1318" s="9" t="s">
        <v>2276</v>
      </c>
      <c r="AF1318" s="9" t="s">
        <v>165</v>
      </c>
      <c r="AJ1318" s="9" t="s">
        <v>167</v>
      </c>
      <c r="AP1318" s="9" t="s">
        <v>163</v>
      </c>
      <c r="AQ1318" s="9" t="s">
        <v>165</v>
      </c>
    </row>
    <row r="1319" spans="1:44" x14ac:dyDescent="0.2">
      <c r="A1319" s="9">
        <v>422275</v>
      </c>
      <c r="B1319" s="9" t="s">
        <v>2276</v>
      </c>
      <c r="Z1319" s="9" t="s">
        <v>167</v>
      </c>
      <c r="AE1319" s="9" t="s">
        <v>167</v>
      </c>
      <c r="AH1319" s="9" t="s">
        <v>167</v>
      </c>
      <c r="AM1319" s="9" t="s">
        <v>165</v>
      </c>
      <c r="AN1319" s="9" t="s">
        <v>163</v>
      </c>
      <c r="AO1319" s="9" t="s">
        <v>163</v>
      </c>
      <c r="AP1319" s="9" t="s">
        <v>163</v>
      </c>
      <c r="AQ1319" s="9" t="s">
        <v>163</v>
      </c>
      <c r="AR1319" s="9" t="s">
        <v>163</v>
      </c>
    </row>
    <row r="1320" spans="1:44" x14ac:dyDescent="0.2">
      <c r="A1320" s="9">
        <v>422276</v>
      </c>
      <c r="B1320" s="9" t="s">
        <v>2276</v>
      </c>
      <c r="AA1320" s="9" t="s">
        <v>167</v>
      </c>
      <c r="AI1320" s="9" t="s">
        <v>167</v>
      </c>
      <c r="AJ1320" s="9" t="s">
        <v>167</v>
      </c>
      <c r="AK1320" s="9" t="s">
        <v>163</v>
      </c>
      <c r="AL1320" s="9" t="s">
        <v>167</v>
      </c>
      <c r="AM1320" s="9" t="s">
        <v>165</v>
      </c>
      <c r="AN1320" s="9" t="s">
        <v>163</v>
      </c>
      <c r="AR1320" s="9" t="s">
        <v>163</v>
      </c>
    </row>
    <row r="1321" spans="1:44" x14ac:dyDescent="0.2">
      <c r="A1321" s="9">
        <v>422301</v>
      </c>
      <c r="B1321" s="9" t="s">
        <v>2276</v>
      </c>
      <c r="AD1321" s="9" t="s">
        <v>165</v>
      </c>
      <c r="AE1321" s="9" t="s">
        <v>163</v>
      </c>
      <c r="AF1321" s="9" t="s">
        <v>167</v>
      </c>
      <c r="AJ1321" s="9" t="s">
        <v>165</v>
      </c>
      <c r="AK1321" s="9" t="s">
        <v>165</v>
      </c>
      <c r="AL1321" s="9" t="s">
        <v>165</v>
      </c>
      <c r="AN1321" s="9" t="s">
        <v>163</v>
      </c>
      <c r="AO1321" s="9" t="s">
        <v>163</v>
      </c>
      <c r="AP1321" s="9" t="s">
        <v>163</v>
      </c>
      <c r="AQ1321" s="9" t="s">
        <v>163</v>
      </c>
      <c r="AR1321" s="9" t="s">
        <v>163</v>
      </c>
    </row>
    <row r="1322" spans="1:44" x14ac:dyDescent="0.2">
      <c r="A1322" s="9">
        <v>422307</v>
      </c>
      <c r="B1322" s="9" t="s">
        <v>2276</v>
      </c>
      <c r="AN1322" s="9" t="s">
        <v>167</v>
      </c>
    </row>
    <row r="1323" spans="1:44" x14ac:dyDescent="0.2">
      <c r="A1323" s="9">
        <v>422313</v>
      </c>
      <c r="B1323" s="9" t="s">
        <v>2276</v>
      </c>
      <c r="G1323" s="9" t="s">
        <v>167</v>
      </c>
      <c r="AH1323" s="9" t="s">
        <v>167</v>
      </c>
      <c r="AJ1323" s="9" t="s">
        <v>167</v>
      </c>
      <c r="AK1323" s="9" t="s">
        <v>167</v>
      </c>
      <c r="AL1323" s="9" t="s">
        <v>167</v>
      </c>
      <c r="AM1323" s="9" t="s">
        <v>167</v>
      </c>
      <c r="AN1323" s="9" t="s">
        <v>165</v>
      </c>
      <c r="AO1323" s="9" t="s">
        <v>165</v>
      </c>
      <c r="AP1323" s="9" t="s">
        <v>165</v>
      </c>
      <c r="AQ1323" s="9" t="s">
        <v>165</v>
      </c>
      <c r="AR1323" s="9" t="s">
        <v>165</v>
      </c>
    </row>
    <row r="1324" spans="1:44" x14ac:dyDescent="0.2">
      <c r="A1324" s="9">
        <v>422319</v>
      </c>
      <c r="B1324" s="9" t="s">
        <v>2276</v>
      </c>
      <c r="AI1324" s="9" t="s">
        <v>165</v>
      </c>
      <c r="AJ1324" s="9" t="s">
        <v>167</v>
      </c>
      <c r="AK1324" s="9" t="s">
        <v>165</v>
      </c>
      <c r="AL1324" s="9" t="s">
        <v>167</v>
      </c>
      <c r="AM1324" s="9" t="s">
        <v>167</v>
      </c>
      <c r="AN1324" s="9" t="s">
        <v>163</v>
      </c>
      <c r="AO1324" s="9" t="s">
        <v>163</v>
      </c>
      <c r="AP1324" s="9" t="s">
        <v>163</v>
      </c>
      <c r="AQ1324" s="9" t="s">
        <v>163</v>
      </c>
      <c r="AR1324" s="9" t="s">
        <v>163</v>
      </c>
    </row>
    <row r="1325" spans="1:44" x14ac:dyDescent="0.2">
      <c r="A1325" s="9">
        <v>422343</v>
      </c>
      <c r="B1325" s="9" t="s">
        <v>2276</v>
      </c>
      <c r="S1325" s="9" t="s">
        <v>163</v>
      </c>
      <c r="AE1325" s="9" t="s">
        <v>165</v>
      </c>
      <c r="AJ1325" s="9" t="s">
        <v>165</v>
      </c>
      <c r="AL1325" s="9" t="s">
        <v>167</v>
      </c>
      <c r="AN1325" s="9" t="s">
        <v>163</v>
      </c>
      <c r="AO1325" s="9" t="s">
        <v>163</v>
      </c>
      <c r="AQ1325" s="9" t="s">
        <v>163</v>
      </c>
      <c r="AR1325" s="9" t="s">
        <v>163</v>
      </c>
    </row>
    <row r="1326" spans="1:44" x14ac:dyDescent="0.2">
      <c r="A1326" s="9">
        <v>422347</v>
      </c>
      <c r="B1326" s="9" t="s">
        <v>2276</v>
      </c>
      <c r="T1326" s="9" t="s">
        <v>167</v>
      </c>
      <c r="Y1326" s="9" t="s">
        <v>167</v>
      </c>
      <c r="AH1326" s="9" t="s">
        <v>167</v>
      </c>
      <c r="AJ1326" s="9" t="s">
        <v>163</v>
      </c>
      <c r="AK1326" s="9" t="s">
        <v>165</v>
      </c>
      <c r="AM1326" s="9" t="s">
        <v>165</v>
      </c>
      <c r="AN1326" s="9" t="s">
        <v>163</v>
      </c>
      <c r="AO1326" s="9" t="s">
        <v>163</v>
      </c>
      <c r="AP1326" s="9" t="s">
        <v>163</v>
      </c>
      <c r="AQ1326" s="9" t="s">
        <v>163</v>
      </c>
      <c r="AR1326" s="9" t="s">
        <v>163</v>
      </c>
    </row>
    <row r="1327" spans="1:44" x14ac:dyDescent="0.2">
      <c r="A1327" s="9">
        <v>422353</v>
      </c>
      <c r="B1327" s="9" t="s">
        <v>2276</v>
      </c>
      <c r="Q1327" s="9" t="s">
        <v>165</v>
      </c>
      <c r="AJ1327" s="9" t="s">
        <v>165</v>
      </c>
      <c r="AK1327" s="9" t="s">
        <v>165</v>
      </c>
      <c r="AL1327" s="9" t="s">
        <v>163</v>
      </c>
      <c r="AO1327" s="9" t="s">
        <v>163</v>
      </c>
      <c r="AP1327" s="9" t="s">
        <v>163</v>
      </c>
      <c r="AQ1327" s="9" t="s">
        <v>165</v>
      </c>
    </row>
    <row r="1328" spans="1:44" x14ac:dyDescent="0.2">
      <c r="A1328" s="9">
        <v>422356</v>
      </c>
      <c r="B1328" s="9" t="s">
        <v>2276</v>
      </c>
      <c r="S1328" s="9" t="s">
        <v>167</v>
      </c>
      <c r="AK1328" s="9" t="s">
        <v>163</v>
      </c>
      <c r="AM1328" s="9" t="s">
        <v>165</v>
      </c>
      <c r="AR1328" s="9" t="s">
        <v>163</v>
      </c>
    </row>
    <row r="1329" spans="1:44" x14ac:dyDescent="0.2">
      <c r="A1329" s="9">
        <v>422359</v>
      </c>
      <c r="B1329" s="9" t="s">
        <v>2276</v>
      </c>
      <c r="AJ1329" s="9" t="s">
        <v>165</v>
      </c>
      <c r="AK1329" s="9" t="s">
        <v>165</v>
      </c>
      <c r="AM1329" s="9" t="s">
        <v>167</v>
      </c>
      <c r="AO1329" s="9" t="s">
        <v>167</v>
      </c>
    </row>
    <row r="1330" spans="1:44" x14ac:dyDescent="0.2">
      <c r="A1330" s="9">
        <v>422360</v>
      </c>
      <c r="B1330" s="9" t="s">
        <v>2276</v>
      </c>
      <c r="AJ1330" s="9" t="s">
        <v>165</v>
      </c>
      <c r="AK1330" s="9" t="s">
        <v>165</v>
      </c>
      <c r="AM1330" s="9" t="s">
        <v>165</v>
      </c>
      <c r="AR1330" s="9" t="s">
        <v>163</v>
      </c>
    </row>
    <row r="1331" spans="1:44" x14ac:dyDescent="0.2">
      <c r="A1331" s="9">
        <v>422372</v>
      </c>
      <c r="B1331" s="9" t="s">
        <v>2276</v>
      </c>
      <c r="AK1331" s="9" t="s">
        <v>163</v>
      </c>
      <c r="AM1331" s="9" t="s">
        <v>165</v>
      </c>
      <c r="AR1331" s="9" t="s">
        <v>163</v>
      </c>
    </row>
    <row r="1332" spans="1:44" x14ac:dyDescent="0.2">
      <c r="A1332" s="9">
        <v>422380</v>
      </c>
      <c r="B1332" s="9" t="s">
        <v>2276</v>
      </c>
      <c r="I1332" s="9" t="s">
        <v>167</v>
      </c>
      <c r="M1332" s="9" t="s">
        <v>165</v>
      </c>
      <c r="AF1332" s="9" t="s">
        <v>167</v>
      </c>
      <c r="AJ1332" s="9" t="s">
        <v>167</v>
      </c>
      <c r="AK1332" s="9" t="s">
        <v>163</v>
      </c>
      <c r="AL1332" s="9" t="s">
        <v>167</v>
      </c>
      <c r="AM1332" s="9" t="s">
        <v>167</v>
      </c>
      <c r="AN1332" s="9" t="s">
        <v>163</v>
      </c>
      <c r="AO1332" s="9" t="s">
        <v>163</v>
      </c>
      <c r="AP1332" s="9" t="s">
        <v>163</v>
      </c>
      <c r="AQ1332" s="9" t="s">
        <v>163</v>
      </c>
      <c r="AR1332" s="9" t="s">
        <v>163</v>
      </c>
    </row>
    <row r="1333" spans="1:44" x14ac:dyDescent="0.2">
      <c r="A1333" s="9">
        <v>422382</v>
      </c>
      <c r="B1333" s="9" t="s">
        <v>2276</v>
      </c>
      <c r="AF1333" s="9" t="s">
        <v>167</v>
      </c>
      <c r="AH1333" s="9" t="s">
        <v>167</v>
      </c>
      <c r="AI1333" s="9" t="s">
        <v>165</v>
      </c>
      <c r="AJ1333" s="9" t="s">
        <v>165</v>
      </c>
      <c r="AK1333" s="9" t="s">
        <v>163</v>
      </c>
      <c r="AL1333" s="9" t="s">
        <v>163</v>
      </c>
      <c r="AN1333" s="9" t="s">
        <v>163</v>
      </c>
      <c r="AO1333" s="9" t="s">
        <v>163</v>
      </c>
      <c r="AP1333" s="9" t="s">
        <v>163</v>
      </c>
      <c r="AQ1333" s="9" t="s">
        <v>163</v>
      </c>
      <c r="AR1333" s="9" t="s">
        <v>163</v>
      </c>
    </row>
    <row r="1334" spans="1:44" x14ac:dyDescent="0.2">
      <c r="A1334" s="9">
        <v>422390</v>
      </c>
      <c r="B1334" s="9" t="s">
        <v>2276</v>
      </c>
      <c r="AB1334" s="9" t="s">
        <v>165</v>
      </c>
      <c r="AF1334" s="9" t="s">
        <v>163</v>
      </c>
      <c r="AJ1334" s="9" t="s">
        <v>165</v>
      </c>
      <c r="AK1334" s="9" t="s">
        <v>165</v>
      </c>
      <c r="AM1334" s="9" t="s">
        <v>165</v>
      </c>
      <c r="AN1334" s="9" t="s">
        <v>163</v>
      </c>
      <c r="AO1334" s="9" t="s">
        <v>163</v>
      </c>
      <c r="AP1334" s="9" t="s">
        <v>163</v>
      </c>
      <c r="AQ1334" s="9" t="s">
        <v>163</v>
      </c>
      <c r="AR1334" s="9" t="s">
        <v>163</v>
      </c>
    </row>
    <row r="1335" spans="1:44" x14ac:dyDescent="0.2">
      <c r="A1335" s="9">
        <v>422392</v>
      </c>
      <c r="B1335" s="9" t="s">
        <v>2276</v>
      </c>
      <c r="AJ1335" s="9" t="s">
        <v>167</v>
      </c>
      <c r="AK1335" s="9" t="s">
        <v>167</v>
      </c>
      <c r="AL1335" s="9" t="s">
        <v>167</v>
      </c>
      <c r="AM1335" s="9" t="s">
        <v>167</v>
      </c>
      <c r="AP1335" s="9" t="s">
        <v>167</v>
      </c>
      <c r="AR1335" s="9" t="s">
        <v>165</v>
      </c>
    </row>
    <row r="1336" spans="1:44" x14ac:dyDescent="0.2">
      <c r="A1336" s="9">
        <v>422395</v>
      </c>
      <c r="B1336" s="9" t="s">
        <v>2276</v>
      </c>
      <c r="H1336" s="9" t="s">
        <v>167</v>
      </c>
      <c r="L1336" s="9" t="s">
        <v>165</v>
      </c>
      <c r="AH1336" s="9" t="s">
        <v>165</v>
      </c>
      <c r="AJ1336" s="9" t="s">
        <v>163</v>
      </c>
      <c r="AK1336" s="9" t="s">
        <v>167</v>
      </c>
      <c r="AL1336" s="9" t="s">
        <v>167</v>
      </c>
      <c r="AM1336" s="9" t="s">
        <v>167</v>
      </c>
      <c r="AN1336" s="9" t="s">
        <v>165</v>
      </c>
      <c r="AO1336" s="9" t="s">
        <v>167</v>
      </c>
      <c r="AP1336" s="9" t="s">
        <v>165</v>
      </c>
      <c r="AQ1336" s="9" t="s">
        <v>165</v>
      </c>
      <c r="AR1336" s="9" t="s">
        <v>163</v>
      </c>
    </row>
    <row r="1337" spans="1:44" x14ac:dyDescent="0.2">
      <c r="A1337" s="9">
        <v>422402</v>
      </c>
      <c r="B1337" s="9" t="s">
        <v>2276</v>
      </c>
      <c r="AJ1337" s="9" t="s">
        <v>165</v>
      </c>
      <c r="AN1337" s="9" t="s">
        <v>163</v>
      </c>
      <c r="AO1337" s="9" t="s">
        <v>163</v>
      </c>
      <c r="AP1337" s="9" t="s">
        <v>163</v>
      </c>
      <c r="AQ1337" s="9" t="s">
        <v>163</v>
      </c>
      <c r="AR1337" s="9" t="s">
        <v>163</v>
      </c>
    </row>
    <row r="1338" spans="1:44" x14ac:dyDescent="0.2">
      <c r="A1338" s="9">
        <v>422406</v>
      </c>
      <c r="B1338" s="9" t="s">
        <v>2276</v>
      </c>
      <c r="L1338" s="9" t="s">
        <v>165</v>
      </c>
      <c r="R1338" s="9" t="s">
        <v>167</v>
      </c>
      <c r="AD1338" s="9" t="s">
        <v>165</v>
      </c>
      <c r="AE1338" s="9" t="s">
        <v>163</v>
      </c>
      <c r="AJ1338" s="9" t="s">
        <v>165</v>
      </c>
      <c r="AM1338" s="9" t="s">
        <v>165</v>
      </c>
      <c r="AN1338" s="9" t="s">
        <v>163</v>
      </c>
      <c r="AO1338" s="9" t="s">
        <v>163</v>
      </c>
      <c r="AP1338" s="9" t="s">
        <v>163</v>
      </c>
      <c r="AQ1338" s="9" t="s">
        <v>163</v>
      </c>
      <c r="AR1338" s="9" t="s">
        <v>163</v>
      </c>
    </row>
    <row r="1339" spans="1:44" x14ac:dyDescent="0.2">
      <c r="A1339" s="9">
        <v>422423</v>
      </c>
      <c r="B1339" s="9" t="s">
        <v>2276</v>
      </c>
      <c r="G1339" s="9" t="s">
        <v>167</v>
      </c>
      <c r="AF1339" s="9" t="s">
        <v>167</v>
      </c>
      <c r="AH1339" s="9" t="s">
        <v>167</v>
      </c>
      <c r="AJ1339" s="9" t="s">
        <v>165</v>
      </c>
      <c r="AK1339" s="9" t="s">
        <v>165</v>
      </c>
      <c r="AM1339" s="9" t="s">
        <v>165</v>
      </c>
      <c r="AN1339" s="9" t="s">
        <v>163</v>
      </c>
      <c r="AO1339" s="9" t="s">
        <v>163</v>
      </c>
      <c r="AP1339" s="9" t="s">
        <v>163</v>
      </c>
      <c r="AQ1339" s="9" t="s">
        <v>163</v>
      </c>
      <c r="AR1339" s="9" t="s">
        <v>163</v>
      </c>
    </row>
    <row r="1340" spans="1:44" x14ac:dyDescent="0.2">
      <c r="A1340" s="9">
        <v>422434</v>
      </c>
      <c r="B1340" s="9" t="s">
        <v>2276</v>
      </c>
      <c r="S1340" s="9" t="s">
        <v>167</v>
      </c>
      <c r="AA1340" s="9" t="s">
        <v>167</v>
      </c>
      <c r="AH1340" s="9" t="s">
        <v>167</v>
      </c>
      <c r="AI1340" s="9" t="s">
        <v>165</v>
      </c>
      <c r="AJ1340" s="9" t="s">
        <v>165</v>
      </c>
      <c r="AK1340" s="9" t="s">
        <v>163</v>
      </c>
      <c r="AL1340" s="9" t="s">
        <v>163</v>
      </c>
      <c r="AM1340" s="9" t="s">
        <v>165</v>
      </c>
      <c r="AN1340" s="9" t="s">
        <v>163</v>
      </c>
      <c r="AO1340" s="9" t="s">
        <v>163</v>
      </c>
      <c r="AP1340" s="9" t="s">
        <v>163</v>
      </c>
      <c r="AQ1340" s="9" t="s">
        <v>163</v>
      </c>
      <c r="AR1340" s="9" t="s">
        <v>163</v>
      </c>
    </row>
    <row r="1341" spans="1:44" x14ac:dyDescent="0.2">
      <c r="A1341" s="9">
        <v>422450</v>
      </c>
      <c r="B1341" s="9" t="s">
        <v>2276</v>
      </c>
      <c r="W1341" s="9" t="s">
        <v>165</v>
      </c>
      <c r="AA1341" s="9" t="s">
        <v>165</v>
      </c>
      <c r="AJ1341" s="9" t="s">
        <v>167</v>
      </c>
      <c r="AK1341" s="9" t="s">
        <v>165</v>
      </c>
      <c r="AL1341" s="9" t="s">
        <v>167</v>
      </c>
      <c r="AM1341" s="9" t="s">
        <v>167</v>
      </c>
      <c r="AN1341" s="9" t="s">
        <v>163</v>
      </c>
      <c r="AO1341" s="9" t="s">
        <v>165</v>
      </c>
      <c r="AP1341" s="9" t="s">
        <v>165</v>
      </c>
      <c r="AQ1341" s="9" t="s">
        <v>163</v>
      </c>
      <c r="AR1341" s="9" t="s">
        <v>165</v>
      </c>
    </row>
    <row r="1342" spans="1:44" x14ac:dyDescent="0.2">
      <c r="A1342" s="9">
        <v>422451</v>
      </c>
      <c r="B1342" s="9" t="s">
        <v>2276</v>
      </c>
      <c r="AA1342" s="9" t="s">
        <v>167</v>
      </c>
      <c r="AF1342" s="9" t="s">
        <v>165</v>
      </c>
      <c r="AJ1342" s="9" t="s">
        <v>165</v>
      </c>
      <c r="AK1342" s="9" t="s">
        <v>165</v>
      </c>
      <c r="AM1342" s="9" t="s">
        <v>165</v>
      </c>
      <c r="AN1342" s="9" t="s">
        <v>163</v>
      </c>
      <c r="AO1342" s="9" t="s">
        <v>163</v>
      </c>
      <c r="AP1342" s="9" t="s">
        <v>163</v>
      </c>
      <c r="AQ1342" s="9" t="s">
        <v>163</v>
      </c>
      <c r="AR1342" s="9" t="s">
        <v>163</v>
      </c>
    </row>
    <row r="1343" spans="1:44" x14ac:dyDescent="0.2">
      <c r="A1343" s="9">
        <v>422462</v>
      </c>
      <c r="B1343" s="9" t="s">
        <v>2276</v>
      </c>
      <c r="AK1343" s="9" t="s">
        <v>165</v>
      </c>
    </row>
    <row r="1344" spans="1:44" x14ac:dyDescent="0.2">
      <c r="A1344" s="9">
        <v>422468</v>
      </c>
      <c r="B1344" s="9" t="s">
        <v>2276</v>
      </c>
      <c r="G1344" s="9" t="s">
        <v>167</v>
      </c>
      <c r="R1344" s="9" t="s">
        <v>167</v>
      </c>
      <c r="AE1344" s="9" t="s">
        <v>167</v>
      </c>
      <c r="AJ1344" s="9" t="s">
        <v>165</v>
      </c>
      <c r="AK1344" s="9" t="s">
        <v>165</v>
      </c>
      <c r="AN1344" s="9" t="s">
        <v>163</v>
      </c>
      <c r="AO1344" s="9" t="s">
        <v>163</v>
      </c>
      <c r="AP1344" s="9" t="s">
        <v>163</v>
      </c>
      <c r="AQ1344" s="9" t="s">
        <v>163</v>
      </c>
      <c r="AR1344" s="9" t="s">
        <v>163</v>
      </c>
    </row>
    <row r="1345" spans="1:44" x14ac:dyDescent="0.2">
      <c r="A1345" s="9">
        <v>422470</v>
      </c>
      <c r="B1345" s="9" t="s">
        <v>2276</v>
      </c>
      <c r="AE1345" s="9" t="s">
        <v>167</v>
      </c>
      <c r="AJ1345" s="9" t="s">
        <v>165</v>
      </c>
      <c r="AK1345" s="9" t="s">
        <v>165</v>
      </c>
      <c r="AM1345" s="9" t="s">
        <v>165</v>
      </c>
      <c r="AN1345" s="9" t="s">
        <v>163</v>
      </c>
      <c r="AO1345" s="9" t="s">
        <v>163</v>
      </c>
      <c r="AP1345" s="9" t="s">
        <v>163</v>
      </c>
      <c r="AQ1345" s="9" t="s">
        <v>163</v>
      </c>
      <c r="AR1345" s="9" t="s">
        <v>163</v>
      </c>
    </row>
    <row r="1346" spans="1:44" x14ac:dyDescent="0.2">
      <c r="A1346" s="9">
        <v>422472</v>
      </c>
      <c r="B1346" s="9" t="s">
        <v>2276</v>
      </c>
      <c r="Q1346" s="9" t="s">
        <v>167</v>
      </c>
      <c r="AI1346" s="9" t="s">
        <v>167</v>
      </c>
      <c r="AK1346" s="9" t="s">
        <v>165</v>
      </c>
      <c r="AN1346" s="9" t="s">
        <v>163</v>
      </c>
      <c r="AP1346" s="9" t="s">
        <v>165</v>
      </c>
      <c r="AQ1346" s="9" t="s">
        <v>167</v>
      </c>
      <c r="AR1346" s="9" t="s">
        <v>163</v>
      </c>
    </row>
    <row r="1347" spans="1:44" x14ac:dyDescent="0.2">
      <c r="A1347" s="9">
        <v>422482</v>
      </c>
      <c r="B1347" s="9" t="s">
        <v>2276</v>
      </c>
      <c r="AH1347" s="9" t="s">
        <v>167</v>
      </c>
      <c r="AJ1347" s="9" t="s">
        <v>163</v>
      </c>
      <c r="AL1347" s="9" t="s">
        <v>167</v>
      </c>
      <c r="AN1347" s="9" t="s">
        <v>163</v>
      </c>
      <c r="AO1347" s="9" t="s">
        <v>165</v>
      </c>
      <c r="AP1347" s="9" t="s">
        <v>163</v>
      </c>
      <c r="AQ1347" s="9" t="s">
        <v>163</v>
      </c>
      <c r="AR1347" s="9" t="s">
        <v>163</v>
      </c>
    </row>
    <row r="1348" spans="1:44" x14ac:dyDescent="0.2">
      <c r="A1348" s="9">
        <v>422499</v>
      </c>
      <c r="B1348" s="9" t="s">
        <v>2276</v>
      </c>
      <c r="S1348" s="9" t="s">
        <v>167</v>
      </c>
      <c r="AJ1348" s="9" t="s">
        <v>165</v>
      </c>
      <c r="AL1348" s="9" t="s">
        <v>163</v>
      </c>
      <c r="AN1348" s="9" t="s">
        <v>163</v>
      </c>
      <c r="AO1348" s="9" t="s">
        <v>163</v>
      </c>
      <c r="AP1348" s="9" t="s">
        <v>163</v>
      </c>
      <c r="AQ1348" s="9" t="s">
        <v>163</v>
      </c>
      <c r="AR1348" s="9" t="s">
        <v>163</v>
      </c>
    </row>
    <row r="1349" spans="1:44" x14ac:dyDescent="0.2">
      <c r="A1349" s="9">
        <v>422504</v>
      </c>
      <c r="B1349" s="9" t="s">
        <v>2276</v>
      </c>
      <c r="I1349" s="9" t="s">
        <v>167</v>
      </c>
      <c r="AA1349" s="9" t="s">
        <v>165</v>
      </c>
      <c r="AB1349" s="9" t="s">
        <v>165</v>
      </c>
      <c r="AF1349" s="9" t="s">
        <v>163</v>
      </c>
      <c r="AI1349" s="9" t="s">
        <v>165</v>
      </c>
      <c r="AJ1349" s="9" t="s">
        <v>165</v>
      </c>
      <c r="AK1349" s="9" t="s">
        <v>163</v>
      </c>
      <c r="AL1349" s="9" t="s">
        <v>163</v>
      </c>
      <c r="AM1349" s="9" t="s">
        <v>163</v>
      </c>
      <c r="AN1349" s="9" t="s">
        <v>163</v>
      </c>
      <c r="AO1349" s="9" t="s">
        <v>163</v>
      </c>
      <c r="AP1349" s="9" t="s">
        <v>163</v>
      </c>
      <c r="AQ1349" s="9" t="s">
        <v>163</v>
      </c>
      <c r="AR1349" s="9" t="s">
        <v>163</v>
      </c>
    </row>
    <row r="1350" spans="1:44" x14ac:dyDescent="0.2">
      <c r="A1350" s="9">
        <v>422518</v>
      </c>
      <c r="B1350" s="9" t="s">
        <v>2276</v>
      </c>
      <c r="AO1350" s="9" t="s">
        <v>167</v>
      </c>
      <c r="AR1350" s="9" t="s">
        <v>167</v>
      </c>
    </row>
    <row r="1351" spans="1:44" x14ac:dyDescent="0.2">
      <c r="A1351" s="9">
        <v>422521</v>
      </c>
      <c r="B1351" s="9" t="s">
        <v>2276</v>
      </c>
      <c r="AA1351" s="9" t="s">
        <v>167</v>
      </c>
      <c r="AD1351" s="9" t="s">
        <v>167</v>
      </c>
      <c r="AE1351" s="9" t="s">
        <v>167</v>
      </c>
      <c r="AF1351" s="9" t="s">
        <v>167</v>
      </c>
      <c r="AI1351" s="9" t="s">
        <v>167</v>
      </c>
      <c r="AJ1351" s="9" t="s">
        <v>165</v>
      </c>
      <c r="AK1351" s="9" t="s">
        <v>165</v>
      </c>
      <c r="AL1351" s="9" t="s">
        <v>163</v>
      </c>
      <c r="AM1351" s="9" t="s">
        <v>163</v>
      </c>
      <c r="AN1351" s="9" t="s">
        <v>163</v>
      </c>
      <c r="AO1351" s="9" t="s">
        <v>165</v>
      </c>
      <c r="AP1351" s="9" t="s">
        <v>163</v>
      </c>
      <c r="AQ1351" s="9" t="s">
        <v>163</v>
      </c>
      <c r="AR1351" s="9" t="s">
        <v>163</v>
      </c>
    </row>
    <row r="1352" spans="1:44" x14ac:dyDescent="0.2">
      <c r="A1352" s="9">
        <v>422533</v>
      </c>
      <c r="B1352" s="9" t="s">
        <v>2276</v>
      </c>
      <c r="W1352" s="9" t="s">
        <v>167</v>
      </c>
      <c r="AK1352" s="9" t="s">
        <v>167</v>
      </c>
      <c r="AN1352" s="9" t="s">
        <v>163</v>
      </c>
      <c r="AO1352" s="9" t="s">
        <v>163</v>
      </c>
      <c r="AP1352" s="9" t="s">
        <v>163</v>
      </c>
      <c r="AR1352" s="9" t="s">
        <v>163</v>
      </c>
    </row>
    <row r="1353" spans="1:44" x14ac:dyDescent="0.2">
      <c r="A1353" s="9">
        <v>422544</v>
      </c>
      <c r="B1353" s="9" t="s">
        <v>2276</v>
      </c>
      <c r="Q1353" s="9" t="s">
        <v>165</v>
      </c>
      <c r="AI1353" s="9" t="s">
        <v>165</v>
      </c>
      <c r="AJ1353" s="9" t="s">
        <v>165</v>
      </c>
      <c r="AK1353" s="9" t="s">
        <v>167</v>
      </c>
      <c r="AL1353" s="9" t="s">
        <v>167</v>
      </c>
      <c r="AM1353" s="9" t="s">
        <v>165</v>
      </c>
      <c r="AN1353" s="9" t="s">
        <v>165</v>
      </c>
      <c r="AO1353" s="9" t="s">
        <v>163</v>
      </c>
      <c r="AP1353" s="9" t="s">
        <v>165</v>
      </c>
      <c r="AQ1353" s="9" t="s">
        <v>165</v>
      </c>
      <c r="AR1353" s="9" t="s">
        <v>163</v>
      </c>
    </row>
    <row r="1354" spans="1:44" x14ac:dyDescent="0.2">
      <c r="A1354" s="9">
        <v>422553</v>
      </c>
      <c r="B1354" s="9" t="s">
        <v>2276</v>
      </c>
      <c r="AQ1354" s="9" t="s">
        <v>165</v>
      </c>
    </row>
    <row r="1355" spans="1:44" x14ac:dyDescent="0.2">
      <c r="A1355" s="9">
        <v>422563</v>
      </c>
      <c r="B1355" s="9" t="s">
        <v>2276</v>
      </c>
      <c r="AB1355" s="9" t="s">
        <v>167</v>
      </c>
      <c r="AJ1355" s="9" t="s">
        <v>165</v>
      </c>
      <c r="AK1355" s="9" t="s">
        <v>165</v>
      </c>
      <c r="AL1355" s="9" t="s">
        <v>165</v>
      </c>
      <c r="AM1355" s="9" t="s">
        <v>165</v>
      </c>
      <c r="AN1355" s="9" t="s">
        <v>163</v>
      </c>
      <c r="AO1355" s="9" t="s">
        <v>163</v>
      </c>
      <c r="AP1355" s="9" t="s">
        <v>163</v>
      </c>
      <c r="AQ1355" s="9" t="s">
        <v>163</v>
      </c>
      <c r="AR1355" s="9" t="s">
        <v>163</v>
      </c>
    </row>
    <row r="1356" spans="1:44" x14ac:dyDescent="0.2">
      <c r="A1356" s="9">
        <v>422574</v>
      </c>
      <c r="B1356" s="9" t="s">
        <v>2276</v>
      </c>
      <c r="AA1356" s="9" t="s">
        <v>167</v>
      </c>
      <c r="AJ1356" s="9" t="s">
        <v>167</v>
      </c>
      <c r="AK1356" s="9" t="s">
        <v>167</v>
      </c>
      <c r="AM1356" s="9" t="s">
        <v>167</v>
      </c>
      <c r="AP1356" s="9" t="s">
        <v>165</v>
      </c>
      <c r="AQ1356" s="9" t="s">
        <v>165</v>
      </c>
      <c r="AR1356" s="9" t="s">
        <v>165</v>
      </c>
    </row>
    <row r="1357" spans="1:44" x14ac:dyDescent="0.2">
      <c r="A1357" s="9">
        <v>422575</v>
      </c>
      <c r="B1357" s="9" t="s">
        <v>2276</v>
      </c>
      <c r="AJ1357" s="9" t="s">
        <v>165</v>
      </c>
      <c r="AK1357" s="9" t="s">
        <v>165</v>
      </c>
      <c r="AN1357" s="9" t="s">
        <v>163</v>
      </c>
      <c r="AO1357" s="9" t="s">
        <v>163</v>
      </c>
      <c r="AP1357" s="9" t="s">
        <v>163</v>
      </c>
      <c r="AQ1357" s="9" t="s">
        <v>163</v>
      </c>
      <c r="AR1357" s="9" t="s">
        <v>163</v>
      </c>
    </row>
    <row r="1358" spans="1:44" x14ac:dyDescent="0.2">
      <c r="A1358" s="9">
        <v>422591</v>
      </c>
      <c r="B1358" s="9" t="s">
        <v>2276</v>
      </c>
      <c r="N1358" s="9" t="s">
        <v>167</v>
      </c>
      <c r="AJ1358" s="9" t="s">
        <v>165</v>
      </c>
      <c r="AK1358" s="9" t="s">
        <v>163</v>
      </c>
      <c r="AL1358" s="9" t="s">
        <v>163</v>
      </c>
      <c r="AN1358" s="9" t="s">
        <v>163</v>
      </c>
      <c r="AO1358" s="9" t="s">
        <v>163</v>
      </c>
      <c r="AP1358" s="9" t="s">
        <v>163</v>
      </c>
      <c r="AQ1358" s="9" t="s">
        <v>163</v>
      </c>
      <c r="AR1358" s="9" t="s">
        <v>163</v>
      </c>
    </row>
    <row r="1359" spans="1:44" x14ac:dyDescent="0.2">
      <c r="A1359" s="9">
        <v>422592</v>
      </c>
      <c r="B1359" s="9" t="s">
        <v>2276</v>
      </c>
      <c r="L1359" s="9" t="s">
        <v>167</v>
      </c>
      <c r="AJ1359" s="9" t="s">
        <v>167</v>
      </c>
      <c r="AK1359" s="9" t="s">
        <v>165</v>
      </c>
      <c r="AL1359" s="9" t="s">
        <v>165</v>
      </c>
      <c r="AP1359" s="9" t="s">
        <v>163</v>
      </c>
      <c r="AQ1359" s="9" t="s">
        <v>165</v>
      </c>
      <c r="AR1359" s="9" t="s">
        <v>165</v>
      </c>
    </row>
    <row r="1360" spans="1:44" x14ac:dyDescent="0.2">
      <c r="A1360" s="9">
        <v>422595</v>
      </c>
      <c r="B1360" s="9" t="s">
        <v>2276</v>
      </c>
      <c r="E1360" s="9" t="s">
        <v>167</v>
      </c>
      <c r="AJ1360" s="9" t="s">
        <v>167</v>
      </c>
      <c r="AP1360" s="9" t="s">
        <v>165</v>
      </c>
      <c r="AQ1360" s="9" t="s">
        <v>165</v>
      </c>
    </row>
    <row r="1361" spans="1:44" x14ac:dyDescent="0.2">
      <c r="A1361" s="9">
        <v>422597</v>
      </c>
      <c r="B1361" s="9" t="s">
        <v>2276</v>
      </c>
      <c r="AJ1361" s="9" t="s">
        <v>167</v>
      </c>
      <c r="AK1361" s="9" t="s">
        <v>167</v>
      </c>
      <c r="AR1361" s="9" t="s">
        <v>165</v>
      </c>
    </row>
    <row r="1362" spans="1:44" x14ac:dyDescent="0.2">
      <c r="A1362" s="9">
        <v>422600</v>
      </c>
      <c r="B1362" s="9" t="s">
        <v>2276</v>
      </c>
      <c r="AH1362" s="9" t="s">
        <v>167</v>
      </c>
      <c r="AK1362" s="9" t="s">
        <v>165</v>
      </c>
      <c r="AM1362" s="9" t="s">
        <v>165</v>
      </c>
      <c r="AN1362" s="9" t="s">
        <v>163</v>
      </c>
      <c r="AO1362" s="9" t="s">
        <v>163</v>
      </c>
      <c r="AP1362" s="9" t="s">
        <v>163</v>
      </c>
      <c r="AQ1362" s="9" t="s">
        <v>163</v>
      </c>
      <c r="AR1362" s="9" t="s">
        <v>163</v>
      </c>
    </row>
    <row r="1363" spans="1:44" x14ac:dyDescent="0.2">
      <c r="A1363" s="9">
        <v>422601</v>
      </c>
      <c r="B1363" s="9" t="s">
        <v>2276</v>
      </c>
      <c r="P1363" s="9" t="s">
        <v>165</v>
      </c>
      <c r="AG1363" s="9" t="s">
        <v>165</v>
      </c>
      <c r="AJ1363" s="9" t="s">
        <v>165</v>
      </c>
      <c r="AP1363" s="9" t="s">
        <v>165</v>
      </c>
      <c r="AQ1363" s="9" t="s">
        <v>165</v>
      </c>
      <c r="AR1363" s="9" t="s">
        <v>165</v>
      </c>
    </row>
    <row r="1364" spans="1:44" x14ac:dyDescent="0.2">
      <c r="A1364" s="9">
        <v>422607</v>
      </c>
      <c r="B1364" s="9" t="s">
        <v>2276</v>
      </c>
      <c r="W1364" s="9" t="s">
        <v>167</v>
      </c>
      <c r="AF1364" s="9" t="s">
        <v>165</v>
      </c>
      <c r="AJ1364" s="9" t="s">
        <v>165</v>
      </c>
      <c r="AK1364" s="9" t="s">
        <v>165</v>
      </c>
      <c r="AL1364" s="9" t="s">
        <v>165</v>
      </c>
      <c r="AM1364" s="9" t="s">
        <v>165</v>
      </c>
      <c r="AN1364" s="9" t="s">
        <v>163</v>
      </c>
      <c r="AO1364" s="9" t="s">
        <v>163</v>
      </c>
      <c r="AP1364" s="9" t="s">
        <v>163</v>
      </c>
      <c r="AQ1364" s="9" t="s">
        <v>163</v>
      </c>
      <c r="AR1364" s="9" t="s">
        <v>163</v>
      </c>
    </row>
    <row r="1365" spans="1:44" x14ac:dyDescent="0.2">
      <c r="A1365" s="9">
        <v>422608</v>
      </c>
      <c r="B1365" s="9" t="s">
        <v>2276</v>
      </c>
      <c r="L1365" s="9" t="s">
        <v>167</v>
      </c>
      <c r="AE1365" s="9" t="s">
        <v>165</v>
      </c>
      <c r="AF1365" s="9" t="s">
        <v>167</v>
      </c>
      <c r="AJ1365" s="9" t="s">
        <v>165</v>
      </c>
      <c r="AK1365" s="9" t="s">
        <v>163</v>
      </c>
      <c r="AL1365" s="9" t="s">
        <v>165</v>
      </c>
      <c r="AM1365" s="9" t="s">
        <v>163</v>
      </c>
      <c r="AN1365" s="9" t="s">
        <v>163</v>
      </c>
      <c r="AO1365" s="9" t="s">
        <v>163</v>
      </c>
      <c r="AP1365" s="9" t="s">
        <v>163</v>
      </c>
      <c r="AQ1365" s="9" t="s">
        <v>163</v>
      </c>
      <c r="AR1365" s="9" t="s">
        <v>163</v>
      </c>
    </row>
    <row r="1366" spans="1:44" x14ac:dyDescent="0.2">
      <c r="A1366" s="9">
        <v>422610</v>
      </c>
      <c r="B1366" s="9" t="s">
        <v>2276</v>
      </c>
      <c r="AJ1366" s="9" t="s">
        <v>165</v>
      </c>
      <c r="AN1366" s="9" t="s">
        <v>163</v>
      </c>
      <c r="AO1366" s="9" t="s">
        <v>163</v>
      </c>
      <c r="AP1366" s="9" t="s">
        <v>163</v>
      </c>
      <c r="AQ1366" s="9" t="s">
        <v>163</v>
      </c>
      <c r="AR1366" s="9" t="s">
        <v>163</v>
      </c>
    </row>
    <row r="1367" spans="1:44" x14ac:dyDescent="0.2">
      <c r="A1367" s="9">
        <v>422618</v>
      </c>
      <c r="B1367" s="9" t="s">
        <v>2276</v>
      </c>
      <c r="AF1367" s="9" t="s">
        <v>167</v>
      </c>
      <c r="AP1367" s="9" t="s">
        <v>165</v>
      </c>
      <c r="AQ1367" s="9" t="s">
        <v>165</v>
      </c>
    </row>
    <row r="1368" spans="1:44" x14ac:dyDescent="0.2">
      <c r="A1368" s="9">
        <v>422628</v>
      </c>
      <c r="B1368" s="9" t="s">
        <v>2276</v>
      </c>
      <c r="AA1368" s="9" t="s">
        <v>167</v>
      </c>
      <c r="AF1368" s="9" t="s">
        <v>165</v>
      </c>
      <c r="AJ1368" s="9" t="s">
        <v>165</v>
      </c>
      <c r="AK1368" s="9" t="s">
        <v>165</v>
      </c>
      <c r="AL1368" s="9" t="s">
        <v>167</v>
      </c>
      <c r="AM1368" s="9" t="s">
        <v>165</v>
      </c>
      <c r="AN1368" s="9" t="s">
        <v>165</v>
      </c>
      <c r="AO1368" s="9" t="s">
        <v>163</v>
      </c>
      <c r="AP1368" s="9" t="s">
        <v>163</v>
      </c>
      <c r="AQ1368" s="9" t="s">
        <v>163</v>
      </c>
      <c r="AR1368" s="9" t="s">
        <v>163</v>
      </c>
    </row>
    <row r="1369" spans="1:44" x14ac:dyDescent="0.2">
      <c r="A1369" s="9">
        <v>422631</v>
      </c>
      <c r="B1369" s="9" t="s">
        <v>2276</v>
      </c>
      <c r="AL1369" s="9" t="s">
        <v>167</v>
      </c>
      <c r="AR1369" s="9" t="s">
        <v>165</v>
      </c>
    </row>
    <row r="1370" spans="1:44" x14ac:dyDescent="0.2">
      <c r="A1370" s="9">
        <v>422637</v>
      </c>
      <c r="B1370" s="9" t="s">
        <v>2276</v>
      </c>
      <c r="S1370" s="9" t="s">
        <v>167</v>
      </c>
      <c r="AE1370" s="9" t="s">
        <v>163</v>
      </c>
      <c r="AF1370" s="9" t="s">
        <v>165</v>
      </c>
      <c r="AG1370" s="9" t="s">
        <v>167</v>
      </c>
      <c r="AJ1370" s="9" t="s">
        <v>165</v>
      </c>
      <c r="AK1370" s="9" t="s">
        <v>163</v>
      </c>
      <c r="AL1370" s="9" t="s">
        <v>163</v>
      </c>
      <c r="AM1370" s="9" t="s">
        <v>165</v>
      </c>
      <c r="AN1370" s="9" t="s">
        <v>163</v>
      </c>
      <c r="AO1370" s="9" t="s">
        <v>163</v>
      </c>
      <c r="AP1370" s="9" t="s">
        <v>163</v>
      </c>
      <c r="AQ1370" s="9" t="s">
        <v>163</v>
      </c>
      <c r="AR1370" s="9" t="s">
        <v>163</v>
      </c>
    </row>
    <row r="1371" spans="1:44" x14ac:dyDescent="0.2">
      <c r="A1371" s="9">
        <v>422641</v>
      </c>
      <c r="B1371" s="9" t="s">
        <v>2276</v>
      </c>
      <c r="AA1371" s="9" t="s">
        <v>167</v>
      </c>
      <c r="AE1371" s="9" t="s">
        <v>167</v>
      </c>
      <c r="AJ1371" s="9" t="s">
        <v>163</v>
      </c>
      <c r="AL1371" s="9" t="s">
        <v>165</v>
      </c>
      <c r="AM1371" s="9" t="s">
        <v>163</v>
      </c>
      <c r="AN1371" s="9" t="s">
        <v>163</v>
      </c>
      <c r="AO1371" s="9" t="s">
        <v>163</v>
      </c>
      <c r="AQ1371" s="9" t="s">
        <v>165</v>
      </c>
      <c r="AR1371" s="9" t="s">
        <v>163</v>
      </c>
    </row>
    <row r="1372" spans="1:44" x14ac:dyDescent="0.2">
      <c r="A1372" s="9">
        <v>422647</v>
      </c>
      <c r="B1372" s="9" t="s">
        <v>2276</v>
      </c>
      <c r="Y1372" s="9" t="s">
        <v>167</v>
      </c>
      <c r="AD1372" s="9" t="s">
        <v>163</v>
      </c>
      <c r="AG1372" s="9" t="s">
        <v>167</v>
      </c>
      <c r="AJ1372" s="9" t="s">
        <v>165</v>
      </c>
      <c r="AK1372" s="9" t="s">
        <v>163</v>
      </c>
      <c r="AL1372" s="9" t="s">
        <v>165</v>
      </c>
      <c r="AM1372" s="9" t="s">
        <v>163</v>
      </c>
      <c r="AN1372" s="9" t="s">
        <v>163</v>
      </c>
      <c r="AO1372" s="9" t="s">
        <v>163</v>
      </c>
      <c r="AP1372" s="9" t="s">
        <v>163</v>
      </c>
      <c r="AQ1372" s="9" t="s">
        <v>163</v>
      </c>
      <c r="AR1372" s="9" t="s">
        <v>163</v>
      </c>
    </row>
    <row r="1373" spans="1:44" x14ac:dyDescent="0.2">
      <c r="A1373" s="9">
        <v>422649</v>
      </c>
      <c r="B1373" s="9" t="s">
        <v>2276</v>
      </c>
      <c r="AD1373" s="9" t="s">
        <v>167</v>
      </c>
      <c r="AH1373" s="9" t="s">
        <v>167</v>
      </c>
      <c r="AJ1373" s="9" t="s">
        <v>165</v>
      </c>
      <c r="AL1373" s="9" t="s">
        <v>165</v>
      </c>
      <c r="AM1373" s="9" t="s">
        <v>163</v>
      </c>
      <c r="AN1373" s="9" t="s">
        <v>163</v>
      </c>
      <c r="AO1373" s="9" t="s">
        <v>163</v>
      </c>
      <c r="AP1373" s="9" t="s">
        <v>163</v>
      </c>
      <c r="AQ1373" s="9" t="s">
        <v>163</v>
      </c>
      <c r="AR1373" s="9" t="s">
        <v>163</v>
      </c>
    </row>
    <row r="1374" spans="1:44" x14ac:dyDescent="0.2">
      <c r="A1374" s="9">
        <v>422650</v>
      </c>
      <c r="B1374" s="9" t="s">
        <v>2276</v>
      </c>
      <c r="AJ1374" s="9" t="s">
        <v>165</v>
      </c>
      <c r="AN1374" s="9" t="s">
        <v>163</v>
      </c>
      <c r="AO1374" s="9" t="s">
        <v>163</v>
      </c>
    </row>
    <row r="1375" spans="1:44" x14ac:dyDescent="0.2">
      <c r="A1375" s="9">
        <v>422651</v>
      </c>
      <c r="B1375" s="9" t="s">
        <v>2276</v>
      </c>
      <c r="AK1375" s="9" t="s">
        <v>165</v>
      </c>
      <c r="AP1375" s="9" t="s">
        <v>165</v>
      </c>
      <c r="AQ1375" s="9" t="s">
        <v>165</v>
      </c>
    </row>
    <row r="1376" spans="1:44" x14ac:dyDescent="0.2">
      <c r="A1376" s="9">
        <v>422655</v>
      </c>
      <c r="B1376" s="9" t="s">
        <v>2276</v>
      </c>
      <c r="AM1376" s="9" t="s">
        <v>165</v>
      </c>
      <c r="AP1376" s="9" t="s">
        <v>165</v>
      </c>
    </row>
    <row r="1377" spans="1:44" x14ac:dyDescent="0.2">
      <c r="A1377" s="9">
        <v>422660</v>
      </c>
      <c r="B1377" s="9" t="s">
        <v>2276</v>
      </c>
      <c r="R1377" s="9" t="s">
        <v>165</v>
      </c>
      <c r="V1377" s="9" t="s">
        <v>163</v>
      </c>
      <c r="AE1377" s="9" t="s">
        <v>163</v>
      </c>
      <c r="AG1377" s="9" t="s">
        <v>165</v>
      </c>
      <c r="AI1377" s="9" t="s">
        <v>165</v>
      </c>
      <c r="AJ1377" s="9" t="s">
        <v>165</v>
      </c>
      <c r="AK1377" s="9" t="s">
        <v>163</v>
      </c>
      <c r="AL1377" s="9" t="s">
        <v>165</v>
      </c>
      <c r="AM1377" s="9" t="s">
        <v>165</v>
      </c>
      <c r="AN1377" s="9" t="s">
        <v>163</v>
      </c>
      <c r="AO1377" s="9" t="s">
        <v>163</v>
      </c>
      <c r="AP1377" s="9" t="s">
        <v>163</v>
      </c>
      <c r="AQ1377" s="9" t="s">
        <v>163</v>
      </c>
      <c r="AR1377" s="9" t="s">
        <v>163</v>
      </c>
    </row>
    <row r="1378" spans="1:44" x14ac:dyDescent="0.2">
      <c r="A1378" s="9">
        <v>422672</v>
      </c>
      <c r="B1378" s="9" t="s">
        <v>2276</v>
      </c>
      <c r="S1378" s="9" t="s">
        <v>167</v>
      </c>
      <c r="AI1378" s="9" t="s">
        <v>165</v>
      </c>
      <c r="AJ1378" s="9" t="s">
        <v>165</v>
      </c>
      <c r="AK1378" s="9" t="s">
        <v>165</v>
      </c>
      <c r="AM1378" s="9" t="s">
        <v>165</v>
      </c>
      <c r="AN1378" s="9" t="s">
        <v>163</v>
      </c>
      <c r="AO1378" s="9" t="s">
        <v>163</v>
      </c>
      <c r="AP1378" s="9" t="s">
        <v>163</v>
      </c>
      <c r="AQ1378" s="9" t="s">
        <v>163</v>
      </c>
      <c r="AR1378" s="9" t="s">
        <v>163</v>
      </c>
    </row>
    <row r="1379" spans="1:44" x14ac:dyDescent="0.2">
      <c r="A1379" s="9">
        <v>422673</v>
      </c>
      <c r="B1379" s="9" t="s">
        <v>2276</v>
      </c>
      <c r="S1379" s="9" t="s">
        <v>167</v>
      </c>
      <c r="AB1379" s="9" t="s">
        <v>167</v>
      </c>
      <c r="AF1379" s="9" t="s">
        <v>167</v>
      </c>
      <c r="AI1379" s="9" t="s">
        <v>163</v>
      </c>
      <c r="AJ1379" s="9" t="s">
        <v>163</v>
      </c>
      <c r="AK1379" s="9" t="s">
        <v>165</v>
      </c>
      <c r="AL1379" s="9" t="s">
        <v>165</v>
      </c>
      <c r="AM1379" s="9" t="s">
        <v>165</v>
      </c>
      <c r="AN1379" s="9" t="s">
        <v>163</v>
      </c>
      <c r="AO1379" s="9" t="s">
        <v>163</v>
      </c>
      <c r="AP1379" s="9" t="s">
        <v>163</v>
      </c>
      <c r="AQ1379" s="9" t="s">
        <v>163</v>
      </c>
      <c r="AR1379" s="9" t="s">
        <v>163</v>
      </c>
    </row>
    <row r="1380" spans="1:44" x14ac:dyDescent="0.2">
      <c r="A1380" s="9">
        <v>422676</v>
      </c>
      <c r="B1380" s="9" t="s">
        <v>2276</v>
      </c>
      <c r="AD1380" s="9" t="s">
        <v>165</v>
      </c>
      <c r="AK1380" s="9" t="s">
        <v>165</v>
      </c>
      <c r="AN1380" s="9" t="s">
        <v>163</v>
      </c>
      <c r="AO1380" s="9" t="s">
        <v>163</v>
      </c>
      <c r="AP1380" s="9" t="s">
        <v>163</v>
      </c>
      <c r="AQ1380" s="9" t="s">
        <v>163</v>
      </c>
      <c r="AR1380" s="9" t="s">
        <v>163</v>
      </c>
    </row>
    <row r="1381" spans="1:44" x14ac:dyDescent="0.2">
      <c r="A1381" s="9">
        <v>422693</v>
      </c>
      <c r="B1381" s="9" t="s">
        <v>2276</v>
      </c>
      <c r="H1381" s="9" t="s">
        <v>167</v>
      </c>
      <c r="S1381" s="9" t="s">
        <v>167</v>
      </c>
      <c r="AI1381" s="9" t="s">
        <v>167</v>
      </c>
      <c r="AJ1381" s="9" t="s">
        <v>165</v>
      </c>
      <c r="AK1381" s="9" t="s">
        <v>167</v>
      </c>
      <c r="AN1381" s="9" t="s">
        <v>163</v>
      </c>
      <c r="AO1381" s="9" t="s">
        <v>163</v>
      </c>
      <c r="AP1381" s="9" t="s">
        <v>163</v>
      </c>
      <c r="AQ1381" s="9" t="s">
        <v>163</v>
      </c>
      <c r="AR1381" s="9" t="s">
        <v>163</v>
      </c>
    </row>
    <row r="1382" spans="1:44" x14ac:dyDescent="0.2">
      <c r="A1382" s="9">
        <v>422711</v>
      </c>
      <c r="B1382" s="9" t="s">
        <v>2276</v>
      </c>
      <c r="AD1382" s="9" t="s">
        <v>167</v>
      </c>
      <c r="AN1382" s="9" t="s">
        <v>163</v>
      </c>
      <c r="AO1382" s="9" t="s">
        <v>163</v>
      </c>
      <c r="AP1382" s="9" t="s">
        <v>163</v>
      </c>
      <c r="AQ1382" s="9" t="s">
        <v>163</v>
      </c>
      <c r="AR1382" s="9" t="s">
        <v>163</v>
      </c>
    </row>
    <row r="1383" spans="1:44" x14ac:dyDescent="0.2">
      <c r="A1383" s="9">
        <v>422727</v>
      </c>
      <c r="B1383" s="9" t="s">
        <v>2276</v>
      </c>
      <c r="AJ1383" s="9" t="s">
        <v>167</v>
      </c>
      <c r="AK1383" s="9" t="s">
        <v>163</v>
      </c>
      <c r="AN1383" s="9" t="s">
        <v>165</v>
      </c>
      <c r="AP1383" s="9" t="s">
        <v>163</v>
      </c>
      <c r="AQ1383" s="9" t="s">
        <v>163</v>
      </c>
    </row>
    <row r="1384" spans="1:44" x14ac:dyDescent="0.2">
      <c r="A1384" s="9">
        <v>422731</v>
      </c>
      <c r="B1384" s="9" t="s">
        <v>2276</v>
      </c>
      <c r="AA1384" s="9" t="s">
        <v>167</v>
      </c>
      <c r="AF1384" s="9" t="s">
        <v>167</v>
      </c>
      <c r="AI1384" s="9" t="s">
        <v>165</v>
      </c>
      <c r="AJ1384" s="9" t="s">
        <v>165</v>
      </c>
      <c r="AK1384" s="9" t="s">
        <v>165</v>
      </c>
      <c r="AL1384" s="9" t="s">
        <v>165</v>
      </c>
      <c r="AM1384" s="9" t="s">
        <v>165</v>
      </c>
      <c r="AN1384" s="9" t="s">
        <v>163</v>
      </c>
      <c r="AP1384" s="9" t="s">
        <v>163</v>
      </c>
      <c r="AQ1384" s="9" t="s">
        <v>163</v>
      </c>
    </row>
    <row r="1385" spans="1:44" x14ac:dyDescent="0.2">
      <c r="A1385" s="9">
        <v>422733</v>
      </c>
      <c r="B1385" s="9" t="s">
        <v>2276</v>
      </c>
      <c r="H1385" s="9" t="s">
        <v>167</v>
      </c>
      <c r="O1385" s="9" t="s">
        <v>167</v>
      </c>
      <c r="S1385" s="9" t="s">
        <v>167</v>
      </c>
    </row>
    <row r="1386" spans="1:44" x14ac:dyDescent="0.2">
      <c r="A1386" s="9">
        <v>422734</v>
      </c>
      <c r="B1386" s="9" t="s">
        <v>2276</v>
      </c>
      <c r="H1386" s="9" t="s">
        <v>167</v>
      </c>
      <c r="R1386" s="9" t="s">
        <v>163</v>
      </c>
      <c r="AJ1386" s="9" t="s">
        <v>165</v>
      </c>
      <c r="AP1386" s="9" t="s">
        <v>163</v>
      </c>
      <c r="AQ1386" s="9" t="s">
        <v>163</v>
      </c>
      <c r="AR1386" s="9" t="s">
        <v>163</v>
      </c>
    </row>
    <row r="1387" spans="1:44" x14ac:dyDescent="0.2">
      <c r="A1387" s="9">
        <v>422748</v>
      </c>
      <c r="B1387" s="9" t="s">
        <v>2276</v>
      </c>
      <c r="N1387" s="9" t="s">
        <v>167</v>
      </c>
      <c r="V1387" s="9" t="s">
        <v>165</v>
      </c>
      <c r="AA1387" s="9" t="s">
        <v>167</v>
      </c>
      <c r="AK1387" s="9" t="s">
        <v>165</v>
      </c>
      <c r="AN1387" s="9" t="s">
        <v>163</v>
      </c>
      <c r="AO1387" s="9" t="s">
        <v>163</v>
      </c>
      <c r="AP1387" s="9" t="s">
        <v>163</v>
      </c>
      <c r="AQ1387" s="9" t="s">
        <v>163</v>
      </c>
      <c r="AR1387" s="9" t="s">
        <v>163</v>
      </c>
    </row>
    <row r="1388" spans="1:44" x14ac:dyDescent="0.2">
      <c r="A1388" s="9">
        <v>422785</v>
      </c>
      <c r="B1388" s="9" t="s">
        <v>2276</v>
      </c>
      <c r="AA1388" s="9" t="s">
        <v>167</v>
      </c>
      <c r="AB1388" s="9" t="s">
        <v>167</v>
      </c>
      <c r="AK1388" s="9" t="s">
        <v>165</v>
      </c>
      <c r="AL1388" s="9" t="s">
        <v>165</v>
      </c>
      <c r="AM1388" s="9" t="s">
        <v>165</v>
      </c>
      <c r="AN1388" s="9" t="s">
        <v>163</v>
      </c>
      <c r="AO1388" s="9" t="s">
        <v>163</v>
      </c>
      <c r="AP1388" s="9" t="s">
        <v>163</v>
      </c>
      <c r="AQ1388" s="9" t="s">
        <v>163</v>
      </c>
      <c r="AR1388" s="9" t="s">
        <v>163</v>
      </c>
    </row>
    <row r="1389" spans="1:44" x14ac:dyDescent="0.2">
      <c r="A1389" s="9">
        <v>422820</v>
      </c>
      <c r="B1389" s="9" t="s">
        <v>2276</v>
      </c>
      <c r="AJ1389" s="9" t="s">
        <v>167</v>
      </c>
      <c r="AK1389" s="9" t="s">
        <v>163</v>
      </c>
      <c r="AL1389" s="9" t="s">
        <v>163</v>
      </c>
      <c r="AR1389" s="9" t="s">
        <v>163</v>
      </c>
    </row>
    <row r="1390" spans="1:44" x14ac:dyDescent="0.2">
      <c r="A1390" s="9">
        <v>422831</v>
      </c>
      <c r="B1390" s="9" t="s">
        <v>2276</v>
      </c>
      <c r="AP1390" s="9" t="s">
        <v>167</v>
      </c>
      <c r="AR1390" s="9" t="s">
        <v>167</v>
      </c>
    </row>
    <row r="1391" spans="1:44" x14ac:dyDescent="0.2">
      <c r="A1391" s="9">
        <v>422846</v>
      </c>
      <c r="B1391" s="9" t="s">
        <v>2276</v>
      </c>
      <c r="AA1391" s="9" t="s">
        <v>167</v>
      </c>
      <c r="AB1391" s="9" t="s">
        <v>167</v>
      </c>
      <c r="AE1391" s="9" t="s">
        <v>167</v>
      </c>
      <c r="AF1391" s="9" t="s">
        <v>167</v>
      </c>
      <c r="AJ1391" s="9" t="s">
        <v>167</v>
      </c>
      <c r="AK1391" s="9" t="s">
        <v>163</v>
      </c>
      <c r="AM1391" s="9" t="s">
        <v>163</v>
      </c>
      <c r="AN1391" s="9" t="s">
        <v>165</v>
      </c>
      <c r="AO1391" s="9" t="s">
        <v>163</v>
      </c>
      <c r="AP1391" s="9" t="s">
        <v>163</v>
      </c>
      <c r="AQ1391" s="9" t="s">
        <v>165</v>
      </c>
      <c r="AR1391" s="9" t="s">
        <v>163</v>
      </c>
    </row>
    <row r="1392" spans="1:44" x14ac:dyDescent="0.2">
      <c r="A1392" s="9">
        <v>422850</v>
      </c>
      <c r="B1392" s="9" t="s">
        <v>2276</v>
      </c>
      <c r="AL1392" s="9" t="s">
        <v>167</v>
      </c>
      <c r="AQ1392" s="9" t="s">
        <v>167</v>
      </c>
    </row>
    <row r="1393" spans="1:44" x14ac:dyDescent="0.2">
      <c r="A1393" s="9">
        <v>422852</v>
      </c>
      <c r="B1393" s="9" t="s">
        <v>2276</v>
      </c>
      <c r="N1393" s="9" t="s">
        <v>165</v>
      </c>
      <c r="AN1393" s="9" t="s">
        <v>163</v>
      </c>
      <c r="AO1393" s="9" t="s">
        <v>163</v>
      </c>
      <c r="AP1393" s="9" t="s">
        <v>163</v>
      </c>
      <c r="AQ1393" s="9" t="s">
        <v>163</v>
      </c>
      <c r="AR1393" s="9" t="s">
        <v>163</v>
      </c>
    </row>
    <row r="1394" spans="1:44" x14ac:dyDescent="0.2">
      <c r="A1394" s="9">
        <v>422876</v>
      </c>
      <c r="B1394" s="9" t="s">
        <v>2276</v>
      </c>
      <c r="AN1394" s="9" t="s">
        <v>165</v>
      </c>
    </row>
    <row r="1395" spans="1:44" x14ac:dyDescent="0.2">
      <c r="A1395" s="9">
        <v>422877</v>
      </c>
      <c r="B1395" s="9" t="s">
        <v>2276</v>
      </c>
      <c r="AD1395" s="9" t="s">
        <v>167</v>
      </c>
      <c r="AE1395" s="9" t="s">
        <v>165</v>
      </c>
      <c r="AN1395" s="9" t="s">
        <v>163</v>
      </c>
      <c r="AP1395" s="9" t="s">
        <v>163</v>
      </c>
      <c r="AQ1395" s="9" t="s">
        <v>165</v>
      </c>
      <c r="AR1395" s="9" t="s">
        <v>165</v>
      </c>
    </row>
    <row r="1396" spans="1:44" x14ac:dyDescent="0.2">
      <c r="A1396" s="9">
        <v>422879</v>
      </c>
      <c r="B1396" s="9" t="s">
        <v>2276</v>
      </c>
      <c r="AJ1396" s="9" t="s">
        <v>165</v>
      </c>
      <c r="AK1396" s="9" t="s">
        <v>165</v>
      </c>
      <c r="AN1396" s="9" t="s">
        <v>163</v>
      </c>
      <c r="AO1396" s="9" t="s">
        <v>163</v>
      </c>
      <c r="AP1396" s="9" t="s">
        <v>163</v>
      </c>
      <c r="AQ1396" s="9" t="s">
        <v>163</v>
      </c>
      <c r="AR1396" s="9" t="s">
        <v>163</v>
      </c>
    </row>
    <row r="1397" spans="1:44" x14ac:dyDescent="0.2">
      <c r="A1397" s="9">
        <v>422901</v>
      </c>
      <c r="B1397" s="9" t="s">
        <v>2276</v>
      </c>
      <c r="AH1397" s="9" t="s">
        <v>167</v>
      </c>
      <c r="AQ1397" s="9" t="s">
        <v>167</v>
      </c>
    </row>
    <row r="1398" spans="1:44" x14ac:dyDescent="0.2">
      <c r="A1398" s="9">
        <v>422916</v>
      </c>
      <c r="B1398" s="9" t="s">
        <v>2276</v>
      </c>
      <c r="M1398" s="9" t="s">
        <v>165</v>
      </c>
      <c r="AM1398" s="9" t="s">
        <v>165</v>
      </c>
      <c r="AP1398" s="9" t="s">
        <v>165</v>
      </c>
      <c r="AQ1398" s="9" t="s">
        <v>167</v>
      </c>
    </row>
    <row r="1399" spans="1:44" x14ac:dyDescent="0.2">
      <c r="A1399" s="9">
        <v>422917</v>
      </c>
      <c r="B1399" s="9" t="s">
        <v>2276</v>
      </c>
      <c r="AE1399" s="9" t="s">
        <v>167</v>
      </c>
      <c r="AF1399" s="9" t="s">
        <v>165</v>
      </c>
      <c r="AK1399" s="9" t="s">
        <v>165</v>
      </c>
      <c r="AL1399" s="9" t="s">
        <v>165</v>
      </c>
      <c r="AM1399" s="9" t="s">
        <v>165</v>
      </c>
      <c r="AN1399" s="9" t="s">
        <v>163</v>
      </c>
      <c r="AO1399" s="9" t="s">
        <v>163</v>
      </c>
      <c r="AP1399" s="9" t="s">
        <v>163</v>
      </c>
      <c r="AQ1399" s="9" t="s">
        <v>163</v>
      </c>
      <c r="AR1399" s="9" t="s">
        <v>163</v>
      </c>
    </row>
    <row r="1400" spans="1:44" x14ac:dyDescent="0.2">
      <c r="A1400" s="9">
        <v>422919</v>
      </c>
      <c r="B1400" s="9" t="s">
        <v>2276</v>
      </c>
      <c r="P1400" s="9" t="s">
        <v>167</v>
      </c>
      <c r="AM1400" s="9" t="s">
        <v>165</v>
      </c>
      <c r="AP1400" s="9" t="s">
        <v>165</v>
      </c>
    </row>
    <row r="1401" spans="1:44" x14ac:dyDescent="0.2">
      <c r="A1401" s="9">
        <v>422928</v>
      </c>
      <c r="B1401" s="9" t="s">
        <v>2276</v>
      </c>
      <c r="AG1401" s="9" t="s">
        <v>167</v>
      </c>
      <c r="AJ1401" s="9" t="s">
        <v>165</v>
      </c>
      <c r="AL1401" s="9" t="s">
        <v>165</v>
      </c>
      <c r="AM1401" s="9" t="s">
        <v>165</v>
      </c>
      <c r="AN1401" s="9" t="s">
        <v>163</v>
      </c>
      <c r="AO1401" s="9" t="s">
        <v>163</v>
      </c>
      <c r="AP1401" s="9" t="s">
        <v>163</v>
      </c>
      <c r="AQ1401" s="9" t="s">
        <v>163</v>
      </c>
      <c r="AR1401" s="9" t="s">
        <v>163</v>
      </c>
    </row>
    <row r="1402" spans="1:44" x14ac:dyDescent="0.2">
      <c r="A1402" s="9">
        <v>422937</v>
      </c>
      <c r="B1402" s="9" t="s">
        <v>2276</v>
      </c>
      <c r="AD1402" s="9" t="s">
        <v>167</v>
      </c>
      <c r="AJ1402" s="9" t="s">
        <v>165</v>
      </c>
    </row>
    <row r="1403" spans="1:44" x14ac:dyDescent="0.2">
      <c r="A1403" s="9">
        <v>422956</v>
      </c>
      <c r="B1403" s="9" t="s">
        <v>2276</v>
      </c>
      <c r="K1403" s="9" t="s">
        <v>167</v>
      </c>
      <c r="Q1403" s="9" t="s">
        <v>167</v>
      </c>
      <c r="AG1403" s="9" t="s">
        <v>165</v>
      </c>
      <c r="AI1403" s="9" t="s">
        <v>165</v>
      </c>
      <c r="AJ1403" s="9" t="s">
        <v>165</v>
      </c>
      <c r="AK1403" s="9" t="s">
        <v>163</v>
      </c>
      <c r="AN1403" s="9" t="s">
        <v>163</v>
      </c>
      <c r="AO1403" s="9" t="s">
        <v>163</v>
      </c>
      <c r="AP1403" s="9" t="s">
        <v>163</v>
      </c>
      <c r="AQ1403" s="9" t="s">
        <v>163</v>
      </c>
      <c r="AR1403" s="9" t="s">
        <v>163</v>
      </c>
    </row>
    <row r="1404" spans="1:44" x14ac:dyDescent="0.2">
      <c r="A1404" s="9">
        <v>422959</v>
      </c>
      <c r="B1404" s="9" t="s">
        <v>2276</v>
      </c>
      <c r="AJ1404" s="9" t="s">
        <v>165</v>
      </c>
      <c r="AK1404" s="9" t="s">
        <v>165</v>
      </c>
      <c r="AM1404" s="9" t="s">
        <v>165</v>
      </c>
      <c r="AN1404" s="9" t="s">
        <v>163</v>
      </c>
      <c r="AO1404" s="9" t="s">
        <v>163</v>
      </c>
      <c r="AP1404" s="9" t="s">
        <v>163</v>
      </c>
      <c r="AQ1404" s="9" t="s">
        <v>163</v>
      </c>
      <c r="AR1404" s="9" t="s">
        <v>163</v>
      </c>
    </row>
    <row r="1405" spans="1:44" x14ac:dyDescent="0.2">
      <c r="A1405" s="9">
        <v>422960</v>
      </c>
      <c r="B1405" s="9" t="s">
        <v>2276</v>
      </c>
      <c r="AJ1405" s="9" t="s">
        <v>167</v>
      </c>
      <c r="AK1405" s="9" t="s">
        <v>167</v>
      </c>
      <c r="AN1405" s="9" t="s">
        <v>163</v>
      </c>
      <c r="AQ1405" s="9" t="s">
        <v>163</v>
      </c>
      <c r="AR1405" s="9" t="s">
        <v>163</v>
      </c>
    </row>
    <row r="1406" spans="1:44" x14ac:dyDescent="0.2">
      <c r="A1406" s="9">
        <v>422965</v>
      </c>
      <c r="B1406" s="9" t="s">
        <v>2276</v>
      </c>
      <c r="R1406" s="9" t="s">
        <v>165</v>
      </c>
      <c r="AE1406" s="9" t="s">
        <v>165</v>
      </c>
      <c r="AI1406" s="9" t="s">
        <v>167</v>
      </c>
      <c r="AJ1406" s="9" t="s">
        <v>167</v>
      </c>
      <c r="AK1406" s="9" t="s">
        <v>163</v>
      </c>
      <c r="AM1406" s="9" t="s">
        <v>163</v>
      </c>
      <c r="AN1406" s="9" t="s">
        <v>163</v>
      </c>
      <c r="AP1406" s="9" t="s">
        <v>163</v>
      </c>
      <c r="AQ1406" s="9" t="s">
        <v>163</v>
      </c>
      <c r="AR1406" s="9" t="s">
        <v>163</v>
      </c>
    </row>
    <row r="1407" spans="1:44" x14ac:dyDescent="0.2">
      <c r="A1407" s="9">
        <v>422971</v>
      </c>
      <c r="B1407" s="9" t="s">
        <v>2276</v>
      </c>
      <c r="AA1407" s="9" t="s">
        <v>167</v>
      </c>
      <c r="AF1407" s="9" t="s">
        <v>167</v>
      </c>
      <c r="AJ1407" s="9" t="s">
        <v>165</v>
      </c>
      <c r="AK1407" s="9" t="s">
        <v>165</v>
      </c>
      <c r="AM1407" s="9" t="s">
        <v>165</v>
      </c>
      <c r="AN1407" s="9" t="s">
        <v>163</v>
      </c>
      <c r="AO1407" s="9" t="s">
        <v>163</v>
      </c>
      <c r="AP1407" s="9" t="s">
        <v>163</v>
      </c>
      <c r="AQ1407" s="9" t="s">
        <v>163</v>
      </c>
      <c r="AR1407" s="9" t="s">
        <v>163</v>
      </c>
    </row>
    <row r="1408" spans="1:44" x14ac:dyDescent="0.2">
      <c r="A1408" s="9">
        <v>422974</v>
      </c>
      <c r="B1408" s="9" t="s">
        <v>2276</v>
      </c>
      <c r="AJ1408" s="9" t="s">
        <v>167</v>
      </c>
      <c r="AR1408" s="9" t="s">
        <v>165</v>
      </c>
    </row>
    <row r="1409" spans="1:44" x14ac:dyDescent="0.2">
      <c r="A1409" s="9">
        <v>422981</v>
      </c>
      <c r="B1409" s="9" t="s">
        <v>2276</v>
      </c>
      <c r="S1409" s="9" t="s">
        <v>165</v>
      </c>
      <c r="AK1409" s="9" t="s">
        <v>165</v>
      </c>
      <c r="AM1409" s="9" t="s">
        <v>167</v>
      </c>
      <c r="AN1409" s="9" t="s">
        <v>165</v>
      </c>
      <c r="AP1409" s="9" t="s">
        <v>165</v>
      </c>
      <c r="AQ1409" s="9" t="s">
        <v>165</v>
      </c>
    </row>
    <row r="1410" spans="1:44" x14ac:dyDescent="0.2">
      <c r="A1410" s="9">
        <v>422983</v>
      </c>
      <c r="B1410" s="9" t="s">
        <v>2276</v>
      </c>
      <c r="N1410" s="9" t="s">
        <v>167</v>
      </c>
      <c r="AN1410" s="9" t="s">
        <v>163</v>
      </c>
      <c r="AO1410" s="9" t="s">
        <v>163</v>
      </c>
      <c r="AP1410" s="9" t="s">
        <v>163</v>
      </c>
      <c r="AQ1410" s="9" t="s">
        <v>163</v>
      </c>
      <c r="AR1410" s="9" t="s">
        <v>163</v>
      </c>
    </row>
    <row r="1411" spans="1:44" x14ac:dyDescent="0.2">
      <c r="A1411" s="9">
        <v>422985</v>
      </c>
      <c r="B1411" s="9" t="s">
        <v>2276</v>
      </c>
      <c r="AJ1411" s="9" t="s">
        <v>167</v>
      </c>
    </row>
    <row r="1412" spans="1:44" x14ac:dyDescent="0.2">
      <c r="A1412" s="9">
        <v>422986</v>
      </c>
      <c r="B1412" s="9" t="s">
        <v>2276</v>
      </c>
      <c r="AA1412" s="9" t="s">
        <v>167</v>
      </c>
      <c r="AJ1412" s="9" t="s">
        <v>167</v>
      </c>
      <c r="AK1412" s="9" t="s">
        <v>165</v>
      </c>
      <c r="AL1412" s="9" t="s">
        <v>167</v>
      </c>
      <c r="AN1412" s="9" t="s">
        <v>163</v>
      </c>
      <c r="AO1412" s="9" t="s">
        <v>163</v>
      </c>
      <c r="AP1412" s="9" t="s">
        <v>163</v>
      </c>
      <c r="AQ1412" s="9" t="s">
        <v>163</v>
      </c>
      <c r="AR1412" s="9" t="s">
        <v>163</v>
      </c>
    </row>
    <row r="1413" spans="1:44" x14ac:dyDescent="0.2">
      <c r="A1413" s="9">
        <v>422987</v>
      </c>
      <c r="B1413" s="9" t="s">
        <v>2276</v>
      </c>
      <c r="AN1413" s="9" t="s">
        <v>165</v>
      </c>
      <c r="AQ1413" s="9" t="s">
        <v>167</v>
      </c>
    </row>
    <row r="1414" spans="1:44" x14ac:dyDescent="0.2">
      <c r="A1414" s="9">
        <v>422994</v>
      </c>
      <c r="B1414" s="9" t="s">
        <v>2276</v>
      </c>
      <c r="AE1414" s="9" t="s">
        <v>163</v>
      </c>
      <c r="AJ1414" s="9" t="s">
        <v>165</v>
      </c>
      <c r="AK1414" s="9" t="s">
        <v>165</v>
      </c>
      <c r="AM1414" s="9" t="s">
        <v>165</v>
      </c>
      <c r="AN1414" s="9" t="s">
        <v>163</v>
      </c>
      <c r="AO1414" s="9" t="s">
        <v>163</v>
      </c>
      <c r="AP1414" s="9" t="s">
        <v>163</v>
      </c>
      <c r="AQ1414" s="9" t="s">
        <v>163</v>
      </c>
      <c r="AR1414" s="9" t="s">
        <v>163</v>
      </c>
    </row>
    <row r="1415" spans="1:44" x14ac:dyDescent="0.2">
      <c r="A1415" s="9">
        <v>422996</v>
      </c>
      <c r="B1415" s="9" t="s">
        <v>2276</v>
      </c>
      <c r="AA1415" s="9" t="s">
        <v>167</v>
      </c>
      <c r="AF1415" s="9" t="s">
        <v>167</v>
      </c>
      <c r="AM1415" s="9" t="s">
        <v>167</v>
      </c>
      <c r="AN1415" s="9" t="s">
        <v>167</v>
      </c>
      <c r="AP1415" s="9" t="s">
        <v>167</v>
      </c>
      <c r="AQ1415" s="9" t="s">
        <v>167</v>
      </c>
      <c r="AR1415" s="9" t="s">
        <v>167</v>
      </c>
    </row>
    <row r="1416" spans="1:44" x14ac:dyDescent="0.2">
      <c r="A1416" s="9">
        <v>422999</v>
      </c>
      <c r="B1416" s="9" t="s">
        <v>2276</v>
      </c>
      <c r="AE1416" s="9" t="s">
        <v>167</v>
      </c>
      <c r="AJ1416" s="9" t="s">
        <v>165</v>
      </c>
      <c r="AK1416" s="9" t="s">
        <v>165</v>
      </c>
      <c r="AL1416" s="9" t="s">
        <v>165</v>
      </c>
      <c r="AN1416" s="9" t="s">
        <v>163</v>
      </c>
      <c r="AO1416" s="9" t="s">
        <v>163</v>
      </c>
      <c r="AP1416" s="9" t="s">
        <v>163</v>
      </c>
      <c r="AQ1416" s="9" t="s">
        <v>163</v>
      </c>
      <c r="AR1416" s="9" t="s">
        <v>163</v>
      </c>
    </row>
    <row r="1417" spans="1:44" x14ac:dyDescent="0.2">
      <c r="A1417" s="9">
        <v>423018</v>
      </c>
      <c r="B1417" s="9" t="s">
        <v>2276</v>
      </c>
      <c r="AE1417" s="9" t="s">
        <v>167</v>
      </c>
      <c r="AF1417" s="9" t="s">
        <v>167</v>
      </c>
      <c r="AI1417" s="9" t="s">
        <v>165</v>
      </c>
      <c r="AJ1417" s="9" t="s">
        <v>165</v>
      </c>
      <c r="AK1417" s="9" t="s">
        <v>165</v>
      </c>
      <c r="AL1417" s="9" t="s">
        <v>167</v>
      </c>
      <c r="AM1417" s="9" t="s">
        <v>167</v>
      </c>
      <c r="AN1417" s="9" t="s">
        <v>165</v>
      </c>
      <c r="AO1417" s="9" t="s">
        <v>163</v>
      </c>
      <c r="AP1417" s="9" t="s">
        <v>163</v>
      </c>
      <c r="AQ1417" s="9" t="s">
        <v>163</v>
      </c>
      <c r="AR1417" s="9" t="s">
        <v>163</v>
      </c>
    </row>
    <row r="1418" spans="1:44" x14ac:dyDescent="0.2">
      <c r="A1418" s="9">
        <v>423023</v>
      </c>
      <c r="B1418" s="9" t="s">
        <v>2276</v>
      </c>
      <c r="Z1418" s="9" t="s">
        <v>165</v>
      </c>
      <c r="AG1418" s="9" t="s">
        <v>167</v>
      </c>
      <c r="AI1418" s="9" t="s">
        <v>163</v>
      </c>
      <c r="AJ1418" s="9" t="s">
        <v>165</v>
      </c>
      <c r="AK1418" s="9" t="s">
        <v>163</v>
      </c>
      <c r="AM1418" s="9" t="s">
        <v>163</v>
      </c>
      <c r="AN1418" s="9" t="s">
        <v>163</v>
      </c>
      <c r="AP1418" s="9" t="s">
        <v>163</v>
      </c>
      <c r="AQ1418" s="9" t="s">
        <v>163</v>
      </c>
      <c r="AR1418" s="9" t="s">
        <v>163</v>
      </c>
    </row>
    <row r="1419" spans="1:44" x14ac:dyDescent="0.2">
      <c r="A1419" s="9">
        <v>423025</v>
      </c>
      <c r="B1419" s="9" t="s">
        <v>2276</v>
      </c>
      <c r="AE1419" s="9" t="s">
        <v>163</v>
      </c>
      <c r="AJ1419" s="9" t="s">
        <v>165</v>
      </c>
      <c r="AN1419" s="9" t="s">
        <v>163</v>
      </c>
      <c r="AO1419" s="9" t="s">
        <v>163</v>
      </c>
      <c r="AP1419" s="9" t="s">
        <v>163</v>
      </c>
      <c r="AQ1419" s="9" t="s">
        <v>163</v>
      </c>
      <c r="AR1419" s="9" t="s">
        <v>163</v>
      </c>
    </row>
    <row r="1420" spans="1:44" x14ac:dyDescent="0.2">
      <c r="A1420" s="9">
        <v>423027</v>
      </c>
      <c r="B1420" s="9" t="s">
        <v>2276</v>
      </c>
      <c r="AG1420" s="9" t="s">
        <v>165</v>
      </c>
      <c r="AI1420" s="9" t="s">
        <v>163</v>
      </c>
      <c r="AJ1420" s="9" t="s">
        <v>165</v>
      </c>
      <c r="AL1420" s="9" t="s">
        <v>165</v>
      </c>
      <c r="AM1420" s="9" t="s">
        <v>163</v>
      </c>
      <c r="AN1420" s="9" t="s">
        <v>163</v>
      </c>
      <c r="AO1420" s="9" t="s">
        <v>163</v>
      </c>
      <c r="AP1420" s="9" t="s">
        <v>163</v>
      </c>
      <c r="AQ1420" s="9" t="s">
        <v>163</v>
      </c>
      <c r="AR1420" s="9" t="s">
        <v>163</v>
      </c>
    </row>
    <row r="1421" spans="1:44" x14ac:dyDescent="0.2">
      <c r="A1421" s="9">
        <v>423029</v>
      </c>
      <c r="B1421" s="9" t="s">
        <v>2276</v>
      </c>
      <c r="AN1421" s="9" t="s">
        <v>163</v>
      </c>
      <c r="AO1421" s="9" t="s">
        <v>163</v>
      </c>
      <c r="AP1421" s="9" t="s">
        <v>163</v>
      </c>
      <c r="AQ1421" s="9" t="s">
        <v>163</v>
      </c>
      <c r="AR1421" s="9" t="s">
        <v>163</v>
      </c>
    </row>
    <row r="1422" spans="1:44" x14ac:dyDescent="0.2">
      <c r="A1422" s="9">
        <v>423033</v>
      </c>
      <c r="B1422" s="9" t="s">
        <v>2276</v>
      </c>
      <c r="G1422" s="9" t="s">
        <v>167</v>
      </c>
      <c r="Y1422" s="9" t="s">
        <v>165</v>
      </c>
      <c r="AE1422" s="9" t="s">
        <v>163</v>
      </c>
      <c r="AG1422" s="9" t="s">
        <v>167</v>
      </c>
      <c r="AJ1422" s="9" t="s">
        <v>165</v>
      </c>
      <c r="AK1422" s="9" t="s">
        <v>165</v>
      </c>
      <c r="AM1422" s="9" t="s">
        <v>165</v>
      </c>
      <c r="AN1422" s="9" t="s">
        <v>163</v>
      </c>
      <c r="AO1422" s="9" t="s">
        <v>163</v>
      </c>
      <c r="AP1422" s="9" t="s">
        <v>163</v>
      </c>
      <c r="AQ1422" s="9" t="s">
        <v>163</v>
      </c>
      <c r="AR1422" s="9" t="s">
        <v>163</v>
      </c>
    </row>
    <row r="1423" spans="1:44" x14ac:dyDescent="0.2">
      <c r="A1423" s="9">
        <v>423042</v>
      </c>
      <c r="B1423" s="9" t="s">
        <v>2276</v>
      </c>
      <c r="S1423" s="9" t="s">
        <v>167</v>
      </c>
      <c r="AE1423" s="9" t="s">
        <v>165</v>
      </c>
      <c r="AJ1423" s="9" t="s">
        <v>165</v>
      </c>
      <c r="AK1423" s="9" t="s">
        <v>167</v>
      </c>
      <c r="AL1423" s="9" t="s">
        <v>167</v>
      </c>
      <c r="AN1423" s="9" t="s">
        <v>163</v>
      </c>
    </row>
    <row r="1424" spans="1:44" x14ac:dyDescent="0.2">
      <c r="A1424" s="9">
        <v>423046</v>
      </c>
      <c r="B1424" s="9" t="s">
        <v>2276</v>
      </c>
      <c r="AA1424" s="9" t="s">
        <v>163</v>
      </c>
      <c r="AB1424" s="9" t="s">
        <v>163</v>
      </c>
      <c r="AE1424" s="9" t="s">
        <v>167</v>
      </c>
      <c r="AF1424" s="9" t="s">
        <v>163</v>
      </c>
      <c r="AI1424" s="9" t="s">
        <v>165</v>
      </c>
      <c r="AJ1424" s="9" t="s">
        <v>163</v>
      </c>
      <c r="AK1424" s="9" t="s">
        <v>163</v>
      </c>
      <c r="AM1424" s="9" t="s">
        <v>163</v>
      </c>
      <c r="AN1424" s="9" t="s">
        <v>163</v>
      </c>
      <c r="AO1424" s="9" t="s">
        <v>163</v>
      </c>
      <c r="AP1424" s="9" t="s">
        <v>163</v>
      </c>
      <c r="AQ1424" s="9" t="s">
        <v>163</v>
      </c>
      <c r="AR1424" s="9" t="s">
        <v>163</v>
      </c>
    </row>
    <row r="1425" spans="1:44" x14ac:dyDescent="0.2">
      <c r="A1425" s="9">
        <v>423047</v>
      </c>
      <c r="B1425" s="9" t="s">
        <v>2276</v>
      </c>
      <c r="AO1425" s="9" t="s">
        <v>163</v>
      </c>
      <c r="AQ1425" s="9" t="s">
        <v>163</v>
      </c>
    </row>
    <row r="1426" spans="1:44" x14ac:dyDescent="0.2">
      <c r="A1426" s="9">
        <v>423048</v>
      </c>
      <c r="B1426" s="9" t="s">
        <v>2276</v>
      </c>
      <c r="AE1426" s="9" t="s">
        <v>167</v>
      </c>
      <c r="AI1426" s="9" t="s">
        <v>165</v>
      </c>
      <c r="AJ1426" s="9" t="s">
        <v>165</v>
      </c>
      <c r="AK1426" s="9" t="s">
        <v>165</v>
      </c>
      <c r="AL1426" s="9" t="s">
        <v>165</v>
      </c>
      <c r="AN1426" s="9" t="s">
        <v>163</v>
      </c>
      <c r="AO1426" s="9" t="s">
        <v>163</v>
      </c>
      <c r="AP1426" s="9" t="s">
        <v>163</v>
      </c>
      <c r="AQ1426" s="9" t="s">
        <v>163</v>
      </c>
      <c r="AR1426" s="9" t="s">
        <v>163</v>
      </c>
    </row>
    <row r="1427" spans="1:44" x14ac:dyDescent="0.2">
      <c r="A1427" s="9">
        <v>423051</v>
      </c>
      <c r="B1427" s="9" t="s">
        <v>2276</v>
      </c>
      <c r="AE1427" s="9" t="s">
        <v>163</v>
      </c>
      <c r="AJ1427" s="9" t="s">
        <v>165</v>
      </c>
      <c r="AK1427" s="9" t="s">
        <v>163</v>
      </c>
      <c r="AL1427" s="9" t="s">
        <v>163</v>
      </c>
      <c r="AN1427" s="9" t="s">
        <v>163</v>
      </c>
      <c r="AO1427" s="9" t="s">
        <v>163</v>
      </c>
      <c r="AP1427" s="9" t="s">
        <v>163</v>
      </c>
      <c r="AQ1427" s="9" t="s">
        <v>163</v>
      </c>
      <c r="AR1427" s="9" t="s">
        <v>163</v>
      </c>
    </row>
    <row r="1428" spans="1:44" x14ac:dyDescent="0.2">
      <c r="A1428" s="9">
        <v>423053</v>
      </c>
      <c r="B1428" s="9" t="s">
        <v>2276</v>
      </c>
      <c r="AG1428" s="9" t="s">
        <v>167</v>
      </c>
      <c r="AJ1428" s="9" t="s">
        <v>167</v>
      </c>
      <c r="AK1428" s="9" t="s">
        <v>163</v>
      </c>
      <c r="AN1428" s="9" t="s">
        <v>163</v>
      </c>
      <c r="AP1428" s="9" t="s">
        <v>163</v>
      </c>
      <c r="AQ1428" s="9" t="s">
        <v>163</v>
      </c>
      <c r="AR1428" s="9" t="s">
        <v>163</v>
      </c>
    </row>
    <row r="1429" spans="1:44" x14ac:dyDescent="0.2">
      <c r="A1429" s="9">
        <v>423057</v>
      </c>
      <c r="B1429" s="9" t="s">
        <v>2276</v>
      </c>
      <c r="E1429" s="9" t="s">
        <v>167</v>
      </c>
      <c r="Q1429" s="9" t="s">
        <v>165</v>
      </c>
      <c r="AE1429" s="9" t="s">
        <v>163</v>
      </c>
      <c r="AG1429" s="9" t="s">
        <v>165</v>
      </c>
      <c r="AI1429" s="9" t="s">
        <v>163</v>
      </c>
      <c r="AJ1429" s="9" t="s">
        <v>165</v>
      </c>
      <c r="AK1429" s="9" t="s">
        <v>165</v>
      </c>
      <c r="AL1429" s="9" t="s">
        <v>165</v>
      </c>
      <c r="AM1429" s="9" t="s">
        <v>165</v>
      </c>
      <c r="AN1429" s="9" t="s">
        <v>163</v>
      </c>
      <c r="AO1429" s="9" t="s">
        <v>163</v>
      </c>
      <c r="AP1429" s="9" t="s">
        <v>163</v>
      </c>
      <c r="AQ1429" s="9" t="s">
        <v>163</v>
      </c>
      <c r="AR1429" s="9" t="s">
        <v>163</v>
      </c>
    </row>
    <row r="1430" spans="1:44" x14ac:dyDescent="0.2">
      <c r="A1430" s="9">
        <v>423058</v>
      </c>
      <c r="B1430" s="9" t="s">
        <v>2276</v>
      </c>
      <c r="AI1430" s="9" t="s">
        <v>163</v>
      </c>
      <c r="AJ1430" s="9" t="s">
        <v>167</v>
      </c>
      <c r="AK1430" s="9" t="s">
        <v>163</v>
      </c>
      <c r="AM1430" s="9" t="s">
        <v>163</v>
      </c>
      <c r="AN1430" s="9" t="s">
        <v>163</v>
      </c>
      <c r="AQ1430" s="9" t="s">
        <v>163</v>
      </c>
      <c r="AR1430" s="9" t="s">
        <v>163</v>
      </c>
    </row>
    <row r="1431" spans="1:44" x14ac:dyDescent="0.2">
      <c r="A1431" s="9">
        <v>423060</v>
      </c>
      <c r="B1431" s="9" t="s">
        <v>2276</v>
      </c>
      <c r="AJ1431" s="9" t="s">
        <v>165</v>
      </c>
      <c r="AN1431" s="9" t="s">
        <v>163</v>
      </c>
      <c r="AO1431" s="9" t="s">
        <v>163</v>
      </c>
      <c r="AP1431" s="9" t="s">
        <v>163</v>
      </c>
      <c r="AQ1431" s="9" t="s">
        <v>163</v>
      </c>
      <c r="AR1431" s="9" t="s">
        <v>163</v>
      </c>
    </row>
    <row r="1432" spans="1:44" x14ac:dyDescent="0.2">
      <c r="A1432" s="9">
        <v>423062</v>
      </c>
      <c r="B1432" s="9" t="s">
        <v>2276</v>
      </c>
      <c r="AG1432" s="9" t="s">
        <v>165</v>
      </c>
      <c r="AJ1432" s="9" t="s">
        <v>165</v>
      </c>
      <c r="AK1432" s="9" t="s">
        <v>165</v>
      </c>
      <c r="AM1432" s="9" t="s">
        <v>165</v>
      </c>
      <c r="AN1432" s="9" t="s">
        <v>163</v>
      </c>
      <c r="AO1432" s="9" t="s">
        <v>163</v>
      </c>
      <c r="AP1432" s="9" t="s">
        <v>163</v>
      </c>
      <c r="AQ1432" s="9" t="s">
        <v>163</v>
      </c>
      <c r="AR1432" s="9" t="s">
        <v>163</v>
      </c>
    </row>
    <row r="1433" spans="1:44" x14ac:dyDescent="0.2">
      <c r="A1433" s="9">
        <v>423063</v>
      </c>
      <c r="B1433" s="9" t="s">
        <v>2276</v>
      </c>
      <c r="AG1433" s="9" t="s">
        <v>167</v>
      </c>
      <c r="AJ1433" s="9" t="s">
        <v>165</v>
      </c>
      <c r="AK1433" s="9" t="s">
        <v>165</v>
      </c>
      <c r="AM1433" s="9" t="s">
        <v>165</v>
      </c>
      <c r="AN1433" s="9" t="s">
        <v>163</v>
      </c>
      <c r="AO1433" s="9" t="s">
        <v>163</v>
      </c>
      <c r="AP1433" s="9" t="s">
        <v>163</v>
      </c>
      <c r="AQ1433" s="9" t="s">
        <v>163</v>
      </c>
      <c r="AR1433" s="9" t="s">
        <v>163</v>
      </c>
    </row>
    <row r="1434" spans="1:44" x14ac:dyDescent="0.2">
      <c r="A1434" s="9">
        <v>423068</v>
      </c>
      <c r="B1434" s="9" t="s">
        <v>2276</v>
      </c>
      <c r="S1434" s="9" t="s">
        <v>167</v>
      </c>
      <c r="AD1434" s="9" t="s">
        <v>167</v>
      </c>
      <c r="AI1434" s="9" t="s">
        <v>165</v>
      </c>
      <c r="AJ1434" s="9" t="s">
        <v>165</v>
      </c>
      <c r="AK1434" s="9" t="s">
        <v>165</v>
      </c>
      <c r="AN1434" s="9" t="s">
        <v>163</v>
      </c>
      <c r="AO1434" s="9" t="s">
        <v>163</v>
      </c>
      <c r="AP1434" s="9" t="s">
        <v>163</v>
      </c>
      <c r="AQ1434" s="9" t="s">
        <v>163</v>
      </c>
      <c r="AR1434" s="9" t="s">
        <v>163</v>
      </c>
    </row>
    <row r="1435" spans="1:44" x14ac:dyDescent="0.2">
      <c r="A1435" s="9">
        <v>423083</v>
      </c>
      <c r="B1435" s="9" t="s">
        <v>2276</v>
      </c>
      <c r="AD1435" s="9" t="s">
        <v>165</v>
      </c>
      <c r="AI1435" s="9" t="s">
        <v>165</v>
      </c>
      <c r="AJ1435" s="9" t="s">
        <v>165</v>
      </c>
      <c r="AN1435" s="9" t="s">
        <v>163</v>
      </c>
      <c r="AO1435" s="9" t="s">
        <v>163</v>
      </c>
      <c r="AP1435" s="9" t="s">
        <v>163</v>
      </c>
      <c r="AQ1435" s="9" t="s">
        <v>163</v>
      </c>
      <c r="AR1435" s="9" t="s">
        <v>163</v>
      </c>
    </row>
    <row r="1436" spans="1:44" x14ac:dyDescent="0.2">
      <c r="A1436" s="9">
        <v>423086</v>
      </c>
      <c r="B1436" s="9" t="s">
        <v>2276</v>
      </c>
      <c r="S1436" s="9" t="s">
        <v>167</v>
      </c>
      <c r="AK1436" s="9" t="s">
        <v>167</v>
      </c>
      <c r="AO1436" s="9" t="s">
        <v>167</v>
      </c>
      <c r="AR1436" s="9" t="s">
        <v>165</v>
      </c>
    </row>
    <row r="1437" spans="1:44" x14ac:dyDescent="0.2">
      <c r="A1437" s="9">
        <v>423091</v>
      </c>
      <c r="B1437" s="9" t="s">
        <v>2276</v>
      </c>
      <c r="AJ1437" s="9" t="s">
        <v>167</v>
      </c>
      <c r="AK1437" s="9" t="s">
        <v>167</v>
      </c>
      <c r="AN1437" s="9" t="s">
        <v>163</v>
      </c>
      <c r="AO1437" s="9" t="s">
        <v>163</v>
      </c>
      <c r="AP1437" s="9" t="s">
        <v>163</v>
      </c>
      <c r="AQ1437" s="9" t="s">
        <v>163</v>
      </c>
      <c r="AR1437" s="9" t="s">
        <v>163</v>
      </c>
    </row>
    <row r="1438" spans="1:44" x14ac:dyDescent="0.2">
      <c r="A1438" s="9">
        <v>423095</v>
      </c>
      <c r="B1438" s="9" t="s">
        <v>2276</v>
      </c>
      <c r="AE1438" s="9" t="s">
        <v>163</v>
      </c>
      <c r="AI1438" s="9" t="s">
        <v>163</v>
      </c>
      <c r="AJ1438" s="9" t="s">
        <v>165</v>
      </c>
      <c r="AK1438" s="9" t="s">
        <v>163</v>
      </c>
      <c r="AL1438" s="9" t="s">
        <v>163</v>
      </c>
      <c r="AN1438" s="9" t="s">
        <v>163</v>
      </c>
      <c r="AO1438" s="9" t="s">
        <v>163</v>
      </c>
      <c r="AP1438" s="9" t="s">
        <v>163</v>
      </c>
      <c r="AQ1438" s="9" t="s">
        <v>163</v>
      </c>
      <c r="AR1438" s="9" t="s">
        <v>163</v>
      </c>
    </row>
    <row r="1439" spans="1:44" x14ac:dyDescent="0.2">
      <c r="A1439" s="9">
        <v>423096</v>
      </c>
      <c r="B1439" s="9" t="s">
        <v>2276</v>
      </c>
      <c r="AJ1439" s="9" t="s">
        <v>167</v>
      </c>
    </row>
    <row r="1440" spans="1:44" x14ac:dyDescent="0.2">
      <c r="A1440" s="9">
        <v>423102</v>
      </c>
      <c r="B1440" s="9" t="s">
        <v>2276</v>
      </c>
      <c r="AD1440" s="9" t="s">
        <v>167</v>
      </c>
      <c r="AF1440" s="9" t="s">
        <v>167</v>
      </c>
      <c r="AJ1440" s="9" t="s">
        <v>163</v>
      </c>
      <c r="AK1440" s="9" t="s">
        <v>165</v>
      </c>
      <c r="AM1440" s="9" t="s">
        <v>163</v>
      </c>
      <c r="AN1440" s="9" t="s">
        <v>165</v>
      </c>
      <c r="AO1440" s="9" t="s">
        <v>163</v>
      </c>
      <c r="AP1440" s="9" t="s">
        <v>165</v>
      </c>
      <c r="AQ1440" s="9" t="s">
        <v>165</v>
      </c>
      <c r="AR1440" s="9" t="s">
        <v>163</v>
      </c>
    </row>
    <row r="1441" spans="1:44" x14ac:dyDescent="0.2">
      <c r="A1441" s="9">
        <v>423106</v>
      </c>
      <c r="B1441" s="9" t="s">
        <v>2276</v>
      </c>
      <c r="E1441" s="9" t="s">
        <v>167</v>
      </c>
      <c r="AG1441" s="9" t="s">
        <v>167</v>
      </c>
      <c r="AN1441" s="9" t="s">
        <v>163</v>
      </c>
      <c r="AO1441" s="9" t="s">
        <v>163</v>
      </c>
      <c r="AP1441" s="9" t="s">
        <v>163</v>
      </c>
      <c r="AQ1441" s="9" t="s">
        <v>163</v>
      </c>
      <c r="AR1441" s="9" t="s">
        <v>163</v>
      </c>
    </row>
    <row r="1442" spans="1:44" x14ac:dyDescent="0.2">
      <c r="A1442" s="9">
        <v>423124</v>
      </c>
      <c r="B1442" s="9" t="s">
        <v>2276</v>
      </c>
      <c r="R1442" s="9" t="s">
        <v>167</v>
      </c>
      <c r="S1442" s="9" t="s">
        <v>167</v>
      </c>
      <c r="AE1442" s="9" t="s">
        <v>163</v>
      </c>
      <c r="AG1442" s="9" t="s">
        <v>167</v>
      </c>
      <c r="AI1442" s="9" t="s">
        <v>165</v>
      </c>
      <c r="AJ1442" s="9" t="s">
        <v>165</v>
      </c>
      <c r="AK1442" s="9" t="s">
        <v>163</v>
      </c>
      <c r="AL1442" s="9" t="s">
        <v>165</v>
      </c>
      <c r="AM1442" s="9" t="s">
        <v>165</v>
      </c>
      <c r="AN1442" s="9" t="s">
        <v>163</v>
      </c>
      <c r="AO1442" s="9" t="s">
        <v>163</v>
      </c>
      <c r="AP1442" s="9" t="s">
        <v>163</v>
      </c>
      <c r="AQ1442" s="9" t="s">
        <v>163</v>
      </c>
      <c r="AR1442" s="9" t="s">
        <v>163</v>
      </c>
    </row>
    <row r="1443" spans="1:44" x14ac:dyDescent="0.2">
      <c r="A1443" s="9">
        <v>423125</v>
      </c>
      <c r="B1443" s="9" t="s">
        <v>2276</v>
      </c>
      <c r="AE1443" s="9" t="s">
        <v>165</v>
      </c>
      <c r="AF1443" s="9" t="s">
        <v>167</v>
      </c>
      <c r="AG1443" s="9" t="s">
        <v>165</v>
      </c>
      <c r="AI1443" s="9" t="s">
        <v>165</v>
      </c>
      <c r="AJ1443" s="9" t="s">
        <v>167</v>
      </c>
      <c r="AK1443" s="9" t="s">
        <v>165</v>
      </c>
      <c r="AL1443" s="9" t="s">
        <v>165</v>
      </c>
      <c r="AM1443" s="9" t="s">
        <v>165</v>
      </c>
      <c r="AN1443" s="9" t="s">
        <v>163</v>
      </c>
      <c r="AO1443" s="9" t="s">
        <v>163</v>
      </c>
      <c r="AP1443" s="9" t="s">
        <v>163</v>
      </c>
      <c r="AQ1443" s="9" t="s">
        <v>163</v>
      </c>
      <c r="AR1443" s="9" t="s">
        <v>163</v>
      </c>
    </row>
    <row r="1444" spans="1:44" x14ac:dyDescent="0.2">
      <c r="A1444" s="9">
        <v>423128</v>
      </c>
      <c r="B1444" s="9" t="s">
        <v>2276</v>
      </c>
      <c r="U1444" s="9" t="s">
        <v>163</v>
      </c>
      <c r="AF1444" s="9" t="s">
        <v>165</v>
      </c>
      <c r="AN1444" s="9" t="s">
        <v>163</v>
      </c>
      <c r="AO1444" s="9" t="s">
        <v>163</v>
      </c>
      <c r="AP1444" s="9" t="s">
        <v>163</v>
      </c>
      <c r="AQ1444" s="9" t="s">
        <v>163</v>
      </c>
      <c r="AR1444" s="9" t="s">
        <v>163</v>
      </c>
    </row>
    <row r="1445" spans="1:44" x14ac:dyDescent="0.2">
      <c r="A1445" s="9">
        <v>423135</v>
      </c>
      <c r="B1445" s="9" t="s">
        <v>2276</v>
      </c>
      <c r="Y1445" s="9" t="s">
        <v>167</v>
      </c>
      <c r="AB1445" s="9" t="s">
        <v>167</v>
      </c>
      <c r="AG1445" s="9" t="s">
        <v>165</v>
      </c>
      <c r="AI1445" s="9" t="s">
        <v>165</v>
      </c>
      <c r="AJ1445" s="9" t="s">
        <v>165</v>
      </c>
      <c r="AK1445" s="9" t="s">
        <v>163</v>
      </c>
      <c r="AL1445" s="9" t="s">
        <v>163</v>
      </c>
      <c r="AM1445" s="9" t="s">
        <v>163</v>
      </c>
      <c r="AN1445" s="9" t="s">
        <v>163</v>
      </c>
      <c r="AO1445" s="9" t="s">
        <v>163</v>
      </c>
      <c r="AP1445" s="9" t="s">
        <v>163</v>
      </c>
      <c r="AQ1445" s="9" t="s">
        <v>163</v>
      </c>
      <c r="AR1445" s="9" t="s">
        <v>163</v>
      </c>
    </row>
    <row r="1446" spans="1:44" x14ac:dyDescent="0.2">
      <c r="A1446" s="9">
        <v>423137</v>
      </c>
      <c r="B1446" s="9" t="s">
        <v>2276</v>
      </c>
      <c r="R1446" s="9" t="s">
        <v>165</v>
      </c>
      <c r="AD1446" s="9" t="s">
        <v>167</v>
      </c>
      <c r="AE1446" s="9" t="s">
        <v>163</v>
      </c>
      <c r="AF1446" s="9" t="s">
        <v>167</v>
      </c>
      <c r="AI1446" s="9" t="s">
        <v>165</v>
      </c>
      <c r="AK1446" s="9" t="s">
        <v>163</v>
      </c>
      <c r="AL1446" s="9" t="s">
        <v>163</v>
      </c>
      <c r="AM1446" s="9" t="s">
        <v>165</v>
      </c>
      <c r="AN1446" s="9" t="s">
        <v>163</v>
      </c>
      <c r="AO1446" s="9" t="s">
        <v>163</v>
      </c>
      <c r="AP1446" s="9" t="s">
        <v>163</v>
      </c>
      <c r="AQ1446" s="9" t="s">
        <v>163</v>
      </c>
      <c r="AR1446" s="9" t="s">
        <v>163</v>
      </c>
    </row>
    <row r="1447" spans="1:44" x14ac:dyDescent="0.2">
      <c r="A1447" s="9">
        <v>423172</v>
      </c>
      <c r="B1447" s="9" t="s">
        <v>2276</v>
      </c>
      <c r="AI1447" s="9" t="s">
        <v>165</v>
      </c>
      <c r="AN1447" s="9" t="s">
        <v>163</v>
      </c>
      <c r="AO1447" s="9" t="s">
        <v>163</v>
      </c>
      <c r="AP1447" s="9" t="s">
        <v>163</v>
      </c>
      <c r="AQ1447" s="9" t="s">
        <v>163</v>
      </c>
      <c r="AR1447" s="9" t="s">
        <v>163</v>
      </c>
    </row>
    <row r="1448" spans="1:44" x14ac:dyDescent="0.2">
      <c r="A1448" s="9">
        <v>423178</v>
      </c>
      <c r="B1448" s="9" t="s">
        <v>2276</v>
      </c>
      <c r="AJ1448" s="9" t="s">
        <v>167</v>
      </c>
      <c r="AM1448" s="9" t="s">
        <v>167</v>
      </c>
      <c r="AP1448" s="9" t="s">
        <v>165</v>
      </c>
    </row>
    <row r="1449" spans="1:44" x14ac:dyDescent="0.2">
      <c r="A1449" s="9">
        <v>423195</v>
      </c>
      <c r="B1449" s="9" t="s">
        <v>2276</v>
      </c>
      <c r="S1449" s="9" t="s">
        <v>167</v>
      </c>
      <c r="AI1449" s="9" t="s">
        <v>167</v>
      </c>
      <c r="AP1449" s="9" t="s">
        <v>167</v>
      </c>
      <c r="AR1449" s="9" t="s">
        <v>167</v>
      </c>
    </row>
    <row r="1450" spans="1:44" x14ac:dyDescent="0.2">
      <c r="A1450" s="9">
        <v>423197</v>
      </c>
      <c r="B1450" s="9" t="s">
        <v>2276</v>
      </c>
      <c r="AD1450" s="9" t="s">
        <v>167</v>
      </c>
      <c r="AK1450" s="9" t="s">
        <v>167</v>
      </c>
      <c r="AP1450" s="9" t="s">
        <v>167</v>
      </c>
      <c r="AQ1450" s="9" t="s">
        <v>167</v>
      </c>
      <c r="AR1450" s="9" t="s">
        <v>167</v>
      </c>
    </row>
    <row r="1451" spans="1:44" x14ac:dyDescent="0.2">
      <c r="A1451" s="9">
        <v>423199</v>
      </c>
      <c r="B1451" s="9" t="s">
        <v>2276</v>
      </c>
      <c r="R1451" s="9" t="s">
        <v>165</v>
      </c>
      <c r="AI1451" s="9" t="s">
        <v>165</v>
      </c>
      <c r="AJ1451" s="9" t="s">
        <v>165</v>
      </c>
      <c r="AK1451" s="9" t="s">
        <v>165</v>
      </c>
      <c r="AN1451" s="9" t="s">
        <v>163</v>
      </c>
      <c r="AO1451" s="9" t="s">
        <v>163</v>
      </c>
      <c r="AP1451" s="9" t="s">
        <v>163</v>
      </c>
      <c r="AQ1451" s="9" t="s">
        <v>163</v>
      </c>
      <c r="AR1451" s="9" t="s">
        <v>163</v>
      </c>
    </row>
    <row r="1452" spans="1:44" x14ac:dyDescent="0.2">
      <c r="A1452" s="9">
        <v>423201</v>
      </c>
      <c r="B1452" s="9" t="s">
        <v>2276</v>
      </c>
      <c r="AJ1452" s="9" t="s">
        <v>167</v>
      </c>
      <c r="AK1452" s="9" t="s">
        <v>167</v>
      </c>
      <c r="AM1452" s="9" t="s">
        <v>165</v>
      </c>
      <c r="AP1452" s="9" t="s">
        <v>167</v>
      </c>
      <c r="AR1452" s="9" t="s">
        <v>163</v>
      </c>
    </row>
    <row r="1453" spans="1:44" x14ac:dyDescent="0.2">
      <c r="A1453" s="9">
        <v>423205</v>
      </c>
      <c r="B1453" s="9" t="s">
        <v>2276</v>
      </c>
      <c r="Y1453" s="9" t="s">
        <v>167</v>
      </c>
      <c r="AD1453" s="9" t="s">
        <v>167</v>
      </c>
      <c r="AK1453" s="9" t="s">
        <v>165</v>
      </c>
      <c r="AN1453" s="9" t="s">
        <v>163</v>
      </c>
      <c r="AO1453" s="9" t="s">
        <v>163</v>
      </c>
      <c r="AP1453" s="9" t="s">
        <v>163</v>
      </c>
      <c r="AQ1453" s="9" t="s">
        <v>163</v>
      </c>
      <c r="AR1453" s="9" t="s">
        <v>163</v>
      </c>
    </row>
    <row r="1454" spans="1:44" x14ac:dyDescent="0.2">
      <c r="A1454" s="9">
        <v>423209</v>
      </c>
      <c r="B1454" s="9" t="s">
        <v>2276</v>
      </c>
      <c r="T1454" s="9" t="s">
        <v>165</v>
      </c>
      <c r="AH1454" s="9" t="s">
        <v>167</v>
      </c>
      <c r="AK1454" s="9" t="s">
        <v>163</v>
      </c>
      <c r="AM1454" s="9" t="s">
        <v>165</v>
      </c>
      <c r="AP1454" s="9" t="s">
        <v>165</v>
      </c>
      <c r="AR1454" s="9" t="s">
        <v>165</v>
      </c>
    </row>
    <row r="1455" spans="1:44" x14ac:dyDescent="0.2">
      <c r="A1455" s="9">
        <v>423211</v>
      </c>
      <c r="B1455" s="9" t="s">
        <v>2276</v>
      </c>
      <c r="R1455" s="9" t="s">
        <v>167</v>
      </c>
      <c r="S1455" s="9" t="s">
        <v>165</v>
      </c>
      <c r="AI1455" s="9" t="s">
        <v>165</v>
      </c>
      <c r="AJ1455" s="9" t="s">
        <v>165</v>
      </c>
      <c r="AK1455" s="9" t="s">
        <v>165</v>
      </c>
      <c r="AN1455" s="9" t="s">
        <v>163</v>
      </c>
      <c r="AO1455" s="9" t="s">
        <v>163</v>
      </c>
      <c r="AP1455" s="9" t="s">
        <v>163</v>
      </c>
      <c r="AQ1455" s="9" t="s">
        <v>163</v>
      </c>
      <c r="AR1455" s="9" t="s">
        <v>163</v>
      </c>
    </row>
    <row r="1456" spans="1:44" x14ac:dyDescent="0.2">
      <c r="A1456" s="9">
        <v>423230</v>
      </c>
      <c r="B1456" s="9" t="s">
        <v>2276</v>
      </c>
      <c r="R1456" s="9" t="s">
        <v>167</v>
      </c>
      <c r="AE1456" s="9" t="s">
        <v>163</v>
      </c>
      <c r="AI1456" s="9" t="s">
        <v>163</v>
      </c>
      <c r="AJ1456" s="9" t="s">
        <v>163</v>
      </c>
      <c r="AK1456" s="9" t="s">
        <v>163</v>
      </c>
      <c r="AL1456" s="9" t="s">
        <v>163</v>
      </c>
      <c r="AM1456" s="9" t="s">
        <v>163</v>
      </c>
      <c r="AN1456" s="9" t="s">
        <v>163</v>
      </c>
      <c r="AO1456" s="9" t="s">
        <v>163</v>
      </c>
      <c r="AP1456" s="9" t="s">
        <v>163</v>
      </c>
      <c r="AQ1456" s="9" t="s">
        <v>163</v>
      </c>
      <c r="AR1456" s="9" t="s">
        <v>163</v>
      </c>
    </row>
    <row r="1457" spans="1:44" x14ac:dyDescent="0.2">
      <c r="A1457" s="9">
        <v>423237</v>
      </c>
      <c r="B1457" s="9" t="s">
        <v>2276</v>
      </c>
      <c r="R1457" s="9" t="s">
        <v>165</v>
      </c>
      <c r="AI1457" s="9" t="s">
        <v>165</v>
      </c>
      <c r="AJ1457" s="9" t="s">
        <v>163</v>
      </c>
      <c r="AK1457" s="9" t="s">
        <v>163</v>
      </c>
      <c r="AL1457" s="9" t="s">
        <v>163</v>
      </c>
      <c r="AM1457" s="9" t="s">
        <v>163</v>
      </c>
      <c r="AN1457" s="9" t="s">
        <v>163</v>
      </c>
      <c r="AO1457" s="9" t="s">
        <v>163</v>
      </c>
      <c r="AP1457" s="9" t="s">
        <v>163</v>
      </c>
      <c r="AQ1457" s="9" t="s">
        <v>163</v>
      </c>
      <c r="AR1457" s="9" t="s">
        <v>163</v>
      </c>
    </row>
    <row r="1458" spans="1:44" x14ac:dyDescent="0.2">
      <c r="A1458" s="9">
        <v>423239</v>
      </c>
      <c r="B1458" s="9" t="s">
        <v>2276</v>
      </c>
      <c r="H1458" s="9" t="s">
        <v>167</v>
      </c>
      <c r="L1458" s="9" t="s">
        <v>165</v>
      </c>
      <c r="AB1458" s="9" t="s">
        <v>167</v>
      </c>
      <c r="AE1458" s="9" t="s">
        <v>167</v>
      </c>
      <c r="AI1458" s="9" t="s">
        <v>165</v>
      </c>
      <c r="AJ1458" s="9" t="s">
        <v>165</v>
      </c>
      <c r="AK1458" s="9" t="s">
        <v>165</v>
      </c>
      <c r="AL1458" s="9" t="s">
        <v>165</v>
      </c>
      <c r="AM1458" s="9" t="s">
        <v>165</v>
      </c>
      <c r="AN1458" s="9" t="s">
        <v>163</v>
      </c>
      <c r="AO1458" s="9" t="s">
        <v>163</v>
      </c>
      <c r="AP1458" s="9" t="s">
        <v>163</v>
      </c>
      <c r="AQ1458" s="9" t="s">
        <v>163</v>
      </c>
      <c r="AR1458" s="9" t="s">
        <v>163</v>
      </c>
    </row>
    <row r="1459" spans="1:44" x14ac:dyDescent="0.2">
      <c r="A1459" s="9">
        <v>423244</v>
      </c>
      <c r="B1459" s="9" t="s">
        <v>2276</v>
      </c>
      <c r="U1459" s="9" t="s">
        <v>163</v>
      </c>
      <c r="AI1459" s="9" t="s">
        <v>165</v>
      </c>
      <c r="AJ1459" s="9" t="s">
        <v>167</v>
      </c>
    </row>
    <row r="1460" spans="1:44" x14ac:dyDescent="0.2">
      <c r="A1460" s="9">
        <v>423245</v>
      </c>
      <c r="B1460" s="9" t="s">
        <v>2276</v>
      </c>
      <c r="AJ1460" s="9" t="s">
        <v>167</v>
      </c>
      <c r="AM1460" s="9" t="s">
        <v>165</v>
      </c>
      <c r="AO1460" s="9" t="s">
        <v>163</v>
      </c>
      <c r="AR1460" s="9" t="s">
        <v>163</v>
      </c>
    </row>
    <row r="1461" spans="1:44" x14ac:dyDescent="0.2">
      <c r="A1461" s="9">
        <v>423250</v>
      </c>
      <c r="B1461" s="9" t="s">
        <v>2276</v>
      </c>
      <c r="K1461" s="9" t="s">
        <v>167</v>
      </c>
      <c r="AF1461" s="9" t="s">
        <v>163</v>
      </c>
      <c r="AG1461" s="9" t="s">
        <v>163</v>
      </c>
      <c r="AI1461" s="9" t="s">
        <v>165</v>
      </c>
      <c r="AL1461" s="9" t="s">
        <v>165</v>
      </c>
      <c r="AP1461" s="9" t="s">
        <v>167</v>
      </c>
      <c r="AQ1461" s="9" t="s">
        <v>167</v>
      </c>
      <c r="AR1461" s="9" t="s">
        <v>163</v>
      </c>
    </row>
    <row r="1462" spans="1:44" x14ac:dyDescent="0.2">
      <c r="A1462" s="9">
        <v>423257</v>
      </c>
      <c r="B1462" s="9" t="s">
        <v>2276</v>
      </c>
      <c r="AF1462" s="9" t="s">
        <v>165</v>
      </c>
      <c r="AI1462" s="9" t="s">
        <v>165</v>
      </c>
      <c r="AJ1462" s="9" t="s">
        <v>165</v>
      </c>
      <c r="AK1462" s="9" t="s">
        <v>165</v>
      </c>
      <c r="AM1462" s="9" t="s">
        <v>165</v>
      </c>
      <c r="AN1462" s="9" t="s">
        <v>163</v>
      </c>
      <c r="AO1462" s="9" t="s">
        <v>163</v>
      </c>
      <c r="AP1462" s="9" t="s">
        <v>163</v>
      </c>
      <c r="AQ1462" s="9" t="s">
        <v>163</v>
      </c>
      <c r="AR1462" s="9" t="s">
        <v>163</v>
      </c>
    </row>
    <row r="1463" spans="1:44" x14ac:dyDescent="0.2">
      <c r="A1463" s="9">
        <v>423258</v>
      </c>
      <c r="B1463" s="9" t="s">
        <v>2276</v>
      </c>
      <c r="AG1463" s="9" t="s">
        <v>167</v>
      </c>
      <c r="AI1463" s="9" t="s">
        <v>163</v>
      </c>
      <c r="AK1463" s="9" t="s">
        <v>163</v>
      </c>
      <c r="AM1463" s="9" t="s">
        <v>163</v>
      </c>
      <c r="AN1463" s="9" t="s">
        <v>163</v>
      </c>
      <c r="AO1463" s="9" t="s">
        <v>163</v>
      </c>
      <c r="AQ1463" s="9" t="s">
        <v>165</v>
      </c>
      <c r="AR1463" s="9" t="s">
        <v>163</v>
      </c>
    </row>
    <row r="1464" spans="1:44" x14ac:dyDescent="0.2">
      <c r="A1464" s="9">
        <v>423266</v>
      </c>
      <c r="B1464" s="9" t="s">
        <v>2276</v>
      </c>
      <c r="AE1464" s="9" t="s">
        <v>163</v>
      </c>
      <c r="AJ1464" s="9" t="s">
        <v>165</v>
      </c>
      <c r="AK1464" s="9" t="s">
        <v>163</v>
      </c>
      <c r="AM1464" s="9" t="s">
        <v>165</v>
      </c>
      <c r="AN1464" s="9" t="s">
        <v>163</v>
      </c>
      <c r="AO1464" s="9" t="s">
        <v>163</v>
      </c>
      <c r="AP1464" s="9" t="s">
        <v>163</v>
      </c>
    </row>
    <row r="1465" spans="1:44" x14ac:dyDescent="0.2">
      <c r="A1465" s="9">
        <v>423267</v>
      </c>
      <c r="B1465" s="9" t="s">
        <v>2276</v>
      </c>
      <c r="AJ1465" s="9" t="s">
        <v>165</v>
      </c>
      <c r="AK1465" s="9" t="s">
        <v>167</v>
      </c>
      <c r="AP1465" s="9" t="s">
        <v>167</v>
      </c>
    </row>
    <row r="1466" spans="1:44" x14ac:dyDescent="0.2">
      <c r="A1466" s="9">
        <v>423273</v>
      </c>
      <c r="B1466" s="9" t="s">
        <v>2276</v>
      </c>
      <c r="Q1466" s="9" t="s">
        <v>167</v>
      </c>
      <c r="AF1466" s="9" t="s">
        <v>165</v>
      </c>
      <c r="AI1466" s="9" t="s">
        <v>163</v>
      </c>
      <c r="AJ1466" s="9" t="s">
        <v>167</v>
      </c>
      <c r="AK1466" s="9" t="s">
        <v>165</v>
      </c>
      <c r="AP1466" s="9" t="s">
        <v>163</v>
      </c>
      <c r="AQ1466" s="9" t="s">
        <v>165</v>
      </c>
      <c r="AR1466" s="9" t="s">
        <v>163</v>
      </c>
    </row>
    <row r="1467" spans="1:44" x14ac:dyDescent="0.2">
      <c r="A1467" s="9">
        <v>423286</v>
      </c>
      <c r="B1467" s="9" t="s">
        <v>2276</v>
      </c>
      <c r="T1467" s="9" t="s">
        <v>167</v>
      </c>
      <c r="AI1467" s="9" t="s">
        <v>165</v>
      </c>
      <c r="AJ1467" s="9" t="s">
        <v>165</v>
      </c>
      <c r="AK1467" s="9" t="s">
        <v>165</v>
      </c>
      <c r="AL1467" s="9" t="s">
        <v>165</v>
      </c>
      <c r="AM1467" s="9" t="s">
        <v>165</v>
      </c>
      <c r="AN1467" s="9" t="s">
        <v>163</v>
      </c>
      <c r="AO1467" s="9" t="s">
        <v>163</v>
      </c>
      <c r="AP1467" s="9" t="s">
        <v>163</v>
      </c>
      <c r="AQ1467" s="9" t="s">
        <v>163</v>
      </c>
      <c r="AR1467" s="9" t="s">
        <v>163</v>
      </c>
    </row>
    <row r="1468" spans="1:44" x14ac:dyDescent="0.2">
      <c r="A1468" s="9">
        <v>423309</v>
      </c>
      <c r="B1468" s="9" t="s">
        <v>2276</v>
      </c>
      <c r="AK1468" s="9" t="s">
        <v>165</v>
      </c>
      <c r="AL1468" s="9" t="s">
        <v>165</v>
      </c>
      <c r="AM1468" s="9" t="s">
        <v>167</v>
      </c>
      <c r="AN1468" s="9" t="s">
        <v>163</v>
      </c>
      <c r="AO1468" s="9" t="s">
        <v>163</v>
      </c>
      <c r="AP1468" s="9" t="s">
        <v>163</v>
      </c>
      <c r="AQ1468" s="9" t="s">
        <v>163</v>
      </c>
      <c r="AR1468" s="9" t="s">
        <v>163</v>
      </c>
    </row>
    <row r="1469" spans="1:44" x14ac:dyDescent="0.2">
      <c r="A1469" s="9">
        <v>423324</v>
      </c>
      <c r="B1469" s="9" t="s">
        <v>2276</v>
      </c>
      <c r="AJ1469" s="9" t="s">
        <v>165</v>
      </c>
      <c r="AK1469" s="9" t="s">
        <v>167</v>
      </c>
      <c r="AO1469" s="9" t="s">
        <v>167</v>
      </c>
      <c r="AQ1469" s="9" t="s">
        <v>167</v>
      </c>
    </row>
    <row r="1470" spans="1:44" x14ac:dyDescent="0.2">
      <c r="A1470" s="9">
        <v>423332</v>
      </c>
      <c r="B1470" s="9" t="s">
        <v>2276</v>
      </c>
      <c r="AJ1470" s="9" t="s">
        <v>167</v>
      </c>
      <c r="AK1470" s="9" t="s">
        <v>165</v>
      </c>
      <c r="AN1470" s="9" t="s">
        <v>163</v>
      </c>
      <c r="AO1470" s="9" t="s">
        <v>165</v>
      </c>
      <c r="AP1470" s="9" t="s">
        <v>163</v>
      </c>
      <c r="AQ1470" s="9" t="s">
        <v>163</v>
      </c>
      <c r="AR1470" s="9" t="s">
        <v>165</v>
      </c>
    </row>
    <row r="1471" spans="1:44" x14ac:dyDescent="0.2">
      <c r="A1471" s="9">
        <v>423365</v>
      </c>
      <c r="B1471" s="9" t="s">
        <v>2276</v>
      </c>
      <c r="AC1471" s="9" t="s">
        <v>165</v>
      </c>
      <c r="AK1471" s="9" t="s">
        <v>163</v>
      </c>
      <c r="AQ1471" s="9" t="s">
        <v>163</v>
      </c>
    </row>
    <row r="1472" spans="1:44" x14ac:dyDescent="0.2">
      <c r="A1472" s="9">
        <v>423369</v>
      </c>
      <c r="B1472" s="9" t="s">
        <v>2276</v>
      </c>
      <c r="K1472" s="9" t="s">
        <v>167</v>
      </c>
      <c r="AE1472" s="9" t="s">
        <v>163</v>
      </c>
      <c r="AG1472" s="9" t="s">
        <v>163</v>
      </c>
      <c r="AI1472" s="9" t="s">
        <v>165</v>
      </c>
      <c r="AJ1472" s="9" t="s">
        <v>167</v>
      </c>
      <c r="AR1472" s="9" t="s">
        <v>163</v>
      </c>
    </row>
    <row r="1473" spans="1:44" x14ac:dyDescent="0.2">
      <c r="A1473" s="9">
        <v>423376</v>
      </c>
      <c r="B1473" s="9" t="s">
        <v>2276</v>
      </c>
      <c r="AK1473" s="9" t="s">
        <v>167</v>
      </c>
    </row>
    <row r="1474" spans="1:44" x14ac:dyDescent="0.2">
      <c r="A1474" s="9">
        <v>423379</v>
      </c>
      <c r="B1474" s="9" t="s">
        <v>2276</v>
      </c>
      <c r="AA1474" s="9" t="s">
        <v>167</v>
      </c>
      <c r="AD1474" s="9" t="s">
        <v>167</v>
      </c>
      <c r="AE1474" s="9" t="s">
        <v>163</v>
      </c>
      <c r="AI1474" s="9" t="s">
        <v>163</v>
      </c>
      <c r="AJ1474" s="9" t="s">
        <v>163</v>
      </c>
      <c r="AK1474" s="9" t="s">
        <v>163</v>
      </c>
      <c r="AM1474" s="9" t="s">
        <v>163</v>
      </c>
      <c r="AN1474" s="9" t="s">
        <v>163</v>
      </c>
      <c r="AO1474" s="9" t="s">
        <v>163</v>
      </c>
      <c r="AP1474" s="9" t="s">
        <v>163</v>
      </c>
      <c r="AQ1474" s="9" t="s">
        <v>163</v>
      </c>
      <c r="AR1474" s="9" t="s">
        <v>163</v>
      </c>
    </row>
    <row r="1475" spans="1:44" x14ac:dyDescent="0.2">
      <c r="A1475" s="9">
        <v>423380</v>
      </c>
      <c r="B1475" s="9" t="s">
        <v>2276</v>
      </c>
      <c r="AF1475" s="9" t="s">
        <v>167</v>
      </c>
      <c r="AJ1475" s="9" t="s">
        <v>165</v>
      </c>
      <c r="AN1475" s="9" t="s">
        <v>163</v>
      </c>
      <c r="AO1475" s="9" t="s">
        <v>163</v>
      </c>
      <c r="AP1475" s="9" t="s">
        <v>163</v>
      </c>
      <c r="AQ1475" s="9" t="s">
        <v>163</v>
      </c>
      <c r="AR1475" s="9" t="s">
        <v>163</v>
      </c>
    </row>
    <row r="1476" spans="1:44" x14ac:dyDescent="0.2">
      <c r="A1476" s="9">
        <v>423383</v>
      </c>
      <c r="B1476" s="9" t="s">
        <v>2276</v>
      </c>
      <c r="S1476" s="9" t="s">
        <v>167</v>
      </c>
      <c r="AE1476" s="9" t="s">
        <v>167</v>
      </c>
      <c r="AI1476" s="9" t="s">
        <v>163</v>
      </c>
      <c r="AJ1476" s="9" t="s">
        <v>165</v>
      </c>
      <c r="AK1476" s="9" t="s">
        <v>163</v>
      </c>
      <c r="AN1476" s="9" t="s">
        <v>163</v>
      </c>
      <c r="AO1476" s="9" t="s">
        <v>163</v>
      </c>
      <c r="AP1476" s="9" t="s">
        <v>163</v>
      </c>
      <c r="AQ1476" s="9" t="s">
        <v>163</v>
      </c>
      <c r="AR1476" s="9" t="s">
        <v>163</v>
      </c>
    </row>
    <row r="1477" spans="1:44" x14ac:dyDescent="0.2">
      <c r="A1477" s="9">
        <v>423408</v>
      </c>
      <c r="B1477" s="9" t="s">
        <v>2276</v>
      </c>
      <c r="AF1477" s="9" t="s">
        <v>167</v>
      </c>
      <c r="AJ1477" s="9" t="s">
        <v>167</v>
      </c>
      <c r="AO1477" s="9" t="s">
        <v>167</v>
      </c>
      <c r="AQ1477" s="9" t="s">
        <v>167</v>
      </c>
      <c r="AR1477" s="9" t="s">
        <v>167</v>
      </c>
    </row>
    <row r="1478" spans="1:44" x14ac:dyDescent="0.2">
      <c r="A1478" s="9">
        <v>423411</v>
      </c>
      <c r="B1478" s="9" t="s">
        <v>2276</v>
      </c>
      <c r="AN1478" s="9" t="s">
        <v>163</v>
      </c>
      <c r="AO1478" s="9" t="s">
        <v>163</v>
      </c>
      <c r="AP1478" s="9" t="s">
        <v>163</v>
      </c>
      <c r="AQ1478" s="9" t="s">
        <v>163</v>
      </c>
      <c r="AR1478" s="9" t="s">
        <v>163</v>
      </c>
    </row>
    <row r="1479" spans="1:44" x14ac:dyDescent="0.2">
      <c r="A1479" s="9">
        <v>423414</v>
      </c>
      <c r="B1479" s="9" t="s">
        <v>2276</v>
      </c>
      <c r="Q1479" s="9" t="s">
        <v>167</v>
      </c>
      <c r="AI1479" s="9" t="s">
        <v>165</v>
      </c>
      <c r="AK1479" s="9" t="s">
        <v>163</v>
      </c>
      <c r="AN1479" s="9" t="s">
        <v>163</v>
      </c>
      <c r="AR1479" s="9" t="s">
        <v>165</v>
      </c>
    </row>
    <row r="1480" spans="1:44" x14ac:dyDescent="0.2">
      <c r="A1480" s="9">
        <v>423417</v>
      </c>
      <c r="B1480" s="9" t="s">
        <v>2276</v>
      </c>
      <c r="AE1480" s="9" t="s">
        <v>163</v>
      </c>
      <c r="AK1480" s="9" t="s">
        <v>163</v>
      </c>
      <c r="AM1480" s="9" t="s">
        <v>165</v>
      </c>
      <c r="AN1480" s="9" t="s">
        <v>163</v>
      </c>
      <c r="AO1480" s="9" t="s">
        <v>163</v>
      </c>
      <c r="AP1480" s="9" t="s">
        <v>163</v>
      </c>
      <c r="AQ1480" s="9" t="s">
        <v>163</v>
      </c>
      <c r="AR1480" s="9" t="s">
        <v>163</v>
      </c>
    </row>
    <row r="1481" spans="1:44" x14ac:dyDescent="0.2">
      <c r="A1481" s="9">
        <v>423426</v>
      </c>
      <c r="B1481" s="9" t="s">
        <v>2276</v>
      </c>
      <c r="AJ1481" s="9" t="s">
        <v>167</v>
      </c>
      <c r="AO1481" s="9" t="s">
        <v>167</v>
      </c>
      <c r="AQ1481" s="9" t="s">
        <v>165</v>
      </c>
    </row>
    <row r="1482" spans="1:44" x14ac:dyDescent="0.2">
      <c r="A1482" s="9">
        <v>423465</v>
      </c>
      <c r="B1482" s="9" t="s">
        <v>2276</v>
      </c>
      <c r="AE1482" s="9" t="s">
        <v>167</v>
      </c>
      <c r="AI1482" s="9" t="s">
        <v>167</v>
      </c>
      <c r="AK1482" s="9" t="s">
        <v>165</v>
      </c>
      <c r="AL1482" s="9" t="s">
        <v>167</v>
      </c>
      <c r="AM1482" s="9" t="s">
        <v>167</v>
      </c>
      <c r="AP1482" s="9" t="s">
        <v>167</v>
      </c>
      <c r="AQ1482" s="9" t="s">
        <v>165</v>
      </c>
      <c r="AR1482" s="9" t="s">
        <v>167</v>
      </c>
    </row>
    <row r="1483" spans="1:44" x14ac:dyDescent="0.2">
      <c r="A1483" s="9">
        <v>423484</v>
      </c>
      <c r="B1483" s="9" t="s">
        <v>2276</v>
      </c>
      <c r="M1483" s="9" t="s">
        <v>167</v>
      </c>
      <c r="AA1483" s="9" t="s">
        <v>167</v>
      </c>
      <c r="AE1483" s="9" t="s">
        <v>165</v>
      </c>
      <c r="AF1483" s="9" t="s">
        <v>167</v>
      </c>
      <c r="AI1483" s="9" t="s">
        <v>163</v>
      </c>
      <c r="AJ1483" s="9" t="s">
        <v>167</v>
      </c>
      <c r="AK1483" s="9" t="s">
        <v>163</v>
      </c>
      <c r="AM1483" s="9" t="s">
        <v>163</v>
      </c>
      <c r="AP1483" s="9" t="s">
        <v>165</v>
      </c>
      <c r="AQ1483" s="9" t="s">
        <v>165</v>
      </c>
      <c r="AR1483" s="9" t="s">
        <v>167</v>
      </c>
    </row>
    <row r="1484" spans="1:44" x14ac:dyDescent="0.2">
      <c r="A1484" s="9">
        <v>423490</v>
      </c>
      <c r="B1484" s="9" t="s">
        <v>2276</v>
      </c>
      <c r="AE1484" s="9" t="s">
        <v>167</v>
      </c>
      <c r="AJ1484" s="9" t="s">
        <v>167</v>
      </c>
      <c r="AP1484" s="9" t="s">
        <v>163</v>
      </c>
    </row>
    <row r="1485" spans="1:44" x14ac:dyDescent="0.2">
      <c r="A1485" s="9">
        <v>423503</v>
      </c>
      <c r="B1485" s="9" t="s">
        <v>2276</v>
      </c>
      <c r="AJ1485" s="9" t="s">
        <v>167</v>
      </c>
      <c r="AK1485" s="9" t="s">
        <v>163</v>
      </c>
      <c r="AP1485" s="9" t="s">
        <v>163</v>
      </c>
      <c r="AQ1485" s="9" t="s">
        <v>163</v>
      </c>
    </row>
    <row r="1486" spans="1:44" x14ac:dyDescent="0.2">
      <c r="A1486" s="9">
        <v>423505</v>
      </c>
      <c r="B1486" s="9" t="s">
        <v>2276</v>
      </c>
      <c r="AA1486" s="9" t="s">
        <v>167</v>
      </c>
      <c r="AB1486" s="9" t="s">
        <v>167</v>
      </c>
      <c r="AD1486" s="9" t="s">
        <v>167</v>
      </c>
      <c r="AF1486" s="9" t="s">
        <v>165</v>
      </c>
      <c r="AI1486" s="9" t="s">
        <v>165</v>
      </c>
      <c r="AJ1486" s="9" t="s">
        <v>165</v>
      </c>
      <c r="AK1486" s="9" t="s">
        <v>165</v>
      </c>
      <c r="AL1486" s="9" t="s">
        <v>165</v>
      </c>
      <c r="AM1486" s="9" t="s">
        <v>163</v>
      </c>
      <c r="AN1486" s="9" t="s">
        <v>163</v>
      </c>
      <c r="AO1486" s="9" t="s">
        <v>163</v>
      </c>
      <c r="AP1486" s="9" t="s">
        <v>163</v>
      </c>
      <c r="AQ1486" s="9" t="s">
        <v>163</v>
      </c>
      <c r="AR1486" s="9" t="s">
        <v>163</v>
      </c>
    </row>
    <row r="1487" spans="1:44" x14ac:dyDescent="0.2">
      <c r="A1487" s="9">
        <v>423506</v>
      </c>
      <c r="B1487" s="9" t="s">
        <v>2276</v>
      </c>
      <c r="S1487" s="9" t="s">
        <v>167</v>
      </c>
      <c r="AE1487" s="9" t="s">
        <v>165</v>
      </c>
      <c r="AI1487" s="9" t="s">
        <v>163</v>
      </c>
      <c r="AJ1487" s="9" t="s">
        <v>167</v>
      </c>
      <c r="AK1487" s="9" t="s">
        <v>163</v>
      </c>
      <c r="AR1487" s="9" t="s">
        <v>163</v>
      </c>
    </row>
    <row r="1488" spans="1:44" x14ac:dyDescent="0.2">
      <c r="A1488" s="9">
        <v>423531</v>
      </c>
      <c r="B1488" s="9" t="s">
        <v>2276</v>
      </c>
      <c r="AF1488" s="9" t="s">
        <v>167</v>
      </c>
      <c r="AI1488" s="9" t="s">
        <v>165</v>
      </c>
      <c r="AJ1488" s="9" t="s">
        <v>165</v>
      </c>
      <c r="AN1488" s="9" t="s">
        <v>163</v>
      </c>
      <c r="AO1488" s="9" t="s">
        <v>163</v>
      </c>
      <c r="AP1488" s="9" t="s">
        <v>163</v>
      </c>
      <c r="AQ1488" s="9" t="s">
        <v>163</v>
      </c>
      <c r="AR1488" s="9" t="s">
        <v>163</v>
      </c>
    </row>
    <row r="1489" spans="1:44" x14ac:dyDescent="0.2">
      <c r="A1489" s="9">
        <v>423539</v>
      </c>
      <c r="B1489" s="9" t="s">
        <v>2276</v>
      </c>
      <c r="K1489" s="9" t="s">
        <v>167</v>
      </c>
      <c r="AE1489" s="9" t="s">
        <v>167</v>
      </c>
      <c r="AF1489" s="9" t="s">
        <v>167</v>
      </c>
      <c r="AH1489" s="9" t="s">
        <v>167</v>
      </c>
      <c r="AI1489" s="9" t="s">
        <v>163</v>
      </c>
      <c r="AJ1489" s="9" t="s">
        <v>163</v>
      </c>
      <c r="AK1489" s="9" t="s">
        <v>163</v>
      </c>
      <c r="AL1489" s="9" t="s">
        <v>163</v>
      </c>
      <c r="AM1489" s="9" t="s">
        <v>163</v>
      </c>
      <c r="AN1489" s="9" t="s">
        <v>163</v>
      </c>
      <c r="AO1489" s="9" t="s">
        <v>163</v>
      </c>
      <c r="AP1489" s="9" t="s">
        <v>163</v>
      </c>
      <c r="AQ1489" s="9" t="s">
        <v>163</v>
      </c>
      <c r="AR1489" s="9" t="s">
        <v>163</v>
      </c>
    </row>
    <row r="1490" spans="1:44" x14ac:dyDescent="0.2">
      <c r="A1490" s="9">
        <v>423560</v>
      </c>
      <c r="B1490" s="9" t="s">
        <v>2276</v>
      </c>
      <c r="AE1490" s="9" t="s">
        <v>167</v>
      </c>
      <c r="AQ1490" s="9" t="s">
        <v>163</v>
      </c>
      <c r="AR1490" s="9" t="s">
        <v>163</v>
      </c>
    </row>
    <row r="1491" spans="1:44" x14ac:dyDescent="0.2">
      <c r="A1491" s="9">
        <v>423567</v>
      </c>
      <c r="B1491" s="9" t="s">
        <v>2276</v>
      </c>
      <c r="AJ1491" s="9" t="s">
        <v>167</v>
      </c>
      <c r="AQ1491" s="9" t="s">
        <v>165</v>
      </c>
    </row>
    <row r="1492" spans="1:44" x14ac:dyDescent="0.2">
      <c r="A1492" s="9">
        <v>423572</v>
      </c>
      <c r="B1492" s="9" t="s">
        <v>2276</v>
      </c>
      <c r="AJ1492" s="9" t="s">
        <v>165</v>
      </c>
      <c r="AK1492" s="9" t="s">
        <v>165</v>
      </c>
      <c r="AM1492" s="9" t="s">
        <v>165</v>
      </c>
      <c r="AN1492" s="9" t="s">
        <v>163</v>
      </c>
      <c r="AO1492" s="9" t="s">
        <v>163</v>
      </c>
      <c r="AP1492" s="9" t="s">
        <v>163</v>
      </c>
      <c r="AQ1492" s="9" t="s">
        <v>163</v>
      </c>
      <c r="AR1492" s="9" t="s">
        <v>163</v>
      </c>
    </row>
    <row r="1493" spans="1:44" x14ac:dyDescent="0.2">
      <c r="A1493" s="9">
        <v>423582</v>
      </c>
      <c r="B1493" s="9" t="s">
        <v>2276</v>
      </c>
      <c r="H1493" s="9" t="s">
        <v>165</v>
      </c>
      <c r="AD1493" s="9" t="s">
        <v>165</v>
      </c>
      <c r="AF1493" s="9" t="s">
        <v>165</v>
      </c>
      <c r="AI1493" s="9" t="s">
        <v>163</v>
      </c>
      <c r="AK1493" s="9" t="s">
        <v>165</v>
      </c>
      <c r="AL1493" s="9" t="s">
        <v>163</v>
      </c>
      <c r="AM1493" s="9" t="s">
        <v>163</v>
      </c>
      <c r="AN1493" s="9" t="s">
        <v>163</v>
      </c>
      <c r="AO1493" s="9" t="s">
        <v>163</v>
      </c>
      <c r="AR1493" s="9" t="s">
        <v>163</v>
      </c>
    </row>
    <row r="1494" spans="1:44" x14ac:dyDescent="0.2">
      <c r="A1494" s="9">
        <v>423605</v>
      </c>
      <c r="B1494" s="9" t="s">
        <v>2276</v>
      </c>
      <c r="AK1494" s="9" t="s">
        <v>165</v>
      </c>
      <c r="AL1494" s="9" t="s">
        <v>165</v>
      </c>
      <c r="AM1494" s="9" t="s">
        <v>165</v>
      </c>
      <c r="AO1494" s="9" t="s">
        <v>163</v>
      </c>
      <c r="AP1494" s="9" t="s">
        <v>163</v>
      </c>
      <c r="AQ1494" s="9" t="s">
        <v>165</v>
      </c>
      <c r="AR1494" s="9" t="s">
        <v>163</v>
      </c>
    </row>
    <row r="1495" spans="1:44" x14ac:dyDescent="0.2">
      <c r="A1495" s="9">
        <v>423606</v>
      </c>
      <c r="B1495" s="9" t="s">
        <v>2276</v>
      </c>
      <c r="U1495" s="9" t="s">
        <v>167</v>
      </c>
      <c r="AE1495" s="9" t="s">
        <v>167</v>
      </c>
      <c r="AF1495" s="9" t="s">
        <v>167</v>
      </c>
      <c r="AI1495" s="9" t="s">
        <v>165</v>
      </c>
      <c r="AJ1495" s="9" t="s">
        <v>163</v>
      </c>
      <c r="AK1495" s="9" t="s">
        <v>163</v>
      </c>
      <c r="AL1495" s="9" t="s">
        <v>165</v>
      </c>
      <c r="AM1495" s="9" t="s">
        <v>163</v>
      </c>
      <c r="AN1495" s="9" t="s">
        <v>163</v>
      </c>
      <c r="AO1495" s="9" t="s">
        <v>163</v>
      </c>
      <c r="AP1495" s="9" t="s">
        <v>163</v>
      </c>
      <c r="AQ1495" s="9" t="s">
        <v>163</v>
      </c>
      <c r="AR1495" s="9" t="s">
        <v>163</v>
      </c>
    </row>
    <row r="1496" spans="1:44" x14ac:dyDescent="0.2">
      <c r="A1496" s="9">
        <v>423609</v>
      </c>
      <c r="B1496" s="9" t="s">
        <v>2276</v>
      </c>
      <c r="M1496" s="9" t="s">
        <v>163</v>
      </c>
      <c r="P1496" s="9" t="s">
        <v>163</v>
      </c>
      <c r="AG1496" s="9" t="s">
        <v>167</v>
      </c>
      <c r="AI1496" s="9" t="s">
        <v>165</v>
      </c>
    </row>
    <row r="1497" spans="1:44" x14ac:dyDescent="0.2">
      <c r="A1497" s="9">
        <v>423620</v>
      </c>
      <c r="B1497" s="9" t="s">
        <v>2276</v>
      </c>
      <c r="AF1497" s="9" t="s">
        <v>167</v>
      </c>
      <c r="AJ1497" s="9" t="s">
        <v>167</v>
      </c>
      <c r="AK1497" s="9" t="s">
        <v>163</v>
      </c>
      <c r="AM1497" s="9" t="s">
        <v>163</v>
      </c>
      <c r="AN1497" s="9" t="s">
        <v>165</v>
      </c>
      <c r="AR1497" s="9" t="s">
        <v>163</v>
      </c>
    </row>
    <row r="1498" spans="1:44" x14ac:dyDescent="0.2">
      <c r="A1498" s="9">
        <v>423622</v>
      </c>
      <c r="B1498" s="9" t="s">
        <v>2276</v>
      </c>
      <c r="AE1498" s="9" t="s">
        <v>165</v>
      </c>
      <c r="AG1498" s="9" t="s">
        <v>167</v>
      </c>
      <c r="AI1498" s="9" t="s">
        <v>163</v>
      </c>
      <c r="AJ1498" s="9" t="s">
        <v>165</v>
      </c>
      <c r="AK1498" s="9" t="s">
        <v>163</v>
      </c>
      <c r="AL1498" s="9" t="s">
        <v>163</v>
      </c>
      <c r="AM1498" s="9" t="s">
        <v>163</v>
      </c>
      <c r="AN1498" s="9" t="s">
        <v>163</v>
      </c>
      <c r="AO1498" s="9" t="s">
        <v>163</v>
      </c>
      <c r="AP1498" s="9" t="s">
        <v>163</v>
      </c>
      <c r="AQ1498" s="9" t="s">
        <v>163</v>
      </c>
      <c r="AR1498" s="9" t="s">
        <v>163</v>
      </c>
    </row>
    <row r="1499" spans="1:44" x14ac:dyDescent="0.2">
      <c r="A1499" s="9">
        <v>423653</v>
      </c>
      <c r="B1499" s="9" t="s">
        <v>2276</v>
      </c>
      <c r="S1499" s="9" t="s">
        <v>167</v>
      </c>
      <c r="AF1499" s="9" t="s">
        <v>167</v>
      </c>
      <c r="AI1499" s="9" t="s">
        <v>165</v>
      </c>
      <c r="AJ1499" s="9" t="s">
        <v>165</v>
      </c>
      <c r="AK1499" s="9" t="s">
        <v>165</v>
      </c>
      <c r="AL1499" s="9" t="s">
        <v>165</v>
      </c>
      <c r="AM1499" s="9" t="s">
        <v>165</v>
      </c>
      <c r="AN1499" s="9" t="s">
        <v>163</v>
      </c>
      <c r="AO1499" s="9" t="s">
        <v>163</v>
      </c>
      <c r="AP1499" s="9" t="s">
        <v>163</v>
      </c>
      <c r="AQ1499" s="9" t="s">
        <v>163</v>
      </c>
      <c r="AR1499" s="9" t="s">
        <v>163</v>
      </c>
    </row>
    <row r="1500" spans="1:44" x14ac:dyDescent="0.2">
      <c r="A1500" s="9">
        <v>423655</v>
      </c>
      <c r="B1500" s="9" t="s">
        <v>2276</v>
      </c>
      <c r="AI1500" s="9" t="s">
        <v>165</v>
      </c>
      <c r="AJ1500" s="9" t="s">
        <v>167</v>
      </c>
      <c r="AN1500" s="9" t="s">
        <v>163</v>
      </c>
      <c r="AO1500" s="9" t="s">
        <v>163</v>
      </c>
    </row>
    <row r="1501" spans="1:44" x14ac:dyDescent="0.2">
      <c r="A1501" s="9">
        <v>423656</v>
      </c>
      <c r="B1501" s="9" t="s">
        <v>2276</v>
      </c>
      <c r="AM1501" s="9" t="s">
        <v>163</v>
      </c>
      <c r="AN1501" s="9" t="s">
        <v>163</v>
      </c>
      <c r="AO1501" s="9" t="s">
        <v>163</v>
      </c>
      <c r="AP1501" s="9" t="s">
        <v>163</v>
      </c>
      <c r="AQ1501" s="9" t="s">
        <v>163</v>
      </c>
      <c r="AR1501" s="9" t="s">
        <v>163</v>
      </c>
    </row>
    <row r="1502" spans="1:44" x14ac:dyDescent="0.2">
      <c r="A1502" s="9">
        <v>423660</v>
      </c>
      <c r="B1502" s="9" t="s">
        <v>2276</v>
      </c>
      <c r="S1502" s="9" t="s">
        <v>163</v>
      </c>
      <c r="AE1502" s="9" t="s">
        <v>167</v>
      </c>
      <c r="AF1502" s="9" t="s">
        <v>167</v>
      </c>
      <c r="AG1502" s="9" t="s">
        <v>167</v>
      </c>
      <c r="AI1502" s="9" t="s">
        <v>163</v>
      </c>
      <c r="AJ1502" s="9" t="s">
        <v>165</v>
      </c>
      <c r="AK1502" s="9" t="s">
        <v>163</v>
      </c>
      <c r="AL1502" s="9" t="s">
        <v>163</v>
      </c>
      <c r="AM1502" s="9" t="s">
        <v>163</v>
      </c>
      <c r="AN1502" s="9" t="s">
        <v>163</v>
      </c>
      <c r="AO1502" s="9" t="s">
        <v>163</v>
      </c>
      <c r="AP1502" s="9" t="s">
        <v>163</v>
      </c>
      <c r="AQ1502" s="9" t="s">
        <v>163</v>
      </c>
      <c r="AR1502" s="9" t="s">
        <v>163</v>
      </c>
    </row>
    <row r="1503" spans="1:44" x14ac:dyDescent="0.2">
      <c r="A1503" s="9">
        <v>423667</v>
      </c>
      <c r="B1503" s="9" t="s">
        <v>2276</v>
      </c>
      <c r="AI1503" s="9" t="s">
        <v>165</v>
      </c>
      <c r="AN1503" s="9" t="s">
        <v>163</v>
      </c>
      <c r="AO1503" s="9" t="s">
        <v>163</v>
      </c>
      <c r="AP1503" s="9" t="s">
        <v>163</v>
      </c>
      <c r="AQ1503" s="9" t="s">
        <v>163</v>
      </c>
      <c r="AR1503" s="9" t="s">
        <v>163</v>
      </c>
    </row>
    <row r="1504" spans="1:44" x14ac:dyDescent="0.2">
      <c r="A1504" s="9">
        <v>423671</v>
      </c>
      <c r="B1504" s="9" t="s">
        <v>2276</v>
      </c>
      <c r="H1504" s="9" t="s">
        <v>165</v>
      </c>
      <c r="S1504" s="9" t="s">
        <v>165</v>
      </c>
      <c r="AJ1504" s="9" t="s">
        <v>167</v>
      </c>
      <c r="AK1504" s="9" t="s">
        <v>163</v>
      </c>
      <c r="AN1504" s="9" t="s">
        <v>163</v>
      </c>
      <c r="AQ1504" s="9" t="s">
        <v>163</v>
      </c>
      <c r="AR1504" s="9" t="s">
        <v>163</v>
      </c>
    </row>
    <row r="1505" spans="1:44" x14ac:dyDescent="0.2">
      <c r="A1505" s="9">
        <v>423681</v>
      </c>
      <c r="B1505" s="9" t="s">
        <v>2276</v>
      </c>
      <c r="Y1505" s="9" t="s">
        <v>167</v>
      </c>
      <c r="AE1505" s="9" t="s">
        <v>165</v>
      </c>
      <c r="AG1505" s="9" t="s">
        <v>167</v>
      </c>
      <c r="AI1505" s="9" t="s">
        <v>165</v>
      </c>
      <c r="AJ1505" s="9" t="s">
        <v>163</v>
      </c>
      <c r="AK1505" s="9" t="s">
        <v>163</v>
      </c>
      <c r="AM1505" s="9" t="s">
        <v>165</v>
      </c>
      <c r="AN1505" s="9" t="s">
        <v>163</v>
      </c>
      <c r="AO1505" s="9" t="s">
        <v>163</v>
      </c>
      <c r="AP1505" s="9" t="s">
        <v>163</v>
      </c>
      <c r="AQ1505" s="9" t="s">
        <v>163</v>
      </c>
      <c r="AR1505" s="9" t="s">
        <v>163</v>
      </c>
    </row>
    <row r="1506" spans="1:44" x14ac:dyDescent="0.2">
      <c r="A1506" s="9">
        <v>423690</v>
      </c>
      <c r="B1506" s="9" t="s">
        <v>2276</v>
      </c>
      <c r="AJ1506" s="9" t="s">
        <v>167</v>
      </c>
      <c r="AP1506" s="9" t="s">
        <v>165</v>
      </c>
      <c r="AQ1506" s="9" t="s">
        <v>165</v>
      </c>
    </row>
    <row r="1507" spans="1:44" x14ac:dyDescent="0.2">
      <c r="A1507" s="9">
        <v>423691</v>
      </c>
      <c r="B1507" s="9" t="s">
        <v>2276</v>
      </c>
      <c r="AG1507" s="9" t="s">
        <v>167</v>
      </c>
      <c r="AH1507" s="9" t="s">
        <v>165</v>
      </c>
      <c r="AI1507" s="9" t="s">
        <v>165</v>
      </c>
      <c r="AJ1507" s="9" t="s">
        <v>165</v>
      </c>
      <c r="AK1507" s="9" t="s">
        <v>167</v>
      </c>
      <c r="AM1507" s="9" t="s">
        <v>167</v>
      </c>
      <c r="AN1507" s="9" t="s">
        <v>163</v>
      </c>
      <c r="AO1507" s="9" t="s">
        <v>163</v>
      </c>
      <c r="AP1507" s="9" t="s">
        <v>163</v>
      </c>
      <c r="AQ1507" s="9" t="s">
        <v>163</v>
      </c>
      <c r="AR1507" s="9" t="s">
        <v>163</v>
      </c>
    </row>
    <row r="1508" spans="1:44" x14ac:dyDescent="0.2">
      <c r="A1508" s="9">
        <v>423692</v>
      </c>
      <c r="B1508" s="9" t="s">
        <v>2276</v>
      </c>
      <c r="H1508" s="9" t="s">
        <v>165</v>
      </c>
      <c r="AI1508" s="9" t="s">
        <v>167</v>
      </c>
      <c r="AJ1508" s="9" t="s">
        <v>165</v>
      </c>
    </row>
    <row r="1509" spans="1:44" x14ac:dyDescent="0.2">
      <c r="A1509" s="9">
        <v>423699</v>
      </c>
      <c r="B1509" s="9" t="s">
        <v>2276</v>
      </c>
      <c r="S1509" s="9" t="s">
        <v>167</v>
      </c>
      <c r="AD1509" s="9" t="s">
        <v>165</v>
      </c>
      <c r="AE1509" s="9" t="s">
        <v>167</v>
      </c>
      <c r="AG1509" s="9" t="s">
        <v>165</v>
      </c>
      <c r="AI1509" s="9" t="s">
        <v>165</v>
      </c>
      <c r="AJ1509" s="9" t="s">
        <v>165</v>
      </c>
      <c r="AK1509" s="9" t="s">
        <v>165</v>
      </c>
      <c r="AM1509" s="9" t="s">
        <v>165</v>
      </c>
      <c r="AN1509" s="9" t="s">
        <v>163</v>
      </c>
      <c r="AO1509" s="9" t="s">
        <v>163</v>
      </c>
      <c r="AP1509" s="9" t="s">
        <v>163</v>
      </c>
      <c r="AQ1509" s="9" t="s">
        <v>163</v>
      </c>
      <c r="AR1509" s="9" t="s">
        <v>163</v>
      </c>
    </row>
    <row r="1510" spans="1:44" x14ac:dyDescent="0.2">
      <c r="A1510" s="9">
        <v>423704</v>
      </c>
      <c r="B1510" s="9" t="s">
        <v>2276</v>
      </c>
      <c r="E1510" s="9" t="s">
        <v>167</v>
      </c>
      <c r="AD1510" s="9" t="s">
        <v>167</v>
      </c>
      <c r="AE1510" s="9" t="s">
        <v>165</v>
      </c>
      <c r="AG1510" s="9" t="s">
        <v>165</v>
      </c>
      <c r="AI1510" s="9" t="s">
        <v>165</v>
      </c>
      <c r="AJ1510" s="9" t="s">
        <v>165</v>
      </c>
      <c r="AK1510" s="9" t="s">
        <v>165</v>
      </c>
      <c r="AL1510" s="9" t="s">
        <v>165</v>
      </c>
      <c r="AM1510" s="9" t="s">
        <v>165</v>
      </c>
      <c r="AN1510" s="9" t="s">
        <v>163</v>
      </c>
      <c r="AO1510" s="9" t="s">
        <v>163</v>
      </c>
      <c r="AP1510" s="9" t="s">
        <v>163</v>
      </c>
      <c r="AQ1510" s="9" t="s">
        <v>163</v>
      </c>
      <c r="AR1510" s="9" t="s">
        <v>163</v>
      </c>
    </row>
    <row r="1511" spans="1:44" x14ac:dyDescent="0.2">
      <c r="A1511" s="9">
        <v>423732</v>
      </c>
      <c r="B1511" s="9" t="s">
        <v>2276</v>
      </c>
      <c r="AD1511" s="9" t="s">
        <v>165</v>
      </c>
      <c r="AE1511" s="9" t="s">
        <v>167</v>
      </c>
      <c r="AH1511" s="9" t="s">
        <v>167</v>
      </c>
      <c r="AI1511" s="9" t="s">
        <v>165</v>
      </c>
      <c r="AK1511" s="9" t="s">
        <v>165</v>
      </c>
      <c r="AM1511" s="9" t="s">
        <v>165</v>
      </c>
      <c r="AN1511" s="9" t="s">
        <v>163</v>
      </c>
      <c r="AO1511" s="9" t="s">
        <v>163</v>
      </c>
      <c r="AP1511" s="9" t="s">
        <v>163</v>
      </c>
      <c r="AQ1511" s="9" t="s">
        <v>163</v>
      </c>
      <c r="AR1511" s="9" t="s">
        <v>163</v>
      </c>
    </row>
    <row r="1512" spans="1:44" x14ac:dyDescent="0.2">
      <c r="A1512" s="9">
        <v>423737</v>
      </c>
      <c r="B1512" s="9" t="s">
        <v>2276</v>
      </c>
      <c r="K1512" s="9" t="s">
        <v>167</v>
      </c>
      <c r="S1512" s="9" t="s">
        <v>167</v>
      </c>
      <c r="AD1512" s="9" t="s">
        <v>167</v>
      </c>
      <c r="AE1512" s="9" t="s">
        <v>167</v>
      </c>
      <c r="AI1512" s="9" t="s">
        <v>165</v>
      </c>
      <c r="AJ1512" s="9" t="s">
        <v>165</v>
      </c>
      <c r="AK1512" s="9" t="s">
        <v>165</v>
      </c>
      <c r="AM1512" s="9" t="s">
        <v>165</v>
      </c>
      <c r="AN1512" s="9" t="s">
        <v>163</v>
      </c>
      <c r="AO1512" s="9" t="s">
        <v>163</v>
      </c>
      <c r="AP1512" s="9" t="s">
        <v>163</v>
      </c>
      <c r="AQ1512" s="9" t="s">
        <v>163</v>
      </c>
      <c r="AR1512" s="9" t="s">
        <v>163</v>
      </c>
    </row>
    <row r="1513" spans="1:44" x14ac:dyDescent="0.2">
      <c r="A1513" s="9">
        <v>423745</v>
      </c>
      <c r="B1513" s="9" t="s">
        <v>2276</v>
      </c>
      <c r="S1513" s="9" t="s">
        <v>167</v>
      </c>
      <c r="AK1513" s="9" t="s">
        <v>167</v>
      </c>
      <c r="AL1513" s="9" t="s">
        <v>167</v>
      </c>
    </row>
    <row r="1514" spans="1:44" x14ac:dyDescent="0.2">
      <c r="A1514" s="9">
        <v>423746</v>
      </c>
      <c r="B1514" s="9" t="s">
        <v>2276</v>
      </c>
      <c r="AJ1514" s="9" t="s">
        <v>167</v>
      </c>
      <c r="AK1514" s="9" t="s">
        <v>167</v>
      </c>
      <c r="AR1514" s="9" t="s">
        <v>167</v>
      </c>
    </row>
    <row r="1515" spans="1:44" x14ac:dyDescent="0.2">
      <c r="A1515" s="9">
        <v>423766</v>
      </c>
      <c r="B1515" s="9" t="s">
        <v>2276</v>
      </c>
      <c r="AI1515" s="9" t="s">
        <v>167</v>
      </c>
      <c r="AK1515" s="9" t="s">
        <v>163</v>
      </c>
      <c r="AN1515" s="9" t="s">
        <v>163</v>
      </c>
      <c r="AP1515" s="9" t="s">
        <v>163</v>
      </c>
      <c r="AQ1515" s="9" t="s">
        <v>163</v>
      </c>
      <c r="AR1515" s="9" t="s">
        <v>165</v>
      </c>
    </row>
    <row r="1516" spans="1:44" x14ac:dyDescent="0.2">
      <c r="A1516" s="9">
        <v>423774</v>
      </c>
      <c r="B1516" s="9" t="s">
        <v>2276</v>
      </c>
      <c r="AJ1516" s="9" t="s">
        <v>167</v>
      </c>
      <c r="AK1516" s="9" t="s">
        <v>163</v>
      </c>
      <c r="AN1516" s="9" t="s">
        <v>165</v>
      </c>
      <c r="AR1516" s="9" t="s">
        <v>163</v>
      </c>
    </row>
    <row r="1517" spans="1:44" x14ac:dyDescent="0.2">
      <c r="A1517" s="9">
        <v>423776</v>
      </c>
      <c r="B1517" s="9" t="s">
        <v>2276</v>
      </c>
      <c r="AF1517" s="9" t="s">
        <v>167</v>
      </c>
      <c r="AI1517" s="9" t="s">
        <v>167</v>
      </c>
      <c r="AJ1517" s="9" t="s">
        <v>167</v>
      </c>
      <c r="AK1517" s="9" t="s">
        <v>165</v>
      </c>
      <c r="AM1517" s="9" t="s">
        <v>167</v>
      </c>
      <c r="AN1517" s="9" t="s">
        <v>163</v>
      </c>
      <c r="AO1517" s="9" t="s">
        <v>163</v>
      </c>
      <c r="AP1517" s="9" t="s">
        <v>163</v>
      </c>
      <c r="AQ1517" s="9" t="s">
        <v>163</v>
      </c>
      <c r="AR1517" s="9" t="s">
        <v>163</v>
      </c>
    </row>
    <row r="1518" spans="1:44" x14ac:dyDescent="0.2">
      <c r="A1518" s="9">
        <v>423785</v>
      </c>
      <c r="B1518" s="9" t="s">
        <v>2276</v>
      </c>
      <c r="S1518" s="9" t="s">
        <v>163</v>
      </c>
      <c r="AD1518" s="9" t="s">
        <v>165</v>
      </c>
      <c r="AE1518" s="9" t="s">
        <v>165</v>
      </c>
      <c r="AH1518" s="9" t="s">
        <v>167</v>
      </c>
      <c r="AI1518" s="9" t="s">
        <v>163</v>
      </c>
      <c r="AJ1518" s="9" t="s">
        <v>163</v>
      </c>
      <c r="AK1518" s="9" t="s">
        <v>163</v>
      </c>
      <c r="AL1518" s="9" t="s">
        <v>163</v>
      </c>
      <c r="AM1518" s="9" t="s">
        <v>165</v>
      </c>
      <c r="AN1518" s="9" t="s">
        <v>163</v>
      </c>
      <c r="AO1518" s="9" t="s">
        <v>163</v>
      </c>
      <c r="AP1518" s="9" t="s">
        <v>163</v>
      </c>
      <c r="AQ1518" s="9" t="s">
        <v>163</v>
      </c>
      <c r="AR1518" s="9" t="s">
        <v>163</v>
      </c>
    </row>
    <row r="1519" spans="1:44" x14ac:dyDescent="0.2">
      <c r="A1519" s="9">
        <v>423788</v>
      </c>
      <c r="B1519" s="9" t="s">
        <v>2276</v>
      </c>
      <c r="Q1519" s="9" t="s">
        <v>163</v>
      </c>
      <c r="AD1519" s="9" t="s">
        <v>165</v>
      </c>
      <c r="AN1519" s="9" t="s">
        <v>163</v>
      </c>
      <c r="AR1519" s="9" t="s">
        <v>163</v>
      </c>
    </row>
    <row r="1520" spans="1:44" x14ac:dyDescent="0.2">
      <c r="A1520" s="9">
        <v>423800</v>
      </c>
      <c r="B1520" s="9" t="s">
        <v>2276</v>
      </c>
      <c r="L1520" s="9" t="s">
        <v>167</v>
      </c>
      <c r="AI1520" s="9" t="s">
        <v>167</v>
      </c>
      <c r="AJ1520" s="9" t="s">
        <v>167</v>
      </c>
      <c r="AK1520" s="9" t="s">
        <v>167</v>
      </c>
      <c r="AN1520" s="9" t="s">
        <v>165</v>
      </c>
      <c r="AO1520" s="9" t="s">
        <v>165</v>
      </c>
      <c r="AP1520" s="9" t="s">
        <v>165</v>
      </c>
      <c r="AQ1520" s="9" t="s">
        <v>165</v>
      </c>
      <c r="AR1520" s="9" t="s">
        <v>165</v>
      </c>
    </row>
    <row r="1521" spans="1:44" x14ac:dyDescent="0.2">
      <c r="A1521" s="9">
        <v>423809</v>
      </c>
      <c r="B1521" s="9" t="s">
        <v>2276</v>
      </c>
      <c r="AA1521" s="9" t="s">
        <v>163</v>
      </c>
      <c r="AE1521" s="9" t="s">
        <v>165</v>
      </c>
      <c r="AI1521" s="9" t="s">
        <v>163</v>
      </c>
      <c r="AJ1521" s="9" t="s">
        <v>163</v>
      </c>
      <c r="AK1521" s="9" t="s">
        <v>163</v>
      </c>
      <c r="AL1521" s="9" t="s">
        <v>163</v>
      </c>
      <c r="AM1521" s="9" t="s">
        <v>163</v>
      </c>
      <c r="AN1521" s="9" t="s">
        <v>163</v>
      </c>
      <c r="AO1521" s="9" t="s">
        <v>163</v>
      </c>
      <c r="AP1521" s="9" t="s">
        <v>163</v>
      </c>
      <c r="AQ1521" s="9" t="s">
        <v>163</v>
      </c>
      <c r="AR1521" s="9" t="s">
        <v>163</v>
      </c>
    </row>
    <row r="1522" spans="1:44" x14ac:dyDescent="0.2">
      <c r="A1522" s="9">
        <v>423823</v>
      </c>
      <c r="B1522" s="9" t="s">
        <v>2276</v>
      </c>
      <c r="Q1522" s="9" t="s">
        <v>163</v>
      </c>
      <c r="AE1522" s="9" t="s">
        <v>165</v>
      </c>
      <c r="AG1522" s="9" t="s">
        <v>165</v>
      </c>
      <c r="AI1522" s="9" t="s">
        <v>165</v>
      </c>
      <c r="AJ1522" s="9" t="s">
        <v>165</v>
      </c>
      <c r="AK1522" s="9" t="s">
        <v>165</v>
      </c>
      <c r="AL1522" s="9" t="s">
        <v>165</v>
      </c>
      <c r="AM1522" s="9" t="s">
        <v>165</v>
      </c>
      <c r="AN1522" s="9" t="s">
        <v>163</v>
      </c>
      <c r="AO1522" s="9" t="s">
        <v>163</v>
      </c>
      <c r="AP1522" s="9" t="s">
        <v>163</v>
      </c>
      <c r="AQ1522" s="9" t="s">
        <v>163</v>
      </c>
      <c r="AR1522" s="9" t="s">
        <v>163</v>
      </c>
    </row>
    <row r="1523" spans="1:44" x14ac:dyDescent="0.2">
      <c r="A1523" s="9">
        <v>423824</v>
      </c>
      <c r="B1523" s="9" t="s">
        <v>2276</v>
      </c>
      <c r="AJ1523" s="9" t="s">
        <v>167</v>
      </c>
      <c r="AM1523" s="9" t="s">
        <v>167</v>
      </c>
      <c r="AP1523" s="9" t="s">
        <v>165</v>
      </c>
      <c r="AQ1523" s="9" t="s">
        <v>165</v>
      </c>
    </row>
    <row r="1524" spans="1:44" x14ac:dyDescent="0.2">
      <c r="A1524" s="9">
        <v>423843</v>
      </c>
      <c r="B1524" s="9" t="s">
        <v>2276</v>
      </c>
      <c r="AK1524" s="9" t="s">
        <v>167</v>
      </c>
      <c r="AN1524" s="9" t="s">
        <v>165</v>
      </c>
      <c r="AQ1524" s="9" t="s">
        <v>165</v>
      </c>
      <c r="AR1524" s="9" t="s">
        <v>167</v>
      </c>
    </row>
    <row r="1525" spans="1:44" x14ac:dyDescent="0.2">
      <c r="A1525" s="9">
        <v>423847</v>
      </c>
      <c r="B1525" s="9" t="s">
        <v>2276</v>
      </c>
      <c r="X1525" s="9" t="s">
        <v>165</v>
      </c>
      <c r="AG1525" s="9" t="s">
        <v>165</v>
      </c>
      <c r="AH1525" s="9" t="s">
        <v>167</v>
      </c>
      <c r="AJ1525" s="9" t="s">
        <v>165</v>
      </c>
      <c r="AK1525" s="9" t="s">
        <v>165</v>
      </c>
      <c r="AM1525" s="9" t="s">
        <v>165</v>
      </c>
      <c r="AN1525" s="9" t="s">
        <v>163</v>
      </c>
      <c r="AO1525" s="9" t="s">
        <v>163</v>
      </c>
      <c r="AP1525" s="9" t="s">
        <v>163</v>
      </c>
      <c r="AQ1525" s="9" t="s">
        <v>163</v>
      </c>
      <c r="AR1525" s="9" t="s">
        <v>163</v>
      </c>
    </row>
    <row r="1526" spans="1:44" x14ac:dyDescent="0.2">
      <c r="A1526" s="9">
        <v>423888</v>
      </c>
      <c r="B1526" s="9" t="s">
        <v>2276</v>
      </c>
      <c r="AE1526" s="9" t="s">
        <v>167</v>
      </c>
      <c r="AF1526" s="9" t="s">
        <v>167</v>
      </c>
      <c r="AI1526" s="9" t="s">
        <v>165</v>
      </c>
      <c r="AJ1526" s="9" t="s">
        <v>167</v>
      </c>
      <c r="AK1526" s="9" t="s">
        <v>165</v>
      </c>
      <c r="AL1526" s="9" t="s">
        <v>167</v>
      </c>
      <c r="AM1526" s="9" t="s">
        <v>167</v>
      </c>
      <c r="AN1526" s="9" t="s">
        <v>163</v>
      </c>
      <c r="AO1526" s="9" t="s">
        <v>163</v>
      </c>
      <c r="AP1526" s="9" t="s">
        <v>163</v>
      </c>
      <c r="AQ1526" s="9" t="s">
        <v>163</v>
      </c>
      <c r="AR1526" s="9" t="s">
        <v>163</v>
      </c>
    </row>
    <row r="1527" spans="1:44" x14ac:dyDescent="0.2">
      <c r="A1527" s="9">
        <v>423904</v>
      </c>
      <c r="B1527" s="9" t="s">
        <v>2276</v>
      </c>
      <c r="D1527" s="9" t="s">
        <v>167</v>
      </c>
      <c r="AI1527" s="9" t="s">
        <v>165</v>
      </c>
      <c r="AJ1527" s="9" t="s">
        <v>165</v>
      </c>
      <c r="AK1527" s="9" t="s">
        <v>163</v>
      </c>
      <c r="AM1527" s="9" t="s">
        <v>163</v>
      </c>
      <c r="AN1527" s="9" t="s">
        <v>163</v>
      </c>
      <c r="AO1527" s="9" t="s">
        <v>163</v>
      </c>
      <c r="AP1527" s="9" t="s">
        <v>163</v>
      </c>
      <c r="AQ1527" s="9" t="s">
        <v>163</v>
      </c>
      <c r="AR1527" s="9" t="s">
        <v>163</v>
      </c>
    </row>
    <row r="1528" spans="1:44" x14ac:dyDescent="0.2">
      <c r="A1528" s="9">
        <v>423915</v>
      </c>
      <c r="B1528" s="9" t="s">
        <v>2276</v>
      </c>
      <c r="AR1528" s="9" t="s">
        <v>163</v>
      </c>
    </row>
    <row r="1529" spans="1:44" x14ac:dyDescent="0.2">
      <c r="A1529" s="9">
        <v>423920</v>
      </c>
      <c r="B1529" s="9" t="s">
        <v>2276</v>
      </c>
      <c r="S1529" s="9" t="s">
        <v>167</v>
      </c>
      <c r="Y1529" s="9" t="s">
        <v>167</v>
      </c>
      <c r="AE1529" s="9" t="s">
        <v>167</v>
      </c>
      <c r="AG1529" s="9" t="s">
        <v>165</v>
      </c>
      <c r="AI1529" s="9" t="s">
        <v>165</v>
      </c>
      <c r="AJ1529" s="9" t="s">
        <v>165</v>
      </c>
      <c r="AK1529" s="9" t="s">
        <v>165</v>
      </c>
      <c r="AL1529" s="9" t="s">
        <v>163</v>
      </c>
      <c r="AM1529" s="9" t="s">
        <v>165</v>
      </c>
      <c r="AN1529" s="9" t="s">
        <v>163</v>
      </c>
      <c r="AO1529" s="9" t="s">
        <v>163</v>
      </c>
      <c r="AP1529" s="9" t="s">
        <v>163</v>
      </c>
      <c r="AQ1529" s="9" t="s">
        <v>163</v>
      </c>
      <c r="AR1529" s="9" t="s">
        <v>163</v>
      </c>
    </row>
    <row r="1530" spans="1:44" x14ac:dyDescent="0.2">
      <c r="A1530" s="9">
        <v>423927</v>
      </c>
      <c r="B1530" s="9" t="s">
        <v>2276</v>
      </c>
      <c r="S1530" s="9" t="s">
        <v>167</v>
      </c>
      <c r="AH1530" s="9" t="s">
        <v>167</v>
      </c>
      <c r="AI1530" s="9" t="s">
        <v>163</v>
      </c>
      <c r="AL1530" s="9" t="s">
        <v>165</v>
      </c>
      <c r="AM1530" s="9" t="s">
        <v>167</v>
      </c>
      <c r="AR1530" s="9" t="s">
        <v>163</v>
      </c>
    </row>
    <row r="1531" spans="1:44" x14ac:dyDescent="0.2">
      <c r="A1531" s="9">
        <v>423930</v>
      </c>
      <c r="B1531" s="9" t="s">
        <v>2276</v>
      </c>
      <c r="AI1531" s="9" t="s">
        <v>167</v>
      </c>
      <c r="AN1531" s="9" t="s">
        <v>163</v>
      </c>
      <c r="AP1531" s="9" t="s">
        <v>163</v>
      </c>
      <c r="AQ1531" s="9" t="s">
        <v>163</v>
      </c>
    </row>
    <row r="1532" spans="1:44" x14ac:dyDescent="0.2">
      <c r="A1532" s="9">
        <v>423934</v>
      </c>
      <c r="B1532" s="9" t="s">
        <v>2276</v>
      </c>
      <c r="AI1532" s="9" t="s">
        <v>165</v>
      </c>
      <c r="AJ1532" s="9" t="s">
        <v>163</v>
      </c>
      <c r="AM1532" s="9" t="s">
        <v>165</v>
      </c>
      <c r="AN1532" s="9" t="s">
        <v>163</v>
      </c>
      <c r="AO1532" s="9" t="s">
        <v>163</v>
      </c>
      <c r="AP1532" s="9" t="s">
        <v>163</v>
      </c>
      <c r="AQ1532" s="9" t="s">
        <v>163</v>
      </c>
      <c r="AR1532" s="9" t="s">
        <v>163</v>
      </c>
    </row>
    <row r="1533" spans="1:44" x14ac:dyDescent="0.2">
      <c r="A1533" s="9">
        <v>423944</v>
      </c>
      <c r="B1533" s="9" t="s">
        <v>2276</v>
      </c>
      <c r="AI1533" s="9" t="s">
        <v>165</v>
      </c>
      <c r="AJ1533" s="9" t="s">
        <v>165</v>
      </c>
      <c r="AK1533" s="9" t="s">
        <v>163</v>
      </c>
      <c r="AL1533" s="9" t="s">
        <v>163</v>
      </c>
      <c r="AM1533" s="9" t="s">
        <v>165</v>
      </c>
      <c r="AN1533" s="9" t="s">
        <v>163</v>
      </c>
      <c r="AO1533" s="9" t="s">
        <v>163</v>
      </c>
      <c r="AP1533" s="9" t="s">
        <v>163</v>
      </c>
      <c r="AQ1533" s="9" t="s">
        <v>163</v>
      </c>
      <c r="AR1533" s="9" t="s">
        <v>163</v>
      </c>
    </row>
    <row r="1534" spans="1:44" x14ac:dyDescent="0.2">
      <c r="A1534" s="9">
        <v>423947</v>
      </c>
      <c r="B1534" s="9" t="s">
        <v>2276</v>
      </c>
      <c r="AA1534" s="9" t="s">
        <v>167</v>
      </c>
      <c r="AD1534" s="9" t="s">
        <v>167</v>
      </c>
      <c r="AE1534" s="9" t="s">
        <v>165</v>
      </c>
      <c r="AI1534" s="9" t="s">
        <v>163</v>
      </c>
      <c r="AJ1534" s="9" t="s">
        <v>165</v>
      </c>
      <c r="AK1534" s="9" t="s">
        <v>163</v>
      </c>
      <c r="AM1534" s="9" t="s">
        <v>163</v>
      </c>
      <c r="AN1534" s="9" t="s">
        <v>163</v>
      </c>
      <c r="AO1534" s="9" t="s">
        <v>163</v>
      </c>
      <c r="AP1534" s="9" t="s">
        <v>165</v>
      </c>
      <c r="AQ1534" s="9" t="s">
        <v>163</v>
      </c>
      <c r="AR1534" s="9" t="s">
        <v>163</v>
      </c>
    </row>
    <row r="1535" spans="1:44" x14ac:dyDescent="0.2">
      <c r="A1535" s="9">
        <v>423952</v>
      </c>
      <c r="B1535" s="9" t="s">
        <v>2276</v>
      </c>
      <c r="AI1535" s="9" t="s">
        <v>165</v>
      </c>
      <c r="AJ1535" s="9" t="s">
        <v>163</v>
      </c>
      <c r="AK1535" s="9" t="s">
        <v>163</v>
      </c>
      <c r="AM1535" s="9" t="s">
        <v>167</v>
      </c>
      <c r="AN1535" s="9" t="s">
        <v>163</v>
      </c>
      <c r="AO1535" s="9" t="s">
        <v>163</v>
      </c>
      <c r="AP1535" s="9" t="s">
        <v>163</v>
      </c>
      <c r="AR1535" s="9" t="s">
        <v>165</v>
      </c>
    </row>
    <row r="1536" spans="1:44" x14ac:dyDescent="0.2">
      <c r="A1536" s="9">
        <v>423955</v>
      </c>
      <c r="B1536" s="9" t="s">
        <v>2276</v>
      </c>
      <c r="H1536" s="9" t="s">
        <v>167</v>
      </c>
      <c r="R1536" s="9" t="s">
        <v>163</v>
      </c>
      <c r="S1536" s="9" t="s">
        <v>167</v>
      </c>
      <c r="AE1536" s="9" t="s">
        <v>163</v>
      </c>
      <c r="AI1536" s="9" t="s">
        <v>163</v>
      </c>
      <c r="AK1536" s="9" t="s">
        <v>163</v>
      </c>
      <c r="AL1536" s="9" t="s">
        <v>163</v>
      </c>
      <c r="AM1536" s="9" t="s">
        <v>163</v>
      </c>
      <c r="AN1536" s="9" t="s">
        <v>163</v>
      </c>
      <c r="AO1536" s="9" t="s">
        <v>163</v>
      </c>
      <c r="AP1536" s="9" t="s">
        <v>163</v>
      </c>
      <c r="AQ1536" s="9" t="s">
        <v>163</v>
      </c>
      <c r="AR1536" s="9" t="s">
        <v>163</v>
      </c>
    </row>
    <row r="1537" spans="1:44" x14ac:dyDescent="0.2">
      <c r="A1537" s="9">
        <v>423963</v>
      </c>
      <c r="B1537" s="9" t="s">
        <v>2276</v>
      </c>
      <c r="Q1537" s="9" t="s">
        <v>167</v>
      </c>
      <c r="AF1537" s="9" t="s">
        <v>163</v>
      </c>
      <c r="AJ1537" s="9" t="s">
        <v>165</v>
      </c>
      <c r="AK1537" s="9" t="s">
        <v>165</v>
      </c>
      <c r="AM1537" s="9" t="s">
        <v>163</v>
      </c>
      <c r="AN1537" s="9" t="s">
        <v>163</v>
      </c>
      <c r="AO1537" s="9" t="s">
        <v>163</v>
      </c>
      <c r="AP1537" s="9" t="s">
        <v>163</v>
      </c>
      <c r="AQ1537" s="9" t="s">
        <v>163</v>
      </c>
      <c r="AR1537" s="9" t="s">
        <v>165</v>
      </c>
    </row>
    <row r="1538" spans="1:44" x14ac:dyDescent="0.2">
      <c r="A1538" s="9">
        <v>423997</v>
      </c>
      <c r="B1538" s="9" t="s">
        <v>2276</v>
      </c>
      <c r="L1538" s="9" t="s">
        <v>167</v>
      </c>
      <c r="AJ1538" s="9" t="s">
        <v>167</v>
      </c>
      <c r="AK1538" s="9" t="s">
        <v>167</v>
      </c>
      <c r="AR1538" s="9" t="s">
        <v>167</v>
      </c>
    </row>
    <row r="1539" spans="1:44" x14ac:dyDescent="0.2">
      <c r="A1539" s="9">
        <v>423998</v>
      </c>
      <c r="B1539" s="9" t="s">
        <v>2276</v>
      </c>
      <c r="AJ1539" s="9" t="s">
        <v>165</v>
      </c>
      <c r="AN1539" s="9" t="s">
        <v>163</v>
      </c>
      <c r="AO1539" s="9" t="s">
        <v>163</v>
      </c>
      <c r="AP1539" s="9" t="s">
        <v>163</v>
      </c>
      <c r="AQ1539" s="9" t="s">
        <v>163</v>
      </c>
      <c r="AR1539" s="9" t="s">
        <v>163</v>
      </c>
    </row>
    <row r="1540" spans="1:44" x14ac:dyDescent="0.2">
      <c r="A1540" s="9">
        <v>424012</v>
      </c>
      <c r="B1540" s="9" t="s">
        <v>2276</v>
      </c>
      <c r="M1540" s="9" t="s">
        <v>163</v>
      </c>
      <c r="AF1540" s="9" t="s">
        <v>167</v>
      </c>
      <c r="AI1540" s="9" t="s">
        <v>165</v>
      </c>
      <c r="AJ1540" s="9" t="s">
        <v>165</v>
      </c>
      <c r="AL1540" s="9" t="s">
        <v>163</v>
      </c>
      <c r="AM1540" s="9" t="s">
        <v>165</v>
      </c>
      <c r="AN1540" s="9" t="s">
        <v>163</v>
      </c>
      <c r="AO1540" s="9" t="s">
        <v>165</v>
      </c>
      <c r="AR1540" s="9" t="s">
        <v>163</v>
      </c>
    </row>
    <row r="1541" spans="1:44" x14ac:dyDescent="0.2">
      <c r="A1541" s="9">
        <v>424018</v>
      </c>
      <c r="B1541" s="9" t="s">
        <v>2276</v>
      </c>
      <c r="R1541" s="9" t="s">
        <v>167</v>
      </c>
      <c r="AE1541" s="9" t="s">
        <v>165</v>
      </c>
      <c r="AI1541" s="9" t="s">
        <v>165</v>
      </c>
      <c r="AJ1541" s="9" t="s">
        <v>165</v>
      </c>
      <c r="AK1541" s="9" t="s">
        <v>165</v>
      </c>
      <c r="AL1541" s="9" t="s">
        <v>163</v>
      </c>
      <c r="AM1541" s="9" t="s">
        <v>165</v>
      </c>
      <c r="AN1541" s="9" t="s">
        <v>163</v>
      </c>
      <c r="AO1541" s="9" t="s">
        <v>163</v>
      </c>
      <c r="AP1541" s="9" t="s">
        <v>163</v>
      </c>
      <c r="AQ1541" s="9" t="s">
        <v>163</v>
      </c>
      <c r="AR1541" s="9" t="s">
        <v>163</v>
      </c>
    </row>
    <row r="1542" spans="1:44" x14ac:dyDescent="0.2">
      <c r="A1542" s="9">
        <v>424047</v>
      </c>
      <c r="B1542" s="9" t="s">
        <v>2276</v>
      </c>
      <c r="K1542" s="9" t="s">
        <v>167</v>
      </c>
      <c r="AF1542" s="9" t="s">
        <v>167</v>
      </c>
      <c r="AI1542" s="9" t="s">
        <v>167</v>
      </c>
      <c r="AM1542" s="9" t="s">
        <v>167</v>
      </c>
      <c r="AP1542" s="9" t="s">
        <v>167</v>
      </c>
    </row>
    <row r="1543" spans="1:44" x14ac:dyDescent="0.2">
      <c r="A1543" s="9">
        <v>424048</v>
      </c>
      <c r="B1543" s="9" t="s">
        <v>2276</v>
      </c>
      <c r="AH1543" s="9" t="s">
        <v>167</v>
      </c>
      <c r="AI1543" s="9" t="s">
        <v>163</v>
      </c>
      <c r="AJ1543" s="9" t="s">
        <v>167</v>
      </c>
      <c r="AL1543" s="9" t="s">
        <v>167</v>
      </c>
      <c r="AR1543" s="9" t="s">
        <v>165</v>
      </c>
    </row>
    <row r="1544" spans="1:44" x14ac:dyDescent="0.2">
      <c r="A1544" s="9">
        <v>424052</v>
      </c>
      <c r="B1544" s="9" t="s">
        <v>2276</v>
      </c>
      <c r="AI1544" s="9" t="s">
        <v>165</v>
      </c>
      <c r="AJ1544" s="9" t="s">
        <v>165</v>
      </c>
      <c r="AK1544" s="9" t="s">
        <v>163</v>
      </c>
      <c r="AL1544" s="9" t="s">
        <v>163</v>
      </c>
      <c r="AM1544" s="9" t="s">
        <v>165</v>
      </c>
      <c r="AN1544" s="9" t="s">
        <v>163</v>
      </c>
      <c r="AO1544" s="9" t="s">
        <v>163</v>
      </c>
      <c r="AP1544" s="9" t="s">
        <v>163</v>
      </c>
      <c r="AQ1544" s="9" t="s">
        <v>163</v>
      </c>
      <c r="AR1544" s="9" t="s">
        <v>163</v>
      </c>
    </row>
    <row r="1545" spans="1:44" x14ac:dyDescent="0.2">
      <c r="A1545" s="9">
        <v>424056</v>
      </c>
      <c r="B1545" s="9" t="s">
        <v>2276</v>
      </c>
      <c r="AE1545" s="9" t="s">
        <v>165</v>
      </c>
      <c r="AK1545" s="9" t="s">
        <v>163</v>
      </c>
      <c r="AM1545" s="9" t="s">
        <v>163</v>
      </c>
      <c r="AN1545" s="9" t="s">
        <v>163</v>
      </c>
      <c r="AO1545" s="9" t="s">
        <v>163</v>
      </c>
      <c r="AP1545" s="9" t="s">
        <v>163</v>
      </c>
      <c r="AQ1545" s="9" t="s">
        <v>163</v>
      </c>
      <c r="AR1545" s="9" t="s">
        <v>163</v>
      </c>
    </row>
    <row r="1546" spans="1:44" x14ac:dyDescent="0.2">
      <c r="A1546" s="9">
        <v>424061</v>
      </c>
      <c r="B1546" s="9" t="s">
        <v>2276</v>
      </c>
      <c r="AK1546" s="9" t="s">
        <v>167</v>
      </c>
      <c r="AL1546" s="9" t="s">
        <v>163</v>
      </c>
      <c r="AP1546" s="9" t="s">
        <v>163</v>
      </c>
      <c r="AQ1546" s="9" t="s">
        <v>163</v>
      </c>
      <c r="AR1546" s="9" t="s">
        <v>163</v>
      </c>
    </row>
    <row r="1547" spans="1:44" x14ac:dyDescent="0.2">
      <c r="A1547" s="9">
        <v>424062</v>
      </c>
      <c r="B1547" s="9" t="s">
        <v>2276</v>
      </c>
      <c r="N1547" s="9" t="s">
        <v>165</v>
      </c>
      <c r="AD1547" s="9" t="s">
        <v>165</v>
      </c>
      <c r="AE1547" s="9" t="s">
        <v>165</v>
      </c>
      <c r="AI1547" s="9" t="s">
        <v>163</v>
      </c>
      <c r="AJ1547" s="9" t="s">
        <v>163</v>
      </c>
      <c r="AK1547" s="9" t="s">
        <v>163</v>
      </c>
      <c r="AL1547" s="9" t="s">
        <v>163</v>
      </c>
      <c r="AM1547" s="9" t="s">
        <v>163</v>
      </c>
      <c r="AN1547" s="9" t="s">
        <v>163</v>
      </c>
      <c r="AO1547" s="9" t="s">
        <v>163</v>
      </c>
      <c r="AP1547" s="9" t="s">
        <v>163</v>
      </c>
      <c r="AQ1547" s="9" t="s">
        <v>163</v>
      </c>
      <c r="AR1547" s="9" t="s">
        <v>163</v>
      </c>
    </row>
    <row r="1548" spans="1:44" x14ac:dyDescent="0.2">
      <c r="A1548" s="9">
        <v>424063</v>
      </c>
      <c r="B1548" s="9" t="s">
        <v>2276</v>
      </c>
      <c r="AJ1548" s="9" t="s">
        <v>167</v>
      </c>
    </row>
    <row r="1549" spans="1:44" x14ac:dyDescent="0.2">
      <c r="A1549" s="9">
        <v>424066</v>
      </c>
      <c r="B1549" s="9" t="s">
        <v>2276</v>
      </c>
      <c r="AJ1549" s="9" t="s">
        <v>167</v>
      </c>
      <c r="AK1549" s="9" t="s">
        <v>167</v>
      </c>
    </row>
    <row r="1550" spans="1:44" x14ac:dyDescent="0.2">
      <c r="A1550" s="9">
        <v>424067</v>
      </c>
      <c r="B1550" s="9" t="s">
        <v>2276</v>
      </c>
      <c r="AA1550" s="9" t="s">
        <v>167</v>
      </c>
      <c r="AF1550" s="9" t="s">
        <v>165</v>
      </c>
      <c r="AG1550" s="9" t="s">
        <v>165</v>
      </c>
      <c r="AJ1550" s="9" t="s">
        <v>165</v>
      </c>
      <c r="AM1550" s="9" t="s">
        <v>163</v>
      </c>
      <c r="AN1550" s="9" t="s">
        <v>163</v>
      </c>
      <c r="AO1550" s="9" t="s">
        <v>163</v>
      </c>
      <c r="AP1550" s="9" t="s">
        <v>163</v>
      </c>
      <c r="AQ1550" s="9" t="s">
        <v>163</v>
      </c>
      <c r="AR1550" s="9" t="s">
        <v>163</v>
      </c>
    </row>
    <row r="1551" spans="1:44" x14ac:dyDescent="0.2">
      <c r="A1551" s="9">
        <v>424069</v>
      </c>
      <c r="B1551" s="9" t="s">
        <v>2276</v>
      </c>
      <c r="S1551" s="9" t="s">
        <v>167</v>
      </c>
      <c r="AP1551" s="9" t="s">
        <v>165</v>
      </c>
      <c r="AR1551" s="9" t="s">
        <v>165</v>
      </c>
    </row>
    <row r="1552" spans="1:44" x14ac:dyDescent="0.2">
      <c r="A1552" s="9">
        <v>424070</v>
      </c>
      <c r="B1552" s="9" t="s">
        <v>2276</v>
      </c>
      <c r="N1552" s="9" t="s">
        <v>165</v>
      </c>
      <c r="Z1552" s="9" t="s">
        <v>165</v>
      </c>
      <c r="AE1552" s="9" t="s">
        <v>165</v>
      </c>
      <c r="AF1552" s="9" t="s">
        <v>165</v>
      </c>
      <c r="AJ1552" s="9" t="s">
        <v>165</v>
      </c>
      <c r="AK1552" s="9" t="s">
        <v>165</v>
      </c>
      <c r="AL1552" s="9" t="s">
        <v>165</v>
      </c>
      <c r="AM1552" s="9" t="s">
        <v>165</v>
      </c>
      <c r="AN1552" s="9" t="s">
        <v>163</v>
      </c>
      <c r="AO1552" s="9" t="s">
        <v>163</v>
      </c>
      <c r="AP1552" s="9" t="s">
        <v>163</v>
      </c>
      <c r="AQ1552" s="9" t="s">
        <v>163</v>
      </c>
      <c r="AR1552" s="9" t="s">
        <v>163</v>
      </c>
    </row>
    <row r="1553" spans="1:44" x14ac:dyDescent="0.2">
      <c r="A1553" s="9">
        <v>424086</v>
      </c>
      <c r="B1553" s="9" t="s">
        <v>2276</v>
      </c>
      <c r="AH1553" s="9" t="s">
        <v>167</v>
      </c>
      <c r="AI1553" s="9" t="s">
        <v>165</v>
      </c>
      <c r="AJ1553" s="9" t="s">
        <v>165</v>
      </c>
      <c r="AK1553" s="9" t="s">
        <v>165</v>
      </c>
      <c r="AN1553" s="9" t="s">
        <v>163</v>
      </c>
      <c r="AO1553" s="9" t="s">
        <v>163</v>
      </c>
      <c r="AP1553" s="9" t="s">
        <v>163</v>
      </c>
      <c r="AQ1553" s="9" t="s">
        <v>163</v>
      </c>
      <c r="AR1553" s="9" t="s">
        <v>163</v>
      </c>
    </row>
    <row r="1554" spans="1:44" x14ac:dyDescent="0.2">
      <c r="A1554" s="9">
        <v>424091</v>
      </c>
      <c r="B1554" s="9" t="s">
        <v>2276</v>
      </c>
      <c r="Q1554" s="9" t="s">
        <v>167</v>
      </c>
      <c r="AF1554" s="9" t="s">
        <v>167</v>
      </c>
      <c r="AI1554" s="9" t="s">
        <v>165</v>
      </c>
      <c r="AJ1554" s="9" t="s">
        <v>165</v>
      </c>
      <c r="AM1554" s="9" t="s">
        <v>165</v>
      </c>
      <c r="AN1554" s="9" t="s">
        <v>163</v>
      </c>
      <c r="AO1554" s="9" t="s">
        <v>163</v>
      </c>
      <c r="AP1554" s="9" t="s">
        <v>163</v>
      </c>
      <c r="AQ1554" s="9" t="s">
        <v>163</v>
      </c>
      <c r="AR1554" s="9" t="s">
        <v>163</v>
      </c>
    </row>
    <row r="1555" spans="1:44" x14ac:dyDescent="0.2">
      <c r="A1555" s="9">
        <v>424098</v>
      </c>
      <c r="B1555" s="9" t="s">
        <v>2276</v>
      </c>
      <c r="AE1555" s="9" t="s">
        <v>165</v>
      </c>
      <c r="AF1555" s="9" t="s">
        <v>163</v>
      </c>
      <c r="AG1555" s="9" t="s">
        <v>165</v>
      </c>
      <c r="AI1555" s="9" t="s">
        <v>165</v>
      </c>
      <c r="AK1555" s="9" t="s">
        <v>163</v>
      </c>
      <c r="AM1555" s="9" t="s">
        <v>165</v>
      </c>
      <c r="AN1555" s="9" t="s">
        <v>163</v>
      </c>
      <c r="AO1555" s="9" t="s">
        <v>163</v>
      </c>
      <c r="AP1555" s="9" t="s">
        <v>163</v>
      </c>
      <c r="AQ1555" s="9" t="s">
        <v>163</v>
      </c>
      <c r="AR1555" s="9" t="s">
        <v>163</v>
      </c>
    </row>
    <row r="1556" spans="1:44" x14ac:dyDescent="0.2">
      <c r="A1556" s="9">
        <v>424099</v>
      </c>
      <c r="B1556" s="9" t="s">
        <v>2276</v>
      </c>
      <c r="E1556" s="9" t="s">
        <v>167</v>
      </c>
      <c r="AD1556" s="9" t="s">
        <v>167</v>
      </c>
      <c r="AG1556" s="9" t="s">
        <v>167</v>
      </c>
      <c r="AI1556" s="9" t="s">
        <v>165</v>
      </c>
      <c r="AJ1556" s="9" t="s">
        <v>165</v>
      </c>
      <c r="AM1556" s="9" t="s">
        <v>165</v>
      </c>
      <c r="AN1556" s="9" t="s">
        <v>163</v>
      </c>
      <c r="AO1556" s="9" t="s">
        <v>163</v>
      </c>
      <c r="AP1556" s="9" t="s">
        <v>163</v>
      </c>
      <c r="AQ1556" s="9" t="s">
        <v>163</v>
      </c>
      <c r="AR1556" s="9" t="s">
        <v>163</v>
      </c>
    </row>
    <row r="1557" spans="1:44" x14ac:dyDescent="0.2">
      <c r="A1557" s="9">
        <v>424100</v>
      </c>
      <c r="B1557" s="9" t="s">
        <v>2276</v>
      </c>
      <c r="AI1557" s="9" t="s">
        <v>163</v>
      </c>
      <c r="AJ1557" s="9" t="s">
        <v>163</v>
      </c>
      <c r="AN1557" s="9" t="s">
        <v>163</v>
      </c>
      <c r="AR1557" s="9" t="s">
        <v>165</v>
      </c>
    </row>
    <row r="1558" spans="1:44" x14ac:dyDescent="0.2">
      <c r="A1558" s="9">
        <v>424108</v>
      </c>
      <c r="B1558" s="9" t="s">
        <v>2276</v>
      </c>
      <c r="R1558" s="9" t="s">
        <v>167</v>
      </c>
      <c r="Y1558" s="9" t="s">
        <v>167</v>
      </c>
      <c r="AE1558" s="9" t="s">
        <v>165</v>
      </c>
      <c r="AK1558" s="9" t="s">
        <v>165</v>
      </c>
      <c r="AN1558" s="9" t="s">
        <v>165</v>
      </c>
      <c r="AO1558" s="9" t="s">
        <v>165</v>
      </c>
      <c r="AP1558" s="9" t="s">
        <v>165</v>
      </c>
      <c r="AQ1558" s="9" t="s">
        <v>163</v>
      </c>
      <c r="AR1558" s="9" t="s">
        <v>163</v>
      </c>
    </row>
    <row r="1559" spans="1:44" x14ac:dyDescent="0.2">
      <c r="A1559" s="9">
        <v>424126</v>
      </c>
      <c r="B1559" s="9" t="s">
        <v>2276</v>
      </c>
      <c r="Y1559" s="9" t="s">
        <v>167</v>
      </c>
      <c r="AF1559" s="9" t="s">
        <v>167</v>
      </c>
      <c r="AI1559" s="9" t="s">
        <v>165</v>
      </c>
      <c r="AJ1559" s="9" t="s">
        <v>165</v>
      </c>
      <c r="AM1559" s="9" t="s">
        <v>165</v>
      </c>
      <c r="AN1559" s="9" t="s">
        <v>163</v>
      </c>
      <c r="AO1559" s="9" t="s">
        <v>163</v>
      </c>
      <c r="AP1559" s="9" t="s">
        <v>163</v>
      </c>
      <c r="AQ1559" s="9" t="s">
        <v>163</v>
      </c>
      <c r="AR1559" s="9" t="s">
        <v>163</v>
      </c>
    </row>
    <row r="1560" spans="1:44" x14ac:dyDescent="0.2">
      <c r="A1560" s="9">
        <v>424133</v>
      </c>
      <c r="B1560" s="9" t="s">
        <v>2276</v>
      </c>
      <c r="AJ1560" s="9" t="s">
        <v>167</v>
      </c>
      <c r="AR1560" s="9" t="s">
        <v>167</v>
      </c>
    </row>
    <row r="1561" spans="1:44" x14ac:dyDescent="0.2">
      <c r="A1561" s="9">
        <v>424153</v>
      </c>
      <c r="B1561" s="9" t="s">
        <v>2276</v>
      </c>
      <c r="AI1561" s="9" t="s">
        <v>163</v>
      </c>
      <c r="AJ1561" s="9" t="s">
        <v>165</v>
      </c>
      <c r="AM1561" s="9" t="s">
        <v>165</v>
      </c>
    </row>
    <row r="1562" spans="1:44" x14ac:dyDescent="0.2">
      <c r="A1562" s="9">
        <v>424168</v>
      </c>
      <c r="B1562" s="9" t="s">
        <v>2276</v>
      </c>
      <c r="R1562" s="9" t="s">
        <v>165</v>
      </c>
      <c r="AJ1562" s="9" t="s">
        <v>167</v>
      </c>
      <c r="AM1562" s="9" t="s">
        <v>167</v>
      </c>
      <c r="AP1562" s="9" t="s">
        <v>163</v>
      </c>
      <c r="AQ1562" s="9" t="s">
        <v>163</v>
      </c>
      <c r="AR1562" s="9" t="s">
        <v>163</v>
      </c>
    </row>
    <row r="1563" spans="1:44" x14ac:dyDescent="0.2">
      <c r="A1563" s="9">
        <v>424174</v>
      </c>
      <c r="B1563" s="9" t="s">
        <v>2276</v>
      </c>
      <c r="S1563" s="9" t="s">
        <v>165</v>
      </c>
      <c r="Z1563" s="9" t="s">
        <v>167</v>
      </c>
      <c r="AE1563" s="9" t="s">
        <v>165</v>
      </c>
      <c r="AF1563" s="9" t="s">
        <v>167</v>
      </c>
      <c r="AI1563" s="9" t="s">
        <v>163</v>
      </c>
      <c r="AJ1563" s="9" t="s">
        <v>163</v>
      </c>
      <c r="AK1563" s="9" t="s">
        <v>163</v>
      </c>
      <c r="AL1563" s="9" t="s">
        <v>163</v>
      </c>
      <c r="AM1563" s="9" t="s">
        <v>163</v>
      </c>
      <c r="AN1563" s="9" t="s">
        <v>163</v>
      </c>
      <c r="AO1563" s="9" t="s">
        <v>163</v>
      </c>
      <c r="AP1563" s="9" t="s">
        <v>163</v>
      </c>
      <c r="AQ1563" s="9" t="s">
        <v>163</v>
      </c>
      <c r="AR1563" s="9" t="s">
        <v>163</v>
      </c>
    </row>
    <row r="1564" spans="1:44" x14ac:dyDescent="0.2">
      <c r="A1564" s="9">
        <v>424182</v>
      </c>
      <c r="B1564" s="9" t="s">
        <v>2276</v>
      </c>
      <c r="AJ1564" s="9" t="s">
        <v>165</v>
      </c>
      <c r="AL1564" s="9" t="s">
        <v>163</v>
      </c>
      <c r="AM1564" s="9" t="s">
        <v>163</v>
      </c>
      <c r="AN1564" s="9" t="s">
        <v>163</v>
      </c>
      <c r="AO1564" s="9" t="s">
        <v>163</v>
      </c>
      <c r="AP1564" s="9" t="s">
        <v>163</v>
      </c>
      <c r="AQ1564" s="9" t="s">
        <v>163</v>
      </c>
      <c r="AR1564" s="9" t="s">
        <v>163</v>
      </c>
    </row>
    <row r="1565" spans="1:44" x14ac:dyDescent="0.2">
      <c r="A1565" s="9">
        <v>424183</v>
      </c>
      <c r="B1565" s="9" t="s">
        <v>2276</v>
      </c>
      <c r="N1565" s="9" t="s">
        <v>167</v>
      </c>
      <c r="Q1565" s="9" t="s">
        <v>167</v>
      </c>
      <c r="AI1565" s="9" t="s">
        <v>163</v>
      </c>
      <c r="AM1565" s="9" t="s">
        <v>167</v>
      </c>
      <c r="AN1565" s="9" t="s">
        <v>165</v>
      </c>
      <c r="AP1565" s="9" t="s">
        <v>163</v>
      </c>
      <c r="AQ1565" s="9" t="s">
        <v>165</v>
      </c>
    </row>
    <row r="1566" spans="1:44" x14ac:dyDescent="0.2">
      <c r="A1566" s="9">
        <v>424189</v>
      </c>
      <c r="B1566" s="9" t="s">
        <v>2276</v>
      </c>
      <c r="AA1566" s="9" t="s">
        <v>165</v>
      </c>
      <c r="AJ1566" s="9" t="s">
        <v>163</v>
      </c>
      <c r="AK1566" s="9" t="s">
        <v>163</v>
      </c>
      <c r="AM1566" s="9" t="s">
        <v>163</v>
      </c>
      <c r="AO1566" s="9" t="s">
        <v>165</v>
      </c>
      <c r="AQ1566" s="9" t="s">
        <v>165</v>
      </c>
    </row>
    <row r="1567" spans="1:44" x14ac:dyDescent="0.2">
      <c r="A1567" s="9">
        <v>424214</v>
      </c>
      <c r="B1567" s="9" t="s">
        <v>2276</v>
      </c>
      <c r="AG1567" s="9" t="s">
        <v>163</v>
      </c>
      <c r="AK1567" s="9" t="s">
        <v>167</v>
      </c>
      <c r="AN1567" s="9" t="s">
        <v>163</v>
      </c>
    </row>
    <row r="1568" spans="1:44" x14ac:dyDescent="0.2">
      <c r="A1568" s="9">
        <v>424220</v>
      </c>
      <c r="B1568" s="9" t="s">
        <v>2276</v>
      </c>
      <c r="Y1568" s="9" t="s">
        <v>167</v>
      </c>
      <c r="AA1568" s="9" t="s">
        <v>167</v>
      </c>
      <c r="AF1568" s="9" t="s">
        <v>165</v>
      </c>
      <c r="AG1568" s="9" t="s">
        <v>165</v>
      </c>
      <c r="AI1568" s="9" t="s">
        <v>165</v>
      </c>
      <c r="AJ1568" s="9" t="s">
        <v>165</v>
      </c>
      <c r="AK1568" s="9" t="s">
        <v>165</v>
      </c>
      <c r="AL1568" s="9" t="s">
        <v>165</v>
      </c>
      <c r="AM1568" s="9" t="s">
        <v>165</v>
      </c>
      <c r="AN1568" s="9" t="s">
        <v>163</v>
      </c>
      <c r="AO1568" s="9" t="s">
        <v>163</v>
      </c>
      <c r="AP1568" s="9" t="s">
        <v>163</v>
      </c>
      <c r="AQ1568" s="9" t="s">
        <v>163</v>
      </c>
      <c r="AR1568" s="9" t="s">
        <v>163</v>
      </c>
    </row>
    <row r="1569" spans="1:44" x14ac:dyDescent="0.2">
      <c r="A1569" s="9">
        <v>424227</v>
      </c>
      <c r="B1569" s="9" t="s">
        <v>2276</v>
      </c>
      <c r="AJ1569" s="9" t="s">
        <v>165</v>
      </c>
      <c r="AK1569" s="9" t="s">
        <v>165</v>
      </c>
      <c r="AN1569" s="9" t="s">
        <v>163</v>
      </c>
      <c r="AO1569" s="9" t="s">
        <v>163</v>
      </c>
      <c r="AP1569" s="9" t="s">
        <v>163</v>
      </c>
      <c r="AQ1569" s="9" t="s">
        <v>163</v>
      </c>
      <c r="AR1569" s="9" t="s">
        <v>163</v>
      </c>
    </row>
    <row r="1570" spans="1:44" x14ac:dyDescent="0.2">
      <c r="A1570" s="9">
        <v>424236</v>
      </c>
      <c r="B1570" s="9" t="s">
        <v>2276</v>
      </c>
      <c r="AK1570" s="9" t="s">
        <v>167</v>
      </c>
      <c r="AL1570" s="9" t="s">
        <v>165</v>
      </c>
      <c r="AN1570" s="9" t="s">
        <v>165</v>
      </c>
      <c r="AQ1570" s="9" t="s">
        <v>167</v>
      </c>
      <c r="AR1570" s="9" t="s">
        <v>165</v>
      </c>
    </row>
    <row r="1571" spans="1:44" x14ac:dyDescent="0.2">
      <c r="A1571" s="9">
        <v>424241</v>
      </c>
      <c r="B1571" s="9" t="s">
        <v>2276</v>
      </c>
      <c r="AE1571" s="9" t="s">
        <v>163</v>
      </c>
      <c r="AI1571" s="9" t="s">
        <v>165</v>
      </c>
      <c r="AJ1571" s="9" t="s">
        <v>163</v>
      </c>
      <c r="AK1571" s="9" t="s">
        <v>165</v>
      </c>
      <c r="AR1571" s="9" t="s">
        <v>165</v>
      </c>
    </row>
    <row r="1572" spans="1:44" x14ac:dyDescent="0.2">
      <c r="A1572" s="9">
        <v>424249</v>
      </c>
      <c r="B1572" s="9" t="s">
        <v>2276</v>
      </c>
      <c r="AN1572" s="9" t="s">
        <v>163</v>
      </c>
      <c r="AO1572" s="9" t="s">
        <v>163</v>
      </c>
      <c r="AP1572" s="9" t="s">
        <v>163</v>
      </c>
      <c r="AQ1572" s="9" t="s">
        <v>163</v>
      </c>
      <c r="AR1572" s="9" t="s">
        <v>163</v>
      </c>
    </row>
    <row r="1573" spans="1:44" x14ac:dyDescent="0.2">
      <c r="A1573" s="9">
        <v>424256</v>
      </c>
      <c r="B1573" s="9" t="s">
        <v>2276</v>
      </c>
      <c r="AI1573" s="9" t="s">
        <v>167</v>
      </c>
      <c r="AJ1573" s="9" t="s">
        <v>167</v>
      </c>
      <c r="AN1573" s="9" t="s">
        <v>165</v>
      </c>
      <c r="AP1573" s="9" t="s">
        <v>165</v>
      </c>
      <c r="AQ1573" s="9" t="s">
        <v>165</v>
      </c>
    </row>
    <row r="1574" spans="1:44" x14ac:dyDescent="0.2">
      <c r="A1574" s="9">
        <v>424275</v>
      </c>
      <c r="B1574" s="9" t="s">
        <v>2276</v>
      </c>
      <c r="AA1574" s="9" t="s">
        <v>167</v>
      </c>
      <c r="AI1574" s="9" t="s">
        <v>165</v>
      </c>
      <c r="AK1574" s="9" t="s">
        <v>165</v>
      </c>
      <c r="AL1574" s="9" t="s">
        <v>165</v>
      </c>
      <c r="AM1574" s="9" t="s">
        <v>165</v>
      </c>
      <c r="AN1574" s="9" t="s">
        <v>163</v>
      </c>
      <c r="AO1574" s="9" t="s">
        <v>163</v>
      </c>
      <c r="AP1574" s="9" t="s">
        <v>163</v>
      </c>
      <c r="AQ1574" s="9" t="s">
        <v>163</v>
      </c>
      <c r="AR1574" s="9" t="s">
        <v>163</v>
      </c>
    </row>
    <row r="1575" spans="1:44" x14ac:dyDescent="0.2">
      <c r="A1575" s="9">
        <v>424288</v>
      </c>
      <c r="B1575" s="9" t="s">
        <v>2276</v>
      </c>
      <c r="AO1575" s="9" t="s">
        <v>165</v>
      </c>
    </row>
    <row r="1576" spans="1:44" x14ac:dyDescent="0.2">
      <c r="A1576" s="9">
        <v>424297</v>
      </c>
      <c r="B1576" s="9" t="s">
        <v>2276</v>
      </c>
      <c r="AF1576" s="9" t="s">
        <v>167</v>
      </c>
      <c r="AJ1576" s="9" t="s">
        <v>167</v>
      </c>
      <c r="AM1576" s="9" t="s">
        <v>165</v>
      </c>
      <c r="AN1576" s="9" t="s">
        <v>165</v>
      </c>
      <c r="AO1576" s="9" t="s">
        <v>165</v>
      </c>
      <c r="AP1576" s="9" t="s">
        <v>163</v>
      </c>
      <c r="AQ1576" s="9" t="s">
        <v>165</v>
      </c>
    </row>
    <row r="1577" spans="1:44" x14ac:dyDescent="0.2">
      <c r="A1577" s="9">
        <v>424298</v>
      </c>
      <c r="B1577" s="9" t="s">
        <v>2276</v>
      </c>
      <c r="AJ1577" s="9" t="s">
        <v>165</v>
      </c>
      <c r="AK1577" s="9" t="s">
        <v>165</v>
      </c>
      <c r="AM1577" s="9" t="s">
        <v>163</v>
      </c>
      <c r="AN1577" s="9" t="s">
        <v>163</v>
      </c>
      <c r="AP1577" s="9" t="s">
        <v>163</v>
      </c>
      <c r="AQ1577" s="9" t="s">
        <v>163</v>
      </c>
      <c r="AR1577" s="9" t="s">
        <v>165</v>
      </c>
    </row>
    <row r="1578" spans="1:44" x14ac:dyDescent="0.2">
      <c r="A1578" s="9">
        <v>424301</v>
      </c>
      <c r="B1578" s="9" t="s">
        <v>2276</v>
      </c>
      <c r="AJ1578" s="9" t="s">
        <v>165</v>
      </c>
    </row>
    <row r="1579" spans="1:44" x14ac:dyDescent="0.2">
      <c r="A1579" s="9">
        <v>424303</v>
      </c>
      <c r="B1579" s="9" t="s">
        <v>2276</v>
      </c>
      <c r="L1579" s="9" t="s">
        <v>167</v>
      </c>
      <c r="AJ1579" s="9" t="s">
        <v>167</v>
      </c>
      <c r="AL1579" s="9" t="s">
        <v>165</v>
      </c>
      <c r="AM1579" s="9" t="s">
        <v>167</v>
      </c>
      <c r="AN1579" s="9" t="s">
        <v>163</v>
      </c>
      <c r="AO1579" s="9" t="s">
        <v>163</v>
      </c>
      <c r="AP1579" s="9" t="s">
        <v>165</v>
      </c>
    </row>
    <row r="1580" spans="1:44" x14ac:dyDescent="0.2">
      <c r="A1580" s="9">
        <v>424304</v>
      </c>
      <c r="B1580" s="9" t="s">
        <v>2276</v>
      </c>
      <c r="F1580" s="9" t="s">
        <v>167</v>
      </c>
      <c r="Q1580" s="9" t="s">
        <v>165</v>
      </c>
      <c r="AD1580" s="9" t="s">
        <v>165</v>
      </c>
      <c r="AF1580" s="9" t="s">
        <v>165</v>
      </c>
      <c r="AI1580" s="9" t="s">
        <v>163</v>
      </c>
      <c r="AJ1580" s="9" t="s">
        <v>167</v>
      </c>
      <c r="AK1580" s="9" t="s">
        <v>163</v>
      </c>
      <c r="AM1580" s="9" t="s">
        <v>167</v>
      </c>
      <c r="AN1580" s="9" t="s">
        <v>163</v>
      </c>
      <c r="AO1580" s="9" t="s">
        <v>163</v>
      </c>
      <c r="AP1580" s="9" t="s">
        <v>163</v>
      </c>
      <c r="AQ1580" s="9" t="s">
        <v>163</v>
      </c>
      <c r="AR1580" s="9" t="s">
        <v>163</v>
      </c>
    </row>
    <row r="1581" spans="1:44" x14ac:dyDescent="0.2">
      <c r="A1581" s="9">
        <v>424319</v>
      </c>
      <c r="B1581" s="9" t="s">
        <v>2276</v>
      </c>
      <c r="G1581" s="9" t="s">
        <v>167</v>
      </c>
      <c r="AF1581" s="9" t="s">
        <v>167</v>
      </c>
      <c r="AJ1581" s="9" t="s">
        <v>165</v>
      </c>
      <c r="AK1581" s="9" t="s">
        <v>163</v>
      </c>
      <c r="AL1581" s="9" t="s">
        <v>163</v>
      </c>
      <c r="AM1581" s="9" t="s">
        <v>165</v>
      </c>
      <c r="AN1581" s="9" t="s">
        <v>163</v>
      </c>
      <c r="AO1581" s="9" t="s">
        <v>163</v>
      </c>
      <c r="AP1581" s="9" t="s">
        <v>163</v>
      </c>
      <c r="AQ1581" s="9" t="s">
        <v>163</v>
      </c>
      <c r="AR1581" s="9" t="s">
        <v>163</v>
      </c>
    </row>
    <row r="1582" spans="1:44" x14ac:dyDescent="0.2">
      <c r="A1582" s="9">
        <v>424324</v>
      </c>
      <c r="B1582" s="9" t="s">
        <v>2276</v>
      </c>
      <c r="AE1582" s="9" t="s">
        <v>163</v>
      </c>
      <c r="AK1582" s="9" t="s">
        <v>165</v>
      </c>
      <c r="AM1582" s="9" t="s">
        <v>165</v>
      </c>
      <c r="AN1582" s="9" t="s">
        <v>163</v>
      </c>
      <c r="AO1582" s="9" t="s">
        <v>163</v>
      </c>
      <c r="AR1582" s="9" t="s">
        <v>163</v>
      </c>
    </row>
    <row r="1583" spans="1:44" x14ac:dyDescent="0.2">
      <c r="A1583" s="9">
        <v>424339</v>
      </c>
      <c r="B1583" s="9" t="s">
        <v>2276</v>
      </c>
      <c r="R1583" s="9" t="s">
        <v>165</v>
      </c>
      <c r="AA1583" s="9" t="s">
        <v>167</v>
      </c>
      <c r="AG1583" s="9" t="s">
        <v>165</v>
      </c>
      <c r="AI1583" s="9" t="s">
        <v>167</v>
      </c>
      <c r="AK1583" s="9" t="s">
        <v>165</v>
      </c>
      <c r="AM1583" s="9" t="s">
        <v>167</v>
      </c>
      <c r="AN1583" s="9" t="s">
        <v>163</v>
      </c>
      <c r="AO1583" s="9" t="s">
        <v>163</v>
      </c>
      <c r="AP1583" s="9" t="s">
        <v>165</v>
      </c>
      <c r="AQ1583" s="9" t="s">
        <v>165</v>
      </c>
      <c r="AR1583" s="9" t="s">
        <v>163</v>
      </c>
    </row>
    <row r="1584" spans="1:44" x14ac:dyDescent="0.2">
      <c r="A1584" s="9">
        <v>424350</v>
      </c>
      <c r="B1584" s="9" t="s">
        <v>2276</v>
      </c>
      <c r="AH1584" s="9" t="s">
        <v>167</v>
      </c>
      <c r="AI1584" s="9" t="s">
        <v>167</v>
      </c>
      <c r="AK1584" s="9" t="s">
        <v>167</v>
      </c>
      <c r="AL1584" s="9" t="s">
        <v>167</v>
      </c>
      <c r="AO1584" s="9" t="s">
        <v>163</v>
      </c>
      <c r="AQ1584" s="9" t="s">
        <v>163</v>
      </c>
      <c r="AR1584" s="9" t="s">
        <v>165</v>
      </c>
    </row>
    <row r="1585" spans="1:44" x14ac:dyDescent="0.2">
      <c r="A1585" s="9">
        <v>424376</v>
      </c>
      <c r="B1585" s="9" t="s">
        <v>2276</v>
      </c>
      <c r="AE1585" s="9" t="s">
        <v>165</v>
      </c>
      <c r="AJ1585" s="9" t="s">
        <v>165</v>
      </c>
      <c r="AK1585" s="9" t="s">
        <v>165</v>
      </c>
      <c r="AN1585" s="9" t="s">
        <v>163</v>
      </c>
      <c r="AO1585" s="9" t="s">
        <v>163</v>
      </c>
      <c r="AP1585" s="9" t="s">
        <v>163</v>
      </c>
      <c r="AQ1585" s="9" t="s">
        <v>163</v>
      </c>
      <c r="AR1585" s="9" t="s">
        <v>163</v>
      </c>
    </row>
    <row r="1586" spans="1:44" x14ac:dyDescent="0.2">
      <c r="A1586" s="9">
        <v>424423</v>
      </c>
      <c r="B1586" s="9" t="s">
        <v>2276</v>
      </c>
      <c r="N1586" s="9" t="s">
        <v>165</v>
      </c>
      <c r="AA1586" s="9" t="s">
        <v>167</v>
      </c>
      <c r="AI1586" s="9" t="s">
        <v>165</v>
      </c>
      <c r="AJ1586" s="9" t="s">
        <v>165</v>
      </c>
      <c r="AK1586" s="9" t="s">
        <v>165</v>
      </c>
      <c r="AN1586" s="9" t="s">
        <v>163</v>
      </c>
      <c r="AO1586" s="9" t="s">
        <v>163</v>
      </c>
      <c r="AP1586" s="9" t="s">
        <v>163</v>
      </c>
      <c r="AQ1586" s="9" t="s">
        <v>163</v>
      </c>
      <c r="AR1586" s="9" t="s">
        <v>163</v>
      </c>
    </row>
    <row r="1587" spans="1:44" x14ac:dyDescent="0.2">
      <c r="A1587" s="9">
        <v>424426</v>
      </c>
      <c r="B1587" s="9" t="s">
        <v>2276</v>
      </c>
      <c r="W1587" s="9" t="s">
        <v>167</v>
      </c>
      <c r="Y1587" s="9" t="s">
        <v>167</v>
      </c>
      <c r="AE1587" s="9" t="s">
        <v>165</v>
      </c>
      <c r="AK1587" s="9" t="s">
        <v>163</v>
      </c>
      <c r="AN1587" s="9" t="s">
        <v>163</v>
      </c>
      <c r="AO1587" s="9" t="s">
        <v>163</v>
      </c>
      <c r="AP1587" s="9" t="s">
        <v>163</v>
      </c>
      <c r="AQ1587" s="9" t="s">
        <v>163</v>
      </c>
      <c r="AR1587" s="9" t="s">
        <v>163</v>
      </c>
    </row>
    <row r="1588" spans="1:44" x14ac:dyDescent="0.2">
      <c r="A1588" s="9">
        <v>424437</v>
      </c>
      <c r="B1588" s="9" t="s">
        <v>2276</v>
      </c>
      <c r="AN1588" s="9" t="s">
        <v>163</v>
      </c>
      <c r="AO1588" s="9" t="s">
        <v>163</v>
      </c>
      <c r="AP1588" s="9" t="s">
        <v>163</v>
      </c>
      <c r="AQ1588" s="9" t="s">
        <v>163</v>
      </c>
      <c r="AR1588" s="9" t="s">
        <v>163</v>
      </c>
    </row>
    <row r="1589" spans="1:44" x14ac:dyDescent="0.2">
      <c r="A1589" s="9">
        <v>424446</v>
      </c>
      <c r="B1589" s="9" t="s">
        <v>2276</v>
      </c>
      <c r="Y1589" s="9" t="s">
        <v>167</v>
      </c>
      <c r="AA1589" s="9" t="s">
        <v>167</v>
      </c>
      <c r="AF1589" s="9" t="s">
        <v>167</v>
      </c>
      <c r="AG1589" s="9" t="s">
        <v>167</v>
      </c>
      <c r="AI1589" s="9" t="s">
        <v>163</v>
      </c>
      <c r="AJ1589" s="9" t="s">
        <v>165</v>
      </c>
      <c r="AK1589" s="9" t="s">
        <v>163</v>
      </c>
      <c r="AM1589" s="9" t="s">
        <v>163</v>
      </c>
      <c r="AN1589" s="9" t="s">
        <v>163</v>
      </c>
      <c r="AO1589" s="9" t="s">
        <v>163</v>
      </c>
      <c r="AP1589" s="9" t="s">
        <v>163</v>
      </c>
      <c r="AQ1589" s="9" t="s">
        <v>163</v>
      </c>
      <c r="AR1589" s="9" t="s">
        <v>163</v>
      </c>
    </row>
    <row r="1590" spans="1:44" x14ac:dyDescent="0.2">
      <c r="A1590" s="9">
        <v>424451</v>
      </c>
      <c r="B1590" s="9" t="s">
        <v>2276</v>
      </c>
      <c r="AG1590" s="9" t="s">
        <v>165</v>
      </c>
      <c r="AH1590" s="9" t="s">
        <v>167</v>
      </c>
      <c r="AJ1590" s="9" t="s">
        <v>165</v>
      </c>
      <c r="AM1590" s="9" t="s">
        <v>165</v>
      </c>
      <c r="AQ1590" s="9" t="s">
        <v>165</v>
      </c>
      <c r="AR1590" s="9" t="s">
        <v>163</v>
      </c>
    </row>
    <row r="1591" spans="1:44" x14ac:dyDescent="0.2">
      <c r="A1591" s="9">
        <v>424464</v>
      </c>
      <c r="B1591" s="9" t="s">
        <v>2276</v>
      </c>
      <c r="X1591" s="9" t="s">
        <v>165</v>
      </c>
      <c r="AH1591" s="9" t="s">
        <v>165</v>
      </c>
      <c r="AJ1591" s="9" t="s">
        <v>165</v>
      </c>
      <c r="AK1591" s="9" t="s">
        <v>165</v>
      </c>
      <c r="AN1591" s="9" t="s">
        <v>163</v>
      </c>
      <c r="AO1591" s="9" t="s">
        <v>163</v>
      </c>
      <c r="AP1591" s="9" t="s">
        <v>163</v>
      </c>
      <c r="AQ1591" s="9" t="s">
        <v>163</v>
      </c>
      <c r="AR1591" s="9" t="s">
        <v>163</v>
      </c>
    </row>
    <row r="1592" spans="1:44" x14ac:dyDescent="0.2">
      <c r="A1592" s="9">
        <v>424472</v>
      </c>
      <c r="B1592" s="9" t="s">
        <v>2276</v>
      </c>
      <c r="AD1592" s="9" t="s">
        <v>167</v>
      </c>
      <c r="AH1592" s="9" t="s">
        <v>167</v>
      </c>
      <c r="AI1592" s="9" t="s">
        <v>165</v>
      </c>
      <c r="AJ1592" s="9" t="s">
        <v>163</v>
      </c>
      <c r="AK1592" s="9" t="s">
        <v>165</v>
      </c>
      <c r="AL1592" s="9" t="s">
        <v>163</v>
      </c>
      <c r="AM1592" s="9" t="s">
        <v>165</v>
      </c>
      <c r="AN1592" s="9" t="s">
        <v>163</v>
      </c>
      <c r="AO1592" s="9" t="s">
        <v>163</v>
      </c>
      <c r="AP1592" s="9" t="s">
        <v>163</v>
      </c>
      <c r="AQ1592" s="9" t="s">
        <v>163</v>
      </c>
      <c r="AR1592" s="9" t="s">
        <v>163</v>
      </c>
    </row>
    <row r="1593" spans="1:44" x14ac:dyDescent="0.2">
      <c r="A1593" s="9">
        <v>424477</v>
      </c>
      <c r="B1593" s="9" t="s">
        <v>2276</v>
      </c>
      <c r="N1593" s="9" t="s">
        <v>167</v>
      </c>
    </row>
    <row r="1594" spans="1:44" x14ac:dyDescent="0.2">
      <c r="A1594" s="9">
        <v>424485</v>
      </c>
      <c r="B1594" s="9" t="s">
        <v>2276</v>
      </c>
      <c r="X1594" s="9" t="s">
        <v>165</v>
      </c>
      <c r="AA1594" s="9" t="s">
        <v>165</v>
      </c>
      <c r="AD1594" s="9" t="s">
        <v>165</v>
      </c>
      <c r="AJ1594" s="9" t="s">
        <v>165</v>
      </c>
      <c r="AN1594" s="9" t="s">
        <v>163</v>
      </c>
      <c r="AO1594" s="9" t="s">
        <v>163</v>
      </c>
      <c r="AP1594" s="9" t="s">
        <v>163</v>
      </c>
      <c r="AQ1594" s="9" t="s">
        <v>163</v>
      </c>
      <c r="AR1594" s="9" t="s">
        <v>163</v>
      </c>
    </row>
    <row r="1595" spans="1:44" x14ac:dyDescent="0.2">
      <c r="A1595" s="9">
        <v>424487</v>
      </c>
      <c r="B1595" s="9" t="s">
        <v>2276</v>
      </c>
      <c r="AA1595" s="9" t="s">
        <v>167</v>
      </c>
      <c r="AE1595" s="9" t="s">
        <v>163</v>
      </c>
      <c r="AL1595" s="9" t="s">
        <v>163</v>
      </c>
      <c r="AN1595" s="9" t="s">
        <v>163</v>
      </c>
      <c r="AO1595" s="9" t="s">
        <v>163</v>
      </c>
      <c r="AP1595" s="9" t="s">
        <v>163</v>
      </c>
      <c r="AQ1595" s="9" t="s">
        <v>163</v>
      </c>
      <c r="AR1595" s="9" t="s">
        <v>163</v>
      </c>
    </row>
    <row r="1596" spans="1:44" x14ac:dyDescent="0.2">
      <c r="A1596" s="9">
        <v>424495</v>
      </c>
      <c r="B1596" s="9" t="s">
        <v>2276</v>
      </c>
      <c r="AN1596" s="9" t="s">
        <v>163</v>
      </c>
      <c r="AO1596" s="9" t="s">
        <v>163</v>
      </c>
      <c r="AP1596" s="9" t="s">
        <v>163</v>
      </c>
      <c r="AQ1596" s="9" t="s">
        <v>163</v>
      </c>
      <c r="AR1596" s="9" t="s">
        <v>163</v>
      </c>
    </row>
    <row r="1597" spans="1:44" x14ac:dyDescent="0.2">
      <c r="A1597" s="9">
        <v>424517</v>
      </c>
      <c r="B1597" s="9" t="s">
        <v>2276</v>
      </c>
      <c r="AD1597" s="9" t="s">
        <v>167</v>
      </c>
      <c r="AH1597" s="9" t="s">
        <v>165</v>
      </c>
      <c r="AI1597" s="9" t="s">
        <v>163</v>
      </c>
      <c r="AJ1597" s="9" t="s">
        <v>163</v>
      </c>
      <c r="AK1597" s="9" t="s">
        <v>163</v>
      </c>
      <c r="AL1597" s="9" t="s">
        <v>163</v>
      </c>
      <c r="AM1597" s="9" t="s">
        <v>163</v>
      </c>
      <c r="AN1597" s="9" t="s">
        <v>163</v>
      </c>
      <c r="AO1597" s="9" t="s">
        <v>163</v>
      </c>
      <c r="AP1597" s="9" t="s">
        <v>163</v>
      </c>
      <c r="AQ1597" s="9" t="s">
        <v>163</v>
      </c>
      <c r="AR1597" s="9" t="s">
        <v>163</v>
      </c>
    </row>
    <row r="1598" spans="1:44" x14ac:dyDescent="0.2">
      <c r="A1598" s="9">
        <v>424532</v>
      </c>
      <c r="B1598" s="9" t="s">
        <v>2276</v>
      </c>
      <c r="N1598" s="9" t="s">
        <v>167</v>
      </c>
      <c r="AJ1598" s="9" t="s">
        <v>165</v>
      </c>
      <c r="AN1598" s="9" t="s">
        <v>163</v>
      </c>
      <c r="AO1598" s="9" t="s">
        <v>163</v>
      </c>
      <c r="AP1598" s="9" t="s">
        <v>163</v>
      </c>
      <c r="AQ1598" s="9" t="s">
        <v>163</v>
      </c>
      <c r="AR1598" s="9" t="s">
        <v>163</v>
      </c>
    </row>
    <row r="1599" spans="1:44" x14ac:dyDescent="0.2">
      <c r="A1599" s="9">
        <v>424535</v>
      </c>
      <c r="B1599" s="9" t="s">
        <v>2276</v>
      </c>
      <c r="AH1599" s="9" t="s">
        <v>167</v>
      </c>
      <c r="AN1599" s="9" t="s">
        <v>163</v>
      </c>
      <c r="AO1599" s="9" t="s">
        <v>165</v>
      </c>
      <c r="AR1599" s="9" t="s">
        <v>167</v>
      </c>
    </row>
    <row r="1600" spans="1:44" x14ac:dyDescent="0.2">
      <c r="A1600" s="9">
        <v>424536</v>
      </c>
      <c r="B1600" s="9" t="s">
        <v>2276</v>
      </c>
      <c r="AG1600" s="9" t="s">
        <v>167</v>
      </c>
      <c r="AJ1600" s="9" t="s">
        <v>165</v>
      </c>
      <c r="AK1600" s="9" t="s">
        <v>163</v>
      </c>
      <c r="AM1600" s="9" t="s">
        <v>163</v>
      </c>
      <c r="AN1600" s="9" t="s">
        <v>163</v>
      </c>
      <c r="AO1600" s="9" t="s">
        <v>163</v>
      </c>
      <c r="AP1600" s="9" t="s">
        <v>163</v>
      </c>
      <c r="AQ1600" s="9" t="s">
        <v>163</v>
      </c>
      <c r="AR1600" s="9" t="s">
        <v>163</v>
      </c>
    </row>
    <row r="1601" spans="1:44" x14ac:dyDescent="0.2">
      <c r="A1601" s="9">
        <v>424542</v>
      </c>
      <c r="B1601" s="9" t="s">
        <v>2276</v>
      </c>
      <c r="AE1601" s="9" t="s">
        <v>165</v>
      </c>
      <c r="AK1601" s="9" t="s">
        <v>163</v>
      </c>
      <c r="AM1601" s="9" t="s">
        <v>167</v>
      </c>
      <c r="AN1601" s="9" t="s">
        <v>163</v>
      </c>
      <c r="AO1601" s="9" t="s">
        <v>163</v>
      </c>
      <c r="AP1601" s="9" t="s">
        <v>165</v>
      </c>
      <c r="AR1601" s="9" t="s">
        <v>163</v>
      </c>
    </row>
    <row r="1602" spans="1:44" x14ac:dyDescent="0.2">
      <c r="A1602" s="9">
        <v>424566</v>
      </c>
      <c r="B1602" s="9" t="s">
        <v>2276</v>
      </c>
      <c r="AA1602" s="9" t="s">
        <v>167</v>
      </c>
      <c r="AF1602" s="9" t="s">
        <v>167</v>
      </c>
      <c r="AG1602" s="9" t="s">
        <v>165</v>
      </c>
      <c r="AI1602" s="9" t="s">
        <v>165</v>
      </c>
      <c r="AJ1602" s="9" t="s">
        <v>165</v>
      </c>
      <c r="AK1602" s="9" t="s">
        <v>165</v>
      </c>
      <c r="AL1602" s="9" t="s">
        <v>165</v>
      </c>
      <c r="AM1602" s="9" t="s">
        <v>165</v>
      </c>
      <c r="AN1602" s="9" t="s">
        <v>163</v>
      </c>
      <c r="AO1602" s="9" t="s">
        <v>163</v>
      </c>
      <c r="AP1602" s="9" t="s">
        <v>163</v>
      </c>
      <c r="AQ1602" s="9" t="s">
        <v>163</v>
      </c>
      <c r="AR1602" s="9" t="s">
        <v>163</v>
      </c>
    </row>
    <row r="1603" spans="1:44" x14ac:dyDescent="0.2">
      <c r="A1603" s="9">
        <v>424568</v>
      </c>
      <c r="B1603" s="9" t="s">
        <v>2276</v>
      </c>
      <c r="R1603" s="9" t="s">
        <v>165</v>
      </c>
      <c r="AF1603" s="9" t="s">
        <v>167</v>
      </c>
      <c r="AG1603" s="9" t="s">
        <v>167</v>
      </c>
      <c r="AJ1603" s="9" t="s">
        <v>165</v>
      </c>
      <c r="AK1603" s="9" t="s">
        <v>165</v>
      </c>
      <c r="AM1603" s="9" t="s">
        <v>165</v>
      </c>
      <c r="AN1603" s="9" t="s">
        <v>163</v>
      </c>
      <c r="AO1603" s="9" t="s">
        <v>163</v>
      </c>
      <c r="AP1603" s="9" t="s">
        <v>163</v>
      </c>
      <c r="AQ1603" s="9" t="s">
        <v>163</v>
      </c>
      <c r="AR1603" s="9" t="s">
        <v>163</v>
      </c>
    </row>
    <row r="1604" spans="1:44" x14ac:dyDescent="0.2">
      <c r="A1604" s="9">
        <v>424580</v>
      </c>
      <c r="B1604" s="9" t="s">
        <v>2276</v>
      </c>
      <c r="AF1604" s="9" t="s">
        <v>163</v>
      </c>
      <c r="AI1604" s="9" t="s">
        <v>163</v>
      </c>
      <c r="AK1604" s="9" t="s">
        <v>165</v>
      </c>
      <c r="AM1604" s="9" t="s">
        <v>165</v>
      </c>
      <c r="AP1604" s="9" t="s">
        <v>163</v>
      </c>
      <c r="AQ1604" s="9" t="s">
        <v>163</v>
      </c>
    </row>
    <row r="1605" spans="1:44" x14ac:dyDescent="0.2">
      <c r="A1605" s="9">
        <v>424585</v>
      </c>
      <c r="B1605" s="9" t="s">
        <v>2276</v>
      </c>
      <c r="AJ1605" s="9" t="s">
        <v>165</v>
      </c>
      <c r="AK1605" s="9" t="s">
        <v>165</v>
      </c>
      <c r="AL1605" s="9" t="s">
        <v>165</v>
      </c>
      <c r="AN1605" s="9" t="s">
        <v>163</v>
      </c>
      <c r="AO1605" s="9" t="s">
        <v>163</v>
      </c>
      <c r="AP1605" s="9" t="s">
        <v>163</v>
      </c>
      <c r="AQ1605" s="9" t="s">
        <v>163</v>
      </c>
      <c r="AR1605" s="9" t="s">
        <v>163</v>
      </c>
    </row>
    <row r="1606" spans="1:44" x14ac:dyDescent="0.2">
      <c r="A1606" s="9">
        <v>424587</v>
      </c>
      <c r="B1606" s="9" t="s">
        <v>2276</v>
      </c>
      <c r="AI1606" s="9" t="s">
        <v>165</v>
      </c>
      <c r="AM1606" s="9" t="s">
        <v>165</v>
      </c>
      <c r="AN1606" s="9" t="s">
        <v>163</v>
      </c>
      <c r="AO1606" s="9" t="s">
        <v>163</v>
      </c>
      <c r="AP1606" s="9" t="s">
        <v>163</v>
      </c>
      <c r="AQ1606" s="9" t="s">
        <v>163</v>
      </c>
      <c r="AR1606" s="9" t="s">
        <v>163</v>
      </c>
    </row>
    <row r="1607" spans="1:44" x14ac:dyDescent="0.2">
      <c r="A1607" s="9">
        <v>424593</v>
      </c>
      <c r="B1607" s="9" t="s">
        <v>2276</v>
      </c>
      <c r="L1607" s="9" t="s">
        <v>163</v>
      </c>
      <c r="AN1607" s="9" t="s">
        <v>163</v>
      </c>
      <c r="AO1607" s="9" t="s">
        <v>163</v>
      </c>
      <c r="AP1607" s="9" t="s">
        <v>163</v>
      </c>
      <c r="AQ1607" s="9" t="s">
        <v>163</v>
      </c>
      <c r="AR1607" s="9" t="s">
        <v>163</v>
      </c>
    </row>
    <row r="1608" spans="1:44" x14ac:dyDescent="0.2">
      <c r="A1608" s="9">
        <v>424596</v>
      </c>
      <c r="B1608" s="9" t="s">
        <v>2276</v>
      </c>
      <c r="AH1608" s="9" t="s">
        <v>165</v>
      </c>
      <c r="AJ1608" s="9" t="s">
        <v>165</v>
      </c>
      <c r="AM1608" s="9" t="s">
        <v>165</v>
      </c>
      <c r="AN1608" s="9" t="s">
        <v>163</v>
      </c>
      <c r="AO1608" s="9" t="s">
        <v>163</v>
      </c>
      <c r="AP1608" s="9" t="s">
        <v>163</v>
      </c>
      <c r="AQ1608" s="9" t="s">
        <v>163</v>
      </c>
      <c r="AR1608" s="9" t="s">
        <v>163</v>
      </c>
    </row>
    <row r="1609" spans="1:44" x14ac:dyDescent="0.2">
      <c r="A1609" s="9">
        <v>424601</v>
      </c>
      <c r="B1609" s="9" t="s">
        <v>2276</v>
      </c>
      <c r="AK1609" s="9" t="s">
        <v>165</v>
      </c>
      <c r="AN1609" s="9" t="s">
        <v>163</v>
      </c>
      <c r="AO1609" s="9" t="s">
        <v>163</v>
      </c>
      <c r="AP1609" s="9" t="s">
        <v>163</v>
      </c>
      <c r="AQ1609" s="9" t="s">
        <v>163</v>
      </c>
      <c r="AR1609" s="9" t="s">
        <v>163</v>
      </c>
    </row>
    <row r="1610" spans="1:44" x14ac:dyDescent="0.2">
      <c r="A1610" s="9">
        <v>424608</v>
      </c>
      <c r="B1610" s="9" t="s">
        <v>2276</v>
      </c>
      <c r="AO1610" s="9" t="s">
        <v>167</v>
      </c>
    </row>
    <row r="1611" spans="1:44" x14ac:dyDescent="0.2">
      <c r="A1611" s="9">
        <v>424611</v>
      </c>
      <c r="B1611" s="9" t="s">
        <v>2276</v>
      </c>
      <c r="T1611" s="9" t="s">
        <v>167</v>
      </c>
      <c r="Y1611" s="9" t="s">
        <v>167</v>
      </c>
      <c r="AF1611" s="9" t="s">
        <v>167</v>
      </c>
      <c r="AG1611" s="9" t="s">
        <v>167</v>
      </c>
      <c r="AN1611" s="9" t="s">
        <v>163</v>
      </c>
      <c r="AO1611" s="9" t="s">
        <v>163</v>
      </c>
      <c r="AP1611" s="9" t="s">
        <v>163</v>
      </c>
      <c r="AQ1611" s="9" t="s">
        <v>163</v>
      </c>
      <c r="AR1611" s="9" t="s">
        <v>163</v>
      </c>
    </row>
    <row r="1612" spans="1:44" x14ac:dyDescent="0.2">
      <c r="A1612" s="9">
        <v>424631</v>
      </c>
      <c r="B1612" s="9" t="s">
        <v>2276</v>
      </c>
      <c r="AF1612" s="9" t="s">
        <v>167</v>
      </c>
      <c r="AG1612" s="9" t="s">
        <v>167</v>
      </c>
      <c r="AI1612" s="9" t="s">
        <v>165</v>
      </c>
      <c r="AJ1612" s="9" t="s">
        <v>165</v>
      </c>
      <c r="AK1612" s="9" t="s">
        <v>165</v>
      </c>
      <c r="AM1612" s="9" t="s">
        <v>165</v>
      </c>
      <c r="AN1612" s="9" t="s">
        <v>163</v>
      </c>
      <c r="AO1612" s="9" t="s">
        <v>163</v>
      </c>
      <c r="AP1612" s="9" t="s">
        <v>163</v>
      </c>
      <c r="AQ1612" s="9" t="s">
        <v>163</v>
      </c>
      <c r="AR1612" s="9" t="s">
        <v>163</v>
      </c>
    </row>
    <row r="1613" spans="1:44" x14ac:dyDescent="0.2">
      <c r="A1613" s="9">
        <v>424667</v>
      </c>
      <c r="B1613" s="9" t="s">
        <v>2276</v>
      </c>
      <c r="N1613" s="9" t="s">
        <v>167</v>
      </c>
      <c r="AE1613" s="9" t="s">
        <v>163</v>
      </c>
      <c r="AF1613" s="9" t="s">
        <v>165</v>
      </c>
      <c r="AG1613" s="9" t="s">
        <v>163</v>
      </c>
      <c r="AI1613" s="9" t="s">
        <v>163</v>
      </c>
      <c r="AJ1613" s="9" t="s">
        <v>165</v>
      </c>
      <c r="AK1613" s="9" t="s">
        <v>163</v>
      </c>
      <c r="AL1613" s="9" t="s">
        <v>165</v>
      </c>
      <c r="AM1613" s="9" t="s">
        <v>163</v>
      </c>
      <c r="AN1613" s="9" t="s">
        <v>163</v>
      </c>
      <c r="AO1613" s="9" t="s">
        <v>163</v>
      </c>
      <c r="AP1613" s="9" t="s">
        <v>163</v>
      </c>
      <c r="AQ1613" s="9" t="s">
        <v>163</v>
      </c>
      <c r="AR1613" s="9" t="s">
        <v>163</v>
      </c>
    </row>
    <row r="1614" spans="1:44" x14ac:dyDescent="0.2">
      <c r="A1614" s="9">
        <v>424669</v>
      </c>
      <c r="B1614" s="9" t="s">
        <v>2276</v>
      </c>
      <c r="AN1614" s="9" t="s">
        <v>163</v>
      </c>
      <c r="AO1614" s="9" t="s">
        <v>163</v>
      </c>
      <c r="AP1614" s="9" t="s">
        <v>163</v>
      </c>
      <c r="AQ1614" s="9" t="s">
        <v>163</v>
      </c>
      <c r="AR1614" s="9" t="s">
        <v>163</v>
      </c>
    </row>
    <row r="1615" spans="1:44" x14ac:dyDescent="0.2">
      <c r="A1615" s="9">
        <v>424676</v>
      </c>
      <c r="B1615" s="9" t="s">
        <v>2276</v>
      </c>
      <c r="AF1615" s="9" t="s">
        <v>167</v>
      </c>
      <c r="AI1615" s="9" t="s">
        <v>163</v>
      </c>
      <c r="AJ1615" s="9" t="s">
        <v>163</v>
      </c>
      <c r="AK1615" s="9" t="s">
        <v>163</v>
      </c>
      <c r="AL1615" s="9" t="s">
        <v>163</v>
      </c>
      <c r="AM1615" s="9" t="s">
        <v>163</v>
      </c>
      <c r="AN1615" s="9" t="s">
        <v>163</v>
      </c>
      <c r="AO1615" s="9" t="s">
        <v>163</v>
      </c>
      <c r="AP1615" s="9" t="s">
        <v>163</v>
      </c>
      <c r="AQ1615" s="9" t="s">
        <v>163</v>
      </c>
      <c r="AR1615" s="9" t="s">
        <v>163</v>
      </c>
    </row>
    <row r="1616" spans="1:44" x14ac:dyDescent="0.2">
      <c r="A1616" s="9">
        <v>424677</v>
      </c>
      <c r="B1616" s="9" t="s">
        <v>2276</v>
      </c>
      <c r="F1616" s="9" t="s">
        <v>167</v>
      </c>
      <c r="Y1616" s="9" t="s">
        <v>167</v>
      </c>
      <c r="AJ1616" s="9" t="s">
        <v>165</v>
      </c>
      <c r="AN1616" s="9" t="s">
        <v>163</v>
      </c>
      <c r="AO1616" s="9" t="s">
        <v>163</v>
      </c>
      <c r="AP1616" s="9" t="s">
        <v>163</v>
      </c>
      <c r="AQ1616" s="9" t="s">
        <v>163</v>
      </c>
      <c r="AR1616" s="9" t="s">
        <v>163</v>
      </c>
    </row>
    <row r="1617" spans="1:44" x14ac:dyDescent="0.2">
      <c r="A1617" s="9">
        <v>424678</v>
      </c>
      <c r="B1617" s="9" t="s">
        <v>2276</v>
      </c>
      <c r="L1617" s="9" t="s">
        <v>163</v>
      </c>
      <c r="AE1617" s="9" t="s">
        <v>167</v>
      </c>
      <c r="AG1617" s="9" t="s">
        <v>165</v>
      </c>
      <c r="AI1617" s="9" t="s">
        <v>165</v>
      </c>
      <c r="AJ1617" s="9" t="s">
        <v>165</v>
      </c>
      <c r="AK1617" s="9" t="s">
        <v>165</v>
      </c>
      <c r="AM1617" s="9" t="s">
        <v>165</v>
      </c>
      <c r="AN1617" s="9" t="s">
        <v>163</v>
      </c>
      <c r="AO1617" s="9" t="s">
        <v>163</v>
      </c>
      <c r="AP1617" s="9" t="s">
        <v>163</v>
      </c>
      <c r="AQ1617" s="9" t="s">
        <v>163</v>
      </c>
      <c r="AR1617" s="9" t="s">
        <v>163</v>
      </c>
    </row>
    <row r="1618" spans="1:44" x14ac:dyDescent="0.2">
      <c r="A1618" s="9">
        <v>424695</v>
      </c>
      <c r="B1618" s="9" t="s">
        <v>2276</v>
      </c>
      <c r="AN1618" s="9" t="s">
        <v>163</v>
      </c>
      <c r="AO1618" s="9" t="s">
        <v>163</v>
      </c>
      <c r="AP1618" s="9" t="s">
        <v>163</v>
      </c>
      <c r="AQ1618" s="9" t="s">
        <v>163</v>
      </c>
      <c r="AR1618" s="9" t="s">
        <v>163</v>
      </c>
    </row>
    <row r="1619" spans="1:44" x14ac:dyDescent="0.2">
      <c r="A1619" s="9">
        <v>424701</v>
      </c>
      <c r="B1619" s="9" t="s">
        <v>2276</v>
      </c>
      <c r="AP1619" s="9" t="s">
        <v>165</v>
      </c>
      <c r="AQ1619" s="9" t="s">
        <v>165</v>
      </c>
    </row>
    <row r="1620" spans="1:44" x14ac:dyDescent="0.2">
      <c r="A1620" s="9">
        <v>424702</v>
      </c>
      <c r="B1620" s="9" t="s">
        <v>2276</v>
      </c>
      <c r="AE1620" s="9" t="s">
        <v>167</v>
      </c>
      <c r="AF1620" s="9" t="s">
        <v>167</v>
      </c>
      <c r="AI1620" s="9" t="s">
        <v>165</v>
      </c>
      <c r="AK1620" s="9" t="s">
        <v>165</v>
      </c>
      <c r="AL1620" s="9" t="s">
        <v>163</v>
      </c>
      <c r="AM1620" s="9" t="s">
        <v>165</v>
      </c>
      <c r="AN1620" s="9" t="s">
        <v>163</v>
      </c>
      <c r="AO1620" s="9" t="s">
        <v>163</v>
      </c>
      <c r="AP1620" s="9" t="s">
        <v>163</v>
      </c>
      <c r="AQ1620" s="9" t="s">
        <v>163</v>
      </c>
      <c r="AR1620" s="9" t="s">
        <v>163</v>
      </c>
    </row>
    <row r="1621" spans="1:44" x14ac:dyDescent="0.2">
      <c r="A1621" s="9">
        <v>424715</v>
      </c>
      <c r="B1621" s="9" t="s">
        <v>2276</v>
      </c>
      <c r="AN1621" s="9" t="s">
        <v>165</v>
      </c>
      <c r="AP1621" s="9" t="s">
        <v>165</v>
      </c>
      <c r="AR1621" s="9" t="s">
        <v>165</v>
      </c>
    </row>
    <row r="1622" spans="1:44" x14ac:dyDescent="0.2">
      <c r="A1622" s="9">
        <v>424724</v>
      </c>
      <c r="B1622" s="9" t="s">
        <v>2276</v>
      </c>
      <c r="T1622" s="9" t="s">
        <v>163</v>
      </c>
      <c r="AG1622" s="9" t="s">
        <v>165</v>
      </c>
      <c r="AI1622" s="9" t="s">
        <v>165</v>
      </c>
      <c r="AJ1622" s="9" t="s">
        <v>165</v>
      </c>
      <c r="AN1622" s="9" t="s">
        <v>163</v>
      </c>
      <c r="AO1622" s="9" t="s">
        <v>163</v>
      </c>
      <c r="AP1622" s="9" t="s">
        <v>163</v>
      </c>
      <c r="AQ1622" s="9" t="s">
        <v>163</v>
      </c>
      <c r="AR1622" s="9" t="s">
        <v>163</v>
      </c>
    </row>
    <row r="1623" spans="1:44" x14ac:dyDescent="0.2">
      <c r="A1623" s="9">
        <v>424725</v>
      </c>
      <c r="B1623" s="9" t="s">
        <v>2276</v>
      </c>
      <c r="AN1623" s="9" t="s">
        <v>163</v>
      </c>
      <c r="AO1623" s="9" t="s">
        <v>163</v>
      </c>
      <c r="AP1623" s="9" t="s">
        <v>163</v>
      </c>
      <c r="AQ1623" s="9" t="s">
        <v>163</v>
      </c>
      <c r="AR1623" s="9" t="s">
        <v>163</v>
      </c>
    </row>
    <row r="1624" spans="1:44" x14ac:dyDescent="0.2">
      <c r="A1624" s="9">
        <v>424762</v>
      </c>
      <c r="B1624" s="9" t="s">
        <v>2276</v>
      </c>
      <c r="AM1624" s="9" t="s">
        <v>165</v>
      </c>
      <c r="AN1624" s="9" t="s">
        <v>163</v>
      </c>
      <c r="AO1624" s="9" t="s">
        <v>163</v>
      </c>
      <c r="AP1624" s="9" t="s">
        <v>163</v>
      </c>
      <c r="AQ1624" s="9" t="s">
        <v>163</v>
      </c>
      <c r="AR1624" s="9" t="s">
        <v>163</v>
      </c>
    </row>
    <row r="1625" spans="1:44" x14ac:dyDescent="0.2">
      <c r="A1625" s="9">
        <v>424766</v>
      </c>
      <c r="B1625" s="9" t="s">
        <v>2276</v>
      </c>
      <c r="AJ1625" s="9" t="s">
        <v>163</v>
      </c>
      <c r="AM1625" s="9" t="s">
        <v>165</v>
      </c>
      <c r="AN1625" s="9" t="s">
        <v>165</v>
      </c>
      <c r="AO1625" s="9" t="s">
        <v>165</v>
      </c>
      <c r="AQ1625" s="9" t="s">
        <v>163</v>
      </c>
      <c r="AR1625" s="9" t="s">
        <v>165</v>
      </c>
    </row>
    <row r="1626" spans="1:44" x14ac:dyDescent="0.2">
      <c r="A1626" s="9">
        <v>424767</v>
      </c>
      <c r="B1626" s="9" t="s">
        <v>2276</v>
      </c>
      <c r="AN1626" s="9" t="s">
        <v>163</v>
      </c>
      <c r="AO1626" s="9" t="s">
        <v>163</v>
      </c>
      <c r="AP1626" s="9" t="s">
        <v>163</v>
      </c>
    </row>
    <row r="1627" spans="1:44" x14ac:dyDescent="0.2">
      <c r="A1627" s="9">
        <v>424773</v>
      </c>
      <c r="B1627" s="9" t="s">
        <v>2276</v>
      </c>
      <c r="AH1627" s="9" t="s">
        <v>167</v>
      </c>
      <c r="AJ1627" s="9" t="s">
        <v>165</v>
      </c>
      <c r="AK1627" s="9" t="s">
        <v>165</v>
      </c>
      <c r="AM1627" s="9" t="s">
        <v>165</v>
      </c>
      <c r="AN1627" s="9" t="s">
        <v>163</v>
      </c>
      <c r="AO1627" s="9" t="s">
        <v>163</v>
      </c>
      <c r="AP1627" s="9" t="s">
        <v>163</v>
      </c>
      <c r="AQ1627" s="9" t="s">
        <v>163</v>
      </c>
      <c r="AR1627" s="9" t="s">
        <v>163</v>
      </c>
    </row>
    <row r="1628" spans="1:44" x14ac:dyDescent="0.2">
      <c r="A1628" s="9">
        <v>424777</v>
      </c>
      <c r="B1628" s="9" t="s">
        <v>2276</v>
      </c>
      <c r="R1628" s="9" t="s">
        <v>167</v>
      </c>
      <c r="AE1628" s="9" t="s">
        <v>165</v>
      </c>
      <c r="AI1628" s="9" t="s">
        <v>165</v>
      </c>
      <c r="AJ1628" s="9" t="s">
        <v>165</v>
      </c>
      <c r="AK1628" s="9" t="s">
        <v>165</v>
      </c>
      <c r="AM1628" s="9" t="s">
        <v>165</v>
      </c>
      <c r="AN1628" s="9" t="s">
        <v>163</v>
      </c>
      <c r="AO1628" s="9" t="s">
        <v>163</v>
      </c>
      <c r="AP1628" s="9" t="s">
        <v>163</v>
      </c>
      <c r="AQ1628" s="9" t="s">
        <v>163</v>
      </c>
      <c r="AR1628" s="9" t="s">
        <v>163</v>
      </c>
    </row>
    <row r="1629" spans="1:44" x14ac:dyDescent="0.2">
      <c r="A1629" s="9">
        <v>424784</v>
      </c>
      <c r="B1629" s="9" t="s">
        <v>2276</v>
      </c>
      <c r="AA1629" s="9" t="s">
        <v>167</v>
      </c>
      <c r="AM1629" s="9" t="s">
        <v>165</v>
      </c>
      <c r="AN1629" s="9" t="s">
        <v>163</v>
      </c>
      <c r="AO1629" s="9" t="s">
        <v>163</v>
      </c>
      <c r="AP1629" s="9" t="s">
        <v>163</v>
      </c>
      <c r="AQ1629" s="9" t="s">
        <v>163</v>
      </c>
      <c r="AR1629" s="9" t="s">
        <v>163</v>
      </c>
    </row>
    <row r="1630" spans="1:44" x14ac:dyDescent="0.2">
      <c r="A1630" s="9">
        <v>424788</v>
      </c>
      <c r="B1630" s="9" t="s">
        <v>2276</v>
      </c>
      <c r="AI1630" s="9" t="s">
        <v>167</v>
      </c>
      <c r="AR1630" s="9" t="s">
        <v>165</v>
      </c>
    </row>
    <row r="1631" spans="1:44" x14ac:dyDescent="0.2">
      <c r="A1631" s="9">
        <v>424791</v>
      </c>
      <c r="B1631" s="9" t="s">
        <v>2276</v>
      </c>
      <c r="AI1631" s="9" t="s">
        <v>167</v>
      </c>
      <c r="AK1631" s="9" t="s">
        <v>165</v>
      </c>
      <c r="AL1631" s="9" t="s">
        <v>165</v>
      </c>
      <c r="AN1631" s="9" t="s">
        <v>163</v>
      </c>
      <c r="AO1631" s="9" t="s">
        <v>163</v>
      </c>
      <c r="AP1631" s="9" t="s">
        <v>163</v>
      </c>
      <c r="AQ1631" s="9" t="s">
        <v>165</v>
      </c>
      <c r="AR1631" s="9" t="s">
        <v>163</v>
      </c>
    </row>
    <row r="1632" spans="1:44" x14ac:dyDescent="0.2">
      <c r="A1632" s="9">
        <v>424797</v>
      </c>
      <c r="B1632" s="9" t="s">
        <v>2276</v>
      </c>
      <c r="N1632" s="9" t="s">
        <v>167</v>
      </c>
      <c r="AE1632" s="9" t="s">
        <v>165</v>
      </c>
      <c r="AI1632" s="9" t="s">
        <v>163</v>
      </c>
      <c r="AJ1632" s="9" t="s">
        <v>163</v>
      </c>
      <c r="AL1632" s="9" t="s">
        <v>163</v>
      </c>
      <c r="AM1632" s="9" t="s">
        <v>163</v>
      </c>
      <c r="AN1632" s="9" t="s">
        <v>163</v>
      </c>
      <c r="AO1632" s="9" t="s">
        <v>163</v>
      </c>
      <c r="AP1632" s="9" t="s">
        <v>163</v>
      </c>
      <c r="AQ1632" s="9" t="s">
        <v>163</v>
      </c>
      <c r="AR1632" s="9" t="s">
        <v>163</v>
      </c>
    </row>
    <row r="1633" spans="1:44" x14ac:dyDescent="0.2">
      <c r="A1633" s="9">
        <v>424805</v>
      </c>
      <c r="B1633" s="9" t="s">
        <v>2276</v>
      </c>
      <c r="AJ1633" s="9" t="s">
        <v>165</v>
      </c>
      <c r="AN1633" s="9" t="s">
        <v>163</v>
      </c>
      <c r="AO1633" s="9" t="s">
        <v>163</v>
      </c>
      <c r="AP1633" s="9" t="s">
        <v>163</v>
      </c>
      <c r="AQ1633" s="9" t="s">
        <v>163</v>
      </c>
      <c r="AR1633" s="9" t="s">
        <v>163</v>
      </c>
    </row>
    <row r="1634" spans="1:44" x14ac:dyDescent="0.2">
      <c r="A1634" s="9">
        <v>424829</v>
      </c>
      <c r="B1634" s="9" t="s">
        <v>2276</v>
      </c>
      <c r="AF1634" s="9" t="s">
        <v>165</v>
      </c>
      <c r="AN1634" s="9" t="s">
        <v>163</v>
      </c>
      <c r="AO1634" s="9" t="s">
        <v>163</v>
      </c>
      <c r="AP1634" s="9" t="s">
        <v>163</v>
      </c>
      <c r="AQ1634" s="9" t="s">
        <v>163</v>
      </c>
      <c r="AR1634" s="9" t="s">
        <v>163</v>
      </c>
    </row>
    <row r="1635" spans="1:44" x14ac:dyDescent="0.2">
      <c r="A1635" s="9">
        <v>424833</v>
      </c>
      <c r="B1635" s="9" t="s">
        <v>2276</v>
      </c>
      <c r="AE1635" s="9" t="s">
        <v>167</v>
      </c>
      <c r="AJ1635" s="9" t="s">
        <v>165</v>
      </c>
      <c r="AK1635" s="9" t="s">
        <v>165</v>
      </c>
      <c r="AN1635" s="9" t="s">
        <v>163</v>
      </c>
      <c r="AO1635" s="9" t="s">
        <v>163</v>
      </c>
      <c r="AP1635" s="9" t="s">
        <v>163</v>
      </c>
      <c r="AQ1635" s="9" t="s">
        <v>163</v>
      </c>
      <c r="AR1635" s="9" t="s">
        <v>163</v>
      </c>
    </row>
    <row r="1636" spans="1:44" x14ac:dyDescent="0.2">
      <c r="A1636" s="9">
        <v>424843</v>
      </c>
      <c r="B1636" s="9" t="s">
        <v>2276</v>
      </c>
      <c r="R1636" s="9" t="s">
        <v>167</v>
      </c>
      <c r="AD1636" s="9" t="s">
        <v>167</v>
      </c>
      <c r="AE1636" s="9" t="s">
        <v>167</v>
      </c>
      <c r="AF1636" s="9" t="s">
        <v>167</v>
      </c>
      <c r="AJ1636" s="9" t="s">
        <v>165</v>
      </c>
      <c r="AM1636" s="9" t="s">
        <v>165</v>
      </c>
      <c r="AN1636" s="9" t="s">
        <v>163</v>
      </c>
      <c r="AO1636" s="9" t="s">
        <v>163</v>
      </c>
      <c r="AP1636" s="9" t="s">
        <v>163</v>
      </c>
      <c r="AQ1636" s="9" t="s">
        <v>163</v>
      </c>
      <c r="AR1636" s="9" t="s">
        <v>163</v>
      </c>
    </row>
    <row r="1637" spans="1:44" x14ac:dyDescent="0.2">
      <c r="A1637" s="9">
        <v>424852</v>
      </c>
      <c r="B1637" s="9" t="s">
        <v>2276</v>
      </c>
      <c r="AD1637" s="9" t="s">
        <v>167</v>
      </c>
      <c r="AG1637" s="9" t="s">
        <v>165</v>
      </c>
      <c r="AJ1637" s="9" t="s">
        <v>163</v>
      </c>
      <c r="AM1637" s="9" t="s">
        <v>163</v>
      </c>
      <c r="AN1637" s="9" t="s">
        <v>163</v>
      </c>
      <c r="AO1637" s="9" t="s">
        <v>163</v>
      </c>
      <c r="AP1637" s="9" t="s">
        <v>163</v>
      </c>
      <c r="AQ1637" s="9" t="s">
        <v>163</v>
      </c>
      <c r="AR1637" s="9" t="s">
        <v>163</v>
      </c>
    </row>
    <row r="1638" spans="1:44" x14ac:dyDescent="0.2">
      <c r="A1638" s="9">
        <v>424856</v>
      </c>
      <c r="B1638" s="9" t="s">
        <v>2276</v>
      </c>
      <c r="AA1638" s="9" t="s">
        <v>167</v>
      </c>
      <c r="AE1638" s="9" t="s">
        <v>163</v>
      </c>
      <c r="AG1638" s="9" t="s">
        <v>165</v>
      </c>
      <c r="AJ1638" s="9" t="s">
        <v>165</v>
      </c>
      <c r="AN1638" s="9" t="s">
        <v>163</v>
      </c>
      <c r="AO1638" s="9" t="s">
        <v>163</v>
      </c>
      <c r="AP1638" s="9" t="s">
        <v>163</v>
      </c>
      <c r="AQ1638" s="9" t="s">
        <v>163</v>
      </c>
      <c r="AR1638" s="9" t="s">
        <v>163</v>
      </c>
    </row>
    <row r="1639" spans="1:44" x14ac:dyDescent="0.2">
      <c r="A1639" s="9">
        <v>424860</v>
      </c>
      <c r="B1639" s="9" t="s">
        <v>2276</v>
      </c>
      <c r="AN1639" s="9" t="s">
        <v>163</v>
      </c>
      <c r="AO1639" s="9" t="s">
        <v>163</v>
      </c>
      <c r="AP1639" s="9" t="s">
        <v>163</v>
      </c>
      <c r="AQ1639" s="9" t="s">
        <v>163</v>
      </c>
      <c r="AR1639" s="9" t="s">
        <v>163</v>
      </c>
    </row>
    <row r="1640" spans="1:44" x14ac:dyDescent="0.2">
      <c r="A1640" s="9">
        <v>424863</v>
      </c>
      <c r="B1640" s="9" t="s">
        <v>2276</v>
      </c>
      <c r="AN1640" s="9" t="s">
        <v>163</v>
      </c>
      <c r="AO1640" s="9" t="s">
        <v>163</v>
      </c>
      <c r="AP1640" s="9" t="s">
        <v>163</v>
      </c>
      <c r="AQ1640" s="9" t="s">
        <v>163</v>
      </c>
      <c r="AR1640" s="9" t="s">
        <v>163</v>
      </c>
    </row>
    <row r="1641" spans="1:44" x14ac:dyDescent="0.2">
      <c r="A1641" s="9">
        <v>424866</v>
      </c>
      <c r="B1641" s="9" t="s">
        <v>2276</v>
      </c>
      <c r="AJ1641" s="9" t="s">
        <v>165</v>
      </c>
      <c r="AN1641" s="9" t="s">
        <v>163</v>
      </c>
      <c r="AO1641" s="9" t="s">
        <v>163</v>
      </c>
      <c r="AP1641" s="9" t="s">
        <v>163</v>
      </c>
      <c r="AQ1641" s="9" t="s">
        <v>163</v>
      </c>
      <c r="AR1641" s="9" t="s">
        <v>163</v>
      </c>
    </row>
    <row r="1642" spans="1:44" x14ac:dyDescent="0.2">
      <c r="A1642" s="9">
        <v>424867</v>
      </c>
      <c r="B1642" s="9" t="s">
        <v>2276</v>
      </c>
      <c r="AJ1642" s="9" t="s">
        <v>165</v>
      </c>
      <c r="AN1642" s="9" t="s">
        <v>163</v>
      </c>
      <c r="AO1642" s="9" t="s">
        <v>163</v>
      </c>
      <c r="AP1642" s="9" t="s">
        <v>163</v>
      </c>
      <c r="AQ1642" s="9" t="s">
        <v>163</v>
      </c>
      <c r="AR1642" s="9" t="s">
        <v>163</v>
      </c>
    </row>
    <row r="1643" spans="1:44" x14ac:dyDescent="0.2">
      <c r="A1643" s="9">
        <v>424870</v>
      </c>
      <c r="B1643" s="9" t="s">
        <v>2276</v>
      </c>
      <c r="R1643" s="9" t="s">
        <v>167</v>
      </c>
      <c r="X1643" s="9" t="s">
        <v>163</v>
      </c>
      <c r="AD1643" s="9" t="s">
        <v>165</v>
      </c>
      <c r="AJ1643" s="9" t="s">
        <v>165</v>
      </c>
      <c r="AK1643" s="9" t="s">
        <v>165</v>
      </c>
      <c r="AL1643" s="9" t="s">
        <v>165</v>
      </c>
      <c r="AN1643" s="9" t="s">
        <v>163</v>
      </c>
      <c r="AO1643" s="9" t="s">
        <v>163</v>
      </c>
      <c r="AP1643" s="9" t="s">
        <v>163</v>
      </c>
      <c r="AQ1643" s="9" t="s">
        <v>163</v>
      </c>
      <c r="AR1643" s="9" t="s">
        <v>163</v>
      </c>
    </row>
    <row r="1644" spans="1:44" x14ac:dyDescent="0.2">
      <c r="A1644" s="9">
        <v>424873</v>
      </c>
      <c r="B1644" s="9" t="s">
        <v>2276</v>
      </c>
      <c r="M1644" s="9" t="s">
        <v>163</v>
      </c>
      <c r="Q1644" s="9" t="s">
        <v>163</v>
      </c>
      <c r="AE1644" s="9" t="s">
        <v>163</v>
      </c>
      <c r="AN1644" s="9" t="s">
        <v>163</v>
      </c>
      <c r="AO1644" s="9" t="s">
        <v>163</v>
      </c>
      <c r="AP1644" s="9" t="s">
        <v>163</v>
      </c>
      <c r="AQ1644" s="9" t="s">
        <v>163</v>
      </c>
      <c r="AR1644" s="9" t="s">
        <v>163</v>
      </c>
    </row>
    <row r="1645" spans="1:44" x14ac:dyDescent="0.2">
      <c r="A1645" s="9">
        <v>424876</v>
      </c>
      <c r="B1645" s="9" t="s">
        <v>2276</v>
      </c>
      <c r="AN1645" s="9" t="s">
        <v>163</v>
      </c>
      <c r="AO1645" s="9" t="s">
        <v>163</v>
      </c>
      <c r="AP1645" s="9" t="s">
        <v>163</v>
      </c>
      <c r="AQ1645" s="9" t="s">
        <v>163</v>
      </c>
      <c r="AR1645" s="9" t="s">
        <v>163</v>
      </c>
    </row>
    <row r="1646" spans="1:44" x14ac:dyDescent="0.2">
      <c r="A1646" s="9">
        <v>424877</v>
      </c>
      <c r="B1646" s="9" t="s">
        <v>2276</v>
      </c>
      <c r="S1646" s="9" t="s">
        <v>165</v>
      </c>
      <c r="AE1646" s="9" t="s">
        <v>163</v>
      </c>
      <c r="AI1646" s="9" t="s">
        <v>163</v>
      </c>
      <c r="AN1646" s="9" t="s">
        <v>163</v>
      </c>
      <c r="AO1646" s="9" t="s">
        <v>163</v>
      </c>
      <c r="AP1646" s="9" t="s">
        <v>163</v>
      </c>
      <c r="AQ1646" s="9" t="s">
        <v>163</v>
      </c>
      <c r="AR1646" s="9" t="s">
        <v>163</v>
      </c>
    </row>
    <row r="1647" spans="1:44" x14ac:dyDescent="0.2">
      <c r="A1647" s="9">
        <v>424879</v>
      </c>
      <c r="B1647" s="9" t="s">
        <v>2276</v>
      </c>
      <c r="AK1647" s="9" t="s">
        <v>165</v>
      </c>
      <c r="AN1647" s="9" t="s">
        <v>163</v>
      </c>
      <c r="AO1647" s="9" t="s">
        <v>163</v>
      </c>
      <c r="AP1647" s="9" t="s">
        <v>163</v>
      </c>
      <c r="AQ1647" s="9" t="s">
        <v>163</v>
      </c>
      <c r="AR1647" s="9" t="s">
        <v>163</v>
      </c>
    </row>
    <row r="1648" spans="1:44" x14ac:dyDescent="0.2">
      <c r="A1648" s="9">
        <v>424881</v>
      </c>
      <c r="B1648" s="9" t="s">
        <v>2276</v>
      </c>
      <c r="N1648" s="9" t="s">
        <v>167</v>
      </c>
      <c r="AO1648" s="9" t="s">
        <v>165</v>
      </c>
    </row>
    <row r="1649" spans="1:44" x14ac:dyDescent="0.2">
      <c r="A1649" s="9">
        <v>424885</v>
      </c>
      <c r="B1649" s="9" t="s">
        <v>2276</v>
      </c>
      <c r="AK1649" s="9" t="s">
        <v>165</v>
      </c>
      <c r="AN1649" s="9" t="s">
        <v>163</v>
      </c>
      <c r="AO1649" s="9" t="s">
        <v>163</v>
      </c>
      <c r="AP1649" s="9" t="s">
        <v>163</v>
      </c>
      <c r="AQ1649" s="9" t="s">
        <v>163</v>
      </c>
      <c r="AR1649" s="9" t="s">
        <v>163</v>
      </c>
    </row>
    <row r="1650" spans="1:44" x14ac:dyDescent="0.2">
      <c r="A1650" s="9">
        <v>424894</v>
      </c>
      <c r="B1650" s="9" t="s">
        <v>2276</v>
      </c>
      <c r="AN1650" s="9" t="s">
        <v>163</v>
      </c>
      <c r="AO1650" s="9" t="s">
        <v>163</v>
      </c>
      <c r="AP1650" s="9" t="s">
        <v>163</v>
      </c>
      <c r="AQ1650" s="9" t="s">
        <v>163</v>
      </c>
      <c r="AR1650" s="9" t="s">
        <v>163</v>
      </c>
    </row>
    <row r="1651" spans="1:44" x14ac:dyDescent="0.2">
      <c r="A1651" s="9">
        <v>424897</v>
      </c>
      <c r="B1651" s="9" t="s">
        <v>2276</v>
      </c>
      <c r="AA1651" s="9" t="s">
        <v>167</v>
      </c>
      <c r="AF1651" s="9" t="s">
        <v>167</v>
      </c>
      <c r="AI1651" s="9" t="s">
        <v>165</v>
      </c>
      <c r="AJ1651" s="9" t="s">
        <v>165</v>
      </c>
      <c r="AK1651" s="9" t="s">
        <v>165</v>
      </c>
      <c r="AL1651" s="9" t="s">
        <v>165</v>
      </c>
      <c r="AM1651" s="9" t="s">
        <v>165</v>
      </c>
      <c r="AN1651" s="9" t="s">
        <v>163</v>
      </c>
      <c r="AO1651" s="9" t="s">
        <v>163</v>
      </c>
      <c r="AP1651" s="9" t="s">
        <v>163</v>
      </c>
      <c r="AQ1651" s="9" t="s">
        <v>163</v>
      </c>
      <c r="AR1651" s="9" t="s">
        <v>163</v>
      </c>
    </row>
    <row r="1652" spans="1:44" x14ac:dyDescent="0.2">
      <c r="A1652" s="9">
        <v>424910</v>
      </c>
      <c r="B1652" s="9" t="s">
        <v>2276</v>
      </c>
      <c r="R1652" s="9" t="s">
        <v>167</v>
      </c>
      <c r="AI1652" s="9" t="s">
        <v>165</v>
      </c>
      <c r="AN1652" s="9" t="s">
        <v>163</v>
      </c>
      <c r="AO1652" s="9" t="s">
        <v>163</v>
      </c>
      <c r="AP1652" s="9" t="s">
        <v>163</v>
      </c>
      <c r="AQ1652" s="9" t="s">
        <v>163</v>
      </c>
      <c r="AR1652" s="9" t="s">
        <v>163</v>
      </c>
    </row>
    <row r="1653" spans="1:44" x14ac:dyDescent="0.2">
      <c r="A1653" s="9">
        <v>424916</v>
      </c>
      <c r="B1653" s="9" t="s">
        <v>2276</v>
      </c>
      <c r="R1653" s="9" t="s">
        <v>167</v>
      </c>
      <c r="AE1653" s="9" t="s">
        <v>165</v>
      </c>
      <c r="AI1653" s="9" t="s">
        <v>165</v>
      </c>
      <c r="AJ1653" s="9" t="s">
        <v>163</v>
      </c>
      <c r="AK1653" s="9" t="s">
        <v>163</v>
      </c>
      <c r="AL1653" s="9" t="s">
        <v>165</v>
      </c>
      <c r="AM1653" s="9" t="s">
        <v>165</v>
      </c>
      <c r="AN1653" s="9" t="s">
        <v>163</v>
      </c>
      <c r="AO1653" s="9" t="s">
        <v>163</v>
      </c>
      <c r="AP1653" s="9" t="s">
        <v>163</v>
      </c>
      <c r="AQ1653" s="9" t="s">
        <v>163</v>
      </c>
      <c r="AR1653" s="9" t="s">
        <v>163</v>
      </c>
    </row>
    <row r="1654" spans="1:44" x14ac:dyDescent="0.2">
      <c r="A1654" s="9">
        <v>424920</v>
      </c>
      <c r="B1654" s="9" t="s">
        <v>2276</v>
      </c>
      <c r="H1654" s="9" t="s">
        <v>165</v>
      </c>
      <c r="S1654" s="9" t="s">
        <v>167</v>
      </c>
      <c r="AN1654" s="9" t="s">
        <v>163</v>
      </c>
      <c r="AO1654" s="9" t="s">
        <v>163</v>
      </c>
      <c r="AP1654" s="9" t="s">
        <v>163</v>
      </c>
      <c r="AQ1654" s="9" t="s">
        <v>163</v>
      </c>
      <c r="AR1654" s="9" t="s">
        <v>163</v>
      </c>
    </row>
    <row r="1655" spans="1:44" x14ac:dyDescent="0.2">
      <c r="A1655" s="9">
        <v>424921</v>
      </c>
      <c r="B1655" s="9" t="s">
        <v>2276</v>
      </c>
      <c r="AB1655" s="9" t="s">
        <v>167</v>
      </c>
      <c r="AE1655" s="9" t="s">
        <v>167</v>
      </c>
      <c r="AF1655" s="9" t="s">
        <v>167</v>
      </c>
      <c r="AI1655" s="9" t="s">
        <v>163</v>
      </c>
      <c r="AJ1655" s="9" t="s">
        <v>165</v>
      </c>
      <c r="AK1655" s="9" t="s">
        <v>163</v>
      </c>
      <c r="AL1655" s="9" t="s">
        <v>163</v>
      </c>
      <c r="AM1655" s="9" t="s">
        <v>165</v>
      </c>
      <c r="AN1655" s="9" t="s">
        <v>163</v>
      </c>
      <c r="AO1655" s="9" t="s">
        <v>163</v>
      </c>
      <c r="AP1655" s="9" t="s">
        <v>163</v>
      </c>
      <c r="AQ1655" s="9" t="s">
        <v>163</v>
      </c>
      <c r="AR1655" s="9" t="s">
        <v>163</v>
      </c>
    </row>
    <row r="1656" spans="1:44" x14ac:dyDescent="0.2">
      <c r="A1656" s="9">
        <v>424927</v>
      </c>
      <c r="B1656" s="9" t="s">
        <v>2276</v>
      </c>
      <c r="Y1656" s="9" t="s">
        <v>167</v>
      </c>
      <c r="AE1656" s="9" t="s">
        <v>163</v>
      </c>
      <c r="AG1656" s="9" t="s">
        <v>163</v>
      </c>
      <c r="AI1656" s="9" t="s">
        <v>163</v>
      </c>
      <c r="AJ1656" s="9" t="s">
        <v>165</v>
      </c>
      <c r="AK1656" s="9" t="s">
        <v>163</v>
      </c>
      <c r="AL1656" s="9" t="s">
        <v>163</v>
      </c>
      <c r="AN1656" s="9" t="s">
        <v>163</v>
      </c>
      <c r="AO1656" s="9" t="s">
        <v>163</v>
      </c>
      <c r="AP1656" s="9" t="s">
        <v>163</v>
      </c>
      <c r="AQ1656" s="9" t="s">
        <v>163</v>
      </c>
      <c r="AR1656" s="9" t="s">
        <v>163</v>
      </c>
    </row>
    <row r="1657" spans="1:44" x14ac:dyDescent="0.2">
      <c r="A1657" s="9">
        <v>424932</v>
      </c>
      <c r="B1657" s="9" t="s">
        <v>2276</v>
      </c>
      <c r="AN1657" s="9" t="s">
        <v>163</v>
      </c>
      <c r="AO1657" s="9" t="s">
        <v>163</v>
      </c>
      <c r="AP1657" s="9" t="s">
        <v>163</v>
      </c>
      <c r="AQ1657" s="9" t="s">
        <v>163</v>
      </c>
      <c r="AR1657" s="9" t="s">
        <v>163</v>
      </c>
    </row>
    <row r="1658" spans="1:44" x14ac:dyDescent="0.2">
      <c r="A1658" s="9">
        <v>424934</v>
      </c>
      <c r="B1658" s="9" t="s">
        <v>2276</v>
      </c>
      <c r="AH1658" s="9" t="s">
        <v>165</v>
      </c>
      <c r="AI1658" s="9" t="s">
        <v>165</v>
      </c>
      <c r="AN1658" s="9" t="s">
        <v>163</v>
      </c>
      <c r="AO1658" s="9" t="s">
        <v>163</v>
      </c>
      <c r="AP1658" s="9" t="s">
        <v>163</v>
      </c>
      <c r="AQ1658" s="9" t="s">
        <v>163</v>
      </c>
      <c r="AR1658" s="9" t="s">
        <v>163</v>
      </c>
    </row>
    <row r="1659" spans="1:44" x14ac:dyDescent="0.2">
      <c r="A1659" s="9">
        <v>424935</v>
      </c>
      <c r="B1659" s="9" t="s">
        <v>2276</v>
      </c>
      <c r="N1659" s="9" t="s">
        <v>167</v>
      </c>
      <c r="AF1659" s="9" t="s">
        <v>167</v>
      </c>
      <c r="AK1659" s="9" t="s">
        <v>165</v>
      </c>
      <c r="AL1659" s="9" t="s">
        <v>165</v>
      </c>
      <c r="AN1659" s="9" t="s">
        <v>163</v>
      </c>
      <c r="AO1659" s="9" t="s">
        <v>163</v>
      </c>
      <c r="AP1659" s="9" t="s">
        <v>163</v>
      </c>
      <c r="AQ1659" s="9" t="s">
        <v>163</v>
      </c>
      <c r="AR1659" s="9" t="s">
        <v>163</v>
      </c>
    </row>
    <row r="1660" spans="1:44" x14ac:dyDescent="0.2">
      <c r="A1660" s="9">
        <v>424940</v>
      </c>
      <c r="B1660" s="9" t="s">
        <v>2276</v>
      </c>
      <c r="AE1660" s="9" t="s">
        <v>165</v>
      </c>
      <c r="AI1660" s="9" t="s">
        <v>165</v>
      </c>
      <c r="AJ1660" s="9" t="s">
        <v>165</v>
      </c>
      <c r="AN1660" s="9" t="s">
        <v>163</v>
      </c>
      <c r="AO1660" s="9" t="s">
        <v>163</v>
      </c>
      <c r="AP1660" s="9" t="s">
        <v>163</v>
      </c>
      <c r="AQ1660" s="9" t="s">
        <v>163</v>
      </c>
      <c r="AR1660" s="9" t="s">
        <v>163</v>
      </c>
    </row>
    <row r="1661" spans="1:44" x14ac:dyDescent="0.2">
      <c r="A1661" s="9">
        <v>424945</v>
      </c>
      <c r="B1661" s="9" t="s">
        <v>2276</v>
      </c>
      <c r="AN1661" s="9" t="s">
        <v>163</v>
      </c>
      <c r="AO1661" s="9" t="s">
        <v>163</v>
      </c>
      <c r="AP1661" s="9" t="s">
        <v>163</v>
      </c>
      <c r="AQ1661" s="9" t="s">
        <v>163</v>
      </c>
      <c r="AR1661" s="9" t="s">
        <v>163</v>
      </c>
    </row>
    <row r="1662" spans="1:44" x14ac:dyDescent="0.2">
      <c r="A1662" s="9">
        <v>424951</v>
      </c>
      <c r="B1662" s="9" t="s">
        <v>2276</v>
      </c>
      <c r="N1662" s="9" t="s">
        <v>167</v>
      </c>
      <c r="AJ1662" s="9" t="s">
        <v>165</v>
      </c>
      <c r="AM1662" s="9" t="s">
        <v>165</v>
      </c>
      <c r="AN1662" s="9" t="s">
        <v>163</v>
      </c>
      <c r="AO1662" s="9" t="s">
        <v>163</v>
      </c>
      <c r="AP1662" s="9" t="s">
        <v>163</v>
      </c>
      <c r="AQ1662" s="9" t="s">
        <v>163</v>
      </c>
      <c r="AR1662" s="9" t="s">
        <v>163</v>
      </c>
    </row>
    <row r="1663" spans="1:44" x14ac:dyDescent="0.2">
      <c r="A1663" s="9">
        <v>424958</v>
      </c>
      <c r="B1663" s="9" t="s">
        <v>2276</v>
      </c>
      <c r="S1663" s="9" t="s">
        <v>163</v>
      </c>
      <c r="AN1663" s="9" t="s">
        <v>163</v>
      </c>
      <c r="AO1663" s="9" t="s">
        <v>163</v>
      </c>
      <c r="AP1663" s="9" t="s">
        <v>163</v>
      </c>
      <c r="AQ1663" s="9" t="s">
        <v>163</v>
      </c>
      <c r="AR1663" s="9" t="s">
        <v>163</v>
      </c>
    </row>
    <row r="1664" spans="1:44" x14ac:dyDescent="0.2">
      <c r="A1664" s="9">
        <v>424966</v>
      </c>
      <c r="B1664" s="9" t="s">
        <v>2276</v>
      </c>
      <c r="AB1664" s="9" t="s">
        <v>167</v>
      </c>
      <c r="AE1664" s="9" t="s">
        <v>165</v>
      </c>
      <c r="AF1664" s="9" t="s">
        <v>167</v>
      </c>
      <c r="AH1664" s="9" t="s">
        <v>167</v>
      </c>
      <c r="AI1664" s="9" t="s">
        <v>163</v>
      </c>
      <c r="AJ1664" s="9" t="s">
        <v>163</v>
      </c>
      <c r="AK1664" s="9" t="s">
        <v>163</v>
      </c>
      <c r="AL1664" s="9" t="s">
        <v>163</v>
      </c>
      <c r="AM1664" s="9" t="s">
        <v>163</v>
      </c>
      <c r="AN1664" s="9" t="s">
        <v>163</v>
      </c>
      <c r="AO1664" s="9" t="s">
        <v>163</v>
      </c>
      <c r="AP1664" s="9" t="s">
        <v>163</v>
      </c>
      <c r="AQ1664" s="9" t="s">
        <v>163</v>
      </c>
      <c r="AR1664" s="9" t="s">
        <v>163</v>
      </c>
    </row>
    <row r="1665" spans="1:44" x14ac:dyDescent="0.2">
      <c r="A1665" s="9">
        <v>425001</v>
      </c>
      <c r="B1665" s="9" t="s">
        <v>2276</v>
      </c>
      <c r="AI1665" s="9" t="s">
        <v>163</v>
      </c>
      <c r="AK1665" s="9" t="s">
        <v>165</v>
      </c>
      <c r="AN1665" s="9" t="s">
        <v>163</v>
      </c>
      <c r="AO1665" s="9" t="s">
        <v>163</v>
      </c>
      <c r="AP1665" s="9" t="s">
        <v>163</v>
      </c>
      <c r="AQ1665" s="9" t="s">
        <v>163</v>
      </c>
      <c r="AR1665" s="9" t="s">
        <v>163</v>
      </c>
    </row>
    <row r="1666" spans="1:44" x14ac:dyDescent="0.2">
      <c r="A1666" s="9">
        <v>425005</v>
      </c>
      <c r="B1666" s="9" t="s">
        <v>2276</v>
      </c>
      <c r="R1666" s="9" t="s">
        <v>167</v>
      </c>
      <c r="AE1666" s="9" t="s">
        <v>165</v>
      </c>
      <c r="AN1666" s="9" t="s">
        <v>163</v>
      </c>
      <c r="AO1666" s="9" t="s">
        <v>163</v>
      </c>
      <c r="AP1666" s="9" t="s">
        <v>163</v>
      </c>
      <c r="AQ1666" s="9" t="s">
        <v>163</v>
      </c>
      <c r="AR1666" s="9" t="s">
        <v>163</v>
      </c>
    </row>
    <row r="1667" spans="1:44" x14ac:dyDescent="0.2">
      <c r="A1667" s="9">
        <v>425051</v>
      </c>
      <c r="B1667" s="9" t="s">
        <v>2276</v>
      </c>
      <c r="AN1667" s="9" t="s">
        <v>163</v>
      </c>
      <c r="AP1667" s="9" t="s">
        <v>163</v>
      </c>
      <c r="AQ1667" s="9" t="s">
        <v>163</v>
      </c>
      <c r="AR1667" s="9" t="s">
        <v>163</v>
      </c>
    </row>
    <row r="1668" spans="1:44" x14ac:dyDescent="0.2">
      <c r="A1668" s="9">
        <v>425054</v>
      </c>
      <c r="B1668" s="9" t="s">
        <v>2276</v>
      </c>
      <c r="AJ1668" s="9" t="s">
        <v>165</v>
      </c>
      <c r="AN1668" s="9" t="s">
        <v>163</v>
      </c>
      <c r="AO1668" s="9" t="s">
        <v>163</v>
      </c>
      <c r="AP1668" s="9" t="s">
        <v>163</v>
      </c>
      <c r="AQ1668" s="9" t="s">
        <v>163</v>
      </c>
      <c r="AR1668" s="9" t="s">
        <v>163</v>
      </c>
    </row>
    <row r="1669" spans="1:44" x14ac:dyDescent="0.2">
      <c r="A1669" s="9">
        <v>425059</v>
      </c>
      <c r="B1669" s="9" t="s">
        <v>2276</v>
      </c>
      <c r="AL1669" s="9" t="s">
        <v>163</v>
      </c>
      <c r="AO1669" s="9" t="s">
        <v>163</v>
      </c>
    </row>
    <row r="1670" spans="1:44" x14ac:dyDescent="0.2">
      <c r="A1670" s="9">
        <v>425061</v>
      </c>
      <c r="B1670" s="9" t="s">
        <v>2276</v>
      </c>
      <c r="W1670" s="9" t="s">
        <v>167</v>
      </c>
      <c r="AJ1670" s="9" t="s">
        <v>165</v>
      </c>
      <c r="AK1670" s="9" t="s">
        <v>163</v>
      </c>
      <c r="AN1670" s="9" t="s">
        <v>163</v>
      </c>
      <c r="AQ1670" s="9" t="s">
        <v>163</v>
      </c>
      <c r="AR1670" s="9" t="s">
        <v>163</v>
      </c>
    </row>
    <row r="1671" spans="1:44" x14ac:dyDescent="0.2">
      <c r="A1671" s="9">
        <v>425062</v>
      </c>
      <c r="B1671" s="9" t="s">
        <v>2276</v>
      </c>
      <c r="AH1671" s="9" t="s">
        <v>167</v>
      </c>
      <c r="AJ1671" s="9" t="s">
        <v>165</v>
      </c>
      <c r="AK1671" s="9" t="s">
        <v>165</v>
      </c>
      <c r="AM1671" s="9" t="s">
        <v>163</v>
      </c>
      <c r="AN1671" s="9" t="s">
        <v>163</v>
      </c>
      <c r="AO1671" s="9" t="s">
        <v>163</v>
      </c>
      <c r="AP1671" s="9" t="s">
        <v>163</v>
      </c>
      <c r="AQ1671" s="9" t="s">
        <v>163</v>
      </c>
      <c r="AR1671" s="9" t="s">
        <v>163</v>
      </c>
    </row>
    <row r="1672" spans="1:44" x14ac:dyDescent="0.2">
      <c r="A1672" s="9">
        <v>425063</v>
      </c>
      <c r="B1672" s="9" t="s">
        <v>2276</v>
      </c>
      <c r="N1672" s="9" t="s">
        <v>165</v>
      </c>
      <c r="AN1672" s="9" t="s">
        <v>163</v>
      </c>
      <c r="AO1672" s="9" t="s">
        <v>163</v>
      </c>
      <c r="AP1672" s="9" t="s">
        <v>163</v>
      </c>
      <c r="AQ1672" s="9" t="s">
        <v>163</v>
      </c>
      <c r="AR1672" s="9" t="s">
        <v>163</v>
      </c>
    </row>
    <row r="1673" spans="1:44" x14ac:dyDescent="0.2">
      <c r="A1673" s="9">
        <v>425071</v>
      </c>
      <c r="B1673" s="9" t="s">
        <v>2276</v>
      </c>
      <c r="AA1673" s="9" t="s">
        <v>165</v>
      </c>
      <c r="AE1673" s="9" t="s">
        <v>165</v>
      </c>
      <c r="AN1673" s="9" t="s">
        <v>163</v>
      </c>
      <c r="AO1673" s="9" t="s">
        <v>163</v>
      </c>
      <c r="AP1673" s="9" t="s">
        <v>163</v>
      </c>
      <c r="AQ1673" s="9" t="s">
        <v>163</v>
      </c>
      <c r="AR1673" s="9" t="s">
        <v>163</v>
      </c>
    </row>
    <row r="1674" spans="1:44" x14ac:dyDescent="0.2">
      <c r="A1674" s="9">
        <v>425080</v>
      </c>
      <c r="B1674" s="9" t="s">
        <v>2276</v>
      </c>
      <c r="AJ1674" s="9" t="s">
        <v>165</v>
      </c>
      <c r="AL1674" s="9" t="s">
        <v>163</v>
      </c>
      <c r="AN1674" s="9" t="s">
        <v>163</v>
      </c>
      <c r="AO1674" s="9" t="s">
        <v>163</v>
      </c>
      <c r="AP1674" s="9" t="s">
        <v>163</v>
      </c>
      <c r="AQ1674" s="9" t="s">
        <v>163</v>
      </c>
      <c r="AR1674" s="9" t="s">
        <v>163</v>
      </c>
    </row>
    <row r="1675" spans="1:44" x14ac:dyDescent="0.2">
      <c r="A1675" s="9">
        <v>425106</v>
      </c>
      <c r="B1675" s="9" t="s">
        <v>2276</v>
      </c>
      <c r="AI1675" s="9" t="s">
        <v>165</v>
      </c>
      <c r="AJ1675" s="9" t="s">
        <v>165</v>
      </c>
      <c r="AN1675" s="9" t="s">
        <v>163</v>
      </c>
      <c r="AO1675" s="9" t="s">
        <v>163</v>
      </c>
      <c r="AP1675" s="9" t="s">
        <v>163</v>
      </c>
      <c r="AQ1675" s="9" t="s">
        <v>163</v>
      </c>
      <c r="AR1675" s="9" t="s">
        <v>163</v>
      </c>
    </row>
    <row r="1676" spans="1:44" x14ac:dyDescent="0.2">
      <c r="A1676" s="9">
        <v>425107</v>
      </c>
      <c r="B1676" s="9" t="s">
        <v>2276</v>
      </c>
      <c r="AN1676" s="9" t="s">
        <v>163</v>
      </c>
      <c r="AO1676" s="9" t="s">
        <v>163</v>
      </c>
      <c r="AP1676" s="9" t="s">
        <v>163</v>
      </c>
      <c r="AQ1676" s="9" t="s">
        <v>163</v>
      </c>
      <c r="AR1676" s="9" t="s">
        <v>163</v>
      </c>
    </row>
    <row r="1677" spans="1:44" x14ac:dyDescent="0.2">
      <c r="A1677" s="9">
        <v>425118</v>
      </c>
      <c r="B1677" s="9" t="s">
        <v>2276</v>
      </c>
      <c r="AE1677" s="9" t="s">
        <v>163</v>
      </c>
      <c r="AI1677" s="9" t="s">
        <v>163</v>
      </c>
      <c r="AK1677" s="9" t="s">
        <v>163</v>
      </c>
      <c r="AL1677" s="9" t="s">
        <v>163</v>
      </c>
      <c r="AN1677" s="9" t="s">
        <v>163</v>
      </c>
      <c r="AO1677" s="9" t="s">
        <v>163</v>
      </c>
      <c r="AP1677" s="9" t="s">
        <v>163</v>
      </c>
      <c r="AQ1677" s="9" t="s">
        <v>163</v>
      </c>
      <c r="AR1677" s="9" t="s">
        <v>163</v>
      </c>
    </row>
    <row r="1678" spans="1:44" x14ac:dyDescent="0.2">
      <c r="A1678" s="9">
        <v>425137</v>
      </c>
      <c r="B1678" s="9" t="s">
        <v>2276</v>
      </c>
      <c r="AN1678" s="9" t="s">
        <v>163</v>
      </c>
      <c r="AO1678" s="9" t="s">
        <v>163</v>
      </c>
      <c r="AP1678" s="9" t="s">
        <v>163</v>
      </c>
      <c r="AQ1678" s="9" t="s">
        <v>163</v>
      </c>
      <c r="AR1678" s="9" t="s">
        <v>163</v>
      </c>
    </row>
    <row r="1679" spans="1:44" x14ac:dyDescent="0.2">
      <c r="A1679" s="9">
        <v>425146</v>
      </c>
      <c r="B1679" s="9" t="s">
        <v>2276</v>
      </c>
      <c r="P1679" s="9" t="s">
        <v>167</v>
      </c>
      <c r="AE1679" s="9" t="s">
        <v>167</v>
      </c>
      <c r="AH1679" s="9" t="s">
        <v>167</v>
      </c>
      <c r="AI1679" s="9" t="s">
        <v>165</v>
      </c>
      <c r="AJ1679" s="9" t="s">
        <v>165</v>
      </c>
      <c r="AK1679" s="9" t="s">
        <v>165</v>
      </c>
      <c r="AL1679" s="9" t="s">
        <v>165</v>
      </c>
      <c r="AN1679" s="9" t="s">
        <v>163</v>
      </c>
      <c r="AO1679" s="9" t="s">
        <v>163</v>
      </c>
      <c r="AP1679" s="9" t="s">
        <v>163</v>
      </c>
      <c r="AQ1679" s="9" t="s">
        <v>163</v>
      </c>
      <c r="AR1679" s="9" t="s">
        <v>163</v>
      </c>
    </row>
    <row r="1680" spans="1:44" x14ac:dyDescent="0.2">
      <c r="A1680" s="9">
        <v>425148</v>
      </c>
      <c r="B1680" s="9" t="s">
        <v>2276</v>
      </c>
      <c r="AG1680" s="9" t="s">
        <v>165</v>
      </c>
      <c r="AH1680" s="9" t="s">
        <v>167</v>
      </c>
      <c r="AI1680" s="9" t="s">
        <v>163</v>
      </c>
      <c r="AJ1680" s="9" t="s">
        <v>165</v>
      </c>
      <c r="AK1680" s="9" t="s">
        <v>163</v>
      </c>
      <c r="AN1680" s="9" t="s">
        <v>163</v>
      </c>
      <c r="AO1680" s="9" t="s">
        <v>163</v>
      </c>
      <c r="AP1680" s="9" t="s">
        <v>163</v>
      </c>
      <c r="AQ1680" s="9" t="s">
        <v>163</v>
      </c>
      <c r="AR1680" s="9" t="s">
        <v>163</v>
      </c>
    </row>
    <row r="1681" spans="1:44" x14ac:dyDescent="0.2">
      <c r="A1681" s="9">
        <v>425152</v>
      </c>
      <c r="B1681" s="9" t="s">
        <v>2276</v>
      </c>
      <c r="Y1681" s="9" t="s">
        <v>167</v>
      </c>
      <c r="AJ1681" s="9" t="s">
        <v>165</v>
      </c>
      <c r="AN1681" s="9" t="s">
        <v>163</v>
      </c>
      <c r="AO1681" s="9" t="s">
        <v>163</v>
      </c>
      <c r="AP1681" s="9" t="s">
        <v>163</v>
      </c>
      <c r="AQ1681" s="9" t="s">
        <v>163</v>
      </c>
      <c r="AR1681" s="9" t="s">
        <v>163</v>
      </c>
    </row>
    <row r="1682" spans="1:44" x14ac:dyDescent="0.2">
      <c r="A1682" s="9">
        <v>425160</v>
      </c>
      <c r="B1682" s="9" t="s">
        <v>2276</v>
      </c>
      <c r="O1682" s="9" t="s">
        <v>165</v>
      </c>
      <c r="AG1682" s="9" t="s">
        <v>163</v>
      </c>
      <c r="AI1682" s="9" t="s">
        <v>165</v>
      </c>
      <c r="AJ1682" s="9" t="s">
        <v>165</v>
      </c>
      <c r="AM1682" s="9" t="s">
        <v>165</v>
      </c>
      <c r="AN1682" s="9" t="s">
        <v>163</v>
      </c>
      <c r="AO1682" s="9" t="s">
        <v>163</v>
      </c>
      <c r="AP1682" s="9" t="s">
        <v>163</v>
      </c>
      <c r="AQ1682" s="9" t="s">
        <v>163</v>
      </c>
      <c r="AR1682" s="9" t="s">
        <v>163</v>
      </c>
    </row>
    <row r="1683" spans="1:44" x14ac:dyDescent="0.2">
      <c r="A1683" s="9">
        <v>425164</v>
      </c>
      <c r="B1683" s="9" t="s">
        <v>2276</v>
      </c>
      <c r="AG1683" s="9" t="s">
        <v>165</v>
      </c>
      <c r="AI1683" s="9" t="s">
        <v>165</v>
      </c>
      <c r="AJ1683" s="9" t="s">
        <v>165</v>
      </c>
      <c r="AL1683" s="9" t="s">
        <v>163</v>
      </c>
      <c r="AN1683" s="9" t="s">
        <v>163</v>
      </c>
      <c r="AO1683" s="9" t="s">
        <v>163</v>
      </c>
      <c r="AP1683" s="9" t="s">
        <v>163</v>
      </c>
      <c r="AQ1683" s="9" t="s">
        <v>163</v>
      </c>
      <c r="AR1683" s="9" t="s">
        <v>163</v>
      </c>
    </row>
    <row r="1684" spans="1:44" x14ac:dyDescent="0.2">
      <c r="A1684" s="9">
        <v>425166</v>
      </c>
      <c r="B1684" s="9" t="s">
        <v>2276</v>
      </c>
      <c r="E1684" s="9" t="s">
        <v>163</v>
      </c>
      <c r="AN1684" s="9" t="s">
        <v>163</v>
      </c>
      <c r="AO1684" s="9" t="s">
        <v>163</v>
      </c>
      <c r="AP1684" s="9" t="s">
        <v>163</v>
      </c>
      <c r="AQ1684" s="9" t="s">
        <v>163</v>
      </c>
      <c r="AR1684" s="9" t="s">
        <v>163</v>
      </c>
    </row>
    <row r="1685" spans="1:44" x14ac:dyDescent="0.2">
      <c r="A1685" s="9">
        <v>425168</v>
      </c>
      <c r="B1685" s="9" t="s">
        <v>2276</v>
      </c>
      <c r="AF1685" s="9" t="s">
        <v>165</v>
      </c>
      <c r="AH1685" s="9" t="s">
        <v>165</v>
      </c>
      <c r="AI1685" s="9" t="s">
        <v>165</v>
      </c>
      <c r="AJ1685" s="9" t="s">
        <v>165</v>
      </c>
      <c r="AK1685" s="9" t="s">
        <v>163</v>
      </c>
      <c r="AL1685" s="9" t="s">
        <v>165</v>
      </c>
      <c r="AM1685" s="9" t="s">
        <v>163</v>
      </c>
      <c r="AN1685" s="9" t="s">
        <v>163</v>
      </c>
      <c r="AO1685" s="9" t="s">
        <v>163</v>
      </c>
      <c r="AP1685" s="9" t="s">
        <v>163</v>
      </c>
      <c r="AQ1685" s="9" t="s">
        <v>163</v>
      </c>
      <c r="AR1685" s="9" t="s">
        <v>163</v>
      </c>
    </row>
    <row r="1686" spans="1:44" x14ac:dyDescent="0.2">
      <c r="A1686" s="9">
        <v>425189</v>
      </c>
      <c r="B1686" s="9" t="s">
        <v>2276</v>
      </c>
      <c r="AJ1686" s="9" t="s">
        <v>167</v>
      </c>
      <c r="AN1686" s="9" t="s">
        <v>163</v>
      </c>
      <c r="AO1686" s="9" t="s">
        <v>165</v>
      </c>
      <c r="AP1686" s="9" t="s">
        <v>163</v>
      </c>
      <c r="AQ1686" s="9" t="s">
        <v>163</v>
      </c>
      <c r="AR1686" s="9" t="s">
        <v>163</v>
      </c>
    </row>
    <row r="1687" spans="1:44" x14ac:dyDescent="0.2">
      <c r="A1687" s="9">
        <v>425190</v>
      </c>
      <c r="B1687" s="9" t="s">
        <v>2276</v>
      </c>
      <c r="AN1687" s="9" t="s">
        <v>163</v>
      </c>
      <c r="AO1687" s="9" t="s">
        <v>163</v>
      </c>
      <c r="AP1687" s="9" t="s">
        <v>163</v>
      </c>
      <c r="AQ1687" s="9" t="s">
        <v>163</v>
      </c>
      <c r="AR1687" s="9" t="s">
        <v>163</v>
      </c>
    </row>
    <row r="1688" spans="1:44" x14ac:dyDescent="0.2">
      <c r="A1688" s="9">
        <v>425193</v>
      </c>
      <c r="B1688" s="9" t="s">
        <v>2276</v>
      </c>
      <c r="V1688" s="9" t="s">
        <v>165</v>
      </c>
      <c r="W1688" s="9" t="s">
        <v>165</v>
      </c>
      <c r="AJ1688" s="9" t="s">
        <v>163</v>
      </c>
      <c r="AN1688" s="9" t="s">
        <v>163</v>
      </c>
      <c r="AO1688" s="9" t="s">
        <v>163</v>
      </c>
      <c r="AP1688" s="9" t="s">
        <v>163</v>
      </c>
      <c r="AQ1688" s="9" t="s">
        <v>163</v>
      </c>
      <c r="AR1688" s="9" t="s">
        <v>163</v>
      </c>
    </row>
    <row r="1689" spans="1:44" x14ac:dyDescent="0.2">
      <c r="A1689" s="9">
        <v>425202</v>
      </c>
      <c r="B1689" s="9" t="s">
        <v>2276</v>
      </c>
      <c r="AN1689" s="9" t="s">
        <v>163</v>
      </c>
      <c r="AO1689" s="9" t="s">
        <v>163</v>
      </c>
      <c r="AP1689" s="9" t="s">
        <v>163</v>
      </c>
      <c r="AQ1689" s="9" t="s">
        <v>163</v>
      </c>
      <c r="AR1689" s="9" t="s">
        <v>163</v>
      </c>
    </row>
    <row r="1690" spans="1:44" x14ac:dyDescent="0.2">
      <c r="A1690" s="9">
        <v>425213</v>
      </c>
      <c r="B1690" s="9" t="s">
        <v>2276</v>
      </c>
      <c r="AF1690" s="9" t="s">
        <v>167</v>
      </c>
      <c r="AJ1690" s="9" t="s">
        <v>165</v>
      </c>
      <c r="AK1690" s="9" t="s">
        <v>163</v>
      </c>
      <c r="AL1690" s="9" t="s">
        <v>163</v>
      </c>
      <c r="AM1690" s="9" t="s">
        <v>163</v>
      </c>
      <c r="AN1690" s="9" t="s">
        <v>163</v>
      </c>
      <c r="AO1690" s="9" t="s">
        <v>163</v>
      </c>
      <c r="AP1690" s="9" t="s">
        <v>163</v>
      </c>
      <c r="AQ1690" s="9" t="s">
        <v>163</v>
      </c>
      <c r="AR1690" s="9" t="s">
        <v>163</v>
      </c>
    </row>
    <row r="1691" spans="1:44" x14ac:dyDescent="0.2">
      <c r="A1691" s="9">
        <v>425215</v>
      </c>
      <c r="B1691" s="9" t="s">
        <v>2276</v>
      </c>
      <c r="N1691" s="9" t="s">
        <v>167</v>
      </c>
      <c r="AA1691" s="9" t="s">
        <v>167</v>
      </c>
      <c r="AJ1691" s="9" t="s">
        <v>165</v>
      </c>
      <c r="AM1691" s="9" t="s">
        <v>165</v>
      </c>
    </row>
    <row r="1692" spans="1:44" x14ac:dyDescent="0.2">
      <c r="A1692" s="9">
        <v>425224</v>
      </c>
      <c r="B1692" s="9" t="s">
        <v>2276</v>
      </c>
      <c r="AN1692" s="9" t="s">
        <v>163</v>
      </c>
      <c r="AO1692" s="9" t="s">
        <v>163</v>
      </c>
      <c r="AP1692" s="9" t="s">
        <v>163</v>
      </c>
      <c r="AQ1692" s="9" t="s">
        <v>163</v>
      </c>
      <c r="AR1692" s="9" t="s">
        <v>163</v>
      </c>
    </row>
    <row r="1693" spans="1:44" x14ac:dyDescent="0.2">
      <c r="A1693" s="9">
        <v>425237</v>
      </c>
      <c r="B1693" s="9" t="s">
        <v>2276</v>
      </c>
      <c r="N1693" s="9" t="s">
        <v>167</v>
      </c>
      <c r="AH1693" s="9" t="s">
        <v>167</v>
      </c>
      <c r="AI1693" s="9" t="s">
        <v>165</v>
      </c>
      <c r="AJ1693" s="9" t="s">
        <v>165</v>
      </c>
      <c r="AK1693" s="9" t="s">
        <v>165</v>
      </c>
      <c r="AL1693" s="9" t="s">
        <v>165</v>
      </c>
      <c r="AM1693" s="9" t="s">
        <v>165</v>
      </c>
      <c r="AN1693" s="9" t="s">
        <v>163</v>
      </c>
      <c r="AO1693" s="9" t="s">
        <v>163</v>
      </c>
      <c r="AP1693" s="9" t="s">
        <v>163</v>
      </c>
      <c r="AQ1693" s="9" t="s">
        <v>163</v>
      </c>
      <c r="AR1693" s="9" t="s">
        <v>163</v>
      </c>
    </row>
    <row r="1694" spans="1:44" x14ac:dyDescent="0.2">
      <c r="A1694" s="9">
        <v>425243</v>
      </c>
      <c r="B1694" s="9" t="s">
        <v>2276</v>
      </c>
      <c r="S1694" s="9" t="s">
        <v>165</v>
      </c>
      <c r="AG1694" s="9" t="s">
        <v>163</v>
      </c>
      <c r="AI1694" s="9" t="s">
        <v>165</v>
      </c>
      <c r="AJ1694" s="9" t="s">
        <v>165</v>
      </c>
      <c r="AK1694" s="9" t="s">
        <v>165</v>
      </c>
      <c r="AN1694" s="9" t="s">
        <v>163</v>
      </c>
      <c r="AO1694" s="9" t="s">
        <v>163</v>
      </c>
      <c r="AP1694" s="9" t="s">
        <v>163</v>
      </c>
      <c r="AQ1694" s="9" t="s">
        <v>163</v>
      </c>
      <c r="AR1694" s="9" t="s">
        <v>163</v>
      </c>
    </row>
    <row r="1695" spans="1:44" x14ac:dyDescent="0.2">
      <c r="A1695" s="9">
        <v>425252</v>
      </c>
      <c r="B1695" s="9" t="s">
        <v>2276</v>
      </c>
      <c r="Y1695" s="9" t="s">
        <v>167</v>
      </c>
      <c r="AA1695" s="9" t="s">
        <v>167</v>
      </c>
      <c r="AE1695" s="9" t="s">
        <v>165</v>
      </c>
      <c r="AI1695" s="9" t="s">
        <v>163</v>
      </c>
      <c r="AJ1695" s="9" t="s">
        <v>165</v>
      </c>
      <c r="AK1695" s="9" t="s">
        <v>163</v>
      </c>
      <c r="AM1695" s="9" t="s">
        <v>165</v>
      </c>
      <c r="AN1695" s="9" t="s">
        <v>163</v>
      </c>
      <c r="AO1695" s="9" t="s">
        <v>163</v>
      </c>
      <c r="AP1695" s="9" t="s">
        <v>163</v>
      </c>
      <c r="AQ1695" s="9" t="s">
        <v>163</v>
      </c>
      <c r="AR1695" s="9" t="s">
        <v>163</v>
      </c>
    </row>
    <row r="1696" spans="1:44" x14ac:dyDescent="0.2">
      <c r="A1696" s="9">
        <v>425253</v>
      </c>
      <c r="B1696" s="9" t="s">
        <v>2276</v>
      </c>
      <c r="N1696" s="9" t="s">
        <v>167</v>
      </c>
      <c r="Y1696" s="9" t="s">
        <v>167</v>
      </c>
      <c r="AI1696" s="9" t="s">
        <v>165</v>
      </c>
      <c r="AJ1696" s="9" t="s">
        <v>165</v>
      </c>
      <c r="AK1696" s="9" t="s">
        <v>165</v>
      </c>
      <c r="AM1696" s="9" t="s">
        <v>165</v>
      </c>
      <c r="AN1696" s="9" t="s">
        <v>163</v>
      </c>
      <c r="AO1696" s="9" t="s">
        <v>163</v>
      </c>
      <c r="AP1696" s="9" t="s">
        <v>163</v>
      </c>
      <c r="AQ1696" s="9" t="s">
        <v>163</v>
      </c>
      <c r="AR1696" s="9" t="s">
        <v>163</v>
      </c>
    </row>
    <row r="1697" spans="1:44" x14ac:dyDescent="0.2">
      <c r="A1697" s="9">
        <v>425255</v>
      </c>
      <c r="B1697" s="9" t="s">
        <v>2276</v>
      </c>
      <c r="AN1697" s="9" t="s">
        <v>163</v>
      </c>
      <c r="AO1697" s="9" t="s">
        <v>163</v>
      </c>
      <c r="AP1697" s="9" t="s">
        <v>163</v>
      </c>
      <c r="AQ1697" s="9" t="s">
        <v>163</v>
      </c>
      <c r="AR1697" s="9" t="s">
        <v>163</v>
      </c>
    </row>
    <row r="1698" spans="1:44" x14ac:dyDescent="0.2">
      <c r="A1698" s="9">
        <v>425263</v>
      </c>
      <c r="B1698" s="9" t="s">
        <v>2276</v>
      </c>
      <c r="AA1698" s="9" t="s">
        <v>167</v>
      </c>
      <c r="AJ1698" s="9" t="s">
        <v>167</v>
      </c>
      <c r="AM1698" s="9" t="s">
        <v>167</v>
      </c>
    </row>
    <row r="1699" spans="1:44" x14ac:dyDescent="0.2">
      <c r="A1699" s="9">
        <v>425330</v>
      </c>
      <c r="B1699" s="9" t="s">
        <v>2276</v>
      </c>
      <c r="AA1699" s="9" t="s">
        <v>167</v>
      </c>
      <c r="AE1699" s="9" t="s">
        <v>167</v>
      </c>
      <c r="AF1699" s="9" t="s">
        <v>165</v>
      </c>
      <c r="AG1699" s="9" t="s">
        <v>165</v>
      </c>
      <c r="AI1699" s="9" t="s">
        <v>163</v>
      </c>
      <c r="AJ1699" s="9" t="s">
        <v>163</v>
      </c>
      <c r="AK1699" s="9" t="s">
        <v>163</v>
      </c>
      <c r="AL1699" s="9" t="s">
        <v>163</v>
      </c>
      <c r="AM1699" s="9" t="s">
        <v>163</v>
      </c>
      <c r="AN1699" s="9" t="s">
        <v>163</v>
      </c>
      <c r="AO1699" s="9" t="s">
        <v>163</v>
      </c>
      <c r="AP1699" s="9" t="s">
        <v>163</v>
      </c>
      <c r="AQ1699" s="9" t="s">
        <v>163</v>
      </c>
      <c r="AR1699" s="9" t="s">
        <v>163</v>
      </c>
    </row>
    <row r="1700" spans="1:44" x14ac:dyDescent="0.2">
      <c r="A1700" s="9">
        <v>425339</v>
      </c>
      <c r="B1700" s="9" t="s">
        <v>2276</v>
      </c>
      <c r="AI1700" s="9" t="s">
        <v>165</v>
      </c>
      <c r="AK1700" s="9" t="s">
        <v>165</v>
      </c>
      <c r="AN1700" s="9" t="s">
        <v>163</v>
      </c>
      <c r="AO1700" s="9" t="s">
        <v>163</v>
      </c>
      <c r="AP1700" s="9" t="s">
        <v>163</v>
      </c>
      <c r="AQ1700" s="9" t="s">
        <v>163</v>
      </c>
      <c r="AR1700" s="9" t="s">
        <v>163</v>
      </c>
    </row>
    <row r="1701" spans="1:44" x14ac:dyDescent="0.2">
      <c r="A1701" s="9">
        <v>425392</v>
      </c>
      <c r="B1701" s="9" t="s">
        <v>2276</v>
      </c>
      <c r="K1701" s="9" t="s">
        <v>167</v>
      </c>
      <c r="AN1701" s="9" t="s">
        <v>163</v>
      </c>
      <c r="AO1701" s="9" t="s">
        <v>163</v>
      </c>
      <c r="AP1701" s="9" t="s">
        <v>163</v>
      </c>
      <c r="AQ1701" s="9" t="s">
        <v>163</v>
      </c>
      <c r="AR1701" s="9" t="s">
        <v>163</v>
      </c>
    </row>
    <row r="1702" spans="1:44" x14ac:dyDescent="0.2">
      <c r="A1702" s="9">
        <v>425394</v>
      </c>
      <c r="B1702" s="9" t="s">
        <v>2276</v>
      </c>
      <c r="AI1702" s="9" t="s">
        <v>165</v>
      </c>
      <c r="AK1702" s="9" t="s">
        <v>165</v>
      </c>
      <c r="AN1702" s="9" t="s">
        <v>163</v>
      </c>
      <c r="AO1702" s="9" t="s">
        <v>163</v>
      </c>
      <c r="AP1702" s="9" t="s">
        <v>163</v>
      </c>
      <c r="AQ1702" s="9" t="s">
        <v>163</v>
      </c>
      <c r="AR1702" s="9" t="s">
        <v>163</v>
      </c>
    </row>
    <row r="1703" spans="1:44" x14ac:dyDescent="0.2">
      <c r="A1703" s="9">
        <v>425413</v>
      </c>
      <c r="B1703" s="9" t="s">
        <v>2276</v>
      </c>
      <c r="K1703" s="9" t="s">
        <v>167</v>
      </c>
      <c r="Q1703" s="9" t="s">
        <v>167</v>
      </c>
      <c r="Y1703" s="9" t="s">
        <v>167</v>
      </c>
      <c r="AE1703" s="9" t="s">
        <v>167</v>
      </c>
      <c r="AI1703" s="9" t="s">
        <v>165</v>
      </c>
      <c r="AJ1703" s="9" t="s">
        <v>165</v>
      </c>
      <c r="AK1703" s="9" t="s">
        <v>165</v>
      </c>
      <c r="AL1703" s="9" t="s">
        <v>165</v>
      </c>
      <c r="AM1703" s="9" t="s">
        <v>165</v>
      </c>
      <c r="AN1703" s="9" t="s">
        <v>163</v>
      </c>
      <c r="AO1703" s="9" t="s">
        <v>163</v>
      </c>
      <c r="AP1703" s="9" t="s">
        <v>163</v>
      </c>
      <c r="AQ1703" s="9" t="s">
        <v>163</v>
      </c>
      <c r="AR1703" s="9" t="s">
        <v>163</v>
      </c>
    </row>
    <row r="1704" spans="1:44" x14ac:dyDescent="0.2">
      <c r="A1704" s="9">
        <v>425414</v>
      </c>
      <c r="B1704" s="9" t="s">
        <v>2276</v>
      </c>
      <c r="AG1704" s="9" t="s">
        <v>167</v>
      </c>
      <c r="AI1704" s="9" t="s">
        <v>165</v>
      </c>
      <c r="AM1704" s="9" t="s">
        <v>165</v>
      </c>
      <c r="AN1704" s="9" t="s">
        <v>163</v>
      </c>
      <c r="AO1704" s="9" t="s">
        <v>163</v>
      </c>
      <c r="AP1704" s="9" t="s">
        <v>163</v>
      </c>
      <c r="AQ1704" s="9" t="s">
        <v>163</v>
      </c>
      <c r="AR1704" s="9" t="s">
        <v>163</v>
      </c>
    </row>
    <row r="1705" spans="1:44" x14ac:dyDescent="0.2">
      <c r="A1705" s="9">
        <v>425428</v>
      </c>
      <c r="B1705" s="9" t="s">
        <v>2276</v>
      </c>
      <c r="F1705" s="9" t="s">
        <v>167</v>
      </c>
      <c r="AI1705" s="9" t="s">
        <v>165</v>
      </c>
      <c r="AJ1705" s="9" t="s">
        <v>163</v>
      </c>
      <c r="AN1705" s="9" t="s">
        <v>163</v>
      </c>
      <c r="AO1705" s="9" t="s">
        <v>163</v>
      </c>
      <c r="AP1705" s="9" t="s">
        <v>163</v>
      </c>
      <c r="AQ1705" s="9" t="s">
        <v>163</v>
      </c>
      <c r="AR1705" s="9" t="s">
        <v>163</v>
      </c>
    </row>
    <row r="1706" spans="1:44" x14ac:dyDescent="0.2">
      <c r="A1706" s="9">
        <v>425439</v>
      </c>
      <c r="B1706" s="9" t="s">
        <v>2276</v>
      </c>
      <c r="Y1706" s="9" t="s">
        <v>167</v>
      </c>
      <c r="AJ1706" s="9" t="s">
        <v>167</v>
      </c>
      <c r="AQ1706" s="9" t="s">
        <v>165</v>
      </c>
    </row>
    <row r="1707" spans="1:44" x14ac:dyDescent="0.2">
      <c r="A1707" s="9">
        <v>425450</v>
      </c>
      <c r="B1707" s="9" t="s">
        <v>2276</v>
      </c>
      <c r="AI1707" s="9" t="s">
        <v>165</v>
      </c>
      <c r="AJ1707" s="9" t="s">
        <v>165</v>
      </c>
      <c r="AM1707" s="9" t="s">
        <v>165</v>
      </c>
      <c r="AN1707" s="9" t="s">
        <v>163</v>
      </c>
      <c r="AO1707" s="9" t="s">
        <v>163</v>
      </c>
      <c r="AP1707" s="9" t="s">
        <v>163</v>
      </c>
      <c r="AQ1707" s="9" t="s">
        <v>163</v>
      </c>
      <c r="AR1707" s="9" t="s">
        <v>163</v>
      </c>
    </row>
    <row r="1708" spans="1:44" x14ac:dyDescent="0.2">
      <c r="A1708" s="9">
        <v>425459</v>
      </c>
      <c r="B1708" s="9" t="s">
        <v>2276</v>
      </c>
      <c r="R1708" s="9" t="s">
        <v>165</v>
      </c>
      <c r="AK1708" s="9" t="s">
        <v>165</v>
      </c>
      <c r="AN1708" s="9" t="s">
        <v>163</v>
      </c>
      <c r="AO1708" s="9" t="s">
        <v>163</v>
      </c>
      <c r="AP1708" s="9" t="s">
        <v>163</v>
      </c>
      <c r="AQ1708" s="9" t="s">
        <v>163</v>
      </c>
      <c r="AR1708" s="9" t="s">
        <v>163</v>
      </c>
    </row>
    <row r="1709" spans="1:44" x14ac:dyDescent="0.2">
      <c r="A1709" s="9">
        <v>425460</v>
      </c>
      <c r="B1709" s="9" t="s">
        <v>2276</v>
      </c>
      <c r="Y1709" s="9" t="s">
        <v>163</v>
      </c>
      <c r="AB1709" s="9" t="s">
        <v>163</v>
      </c>
      <c r="AO1709" s="9" t="s">
        <v>165</v>
      </c>
    </row>
    <row r="1710" spans="1:44" x14ac:dyDescent="0.2">
      <c r="A1710" s="9">
        <v>425465</v>
      </c>
      <c r="B1710" s="9" t="s">
        <v>2276</v>
      </c>
      <c r="R1710" s="9" t="s">
        <v>163</v>
      </c>
      <c r="AI1710" s="9" t="s">
        <v>165</v>
      </c>
      <c r="AJ1710" s="9" t="s">
        <v>165</v>
      </c>
      <c r="AK1710" s="9" t="s">
        <v>165</v>
      </c>
      <c r="AM1710" s="9" t="s">
        <v>165</v>
      </c>
      <c r="AN1710" s="9" t="s">
        <v>163</v>
      </c>
      <c r="AO1710" s="9" t="s">
        <v>163</v>
      </c>
      <c r="AP1710" s="9" t="s">
        <v>163</v>
      </c>
      <c r="AQ1710" s="9" t="s">
        <v>163</v>
      </c>
      <c r="AR1710" s="9" t="s">
        <v>163</v>
      </c>
    </row>
    <row r="1711" spans="1:44" x14ac:dyDescent="0.2">
      <c r="A1711" s="9">
        <v>425473</v>
      </c>
      <c r="B1711" s="9" t="s">
        <v>2276</v>
      </c>
      <c r="AH1711" s="9" t="s">
        <v>167</v>
      </c>
      <c r="AJ1711" s="9" t="s">
        <v>163</v>
      </c>
      <c r="AK1711" s="9" t="s">
        <v>163</v>
      </c>
      <c r="AN1711" s="9" t="s">
        <v>163</v>
      </c>
      <c r="AO1711" s="9" t="s">
        <v>163</v>
      </c>
      <c r="AP1711" s="9" t="s">
        <v>163</v>
      </c>
      <c r="AQ1711" s="9" t="s">
        <v>163</v>
      </c>
      <c r="AR1711" s="9" t="s">
        <v>163</v>
      </c>
    </row>
    <row r="1712" spans="1:44" x14ac:dyDescent="0.2">
      <c r="A1712" s="9">
        <v>425495</v>
      </c>
      <c r="B1712" s="9" t="s">
        <v>2276</v>
      </c>
      <c r="AM1712" s="9" t="s">
        <v>163</v>
      </c>
      <c r="AN1712" s="9" t="s">
        <v>163</v>
      </c>
      <c r="AO1712" s="9" t="s">
        <v>163</v>
      </c>
      <c r="AP1712" s="9" t="s">
        <v>163</v>
      </c>
      <c r="AQ1712" s="9" t="s">
        <v>163</v>
      </c>
      <c r="AR1712" s="9" t="s">
        <v>163</v>
      </c>
    </row>
    <row r="1713" spans="1:44" x14ac:dyDescent="0.2">
      <c r="A1713" s="9">
        <v>425498</v>
      </c>
      <c r="B1713" s="9" t="s">
        <v>2276</v>
      </c>
      <c r="Y1713" s="9" t="s">
        <v>167</v>
      </c>
      <c r="AA1713" s="9" t="s">
        <v>167</v>
      </c>
      <c r="AI1713" s="9" t="s">
        <v>165</v>
      </c>
      <c r="AM1713" s="9" t="s">
        <v>165</v>
      </c>
      <c r="AN1713" s="9" t="s">
        <v>163</v>
      </c>
      <c r="AO1713" s="9" t="s">
        <v>163</v>
      </c>
      <c r="AP1713" s="9" t="s">
        <v>163</v>
      </c>
      <c r="AQ1713" s="9" t="s">
        <v>163</v>
      </c>
      <c r="AR1713" s="9" t="s">
        <v>163</v>
      </c>
    </row>
    <row r="1714" spans="1:44" x14ac:dyDescent="0.2">
      <c r="A1714" s="9">
        <v>425501</v>
      </c>
      <c r="B1714" s="9" t="s">
        <v>2276</v>
      </c>
      <c r="K1714" s="9" t="s">
        <v>167</v>
      </c>
      <c r="N1714" s="9" t="s">
        <v>167</v>
      </c>
      <c r="AI1714" s="9" t="s">
        <v>165</v>
      </c>
      <c r="AJ1714" s="9" t="s">
        <v>165</v>
      </c>
      <c r="AK1714" s="9" t="s">
        <v>165</v>
      </c>
      <c r="AL1714" s="9" t="s">
        <v>165</v>
      </c>
      <c r="AM1714" s="9" t="s">
        <v>165</v>
      </c>
      <c r="AN1714" s="9" t="s">
        <v>163</v>
      </c>
      <c r="AO1714" s="9" t="s">
        <v>163</v>
      </c>
      <c r="AP1714" s="9" t="s">
        <v>163</v>
      </c>
      <c r="AQ1714" s="9" t="s">
        <v>163</v>
      </c>
      <c r="AR1714" s="9" t="s">
        <v>163</v>
      </c>
    </row>
    <row r="1715" spans="1:44" x14ac:dyDescent="0.2">
      <c r="A1715" s="9">
        <v>425506</v>
      </c>
      <c r="B1715" s="9" t="s">
        <v>2276</v>
      </c>
      <c r="AI1715" s="9" t="s">
        <v>165</v>
      </c>
      <c r="AJ1715" s="9" t="s">
        <v>163</v>
      </c>
      <c r="AN1715" s="9" t="s">
        <v>163</v>
      </c>
      <c r="AO1715" s="9" t="s">
        <v>163</v>
      </c>
      <c r="AP1715" s="9" t="s">
        <v>163</v>
      </c>
      <c r="AQ1715" s="9" t="s">
        <v>163</v>
      </c>
      <c r="AR1715" s="9" t="s">
        <v>163</v>
      </c>
    </row>
    <row r="1716" spans="1:44" x14ac:dyDescent="0.2">
      <c r="A1716" s="9">
        <v>425519</v>
      </c>
      <c r="B1716" s="9" t="s">
        <v>2276</v>
      </c>
      <c r="V1716" s="9" t="s">
        <v>163</v>
      </c>
      <c r="AA1716" s="9" t="s">
        <v>167</v>
      </c>
      <c r="AE1716" s="9" t="s">
        <v>163</v>
      </c>
      <c r="AK1716" s="9" t="s">
        <v>165</v>
      </c>
      <c r="AL1716" s="9" t="s">
        <v>165</v>
      </c>
      <c r="AM1716" s="9" t="s">
        <v>165</v>
      </c>
      <c r="AN1716" s="9" t="s">
        <v>163</v>
      </c>
      <c r="AO1716" s="9" t="s">
        <v>163</v>
      </c>
      <c r="AP1716" s="9" t="s">
        <v>163</v>
      </c>
      <c r="AQ1716" s="9" t="s">
        <v>163</v>
      </c>
      <c r="AR1716" s="9" t="s">
        <v>163</v>
      </c>
    </row>
    <row r="1717" spans="1:44" x14ac:dyDescent="0.2">
      <c r="A1717" s="9">
        <v>425538</v>
      </c>
      <c r="B1717" s="9" t="s">
        <v>2276</v>
      </c>
      <c r="AJ1717" s="9" t="s">
        <v>167</v>
      </c>
      <c r="AR1717" s="9" t="s">
        <v>165</v>
      </c>
    </row>
    <row r="1718" spans="1:44" x14ac:dyDescent="0.2">
      <c r="A1718" s="9">
        <v>425554</v>
      </c>
      <c r="B1718" s="9" t="s">
        <v>2276</v>
      </c>
      <c r="AJ1718" s="9" t="s">
        <v>167</v>
      </c>
      <c r="AR1718" s="9" t="s">
        <v>167</v>
      </c>
    </row>
    <row r="1719" spans="1:44" x14ac:dyDescent="0.2">
      <c r="A1719" s="9">
        <v>425567</v>
      </c>
      <c r="B1719" s="9" t="s">
        <v>2276</v>
      </c>
      <c r="M1719" s="9" t="s">
        <v>163</v>
      </c>
      <c r="AN1719" s="9" t="s">
        <v>163</v>
      </c>
      <c r="AO1719" s="9" t="s">
        <v>163</v>
      </c>
      <c r="AP1719" s="9" t="s">
        <v>163</v>
      </c>
      <c r="AQ1719" s="9" t="s">
        <v>163</v>
      </c>
      <c r="AR1719" s="9" t="s">
        <v>163</v>
      </c>
    </row>
    <row r="1720" spans="1:44" x14ac:dyDescent="0.2">
      <c r="A1720" s="9">
        <v>425591</v>
      </c>
      <c r="B1720" s="9" t="s">
        <v>2276</v>
      </c>
      <c r="N1720" s="9" t="s">
        <v>165</v>
      </c>
      <c r="Y1720" s="9" t="s">
        <v>165</v>
      </c>
      <c r="AA1720" s="9" t="s">
        <v>165</v>
      </c>
      <c r="AF1720" s="9" t="s">
        <v>165</v>
      </c>
      <c r="AJ1720" s="9" t="s">
        <v>165</v>
      </c>
      <c r="AK1720" s="9" t="s">
        <v>165</v>
      </c>
      <c r="AM1720" s="9" t="s">
        <v>165</v>
      </c>
      <c r="AN1720" s="9" t="s">
        <v>163</v>
      </c>
      <c r="AO1720" s="9" t="s">
        <v>163</v>
      </c>
      <c r="AP1720" s="9" t="s">
        <v>163</v>
      </c>
      <c r="AQ1720" s="9" t="s">
        <v>163</v>
      </c>
      <c r="AR1720" s="9" t="s">
        <v>163</v>
      </c>
    </row>
    <row r="1721" spans="1:44" x14ac:dyDescent="0.2">
      <c r="A1721" s="9">
        <v>425603</v>
      </c>
      <c r="B1721" s="9" t="s">
        <v>2276</v>
      </c>
      <c r="AN1721" s="9" t="s">
        <v>163</v>
      </c>
      <c r="AO1721" s="9" t="s">
        <v>163</v>
      </c>
      <c r="AP1721" s="9" t="s">
        <v>163</v>
      </c>
      <c r="AQ1721" s="9" t="s">
        <v>163</v>
      </c>
      <c r="AR1721" s="9" t="s">
        <v>163</v>
      </c>
    </row>
    <row r="1722" spans="1:44" x14ac:dyDescent="0.2">
      <c r="A1722" s="9">
        <v>425621</v>
      </c>
      <c r="B1722" s="9" t="s">
        <v>2276</v>
      </c>
      <c r="AN1722" s="9" t="s">
        <v>163</v>
      </c>
      <c r="AO1722" s="9" t="s">
        <v>163</v>
      </c>
      <c r="AP1722" s="9" t="s">
        <v>163</v>
      </c>
      <c r="AQ1722" s="9" t="s">
        <v>163</v>
      </c>
      <c r="AR1722" s="9" t="s">
        <v>163</v>
      </c>
    </row>
    <row r="1723" spans="1:44" x14ac:dyDescent="0.2">
      <c r="A1723" s="9">
        <v>425639</v>
      </c>
      <c r="B1723" s="9" t="s">
        <v>2276</v>
      </c>
      <c r="AI1723" s="9" t="s">
        <v>165</v>
      </c>
      <c r="AJ1723" s="9" t="s">
        <v>165</v>
      </c>
      <c r="AK1723" s="9" t="s">
        <v>163</v>
      </c>
      <c r="AL1723" s="9" t="s">
        <v>163</v>
      </c>
      <c r="AN1723" s="9" t="s">
        <v>163</v>
      </c>
      <c r="AO1723" s="9" t="s">
        <v>163</v>
      </c>
      <c r="AP1723" s="9" t="s">
        <v>163</v>
      </c>
      <c r="AQ1723" s="9" t="s">
        <v>163</v>
      </c>
      <c r="AR1723" s="9" t="s">
        <v>163</v>
      </c>
    </row>
    <row r="1724" spans="1:44" x14ac:dyDescent="0.2">
      <c r="A1724" s="9">
        <v>425642</v>
      </c>
      <c r="B1724" s="9" t="s">
        <v>2276</v>
      </c>
      <c r="AJ1724" s="9" t="s">
        <v>165</v>
      </c>
      <c r="AN1724" s="9" t="s">
        <v>163</v>
      </c>
      <c r="AO1724" s="9" t="s">
        <v>163</v>
      </c>
      <c r="AP1724" s="9" t="s">
        <v>163</v>
      </c>
      <c r="AQ1724" s="9" t="s">
        <v>163</v>
      </c>
      <c r="AR1724" s="9" t="s">
        <v>163</v>
      </c>
    </row>
    <row r="1725" spans="1:44" x14ac:dyDescent="0.2">
      <c r="A1725" s="9">
        <v>425643</v>
      </c>
      <c r="B1725" s="9" t="s">
        <v>2276</v>
      </c>
      <c r="AA1725" s="9" t="s">
        <v>167</v>
      </c>
      <c r="AI1725" s="9" t="s">
        <v>163</v>
      </c>
      <c r="AK1725" s="9" t="s">
        <v>163</v>
      </c>
      <c r="AL1725" s="9" t="s">
        <v>165</v>
      </c>
      <c r="AM1725" s="9" t="s">
        <v>165</v>
      </c>
      <c r="AN1725" s="9" t="s">
        <v>163</v>
      </c>
      <c r="AO1725" s="9" t="s">
        <v>163</v>
      </c>
      <c r="AP1725" s="9" t="s">
        <v>163</v>
      </c>
      <c r="AQ1725" s="9" t="s">
        <v>163</v>
      </c>
      <c r="AR1725" s="9" t="s">
        <v>163</v>
      </c>
    </row>
    <row r="1726" spans="1:44" x14ac:dyDescent="0.2">
      <c r="A1726" s="9">
        <v>425650</v>
      </c>
      <c r="B1726" s="9" t="s">
        <v>2276</v>
      </c>
      <c r="E1726" s="9" t="s">
        <v>163</v>
      </c>
      <c r="AG1726" s="9" t="s">
        <v>165</v>
      </c>
      <c r="AK1726" s="9" t="s">
        <v>165</v>
      </c>
      <c r="AN1726" s="9" t="s">
        <v>163</v>
      </c>
      <c r="AO1726" s="9" t="s">
        <v>163</v>
      </c>
      <c r="AP1726" s="9" t="s">
        <v>163</v>
      </c>
      <c r="AQ1726" s="9" t="s">
        <v>163</v>
      </c>
      <c r="AR1726" s="9" t="s">
        <v>163</v>
      </c>
    </row>
    <row r="1727" spans="1:44" x14ac:dyDescent="0.2">
      <c r="A1727" s="9">
        <v>425661</v>
      </c>
      <c r="B1727" s="9" t="s">
        <v>2276</v>
      </c>
      <c r="AI1727" s="9" t="s">
        <v>165</v>
      </c>
      <c r="AJ1727" s="9" t="s">
        <v>165</v>
      </c>
      <c r="AK1727" s="9" t="s">
        <v>163</v>
      </c>
      <c r="AN1727" s="9" t="s">
        <v>163</v>
      </c>
      <c r="AO1727" s="9" t="s">
        <v>163</v>
      </c>
      <c r="AP1727" s="9" t="s">
        <v>163</v>
      </c>
      <c r="AQ1727" s="9" t="s">
        <v>163</v>
      </c>
      <c r="AR1727" s="9" t="s">
        <v>163</v>
      </c>
    </row>
    <row r="1728" spans="1:44" x14ac:dyDescent="0.2">
      <c r="A1728" s="9">
        <v>425670</v>
      </c>
      <c r="B1728" s="9" t="s">
        <v>2276</v>
      </c>
      <c r="AD1728" s="9" t="s">
        <v>167</v>
      </c>
      <c r="AE1728" s="9" t="s">
        <v>165</v>
      </c>
      <c r="AF1728" s="9" t="s">
        <v>167</v>
      </c>
      <c r="AJ1728" s="9" t="s">
        <v>165</v>
      </c>
      <c r="AM1728" s="9" t="s">
        <v>165</v>
      </c>
      <c r="AN1728" s="9" t="s">
        <v>163</v>
      </c>
      <c r="AO1728" s="9" t="s">
        <v>163</v>
      </c>
      <c r="AP1728" s="9" t="s">
        <v>163</v>
      </c>
      <c r="AQ1728" s="9" t="s">
        <v>163</v>
      </c>
      <c r="AR1728" s="9" t="s">
        <v>163</v>
      </c>
    </row>
    <row r="1729" spans="1:44" x14ac:dyDescent="0.2">
      <c r="A1729" s="9">
        <v>425671</v>
      </c>
      <c r="B1729" s="9" t="s">
        <v>2276</v>
      </c>
      <c r="AF1729" s="9" t="s">
        <v>167</v>
      </c>
      <c r="AH1729" s="9" t="s">
        <v>167</v>
      </c>
      <c r="AI1729" s="9" t="s">
        <v>165</v>
      </c>
      <c r="AJ1729" s="9" t="s">
        <v>163</v>
      </c>
      <c r="AK1729" s="9" t="s">
        <v>165</v>
      </c>
      <c r="AL1729" s="9" t="s">
        <v>163</v>
      </c>
      <c r="AM1729" s="9" t="s">
        <v>165</v>
      </c>
      <c r="AN1729" s="9" t="s">
        <v>163</v>
      </c>
      <c r="AO1729" s="9" t="s">
        <v>163</v>
      </c>
      <c r="AP1729" s="9" t="s">
        <v>163</v>
      </c>
      <c r="AQ1729" s="9" t="s">
        <v>163</v>
      </c>
      <c r="AR1729" s="9" t="s">
        <v>163</v>
      </c>
    </row>
    <row r="1730" spans="1:44" x14ac:dyDescent="0.2">
      <c r="A1730" s="9">
        <v>425694</v>
      </c>
      <c r="B1730" s="9" t="s">
        <v>2276</v>
      </c>
      <c r="AE1730" s="9" t="s">
        <v>165</v>
      </c>
      <c r="AI1730" s="9" t="s">
        <v>163</v>
      </c>
      <c r="AJ1730" s="9" t="s">
        <v>163</v>
      </c>
      <c r="AK1730" s="9" t="s">
        <v>163</v>
      </c>
      <c r="AL1730" s="9" t="s">
        <v>163</v>
      </c>
      <c r="AM1730" s="9" t="s">
        <v>163</v>
      </c>
      <c r="AN1730" s="9" t="s">
        <v>163</v>
      </c>
      <c r="AO1730" s="9" t="s">
        <v>163</v>
      </c>
      <c r="AP1730" s="9" t="s">
        <v>163</v>
      </c>
      <c r="AQ1730" s="9" t="s">
        <v>163</v>
      </c>
      <c r="AR1730" s="9" t="s">
        <v>163</v>
      </c>
    </row>
    <row r="1731" spans="1:44" x14ac:dyDescent="0.2">
      <c r="A1731" s="9">
        <v>425697</v>
      </c>
      <c r="B1731" s="9" t="s">
        <v>2276</v>
      </c>
      <c r="AJ1731" s="9" t="s">
        <v>167</v>
      </c>
      <c r="AM1731" s="9" t="s">
        <v>167</v>
      </c>
      <c r="AP1731" s="9" t="s">
        <v>165</v>
      </c>
      <c r="AQ1731" s="9" t="s">
        <v>165</v>
      </c>
      <c r="AR1731" s="9" t="s">
        <v>165</v>
      </c>
    </row>
    <row r="1732" spans="1:44" x14ac:dyDescent="0.2">
      <c r="A1732" s="9">
        <v>425700</v>
      </c>
      <c r="B1732" s="9" t="s">
        <v>2276</v>
      </c>
      <c r="AN1732" s="9" t="s">
        <v>163</v>
      </c>
      <c r="AO1732" s="9" t="s">
        <v>163</v>
      </c>
      <c r="AP1732" s="9" t="s">
        <v>163</v>
      </c>
      <c r="AQ1732" s="9" t="s">
        <v>163</v>
      </c>
      <c r="AR1732" s="9" t="s">
        <v>163</v>
      </c>
    </row>
    <row r="1733" spans="1:44" x14ac:dyDescent="0.2">
      <c r="A1733" s="9">
        <v>425709</v>
      </c>
      <c r="B1733" s="9" t="s">
        <v>2276</v>
      </c>
      <c r="AE1733" s="9" t="s">
        <v>165</v>
      </c>
      <c r="AH1733" s="9" t="s">
        <v>165</v>
      </c>
      <c r="AI1733" s="9" t="s">
        <v>163</v>
      </c>
      <c r="AJ1733" s="9" t="s">
        <v>163</v>
      </c>
      <c r="AK1733" s="9" t="s">
        <v>163</v>
      </c>
      <c r="AL1733" s="9" t="s">
        <v>163</v>
      </c>
      <c r="AM1733" s="9" t="s">
        <v>163</v>
      </c>
      <c r="AN1733" s="9" t="s">
        <v>163</v>
      </c>
      <c r="AO1733" s="9" t="s">
        <v>163</v>
      </c>
      <c r="AP1733" s="9" t="s">
        <v>163</v>
      </c>
      <c r="AQ1733" s="9" t="s">
        <v>163</v>
      </c>
      <c r="AR1733" s="9" t="s">
        <v>163</v>
      </c>
    </row>
    <row r="1734" spans="1:44" x14ac:dyDescent="0.2">
      <c r="A1734" s="9">
        <v>425713</v>
      </c>
      <c r="B1734" s="9" t="s">
        <v>2276</v>
      </c>
      <c r="AN1734" s="9" t="s">
        <v>163</v>
      </c>
      <c r="AO1734" s="9" t="s">
        <v>163</v>
      </c>
      <c r="AP1734" s="9" t="s">
        <v>163</v>
      </c>
      <c r="AQ1734" s="9" t="s">
        <v>163</v>
      </c>
      <c r="AR1734" s="9" t="s">
        <v>163</v>
      </c>
    </row>
    <row r="1735" spans="1:44" x14ac:dyDescent="0.2">
      <c r="A1735" s="9">
        <v>425718</v>
      </c>
      <c r="B1735" s="9" t="s">
        <v>2276</v>
      </c>
      <c r="AI1735" s="9" t="s">
        <v>165</v>
      </c>
      <c r="AJ1735" s="9" t="s">
        <v>165</v>
      </c>
      <c r="AN1735" s="9" t="s">
        <v>163</v>
      </c>
      <c r="AO1735" s="9" t="s">
        <v>163</v>
      </c>
      <c r="AP1735" s="9" t="s">
        <v>163</v>
      </c>
      <c r="AQ1735" s="9" t="s">
        <v>163</v>
      </c>
      <c r="AR1735" s="9" t="s">
        <v>163</v>
      </c>
    </row>
    <row r="1736" spans="1:44" x14ac:dyDescent="0.2">
      <c r="A1736" s="9">
        <v>425722</v>
      </c>
      <c r="B1736" s="9" t="s">
        <v>2276</v>
      </c>
      <c r="N1736" s="9" t="s">
        <v>167</v>
      </c>
      <c r="AI1736" s="9" t="s">
        <v>165</v>
      </c>
      <c r="AN1736" s="9" t="s">
        <v>163</v>
      </c>
      <c r="AO1736" s="9" t="s">
        <v>163</v>
      </c>
      <c r="AP1736" s="9" t="s">
        <v>163</v>
      </c>
      <c r="AQ1736" s="9" t="s">
        <v>163</v>
      </c>
      <c r="AR1736" s="9" t="s">
        <v>163</v>
      </c>
    </row>
    <row r="1737" spans="1:44" x14ac:dyDescent="0.2">
      <c r="A1737" s="9">
        <v>425724</v>
      </c>
      <c r="B1737" s="9" t="s">
        <v>2276</v>
      </c>
      <c r="AG1737" s="9" t="s">
        <v>165</v>
      </c>
      <c r="AI1737" s="9" t="s">
        <v>165</v>
      </c>
      <c r="AM1737" s="9" t="s">
        <v>165</v>
      </c>
      <c r="AN1737" s="9" t="s">
        <v>163</v>
      </c>
      <c r="AO1737" s="9" t="s">
        <v>163</v>
      </c>
      <c r="AP1737" s="9" t="s">
        <v>163</v>
      </c>
      <c r="AQ1737" s="9" t="s">
        <v>163</v>
      </c>
      <c r="AR1737" s="9" t="s">
        <v>163</v>
      </c>
    </row>
    <row r="1738" spans="1:44" x14ac:dyDescent="0.2">
      <c r="A1738" s="9">
        <v>425734</v>
      </c>
      <c r="B1738" s="9" t="s">
        <v>2276</v>
      </c>
      <c r="AI1738" s="9" t="s">
        <v>165</v>
      </c>
      <c r="AJ1738" s="9" t="s">
        <v>165</v>
      </c>
      <c r="AK1738" s="9" t="s">
        <v>165</v>
      </c>
      <c r="AM1738" s="9" t="s">
        <v>165</v>
      </c>
      <c r="AN1738" s="9" t="s">
        <v>163</v>
      </c>
      <c r="AO1738" s="9" t="s">
        <v>163</v>
      </c>
      <c r="AP1738" s="9" t="s">
        <v>163</v>
      </c>
      <c r="AQ1738" s="9" t="s">
        <v>163</v>
      </c>
      <c r="AR1738" s="9" t="s">
        <v>163</v>
      </c>
    </row>
    <row r="1739" spans="1:44" x14ac:dyDescent="0.2">
      <c r="A1739" s="9">
        <v>425749</v>
      </c>
      <c r="B1739" s="9" t="s">
        <v>2276</v>
      </c>
      <c r="K1739" s="9" t="s">
        <v>167</v>
      </c>
      <c r="Q1739" s="9" t="s">
        <v>165</v>
      </c>
      <c r="AG1739" s="9" t="s">
        <v>167</v>
      </c>
      <c r="AI1739" s="9" t="s">
        <v>165</v>
      </c>
      <c r="AJ1739" s="9" t="s">
        <v>165</v>
      </c>
      <c r="AK1739" s="9" t="s">
        <v>165</v>
      </c>
      <c r="AL1739" s="9" t="s">
        <v>165</v>
      </c>
      <c r="AM1739" s="9" t="s">
        <v>165</v>
      </c>
      <c r="AN1739" s="9" t="s">
        <v>163</v>
      </c>
      <c r="AO1739" s="9" t="s">
        <v>163</v>
      </c>
      <c r="AP1739" s="9" t="s">
        <v>163</v>
      </c>
      <c r="AQ1739" s="9" t="s">
        <v>163</v>
      </c>
      <c r="AR1739" s="9" t="s">
        <v>163</v>
      </c>
    </row>
    <row r="1740" spans="1:44" x14ac:dyDescent="0.2">
      <c r="A1740" s="9">
        <v>425857</v>
      </c>
      <c r="B1740" s="9" t="s">
        <v>2276</v>
      </c>
      <c r="Y1740" s="9" t="s">
        <v>167</v>
      </c>
      <c r="AJ1740" s="9" t="s">
        <v>167</v>
      </c>
      <c r="AK1740" s="9" t="s">
        <v>165</v>
      </c>
      <c r="AM1740" s="9" t="s">
        <v>163</v>
      </c>
      <c r="AN1740" s="9" t="s">
        <v>163</v>
      </c>
      <c r="AP1740" s="9" t="s">
        <v>163</v>
      </c>
      <c r="AQ1740" s="9" t="s">
        <v>163</v>
      </c>
      <c r="AR1740" s="9" t="s">
        <v>163</v>
      </c>
    </row>
    <row r="1741" spans="1:44" x14ac:dyDescent="0.2">
      <c r="A1741" s="9">
        <v>425966</v>
      </c>
      <c r="B1741" s="9" t="s">
        <v>2276</v>
      </c>
      <c r="AJ1741" s="9" t="s">
        <v>165</v>
      </c>
      <c r="AN1741" s="9" t="s">
        <v>163</v>
      </c>
      <c r="AO1741" s="9" t="s">
        <v>163</v>
      </c>
      <c r="AP1741" s="9" t="s">
        <v>163</v>
      </c>
      <c r="AQ1741" s="9" t="s">
        <v>163</v>
      </c>
      <c r="AR1741" s="9" t="s">
        <v>163</v>
      </c>
    </row>
    <row r="1742" spans="1:44" x14ac:dyDescent="0.2">
      <c r="A1742" s="9">
        <v>425999</v>
      </c>
      <c r="B1742" s="9" t="s">
        <v>2276</v>
      </c>
      <c r="AF1742" s="9" t="s">
        <v>167</v>
      </c>
      <c r="AI1742" s="9" t="s">
        <v>165</v>
      </c>
      <c r="AJ1742" s="9" t="s">
        <v>165</v>
      </c>
      <c r="AM1742" s="9" t="s">
        <v>165</v>
      </c>
      <c r="AN1742" s="9" t="s">
        <v>163</v>
      </c>
      <c r="AO1742" s="9" t="s">
        <v>163</v>
      </c>
      <c r="AP1742" s="9" t="s">
        <v>163</v>
      </c>
      <c r="AQ1742" s="9" t="s">
        <v>163</v>
      </c>
      <c r="AR1742" s="9" t="s">
        <v>163</v>
      </c>
    </row>
    <row r="1743" spans="1:44" x14ac:dyDescent="0.2">
      <c r="A1743" s="9">
        <v>426215</v>
      </c>
      <c r="B1743" s="9" t="s">
        <v>2276</v>
      </c>
      <c r="AJ1743" s="9" t="s">
        <v>165</v>
      </c>
      <c r="AN1743" s="9" t="s">
        <v>163</v>
      </c>
      <c r="AO1743" s="9" t="s">
        <v>163</v>
      </c>
      <c r="AP1743" s="9" t="s">
        <v>163</v>
      </c>
      <c r="AQ1743" s="9" t="s">
        <v>163</v>
      </c>
      <c r="AR1743" s="9" t="s">
        <v>163</v>
      </c>
    </row>
    <row r="1744" spans="1:44" x14ac:dyDescent="0.2">
      <c r="A1744" s="9">
        <v>426324</v>
      </c>
      <c r="B1744" s="9" t="s">
        <v>2276</v>
      </c>
      <c r="O1744" s="9" t="s">
        <v>167</v>
      </c>
      <c r="AE1744" s="9" t="s">
        <v>165</v>
      </c>
      <c r="AI1744" s="9" t="s">
        <v>163</v>
      </c>
      <c r="AJ1744" s="9" t="s">
        <v>163</v>
      </c>
      <c r="AK1744" s="9" t="s">
        <v>163</v>
      </c>
      <c r="AL1744" s="9" t="s">
        <v>163</v>
      </c>
      <c r="AM1744" s="9" t="s">
        <v>163</v>
      </c>
      <c r="AN1744" s="9" t="s">
        <v>163</v>
      </c>
      <c r="AO1744" s="9" t="s">
        <v>163</v>
      </c>
      <c r="AP1744" s="9" t="s">
        <v>163</v>
      </c>
      <c r="AQ1744" s="9" t="s">
        <v>163</v>
      </c>
      <c r="AR1744" s="9" t="s">
        <v>163</v>
      </c>
    </row>
    <row r="1745" spans="1:46" x14ac:dyDescent="0.2">
      <c r="A1745" s="9">
        <v>426534</v>
      </c>
      <c r="B1745" s="9" t="s">
        <v>2276</v>
      </c>
      <c r="U1745" s="9" t="s">
        <v>165</v>
      </c>
      <c r="V1745" s="9" t="s">
        <v>163</v>
      </c>
      <c r="AG1745" s="9" t="s">
        <v>165</v>
      </c>
      <c r="AJ1745" s="9" t="s">
        <v>165</v>
      </c>
      <c r="AK1745" s="9" t="s">
        <v>163</v>
      </c>
      <c r="AN1745" s="9" t="s">
        <v>163</v>
      </c>
      <c r="AO1745" s="9" t="s">
        <v>163</v>
      </c>
      <c r="AP1745" s="9" t="s">
        <v>163</v>
      </c>
      <c r="AQ1745" s="9" t="s">
        <v>163</v>
      </c>
      <c r="AR1745" s="9" t="s">
        <v>163</v>
      </c>
    </row>
    <row r="1746" spans="1:46" x14ac:dyDescent="0.2">
      <c r="A1746" s="9">
        <v>426573</v>
      </c>
      <c r="B1746" s="9" t="s">
        <v>2276</v>
      </c>
      <c r="K1746" s="9" t="s">
        <v>167</v>
      </c>
      <c r="AE1746" s="9" t="s">
        <v>167</v>
      </c>
      <c r="AG1746" s="9" t="s">
        <v>167</v>
      </c>
      <c r="AI1746" s="9" t="s">
        <v>167</v>
      </c>
      <c r="AJ1746" s="9" t="s">
        <v>167</v>
      </c>
      <c r="AK1746" s="9" t="s">
        <v>165</v>
      </c>
      <c r="AL1746" s="9" t="s">
        <v>167</v>
      </c>
      <c r="AM1746" s="9" t="s">
        <v>167</v>
      </c>
      <c r="AN1746" s="9" t="s">
        <v>163</v>
      </c>
      <c r="AO1746" s="9" t="s">
        <v>163</v>
      </c>
      <c r="AP1746" s="9" t="s">
        <v>163</v>
      </c>
      <c r="AQ1746" s="9" t="s">
        <v>163</v>
      </c>
      <c r="AR1746" s="9" t="s">
        <v>163</v>
      </c>
    </row>
    <row r="1747" spans="1:46" x14ac:dyDescent="0.2">
      <c r="A1747" s="9">
        <v>426834</v>
      </c>
      <c r="B1747" s="9" t="s">
        <v>2276</v>
      </c>
      <c r="AI1747" s="9" t="s">
        <v>165</v>
      </c>
      <c r="AJ1747" s="9" t="s">
        <v>165</v>
      </c>
      <c r="AK1747" s="9" t="s">
        <v>165</v>
      </c>
      <c r="AL1747" s="9" t="s">
        <v>165</v>
      </c>
      <c r="AN1747" s="9" t="s">
        <v>163</v>
      </c>
      <c r="AO1747" s="9" t="s">
        <v>163</v>
      </c>
      <c r="AP1747" s="9" t="s">
        <v>163</v>
      </c>
      <c r="AQ1747" s="9" t="s">
        <v>163</v>
      </c>
      <c r="AR1747" s="9" t="s">
        <v>163</v>
      </c>
    </row>
    <row r="1748" spans="1:46" x14ac:dyDescent="0.2">
      <c r="A1748" s="9">
        <v>426959</v>
      </c>
      <c r="B1748" s="9" t="s">
        <v>2276</v>
      </c>
      <c r="N1748" s="9" t="s">
        <v>167</v>
      </c>
      <c r="U1748" s="9" t="s">
        <v>165</v>
      </c>
      <c r="AI1748" s="9" t="s">
        <v>165</v>
      </c>
      <c r="AJ1748" s="9" t="s">
        <v>165</v>
      </c>
      <c r="AN1748" s="9" t="s">
        <v>163</v>
      </c>
      <c r="AO1748" s="9" t="s">
        <v>163</v>
      </c>
      <c r="AP1748" s="9" t="s">
        <v>163</v>
      </c>
      <c r="AQ1748" s="9" t="s">
        <v>163</v>
      </c>
      <c r="AR1748" s="9" t="s">
        <v>163</v>
      </c>
    </row>
    <row r="1749" spans="1:46" x14ac:dyDescent="0.2">
      <c r="A1749" s="9">
        <v>426970</v>
      </c>
      <c r="B1749" s="9" t="s">
        <v>2276</v>
      </c>
      <c r="AJ1749" s="9" t="s">
        <v>165</v>
      </c>
      <c r="AN1749" s="9" t="s">
        <v>163</v>
      </c>
      <c r="AO1749" s="9" t="s">
        <v>163</v>
      </c>
      <c r="AP1749" s="9" t="s">
        <v>163</v>
      </c>
      <c r="AQ1749" s="9" t="s">
        <v>163</v>
      </c>
      <c r="AR1749" s="9" t="s">
        <v>163</v>
      </c>
    </row>
    <row r="1750" spans="1:46" x14ac:dyDescent="0.2">
      <c r="A1750" s="9">
        <v>423822</v>
      </c>
      <c r="B1750" s="9" t="s">
        <v>2276</v>
      </c>
      <c r="AO1750" s="9" t="s">
        <v>165</v>
      </c>
      <c r="AT1750" s="9">
        <f>VLOOKUP(A1750,[1]حجب!$A$2:$A$12,1,0)</f>
        <v>423822</v>
      </c>
    </row>
  </sheetData>
  <sheetProtection algorithmName="SHA-512" hashValue="ZNJRI9hg2bSfUG4RWSRhf/+9oak3gcYtuUehuRwrNm/S9feyguo8gjGEJlh61fTwoatBeXnDp9kO/MiJTChBdA==" saltValue="DYrXQICqT2B4JotVE7i0rA==" spinCount="100000" sheet="1" selectLockedCells="1" selectUnlockedCells="1"/>
  <conditionalFormatting sqref="A1751:AS8136 A1:AS1746">
    <cfRule type="containsText" dxfId="5" priority="3" operator="containsText" text="tt">
      <formula>NOT(ISERROR(SEARCH("tt",A1)))</formula>
    </cfRule>
  </conditionalFormatting>
  <conditionalFormatting sqref="A1747:AS1750">
    <cfRule type="containsText" dxfId="4" priority="2" operator="containsText" text="tt">
      <formula>NOT(ISERROR(SEARCH("tt",A1747)))</formula>
    </cfRule>
  </conditionalFormatting>
  <conditionalFormatting sqref="A1:A1048576">
    <cfRule type="duplicateValues" dxfId="3"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F7647"/>
  <sheetViews>
    <sheetView rightToLeft="1" workbookViewId="0">
      <pane xSplit="2" ySplit="2" topLeftCell="S1536" activePane="bottomRight" state="frozen"/>
      <selection pane="topRight" activeCell="C1" sqref="C1"/>
      <selection pane="bottomLeft" activeCell="A2" sqref="A2"/>
      <selection pane="bottomRight" sqref="A1:XFD1048576"/>
    </sheetView>
  </sheetViews>
  <sheetFormatPr defaultColWidth="9" defaultRowHeight="14.25" x14ac:dyDescent="0.2"/>
  <cols>
    <col min="1" max="1" width="11.25" style="9" bestFit="1" customWidth="1"/>
    <col min="2" max="2" width="21.5" style="9" bestFit="1" customWidth="1"/>
    <col min="3" max="3" width="18.5" style="9" bestFit="1" customWidth="1"/>
    <col min="4" max="4" width="20.5" style="9" bestFit="1" customWidth="1"/>
    <col min="5" max="5" width="6.5" style="9" bestFit="1" customWidth="1"/>
    <col min="6" max="6" width="10.5" style="187" bestFit="1" customWidth="1"/>
    <col min="7" max="7" width="13.375" style="9" bestFit="1" customWidth="1"/>
    <col min="8" max="8" width="12.125" style="9" bestFit="1" customWidth="1"/>
    <col min="9" max="9" width="13.25" style="9" bestFit="1" customWidth="1"/>
    <col min="10" max="11" width="9.5" style="9" bestFit="1" customWidth="1"/>
    <col min="12" max="12" width="11.25" style="9" bestFit="1" customWidth="1"/>
    <col min="13" max="13" width="8.25" style="9" bestFit="1" customWidth="1"/>
    <col min="14" max="14" width="9.5" style="9" bestFit="1" customWidth="1"/>
    <col min="15" max="15" width="11" style="9" bestFit="1" customWidth="1"/>
    <col min="16" max="17" width="10.5" style="9" bestFit="1" customWidth="1"/>
    <col min="18" max="22" width="13.75" style="9" customWidth="1"/>
    <col min="23" max="23" width="18.375" style="9" bestFit="1" customWidth="1"/>
    <col min="24" max="24" width="5.5" style="9" bestFit="1" customWidth="1"/>
    <col min="25" max="25" width="23.5" style="9" bestFit="1" customWidth="1"/>
    <col min="26" max="27" width="15.375" style="9" customWidth="1"/>
    <col min="28" max="28" width="45.125" style="9" customWidth="1"/>
    <col min="29" max="30" width="13.375" style="9" customWidth="1"/>
    <col min="31" max="31" width="9.125" style="9" bestFit="1" customWidth="1"/>
    <col min="32" max="16384" width="9" style="9"/>
  </cols>
  <sheetData>
    <row r="1" spans="1:29" x14ac:dyDescent="0.2">
      <c r="A1" s="9">
        <v>1</v>
      </c>
      <c r="B1" s="9">
        <v>2</v>
      </c>
      <c r="C1" s="9">
        <v>3</v>
      </c>
      <c r="D1" s="9">
        <v>4</v>
      </c>
      <c r="E1" s="9">
        <v>5</v>
      </c>
      <c r="F1" s="187">
        <v>6</v>
      </c>
      <c r="G1" s="9">
        <v>7</v>
      </c>
      <c r="H1" s="9">
        <v>8</v>
      </c>
      <c r="I1" s="9">
        <v>9</v>
      </c>
      <c r="J1" s="9">
        <v>10</v>
      </c>
      <c r="K1" s="9">
        <v>11</v>
      </c>
      <c r="L1" s="9">
        <v>12</v>
      </c>
      <c r="M1" s="9">
        <v>13</v>
      </c>
      <c r="N1" s="9">
        <v>14</v>
      </c>
      <c r="O1" s="9">
        <v>15</v>
      </c>
      <c r="P1" s="9">
        <v>16</v>
      </c>
      <c r="Q1" s="9">
        <v>17</v>
      </c>
      <c r="R1" s="9">
        <v>18</v>
      </c>
      <c r="S1" s="9">
        <v>19</v>
      </c>
      <c r="T1" s="9">
        <v>20</v>
      </c>
      <c r="U1" s="9">
        <v>21</v>
      </c>
      <c r="V1" s="9">
        <v>22</v>
      </c>
      <c r="W1" s="9">
        <v>23</v>
      </c>
      <c r="X1" s="9">
        <v>24</v>
      </c>
      <c r="Y1" s="9">
        <v>25</v>
      </c>
      <c r="Z1" s="9">
        <v>26</v>
      </c>
      <c r="AA1" s="9">
        <v>27</v>
      </c>
      <c r="AB1" s="9">
        <v>28</v>
      </c>
      <c r="AC1" s="9">
        <v>29</v>
      </c>
    </row>
    <row r="2" spans="1:29" ht="18.75" x14ac:dyDescent="0.2">
      <c r="A2" s="9" t="s">
        <v>94</v>
      </c>
      <c r="B2" s="9" t="s">
        <v>95</v>
      </c>
      <c r="C2" s="9" t="s">
        <v>96</v>
      </c>
      <c r="D2" s="9" t="s">
        <v>97</v>
      </c>
      <c r="E2" s="9" t="s">
        <v>61</v>
      </c>
      <c r="F2" s="187" t="s">
        <v>58</v>
      </c>
      <c r="G2" s="9" t="s">
        <v>59</v>
      </c>
      <c r="H2" s="9" t="s">
        <v>60</v>
      </c>
      <c r="I2" s="9" t="s">
        <v>101</v>
      </c>
      <c r="J2" s="9" t="s">
        <v>111</v>
      </c>
      <c r="K2" s="9" t="s">
        <v>112</v>
      </c>
      <c r="L2" s="9" t="s">
        <v>113</v>
      </c>
      <c r="M2" s="9" t="s">
        <v>109</v>
      </c>
      <c r="N2" s="9" t="s">
        <v>118</v>
      </c>
      <c r="O2" s="9" t="s">
        <v>119</v>
      </c>
      <c r="P2" s="9" t="s">
        <v>120</v>
      </c>
      <c r="Q2" s="9" t="s">
        <v>136</v>
      </c>
      <c r="R2" s="9" t="s">
        <v>259</v>
      </c>
      <c r="S2" s="9" t="s">
        <v>260</v>
      </c>
      <c r="T2" s="9" t="s">
        <v>261</v>
      </c>
      <c r="U2" s="9" t="s">
        <v>262</v>
      </c>
      <c r="V2" s="9" t="s">
        <v>263</v>
      </c>
      <c r="W2" s="9" t="s">
        <v>264</v>
      </c>
      <c r="X2" s="9" t="s">
        <v>265</v>
      </c>
      <c r="Y2" s="188" t="s">
        <v>25</v>
      </c>
      <c r="Z2" s="188" t="s">
        <v>26</v>
      </c>
      <c r="AA2" s="188" t="s">
        <v>27</v>
      </c>
      <c r="AB2" s="188" t="s">
        <v>28</v>
      </c>
      <c r="AC2" s="9">
        <v>1</v>
      </c>
    </row>
    <row r="3" spans="1:29" ht="17.25" customHeight="1" x14ac:dyDescent="0.2">
      <c r="A3" s="9">
        <v>421471</v>
      </c>
      <c r="B3" s="9" t="s">
        <v>1361</v>
      </c>
      <c r="C3" s="9" t="s">
        <v>305</v>
      </c>
      <c r="D3" s="9" t="s">
        <v>465</v>
      </c>
      <c r="E3" s="9" t="s">
        <v>93</v>
      </c>
      <c r="F3" s="187">
        <v>33801</v>
      </c>
      <c r="G3" s="9" t="s">
        <v>34</v>
      </c>
      <c r="H3" s="9" t="s">
        <v>31</v>
      </c>
      <c r="I3" s="9" t="s">
        <v>1362</v>
      </c>
      <c r="J3" s="9" t="s">
        <v>29</v>
      </c>
      <c r="K3" s="9">
        <v>2011</v>
      </c>
      <c r="L3" s="9" t="s">
        <v>34</v>
      </c>
      <c r="Y3" s="9" t="s">
        <v>1363</v>
      </c>
      <c r="Z3" s="9" t="s">
        <v>1107</v>
      </c>
      <c r="AA3" s="9" t="s">
        <v>1123</v>
      </c>
      <c r="AB3" s="9" t="s">
        <v>1100</v>
      </c>
    </row>
    <row r="4" spans="1:29" ht="17.25" customHeight="1" x14ac:dyDescent="0.2">
      <c r="A4" s="9">
        <v>419836</v>
      </c>
      <c r="B4" s="9" t="s">
        <v>1364</v>
      </c>
      <c r="C4" s="9" t="s">
        <v>1365</v>
      </c>
      <c r="D4" s="9" t="s">
        <v>278</v>
      </c>
      <c r="E4" s="9" t="s">
        <v>93</v>
      </c>
      <c r="F4" s="187">
        <v>33972</v>
      </c>
      <c r="G4" s="9" t="s">
        <v>34</v>
      </c>
      <c r="H4" s="9" t="s">
        <v>31</v>
      </c>
      <c r="I4" s="9" t="s">
        <v>1362</v>
      </c>
      <c r="J4" s="9" t="s">
        <v>29</v>
      </c>
      <c r="K4" s="9">
        <v>2011</v>
      </c>
      <c r="L4" s="9" t="s">
        <v>34</v>
      </c>
      <c r="Y4" s="9" t="s">
        <v>1366</v>
      </c>
      <c r="Z4" s="9" t="s">
        <v>1141</v>
      </c>
      <c r="AA4" s="9" t="s">
        <v>1142</v>
      </c>
      <c r="AB4" s="9" t="s">
        <v>1100</v>
      </c>
    </row>
    <row r="5" spans="1:29" ht="17.25" customHeight="1" x14ac:dyDescent="0.2">
      <c r="A5" s="9">
        <v>422535</v>
      </c>
      <c r="B5" s="9" t="s">
        <v>1367</v>
      </c>
      <c r="C5" s="9" t="s">
        <v>442</v>
      </c>
      <c r="D5" s="9" t="s">
        <v>286</v>
      </c>
      <c r="E5" s="9" t="s">
        <v>92</v>
      </c>
      <c r="F5" s="187">
        <v>35309</v>
      </c>
      <c r="G5" s="9" t="s">
        <v>1368</v>
      </c>
      <c r="H5" s="9" t="s">
        <v>31</v>
      </c>
      <c r="I5" s="9" t="s">
        <v>1362</v>
      </c>
      <c r="J5" s="9" t="s">
        <v>32</v>
      </c>
      <c r="K5" s="9">
        <v>2014</v>
      </c>
      <c r="L5" s="9" t="s">
        <v>56</v>
      </c>
      <c r="Y5" s="9" t="s">
        <v>1369</v>
      </c>
      <c r="Z5" s="9" t="s">
        <v>1370</v>
      </c>
      <c r="AA5" s="9" t="s">
        <v>1116</v>
      </c>
      <c r="AB5" s="9" t="s">
        <v>1371</v>
      </c>
    </row>
    <row r="6" spans="1:29" ht="17.25" customHeight="1" x14ac:dyDescent="0.2">
      <c r="A6" s="9">
        <v>420592</v>
      </c>
      <c r="B6" s="9" t="s">
        <v>1372</v>
      </c>
      <c r="C6" s="9" t="s">
        <v>646</v>
      </c>
      <c r="D6" s="9" t="s">
        <v>319</v>
      </c>
      <c r="E6" s="9" t="s">
        <v>92</v>
      </c>
      <c r="F6" s="187">
        <v>35923</v>
      </c>
      <c r="G6" s="9" t="s">
        <v>34</v>
      </c>
      <c r="H6" s="9" t="s">
        <v>31</v>
      </c>
      <c r="I6" s="9" t="s">
        <v>1362</v>
      </c>
      <c r="J6" s="9" t="s">
        <v>32</v>
      </c>
      <c r="K6" s="9">
        <v>2016</v>
      </c>
      <c r="L6" s="9" t="s">
        <v>34</v>
      </c>
      <c r="Y6" s="9" t="s">
        <v>1373</v>
      </c>
      <c r="Z6" s="9" t="s">
        <v>1374</v>
      </c>
      <c r="AA6" s="9" t="s">
        <v>1165</v>
      </c>
      <c r="AB6" s="9" t="s">
        <v>1082</v>
      </c>
    </row>
    <row r="7" spans="1:29" ht="17.25" customHeight="1" x14ac:dyDescent="0.2">
      <c r="A7" s="9">
        <v>416193</v>
      </c>
      <c r="B7" s="9" t="s">
        <v>1375</v>
      </c>
      <c r="C7" s="9" t="s">
        <v>1376</v>
      </c>
      <c r="D7" s="9" t="s">
        <v>371</v>
      </c>
      <c r="E7" s="9" t="s">
        <v>92</v>
      </c>
      <c r="F7" s="187">
        <v>34510</v>
      </c>
      <c r="G7" s="9" t="s">
        <v>34</v>
      </c>
      <c r="H7" s="9" t="s">
        <v>31</v>
      </c>
      <c r="I7" s="9" t="s">
        <v>1362</v>
      </c>
      <c r="J7" s="9" t="s">
        <v>32</v>
      </c>
      <c r="K7" s="9">
        <v>2012</v>
      </c>
      <c r="L7" s="9" t="s">
        <v>46</v>
      </c>
    </row>
    <row r="8" spans="1:29" ht="17.25" customHeight="1" x14ac:dyDescent="0.2">
      <c r="A8" s="9">
        <v>419508</v>
      </c>
      <c r="B8" s="9" t="s">
        <v>1377</v>
      </c>
      <c r="C8" s="9" t="s">
        <v>270</v>
      </c>
      <c r="D8" s="9" t="s">
        <v>1378</v>
      </c>
      <c r="E8" s="9" t="s">
        <v>93</v>
      </c>
      <c r="F8" s="187">
        <v>34060</v>
      </c>
      <c r="G8" s="9" t="s">
        <v>34</v>
      </c>
      <c r="H8" s="9" t="s">
        <v>31</v>
      </c>
      <c r="I8" s="9" t="s">
        <v>1362</v>
      </c>
      <c r="J8" s="9" t="s">
        <v>32</v>
      </c>
      <c r="K8" s="9">
        <v>2012</v>
      </c>
      <c r="L8" s="9" t="s">
        <v>89</v>
      </c>
    </row>
    <row r="9" spans="1:29" ht="17.25" customHeight="1" x14ac:dyDescent="0.2">
      <c r="A9" s="9">
        <v>422700</v>
      </c>
      <c r="B9" s="9" t="s">
        <v>1379</v>
      </c>
      <c r="C9" s="9" t="s">
        <v>919</v>
      </c>
      <c r="D9" s="9" t="s">
        <v>1380</v>
      </c>
      <c r="E9" s="9" t="s">
        <v>92</v>
      </c>
      <c r="F9" s="187">
        <v>30201</v>
      </c>
      <c r="G9" s="9" t="s">
        <v>34</v>
      </c>
      <c r="H9" s="9" t="s">
        <v>31</v>
      </c>
      <c r="I9" s="9" t="s">
        <v>1362</v>
      </c>
      <c r="J9" s="9" t="s">
        <v>32</v>
      </c>
      <c r="K9" s="9">
        <v>2011</v>
      </c>
      <c r="L9" s="9" t="s">
        <v>34</v>
      </c>
    </row>
    <row r="10" spans="1:29" ht="17.25" customHeight="1" x14ac:dyDescent="0.2">
      <c r="A10" s="9">
        <v>423765</v>
      </c>
      <c r="B10" s="9" t="s">
        <v>1381</v>
      </c>
      <c r="C10" s="9" t="s">
        <v>629</v>
      </c>
      <c r="D10" s="9" t="s">
        <v>334</v>
      </c>
      <c r="E10" s="9" t="s">
        <v>92</v>
      </c>
      <c r="F10" s="187">
        <v>36526</v>
      </c>
      <c r="G10" s="9" t="s">
        <v>895</v>
      </c>
      <c r="H10" s="9" t="s">
        <v>31</v>
      </c>
      <c r="I10" s="9" t="s">
        <v>1362</v>
      </c>
      <c r="J10" s="9" t="s">
        <v>32</v>
      </c>
      <c r="K10" s="9">
        <v>2017</v>
      </c>
      <c r="L10" s="9" t="s">
        <v>34</v>
      </c>
    </row>
    <row r="11" spans="1:29" ht="17.25" customHeight="1" x14ac:dyDescent="0.2">
      <c r="A11" s="9">
        <v>424970</v>
      </c>
      <c r="B11" s="9" t="s">
        <v>1382</v>
      </c>
      <c r="C11" s="9" t="s">
        <v>266</v>
      </c>
      <c r="D11" s="9" t="s">
        <v>372</v>
      </c>
      <c r="E11" s="9" t="s">
        <v>93</v>
      </c>
      <c r="F11" s="187">
        <v>36161</v>
      </c>
      <c r="G11" s="9" t="s">
        <v>34</v>
      </c>
      <c r="H11" s="9" t="s">
        <v>31</v>
      </c>
      <c r="I11" s="9" t="s">
        <v>1362</v>
      </c>
      <c r="J11" s="9" t="s">
        <v>29</v>
      </c>
      <c r="K11" s="9">
        <v>2016</v>
      </c>
      <c r="L11" s="9" t="s">
        <v>34</v>
      </c>
    </row>
    <row r="12" spans="1:29" ht="17.25" customHeight="1" x14ac:dyDescent="0.2">
      <c r="A12" s="9">
        <v>425695</v>
      </c>
      <c r="B12" s="9" t="s">
        <v>1383</v>
      </c>
      <c r="C12" s="9" t="s">
        <v>1384</v>
      </c>
      <c r="D12" s="9" t="s">
        <v>453</v>
      </c>
      <c r="E12" s="9" t="s">
        <v>93</v>
      </c>
      <c r="F12" s="187">
        <v>34036</v>
      </c>
      <c r="G12" s="9" t="s">
        <v>890</v>
      </c>
      <c r="H12" s="9" t="s">
        <v>31</v>
      </c>
      <c r="I12" s="9" t="s">
        <v>1362</v>
      </c>
      <c r="J12" s="9" t="s">
        <v>29</v>
      </c>
      <c r="K12" s="9">
        <v>2012</v>
      </c>
      <c r="L12" s="9" t="s">
        <v>86</v>
      </c>
    </row>
    <row r="13" spans="1:29" ht="17.25" customHeight="1" x14ac:dyDescent="0.2">
      <c r="A13" s="9">
        <v>426638</v>
      </c>
      <c r="B13" s="9" t="s">
        <v>1385</v>
      </c>
      <c r="C13" s="9" t="s">
        <v>486</v>
      </c>
      <c r="D13" s="9" t="s">
        <v>354</v>
      </c>
      <c r="E13" s="9" t="s">
        <v>92</v>
      </c>
      <c r="F13" s="187">
        <v>35664</v>
      </c>
      <c r="G13" s="9" t="s">
        <v>34</v>
      </c>
      <c r="H13" s="9" t="s">
        <v>31</v>
      </c>
      <c r="I13" s="9" t="s">
        <v>1362</v>
      </c>
      <c r="J13" s="9" t="s">
        <v>32</v>
      </c>
      <c r="K13" s="9" t="s">
        <v>454</v>
      </c>
      <c r="L13" s="9" t="s">
        <v>34</v>
      </c>
    </row>
    <row r="14" spans="1:29" ht="17.25" customHeight="1" x14ac:dyDescent="0.2">
      <c r="A14" s="9">
        <v>422471</v>
      </c>
      <c r="B14" s="9" t="s">
        <v>740</v>
      </c>
      <c r="C14" s="9" t="s">
        <v>437</v>
      </c>
      <c r="D14" s="9" t="s">
        <v>562</v>
      </c>
      <c r="E14" s="9" t="s">
        <v>92</v>
      </c>
      <c r="F14" s="187">
        <v>33736</v>
      </c>
      <c r="G14" s="9" t="s">
        <v>63</v>
      </c>
      <c r="H14" s="9" t="s">
        <v>31</v>
      </c>
      <c r="I14" s="9" t="s">
        <v>1362</v>
      </c>
      <c r="J14" s="9" t="s">
        <v>29</v>
      </c>
      <c r="K14" s="9">
        <v>2010</v>
      </c>
      <c r="L14" s="9" t="s">
        <v>34</v>
      </c>
      <c r="Y14" s="9" t="s">
        <v>1386</v>
      </c>
      <c r="Z14" s="9" t="s">
        <v>1387</v>
      </c>
      <c r="AA14" s="9" t="s">
        <v>1388</v>
      </c>
      <c r="AB14" s="9" t="s">
        <v>1389</v>
      </c>
    </row>
    <row r="15" spans="1:29" ht="17.25" customHeight="1" x14ac:dyDescent="0.2">
      <c r="A15" s="9">
        <v>409289</v>
      </c>
      <c r="B15" s="9" t="s">
        <v>1390</v>
      </c>
      <c r="C15" s="9" t="s">
        <v>428</v>
      </c>
      <c r="D15" s="9" t="s">
        <v>1391</v>
      </c>
      <c r="E15" s="9" t="s">
        <v>92</v>
      </c>
      <c r="F15" s="187">
        <v>31519</v>
      </c>
      <c r="G15" s="9" t="s">
        <v>854</v>
      </c>
      <c r="H15" s="9" t="s">
        <v>31</v>
      </c>
      <c r="I15" s="9" t="s">
        <v>1362</v>
      </c>
      <c r="J15" s="9" t="s">
        <v>29</v>
      </c>
      <c r="K15" s="9">
        <v>2005</v>
      </c>
      <c r="L15" s="9" t="s">
        <v>46</v>
      </c>
      <c r="Y15" s="9" t="s">
        <v>1392</v>
      </c>
      <c r="Z15" s="9" t="s">
        <v>1117</v>
      </c>
      <c r="AA15" s="9" t="s">
        <v>1393</v>
      </c>
      <c r="AB15" s="9" t="s">
        <v>1394</v>
      </c>
    </row>
    <row r="16" spans="1:29" ht="17.25" customHeight="1" x14ac:dyDescent="0.2">
      <c r="A16" s="9">
        <v>423295</v>
      </c>
      <c r="B16" s="9" t="s">
        <v>1395</v>
      </c>
      <c r="C16" s="9" t="s">
        <v>304</v>
      </c>
      <c r="D16" s="9" t="s">
        <v>532</v>
      </c>
      <c r="E16" s="9" t="s">
        <v>93</v>
      </c>
      <c r="F16" s="187">
        <v>34335</v>
      </c>
      <c r="G16" s="9" t="s">
        <v>34</v>
      </c>
      <c r="H16" s="9" t="s">
        <v>35</v>
      </c>
      <c r="I16" s="9" t="s">
        <v>1362</v>
      </c>
      <c r="J16" s="9" t="s">
        <v>29</v>
      </c>
      <c r="K16" s="9">
        <v>2012</v>
      </c>
      <c r="L16" s="9" t="s">
        <v>34</v>
      </c>
      <c r="Y16" s="9" t="s">
        <v>1396</v>
      </c>
      <c r="Z16" s="9" t="s">
        <v>1193</v>
      </c>
      <c r="AA16" s="9" t="s">
        <v>1191</v>
      </c>
      <c r="AB16" s="9" t="s">
        <v>1067</v>
      </c>
    </row>
    <row r="17" spans="1:28" ht="17.25" customHeight="1" x14ac:dyDescent="0.2">
      <c r="A17" s="9">
        <v>425012</v>
      </c>
      <c r="B17" s="9" t="s">
        <v>1397</v>
      </c>
      <c r="C17" s="9" t="s">
        <v>270</v>
      </c>
      <c r="D17" s="9" t="s">
        <v>864</v>
      </c>
      <c r="E17" s="9" t="s">
        <v>93</v>
      </c>
      <c r="F17" s="187">
        <v>28635</v>
      </c>
      <c r="G17" s="9" t="s">
        <v>298</v>
      </c>
      <c r="H17" s="9" t="s">
        <v>31</v>
      </c>
      <c r="I17" s="9" t="s">
        <v>1362</v>
      </c>
      <c r="J17" s="9" t="s">
        <v>32</v>
      </c>
      <c r="K17" s="9">
        <v>1996</v>
      </c>
      <c r="L17" s="9" t="s">
        <v>34</v>
      </c>
      <c r="Y17" s="9" t="s">
        <v>1398</v>
      </c>
      <c r="Z17" s="9" t="s">
        <v>1084</v>
      </c>
      <c r="AA17" s="9" t="s">
        <v>1399</v>
      </c>
      <c r="AB17" s="9" t="s">
        <v>1100</v>
      </c>
    </row>
    <row r="18" spans="1:28" ht="17.25" customHeight="1" x14ac:dyDescent="0.2">
      <c r="A18" s="9">
        <v>422626</v>
      </c>
      <c r="B18" s="9" t="s">
        <v>1400</v>
      </c>
      <c r="C18" s="9" t="s">
        <v>370</v>
      </c>
      <c r="D18" s="9" t="s">
        <v>1401</v>
      </c>
      <c r="E18" s="9" t="s">
        <v>93</v>
      </c>
      <c r="F18" s="187">
        <v>36374</v>
      </c>
      <c r="G18" s="9" t="s">
        <v>34</v>
      </c>
      <c r="H18" s="9" t="s">
        <v>31</v>
      </c>
      <c r="I18" s="9" t="s">
        <v>1362</v>
      </c>
      <c r="J18" s="9" t="s">
        <v>32</v>
      </c>
      <c r="K18" s="9">
        <v>2017</v>
      </c>
      <c r="L18" s="9" t="s">
        <v>34</v>
      </c>
      <c r="Y18" s="9" t="s">
        <v>1402</v>
      </c>
      <c r="Z18" s="9" t="s">
        <v>1403</v>
      </c>
      <c r="AA18" s="9" t="s">
        <v>1404</v>
      </c>
      <c r="AB18" s="9" t="s">
        <v>1100</v>
      </c>
    </row>
    <row r="19" spans="1:28" ht="17.25" customHeight="1" x14ac:dyDescent="0.2">
      <c r="A19" s="9">
        <v>424465</v>
      </c>
      <c r="B19" s="9" t="s">
        <v>1405</v>
      </c>
      <c r="C19" s="9" t="s">
        <v>409</v>
      </c>
      <c r="D19" s="9" t="s">
        <v>1406</v>
      </c>
      <c r="E19" s="9" t="s">
        <v>93</v>
      </c>
      <c r="F19" s="187">
        <v>35879</v>
      </c>
      <c r="G19" s="9" t="s">
        <v>34</v>
      </c>
      <c r="H19" s="9" t="s">
        <v>31</v>
      </c>
      <c r="I19" s="9" t="s">
        <v>1362</v>
      </c>
      <c r="J19" s="9" t="s">
        <v>32</v>
      </c>
      <c r="K19" s="9">
        <v>2016</v>
      </c>
      <c r="L19" s="9" t="s">
        <v>46</v>
      </c>
      <c r="Y19" s="9" t="s">
        <v>1407</v>
      </c>
      <c r="Z19" s="9" t="s">
        <v>1408</v>
      </c>
      <c r="AA19" s="9" t="s">
        <v>1083</v>
      </c>
      <c r="AB19" s="9" t="s">
        <v>1100</v>
      </c>
    </row>
    <row r="20" spans="1:28" ht="17.25" customHeight="1" x14ac:dyDescent="0.2">
      <c r="A20" s="9">
        <v>423406</v>
      </c>
      <c r="B20" s="9" t="s">
        <v>1409</v>
      </c>
      <c r="C20" s="9" t="s">
        <v>413</v>
      </c>
      <c r="D20" s="9" t="s">
        <v>993</v>
      </c>
      <c r="E20" s="9" t="s">
        <v>92</v>
      </c>
      <c r="F20" s="187">
        <v>34394</v>
      </c>
      <c r="G20" s="9" t="s">
        <v>34</v>
      </c>
      <c r="H20" s="9" t="s">
        <v>31</v>
      </c>
      <c r="I20" s="9" t="s">
        <v>1362</v>
      </c>
      <c r="J20" s="9" t="s">
        <v>29</v>
      </c>
      <c r="K20" s="9">
        <v>2012</v>
      </c>
      <c r="L20" s="9" t="s">
        <v>34</v>
      </c>
      <c r="Y20" s="9" t="s">
        <v>1410</v>
      </c>
      <c r="Z20" s="9" t="s">
        <v>1411</v>
      </c>
      <c r="AA20" s="9" t="s">
        <v>1217</v>
      </c>
      <c r="AB20" s="9" t="s">
        <v>1100</v>
      </c>
    </row>
    <row r="21" spans="1:28" ht="17.25" customHeight="1" x14ac:dyDescent="0.2">
      <c r="A21" s="9">
        <v>417214</v>
      </c>
      <c r="B21" s="9" t="s">
        <v>1412</v>
      </c>
      <c r="C21" s="9" t="s">
        <v>956</v>
      </c>
      <c r="D21" s="9" t="s">
        <v>754</v>
      </c>
      <c r="E21" s="9" t="s">
        <v>93</v>
      </c>
      <c r="F21" s="187">
        <v>34097</v>
      </c>
      <c r="G21" s="9" t="s">
        <v>34</v>
      </c>
      <c r="H21" s="9" t="s">
        <v>31</v>
      </c>
      <c r="I21" s="9" t="s">
        <v>1362</v>
      </c>
      <c r="J21" s="9" t="s">
        <v>32</v>
      </c>
      <c r="K21" s="9">
        <v>2011</v>
      </c>
      <c r="L21" s="9" t="s">
        <v>34</v>
      </c>
      <c r="Y21" s="9" t="s">
        <v>1413</v>
      </c>
      <c r="Z21" s="9" t="s">
        <v>1414</v>
      </c>
      <c r="AA21" s="9" t="s">
        <v>1415</v>
      </c>
      <c r="AB21" s="9" t="s">
        <v>1098</v>
      </c>
    </row>
    <row r="22" spans="1:28" ht="17.25" customHeight="1" x14ac:dyDescent="0.2">
      <c r="A22" s="9">
        <v>422687</v>
      </c>
      <c r="B22" s="9" t="s">
        <v>1416</v>
      </c>
      <c r="C22" s="9" t="s">
        <v>299</v>
      </c>
      <c r="D22" s="9" t="s">
        <v>432</v>
      </c>
      <c r="E22" s="9" t="s">
        <v>93</v>
      </c>
      <c r="F22" s="187" t="s">
        <v>1417</v>
      </c>
      <c r="G22" s="9" t="s">
        <v>34</v>
      </c>
      <c r="H22" s="9" t="s">
        <v>31</v>
      </c>
      <c r="I22" s="9" t="s">
        <v>1362</v>
      </c>
      <c r="J22" s="9" t="s">
        <v>29</v>
      </c>
      <c r="K22" s="9">
        <v>2017</v>
      </c>
      <c r="L22" s="9" t="s">
        <v>34</v>
      </c>
      <c r="Y22" s="9" t="s">
        <v>1418</v>
      </c>
      <c r="Z22" s="9" t="s">
        <v>1151</v>
      </c>
      <c r="AA22" s="9" t="s">
        <v>1419</v>
      </c>
      <c r="AB22" s="9" t="s">
        <v>1067</v>
      </c>
    </row>
    <row r="23" spans="1:28" ht="17.25" customHeight="1" x14ac:dyDescent="0.2">
      <c r="A23" s="9">
        <v>424490</v>
      </c>
      <c r="B23" s="9" t="s">
        <v>1420</v>
      </c>
      <c r="C23" s="9" t="s">
        <v>344</v>
      </c>
      <c r="D23" s="9" t="s">
        <v>567</v>
      </c>
      <c r="E23" s="9" t="s">
        <v>93</v>
      </c>
      <c r="F23" s="187">
        <v>35431</v>
      </c>
      <c r="G23" s="9" t="s">
        <v>34</v>
      </c>
      <c r="H23" s="9" t="s">
        <v>31</v>
      </c>
      <c r="I23" s="9" t="s">
        <v>1362</v>
      </c>
      <c r="J23" s="9" t="s">
        <v>29</v>
      </c>
      <c r="K23" s="9">
        <v>2014</v>
      </c>
      <c r="L23" s="9" t="s">
        <v>34</v>
      </c>
      <c r="Y23" s="9" t="s">
        <v>1421</v>
      </c>
      <c r="Z23" s="9" t="s">
        <v>1237</v>
      </c>
      <c r="AA23" s="9" t="s">
        <v>1131</v>
      </c>
      <c r="AB23" s="9" t="s">
        <v>1205</v>
      </c>
    </row>
    <row r="24" spans="1:28" ht="17.25" customHeight="1" x14ac:dyDescent="0.2">
      <c r="A24" s="9">
        <v>421555</v>
      </c>
      <c r="B24" s="9" t="s">
        <v>1422</v>
      </c>
      <c r="C24" s="9" t="s">
        <v>283</v>
      </c>
      <c r="D24" s="9" t="s">
        <v>791</v>
      </c>
      <c r="E24" s="9" t="s">
        <v>92</v>
      </c>
      <c r="F24" s="187">
        <v>36344</v>
      </c>
      <c r="G24" s="9" t="s">
        <v>1423</v>
      </c>
      <c r="H24" s="9" t="s">
        <v>35</v>
      </c>
      <c r="I24" s="9" t="s">
        <v>1362</v>
      </c>
      <c r="J24" s="9" t="s">
        <v>29</v>
      </c>
      <c r="K24" s="9">
        <v>2016</v>
      </c>
      <c r="L24" s="9" t="s">
        <v>34</v>
      </c>
      <c r="Y24" s="9" t="s">
        <v>1424</v>
      </c>
      <c r="Z24" s="9" t="s">
        <v>1425</v>
      </c>
      <c r="AA24" s="9" t="s">
        <v>1426</v>
      </c>
      <c r="AB24" s="9" t="s">
        <v>1427</v>
      </c>
    </row>
    <row r="25" spans="1:28" ht="17.25" customHeight="1" x14ac:dyDescent="0.2">
      <c r="A25" s="9">
        <v>422705</v>
      </c>
      <c r="B25" s="9" t="s">
        <v>1428</v>
      </c>
      <c r="C25" s="9" t="s">
        <v>961</v>
      </c>
      <c r="D25" s="9" t="s">
        <v>1429</v>
      </c>
      <c r="E25" s="9" t="s">
        <v>92</v>
      </c>
      <c r="F25" s="187">
        <v>36539</v>
      </c>
      <c r="G25" s="9" t="s">
        <v>34</v>
      </c>
      <c r="H25" s="9" t="s">
        <v>31</v>
      </c>
      <c r="I25" s="9" t="s">
        <v>1362</v>
      </c>
      <c r="J25" s="9" t="s">
        <v>32</v>
      </c>
      <c r="K25" s="9">
        <v>2017</v>
      </c>
      <c r="L25" s="9" t="s">
        <v>46</v>
      </c>
      <c r="Y25" s="9" t="s">
        <v>1430</v>
      </c>
      <c r="Z25" s="9" t="s">
        <v>1431</v>
      </c>
      <c r="AA25" s="9" t="s">
        <v>1432</v>
      </c>
      <c r="AB25" s="9" t="s">
        <v>1100</v>
      </c>
    </row>
    <row r="26" spans="1:28" ht="17.25" customHeight="1" x14ac:dyDescent="0.2">
      <c r="A26" s="9">
        <v>424448</v>
      </c>
      <c r="B26" s="9" t="s">
        <v>1433</v>
      </c>
      <c r="C26" s="9" t="s">
        <v>1434</v>
      </c>
      <c r="D26" s="9" t="s">
        <v>526</v>
      </c>
      <c r="E26" s="9" t="s">
        <v>93</v>
      </c>
      <c r="F26" s="187">
        <v>31727</v>
      </c>
      <c r="G26" s="9" t="s">
        <v>34</v>
      </c>
      <c r="H26" s="9" t="s">
        <v>35</v>
      </c>
      <c r="I26" s="9" t="s">
        <v>1362</v>
      </c>
      <c r="J26" s="9" t="s">
        <v>29</v>
      </c>
      <c r="K26" s="9">
        <v>2004</v>
      </c>
      <c r="L26" s="9" t="s">
        <v>34</v>
      </c>
      <c r="Y26" s="9" t="s">
        <v>1435</v>
      </c>
      <c r="Z26" s="9" t="s">
        <v>1436</v>
      </c>
      <c r="AA26" s="9" t="s">
        <v>1249</v>
      </c>
      <c r="AB26" s="9" t="s">
        <v>1098</v>
      </c>
    </row>
    <row r="27" spans="1:28" ht="17.25" customHeight="1" x14ac:dyDescent="0.2">
      <c r="A27" s="9">
        <v>419226</v>
      </c>
      <c r="B27" s="9" t="s">
        <v>1437</v>
      </c>
      <c r="C27" s="9" t="s">
        <v>375</v>
      </c>
      <c r="D27" s="9" t="s">
        <v>699</v>
      </c>
      <c r="E27" s="9" t="s">
        <v>93</v>
      </c>
      <c r="F27" s="187">
        <v>35188</v>
      </c>
      <c r="G27" s="9" t="s">
        <v>742</v>
      </c>
      <c r="H27" s="9" t="s">
        <v>31</v>
      </c>
      <c r="I27" s="9" t="s">
        <v>1362</v>
      </c>
      <c r="J27" s="9" t="s">
        <v>29</v>
      </c>
      <c r="K27" s="9">
        <v>2015</v>
      </c>
      <c r="L27" s="9" t="s">
        <v>46</v>
      </c>
      <c r="Y27" s="9" t="s">
        <v>1438</v>
      </c>
      <c r="Z27" s="9" t="s">
        <v>1251</v>
      </c>
      <c r="AA27" s="9" t="s">
        <v>1439</v>
      </c>
      <c r="AB27" s="9" t="s">
        <v>1188</v>
      </c>
    </row>
    <row r="28" spans="1:28" ht="17.25" customHeight="1" x14ac:dyDescent="0.2">
      <c r="A28" s="9">
        <v>426420</v>
      </c>
      <c r="B28" s="9" t="s">
        <v>1440</v>
      </c>
      <c r="C28" s="9" t="s">
        <v>266</v>
      </c>
      <c r="D28" s="9" t="s">
        <v>589</v>
      </c>
      <c r="E28" s="9" t="s">
        <v>93</v>
      </c>
      <c r="F28" s="187" t="s">
        <v>1441</v>
      </c>
      <c r="G28" s="9" t="s">
        <v>1442</v>
      </c>
      <c r="H28" s="9" t="s">
        <v>31</v>
      </c>
      <c r="I28" s="9" t="s">
        <v>1362</v>
      </c>
      <c r="J28" s="9" t="s">
        <v>29</v>
      </c>
      <c r="K28" s="9">
        <v>2017</v>
      </c>
      <c r="L28" s="9" t="s">
        <v>46</v>
      </c>
      <c r="Y28" s="9" t="s">
        <v>1443</v>
      </c>
      <c r="Z28" s="9" t="s">
        <v>1444</v>
      </c>
      <c r="AA28" s="9" t="s">
        <v>1445</v>
      </c>
      <c r="AB28" s="9" t="s">
        <v>1446</v>
      </c>
    </row>
    <row r="29" spans="1:28" ht="17.25" customHeight="1" x14ac:dyDescent="0.2">
      <c r="A29" s="9">
        <v>420636</v>
      </c>
      <c r="B29" s="9" t="s">
        <v>1447</v>
      </c>
      <c r="C29" s="9" t="s">
        <v>437</v>
      </c>
      <c r="D29" s="9" t="s">
        <v>614</v>
      </c>
      <c r="E29" s="9" t="s">
        <v>93</v>
      </c>
      <c r="F29" s="187">
        <v>35796</v>
      </c>
      <c r="G29" s="9" t="s">
        <v>34</v>
      </c>
      <c r="H29" s="9" t="s">
        <v>35</v>
      </c>
      <c r="I29" s="9" t="s">
        <v>1362</v>
      </c>
      <c r="J29" s="9" t="s">
        <v>29</v>
      </c>
      <c r="K29" s="9">
        <v>2016</v>
      </c>
      <c r="L29" s="9" t="s">
        <v>34</v>
      </c>
      <c r="Y29" s="9" t="s">
        <v>1448</v>
      </c>
      <c r="Z29" s="9" t="s">
        <v>1449</v>
      </c>
      <c r="AA29" s="9" t="s">
        <v>1450</v>
      </c>
      <c r="AB29" s="9" t="s">
        <v>1082</v>
      </c>
    </row>
    <row r="30" spans="1:28" ht="17.25" customHeight="1" x14ac:dyDescent="0.2">
      <c r="A30" s="9">
        <v>420764</v>
      </c>
      <c r="B30" s="9" t="s">
        <v>1451</v>
      </c>
      <c r="C30" s="9" t="s">
        <v>427</v>
      </c>
      <c r="D30" s="9" t="s">
        <v>1452</v>
      </c>
      <c r="E30" s="9" t="s">
        <v>93</v>
      </c>
      <c r="F30" s="187">
        <v>35158</v>
      </c>
      <c r="G30" s="9" t="s">
        <v>34</v>
      </c>
      <c r="H30" s="9" t="s">
        <v>31</v>
      </c>
      <c r="I30" s="9" t="s">
        <v>1362</v>
      </c>
      <c r="J30" s="9" t="s">
        <v>32</v>
      </c>
      <c r="K30" s="9">
        <v>2013</v>
      </c>
      <c r="L30" s="9" t="s">
        <v>34</v>
      </c>
      <c r="Y30" s="9" t="s">
        <v>1453</v>
      </c>
      <c r="Z30" s="9" t="s">
        <v>1454</v>
      </c>
      <c r="AA30" s="9" t="s">
        <v>1399</v>
      </c>
      <c r="AB30" s="9" t="s">
        <v>1100</v>
      </c>
    </row>
    <row r="31" spans="1:28" ht="17.25" customHeight="1" x14ac:dyDescent="0.2">
      <c r="A31" s="9">
        <v>422743</v>
      </c>
      <c r="B31" s="9" t="s">
        <v>1455</v>
      </c>
      <c r="C31" s="9" t="s">
        <v>568</v>
      </c>
      <c r="D31" s="9" t="s">
        <v>1456</v>
      </c>
      <c r="E31" s="9" t="s">
        <v>93</v>
      </c>
      <c r="F31" s="187">
        <v>36193</v>
      </c>
      <c r="G31" s="9" t="s">
        <v>34</v>
      </c>
      <c r="H31" s="9" t="s">
        <v>31</v>
      </c>
      <c r="I31" s="9" t="s">
        <v>1362</v>
      </c>
      <c r="J31" s="9" t="s">
        <v>32</v>
      </c>
      <c r="K31" s="9">
        <v>2017</v>
      </c>
      <c r="L31" s="9" t="s">
        <v>34</v>
      </c>
      <c r="Y31" s="9" t="s">
        <v>1457</v>
      </c>
      <c r="Z31" s="9" t="s">
        <v>1458</v>
      </c>
      <c r="AA31" s="9" t="s">
        <v>1138</v>
      </c>
      <c r="AB31" s="9" t="s">
        <v>1100</v>
      </c>
    </row>
    <row r="32" spans="1:28" ht="17.25" customHeight="1" x14ac:dyDescent="0.2">
      <c r="A32" s="9">
        <v>424511</v>
      </c>
      <c r="B32" s="9" t="s">
        <v>1459</v>
      </c>
      <c r="C32" s="9" t="s">
        <v>270</v>
      </c>
      <c r="D32" s="9" t="s">
        <v>318</v>
      </c>
      <c r="E32" s="9" t="s">
        <v>92</v>
      </c>
      <c r="F32" s="187">
        <v>35984</v>
      </c>
      <c r="G32" s="9" t="s">
        <v>444</v>
      </c>
      <c r="H32" s="9" t="s">
        <v>31</v>
      </c>
      <c r="I32" s="9" t="s">
        <v>1362</v>
      </c>
      <c r="J32" s="9" t="s">
        <v>29</v>
      </c>
      <c r="K32" s="9">
        <v>2016</v>
      </c>
      <c r="L32" s="9" t="s">
        <v>46</v>
      </c>
      <c r="Y32" s="9" t="s">
        <v>1460</v>
      </c>
      <c r="Z32" s="9" t="s">
        <v>1084</v>
      </c>
      <c r="AA32" s="9" t="s">
        <v>1461</v>
      </c>
      <c r="AB32" s="9" t="s">
        <v>1082</v>
      </c>
    </row>
    <row r="33" spans="1:28" ht="17.25" customHeight="1" x14ac:dyDescent="0.2">
      <c r="A33" s="9">
        <v>420738</v>
      </c>
      <c r="B33" s="9" t="s">
        <v>1462</v>
      </c>
      <c r="C33" s="9" t="s">
        <v>270</v>
      </c>
      <c r="D33" s="9" t="s">
        <v>278</v>
      </c>
      <c r="E33" s="9" t="s">
        <v>93</v>
      </c>
      <c r="F33" s="187">
        <v>35809</v>
      </c>
      <c r="G33" s="9" t="s">
        <v>34</v>
      </c>
      <c r="H33" s="9" t="s">
        <v>31</v>
      </c>
      <c r="I33" s="9" t="s">
        <v>1362</v>
      </c>
      <c r="J33" s="9" t="s">
        <v>32</v>
      </c>
      <c r="K33" s="9">
        <v>2016</v>
      </c>
      <c r="L33" s="9" t="s">
        <v>34</v>
      </c>
      <c r="Y33" s="9" t="s">
        <v>1463</v>
      </c>
      <c r="Z33" s="9" t="s">
        <v>1096</v>
      </c>
      <c r="AA33" s="9" t="s">
        <v>1121</v>
      </c>
      <c r="AB33" s="9" t="s">
        <v>1067</v>
      </c>
    </row>
    <row r="34" spans="1:28" ht="17.25" customHeight="1" x14ac:dyDescent="0.2">
      <c r="A34" s="9">
        <v>424512</v>
      </c>
      <c r="B34" s="9" t="s">
        <v>1464</v>
      </c>
      <c r="C34" s="9" t="s">
        <v>1465</v>
      </c>
      <c r="D34" s="9" t="s">
        <v>294</v>
      </c>
      <c r="E34" s="9" t="s">
        <v>93</v>
      </c>
      <c r="F34" s="187">
        <v>35588</v>
      </c>
      <c r="G34" s="9" t="s">
        <v>34</v>
      </c>
      <c r="H34" s="9" t="s">
        <v>31</v>
      </c>
      <c r="I34" s="9" t="s">
        <v>1362</v>
      </c>
      <c r="J34" s="9" t="s">
        <v>29</v>
      </c>
      <c r="K34" s="9">
        <v>2016</v>
      </c>
      <c r="L34" s="9" t="s">
        <v>34</v>
      </c>
      <c r="Y34" s="9" t="s">
        <v>1466</v>
      </c>
      <c r="Z34" s="9" t="s">
        <v>1467</v>
      </c>
      <c r="AA34" s="9" t="s">
        <v>1133</v>
      </c>
      <c r="AB34" s="9" t="s">
        <v>1082</v>
      </c>
    </row>
    <row r="35" spans="1:28" ht="17.25" customHeight="1" x14ac:dyDescent="0.2">
      <c r="A35" s="9">
        <v>424526</v>
      </c>
      <c r="B35" s="9" t="s">
        <v>1468</v>
      </c>
      <c r="C35" s="9" t="s">
        <v>393</v>
      </c>
      <c r="D35" s="9" t="s">
        <v>859</v>
      </c>
      <c r="E35" s="9" t="s">
        <v>93</v>
      </c>
      <c r="F35" s="187">
        <v>36161</v>
      </c>
      <c r="H35" s="9" t="s">
        <v>31</v>
      </c>
      <c r="I35" s="9" t="s">
        <v>1362</v>
      </c>
      <c r="J35" s="9" t="s">
        <v>29</v>
      </c>
      <c r="K35" s="9">
        <v>2016</v>
      </c>
      <c r="L35" s="9" t="s">
        <v>34</v>
      </c>
      <c r="Y35" s="9" t="s">
        <v>1469</v>
      </c>
      <c r="Z35" s="9" t="s">
        <v>1266</v>
      </c>
      <c r="AA35" s="9" t="s">
        <v>1470</v>
      </c>
      <c r="AB35" s="9" t="s">
        <v>1082</v>
      </c>
    </row>
    <row r="36" spans="1:28" ht="17.25" customHeight="1" x14ac:dyDescent="0.2">
      <c r="A36" s="9">
        <v>425010</v>
      </c>
      <c r="B36" s="9" t="s">
        <v>1471</v>
      </c>
      <c r="C36" s="9" t="s">
        <v>329</v>
      </c>
      <c r="D36" s="9" t="s">
        <v>455</v>
      </c>
      <c r="E36" s="9" t="s">
        <v>93</v>
      </c>
      <c r="F36" s="187">
        <v>33550</v>
      </c>
      <c r="G36" s="9" t="s">
        <v>34</v>
      </c>
      <c r="H36" s="9" t="s">
        <v>31</v>
      </c>
      <c r="I36" s="9" t="s">
        <v>1362</v>
      </c>
      <c r="J36" s="9" t="s">
        <v>32</v>
      </c>
      <c r="K36" s="9">
        <v>2009</v>
      </c>
      <c r="L36" s="9" t="s">
        <v>34</v>
      </c>
      <c r="Y36" s="9" t="s">
        <v>1472</v>
      </c>
      <c r="Z36" s="9" t="s">
        <v>1252</v>
      </c>
      <c r="AA36" s="9" t="s">
        <v>1261</v>
      </c>
      <c r="AB36" s="9" t="s">
        <v>1082</v>
      </c>
    </row>
    <row r="37" spans="1:28" ht="17.25" customHeight="1" x14ac:dyDescent="0.2">
      <c r="A37" s="9">
        <v>420807</v>
      </c>
      <c r="B37" s="9" t="s">
        <v>1473</v>
      </c>
      <c r="C37" s="9" t="s">
        <v>972</v>
      </c>
      <c r="D37" s="9" t="s">
        <v>518</v>
      </c>
      <c r="E37" s="9" t="s">
        <v>92</v>
      </c>
      <c r="F37" s="187">
        <v>36005</v>
      </c>
      <c r="G37" s="9" t="s">
        <v>273</v>
      </c>
      <c r="H37" s="9" t="s">
        <v>31</v>
      </c>
      <c r="I37" s="9" t="s">
        <v>1362</v>
      </c>
      <c r="J37" s="9" t="s">
        <v>32</v>
      </c>
      <c r="K37" s="9">
        <v>2016</v>
      </c>
      <c r="L37" s="9" t="s">
        <v>34</v>
      </c>
      <c r="Y37" s="9" t="s">
        <v>1474</v>
      </c>
      <c r="Z37" s="9" t="s">
        <v>1475</v>
      </c>
      <c r="AA37" s="9" t="s">
        <v>1476</v>
      </c>
      <c r="AB37" s="9" t="s">
        <v>1477</v>
      </c>
    </row>
    <row r="38" spans="1:28" ht="17.25" customHeight="1" x14ac:dyDescent="0.2">
      <c r="A38" s="9">
        <v>424590</v>
      </c>
      <c r="B38" s="9" t="s">
        <v>1478</v>
      </c>
      <c r="C38" s="9" t="s">
        <v>311</v>
      </c>
      <c r="D38" s="9" t="s">
        <v>271</v>
      </c>
      <c r="E38" s="9" t="s">
        <v>92</v>
      </c>
      <c r="F38" s="187">
        <v>34474</v>
      </c>
      <c r="G38" s="9" t="s">
        <v>34</v>
      </c>
      <c r="H38" s="9" t="s">
        <v>31</v>
      </c>
      <c r="I38" s="9" t="s">
        <v>1362</v>
      </c>
      <c r="J38" s="9" t="s">
        <v>29</v>
      </c>
      <c r="K38" s="9">
        <v>2013</v>
      </c>
      <c r="L38" s="9" t="s">
        <v>34</v>
      </c>
      <c r="Y38" s="9" t="s">
        <v>1479</v>
      </c>
      <c r="Z38" s="9" t="s">
        <v>1480</v>
      </c>
      <c r="AA38" s="9" t="s">
        <v>1192</v>
      </c>
      <c r="AB38" s="9" t="s">
        <v>1067</v>
      </c>
    </row>
    <row r="39" spans="1:28" ht="17.25" customHeight="1" x14ac:dyDescent="0.2">
      <c r="A39" s="9">
        <v>422774</v>
      </c>
      <c r="B39" s="9" t="s">
        <v>1481</v>
      </c>
      <c r="C39" s="9" t="s">
        <v>698</v>
      </c>
      <c r="D39" s="9" t="s">
        <v>325</v>
      </c>
      <c r="E39" s="9" t="s">
        <v>92</v>
      </c>
      <c r="F39" s="187">
        <v>36323</v>
      </c>
      <c r="G39" s="9" t="s">
        <v>34</v>
      </c>
      <c r="H39" s="9" t="s">
        <v>31</v>
      </c>
      <c r="I39" s="9" t="s">
        <v>1362</v>
      </c>
      <c r="J39" s="9" t="s">
        <v>29</v>
      </c>
      <c r="K39" s="9">
        <v>2017</v>
      </c>
      <c r="L39" s="9" t="s">
        <v>46</v>
      </c>
      <c r="Y39" s="9" t="s">
        <v>1482</v>
      </c>
      <c r="Z39" s="9" t="s">
        <v>1102</v>
      </c>
      <c r="AA39" s="9" t="s">
        <v>1160</v>
      </c>
      <c r="AB39" s="9" t="s">
        <v>1100</v>
      </c>
    </row>
    <row r="40" spans="1:28" ht="17.25" customHeight="1" x14ac:dyDescent="0.2">
      <c r="A40" s="9">
        <v>419387</v>
      </c>
      <c r="B40" s="9" t="s">
        <v>1483</v>
      </c>
      <c r="C40" s="9" t="s">
        <v>304</v>
      </c>
      <c r="D40" s="9" t="s">
        <v>424</v>
      </c>
      <c r="E40" s="9" t="s">
        <v>92</v>
      </c>
      <c r="F40" s="187">
        <v>29211</v>
      </c>
      <c r="G40" s="9" t="s">
        <v>77</v>
      </c>
      <c r="H40" s="9" t="s">
        <v>31</v>
      </c>
      <c r="I40" s="9" t="s">
        <v>1362</v>
      </c>
      <c r="J40" s="9" t="s">
        <v>29</v>
      </c>
      <c r="K40" s="9">
        <v>21997</v>
      </c>
      <c r="L40" s="9" t="s">
        <v>77</v>
      </c>
      <c r="Y40" s="9" t="s">
        <v>1484</v>
      </c>
      <c r="Z40" s="9" t="s">
        <v>1193</v>
      </c>
      <c r="AA40" s="9" t="s">
        <v>1485</v>
      </c>
      <c r="AB40" s="9" t="s">
        <v>1231</v>
      </c>
    </row>
    <row r="41" spans="1:28" ht="17.25" customHeight="1" x14ac:dyDescent="0.2">
      <c r="A41" s="9">
        <v>424582</v>
      </c>
      <c r="B41" s="9" t="s">
        <v>1486</v>
      </c>
      <c r="C41" s="9" t="s">
        <v>543</v>
      </c>
      <c r="D41" s="9" t="s">
        <v>1487</v>
      </c>
      <c r="E41" s="9" t="s">
        <v>93</v>
      </c>
      <c r="F41" s="187">
        <v>35797</v>
      </c>
      <c r="G41" s="9" t="s">
        <v>34</v>
      </c>
      <c r="H41" s="9" t="s">
        <v>31</v>
      </c>
      <c r="I41" s="9" t="s">
        <v>1362</v>
      </c>
      <c r="J41" s="9" t="s">
        <v>29</v>
      </c>
      <c r="K41" s="9">
        <v>2016</v>
      </c>
      <c r="Y41" s="9" t="s">
        <v>1488</v>
      </c>
      <c r="Z41" s="9" t="s">
        <v>1489</v>
      </c>
      <c r="AA41" s="9" t="s">
        <v>1270</v>
      </c>
      <c r="AB41" s="9" t="s">
        <v>1067</v>
      </c>
    </row>
    <row r="42" spans="1:28" ht="17.25" customHeight="1" x14ac:dyDescent="0.2">
      <c r="A42" s="9">
        <v>420839</v>
      </c>
      <c r="B42" s="9" t="s">
        <v>1490</v>
      </c>
      <c r="C42" s="9" t="s">
        <v>338</v>
      </c>
      <c r="D42" s="9" t="s">
        <v>418</v>
      </c>
      <c r="E42" s="9" t="s">
        <v>93</v>
      </c>
      <c r="F42" s="187">
        <v>36161</v>
      </c>
      <c r="G42" s="9" t="s">
        <v>34</v>
      </c>
      <c r="H42" s="9" t="s">
        <v>31</v>
      </c>
      <c r="I42" s="9" t="s">
        <v>1362</v>
      </c>
      <c r="J42" s="9" t="s">
        <v>32</v>
      </c>
      <c r="K42" s="9">
        <v>2016</v>
      </c>
      <c r="L42" s="9" t="s">
        <v>34</v>
      </c>
      <c r="Y42" s="9" t="s">
        <v>1491</v>
      </c>
      <c r="Z42" s="9" t="s">
        <v>1201</v>
      </c>
      <c r="AA42" s="9" t="s">
        <v>1095</v>
      </c>
      <c r="AB42" s="9" t="s">
        <v>1100</v>
      </c>
    </row>
    <row r="43" spans="1:28" ht="17.25" customHeight="1" x14ac:dyDescent="0.2">
      <c r="A43" s="9">
        <v>422808</v>
      </c>
      <c r="B43" s="9" t="s">
        <v>1492</v>
      </c>
      <c r="C43" s="9" t="s">
        <v>276</v>
      </c>
      <c r="D43" s="9" t="s">
        <v>350</v>
      </c>
      <c r="E43" s="9" t="s">
        <v>93</v>
      </c>
      <c r="F43" s="187">
        <v>36530</v>
      </c>
      <c r="G43" s="9" t="s">
        <v>34</v>
      </c>
      <c r="H43" s="9" t="s">
        <v>31</v>
      </c>
      <c r="I43" s="9" t="s">
        <v>1362</v>
      </c>
      <c r="J43" s="9" t="s">
        <v>29</v>
      </c>
      <c r="K43" s="9">
        <v>2017</v>
      </c>
      <c r="L43" s="9" t="s">
        <v>34</v>
      </c>
      <c r="Y43" s="9" t="s">
        <v>1493</v>
      </c>
      <c r="Z43" s="9" t="s">
        <v>1494</v>
      </c>
      <c r="AA43" s="9" t="s">
        <v>1495</v>
      </c>
      <c r="AB43" s="9" t="s">
        <v>1067</v>
      </c>
    </row>
    <row r="44" spans="1:28" ht="17.25" customHeight="1" x14ac:dyDescent="0.2">
      <c r="A44" s="9">
        <v>422805</v>
      </c>
      <c r="B44" s="9" t="s">
        <v>1496</v>
      </c>
      <c r="C44" s="9" t="s">
        <v>1497</v>
      </c>
      <c r="D44" s="9" t="s">
        <v>569</v>
      </c>
      <c r="E44" s="9" t="s">
        <v>93</v>
      </c>
      <c r="F44" s="187">
        <v>36189</v>
      </c>
      <c r="G44" s="9" t="s">
        <v>34</v>
      </c>
      <c r="H44" s="9" t="s">
        <v>31</v>
      </c>
      <c r="I44" s="9" t="s">
        <v>1362</v>
      </c>
      <c r="J44" s="9" t="s">
        <v>32</v>
      </c>
      <c r="K44" s="9">
        <v>2015</v>
      </c>
      <c r="L44" s="9" t="s">
        <v>34</v>
      </c>
      <c r="Y44" s="9" t="s">
        <v>1498</v>
      </c>
      <c r="Z44" s="9" t="s">
        <v>1499</v>
      </c>
      <c r="AA44" s="9" t="s">
        <v>1500</v>
      </c>
      <c r="AB44" s="9" t="s">
        <v>1274</v>
      </c>
    </row>
    <row r="45" spans="1:28" ht="17.25" customHeight="1" x14ac:dyDescent="0.2">
      <c r="A45" s="9">
        <v>425985</v>
      </c>
      <c r="B45" s="9" t="s">
        <v>1501</v>
      </c>
      <c r="C45" s="9" t="s">
        <v>413</v>
      </c>
      <c r="D45" s="9" t="s">
        <v>810</v>
      </c>
      <c r="E45" s="9" t="s">
        <v>93</v>
      </c>
      <c r="F45" s="187">
        <v>36214</v>
      </c>
      <c r="G45" s="9" t="s">
        <v>34</v>
      </c>
      <c r="H45" s="9" t="s">
        <v>31</v>
      </c>
      <c r="I45" s="9" t="s">
        <v>1362</v>
      </c>
      <c r="J45" s="9" t="s">
        <v>29</v>
      </c>
      <c r="K45" s="9" t="s">
        <v>454</v>
      </c>
      <c r="L45" s="9" t="s">
        <v>34</v>
      </c>
      <c r="Y45" s="9" t="s">
        <v>1502</v>
      </c>
      <c r="Z45" s="9" t="s">
        <v>1129</v>
      </c>
      <c r="AA45" s="9" t="s">
        <v>1503</v>
      </c>
      <c r="AB45" s="9" t="s">
        <v>1100</v>
      </c>
    </row>
    <row r="46" spans="1:28" ht="17.25" customHeight="1" x14ac:dyDescent="0.2">
      <c r="A46" s="9">
        <v>422806</v>
      </c>
      <c r="B46" s="9" t="s">
        <v>1504</v>
      </c>
      <c r="C46" s="9" t="s">
        <v>323</v>
      </c>
      <c r="D46" s="9" t="s">
        <v>515</v>
      </c>
      <c r="E46" s="9" t="s">
        <v>93</v>
      </c>
      <c r="F46" s="187">
        <v>36161</v>
      </c>
      <c r="G46" s="9" t="s">
        <v>1505</v>
      </c>
      <c r="H46" s="9" t="s">
        <v>31</v>
      </c>
      <c r="I46" s="9" t="s">
        <v>1362</v>
      </c>
      <c r="J46" s="9" t="s">
        <v>29</v>
      </c>
      <c r="K46" s="9">
        <v>2017</v>
      </c>
      <c r="L46" s="9" t="s">
        <v>46</v>
      </c>
      <c r="Y46" s="9" t="s">
        <v>1506</v>
      </c>
      <c r="Z46" s="9" t="s">
        <v>1507</v>
      </c>
      <c r="AA46" s="9" t="s">
        <v>1508</v>
      </c>
      <c r="AB46" s="9" t="s">
        <v>1150</v>
      </c>
    </row>
    <row r="47" spans="1:28" ht="17.25" customHeight="1" x14ac:dyDescent="0.2">
      <c r="A47" s="9">
        <v>424704</v>
      </c>
      <c r="B47" s="9" t="s">
        <v>1509</v>
      </c>
      <c r="C47" s="9" t="s">
        <v>402</v>
      </c>
      <c r="D47" s="9" t="s">
        <v>418</v>
      </c>
      <c r="E47" s="9" t="s">
        <v>93</v>
      </c>
      <c r="F47" s="187">
        <v>35222</v>
      </c>
      <c r="G47" s="9" t="s">
        <v>1510</v>
      </c>
      <c r="H47" s="9" t="s">
        <v>31</v>
      </c>
      <c r="I47" s="9" t="s">
        <v>1362</v>
      </c>
      <c r="J47" s="9" t="s">
        <v>29</v>
      </c>
      <c r="K47" s="9">
        <v>2014</v>
      </c>
      <c r="L47" s="9" t="s">
        <v>34</v>
      </c>
      <c r="Y47" s="9" t="s">
        <v>1511</v>
      </c>
      <c r="Z47" s="9" t="s">
        <v>1218</v>
      </c>
      <c r="AA47" s="9" t="s">
        <v>1095</v>
      </c>
      <c r="AB47" s="9" t="s">
        <v>1512</v>
      </c>
    </row>
    <row r="48" spans="1:28" ht="17.25" customHeight="1" x14ac:dyDescent="0.2">
      <c r="A48" s="9">
        <v>424727</v>
      </c>
      <c r="B48" s="9" t="s">
        <v>1513</v>
      </c>
      <c r="C48" s="9" t="s">
        <v>388</v>
      </c>
      <c r="D48" s="9" t="s">
        <v>724</v>
      </c>
      <c r="E48" s="9" t="s">
        <v>93</v>
      </c>
      <c r="F48" s="187">
        <v>36123</v>
      </c>
      <c r="G48" s="9" t="s">
        <v>34</v>
      </c>
      <c r="H48" s="9" t="s">
        <v>31</v>
      </c>
      <c r="I48" s="9" t="s">
        <v>1362</v>
      </c>
      <c r="K48" s="9">
        <v>2016</v>
      </c>
      <c r="L48" s="9" t="s">
        <v>34</v>
      </c>
      <c r="Y48" s="9" t="s">
        <v>1514</v>
      </c>
      <c r="Z48" s="9" t="s">
        <v>1515</v>
      </c>
      <c r="AA48" s="9" t="s">
        <v>1516</v>
      </c>
      <c r="AB48" s="9" t="s">
        <v>1517</v>
      </c>
    </row>
    <row r="49" spans="1:28" ht="17.25" customHeight="1" x14ac:dyDescent="0.2">
      <c r="A49" s="9">
        <v>422957</v>
      </c>
      <c r="B49" s="9" t="s">
        <v>1518</v>
      </c>
      <c r="C49" s="9" t="s">
        <v>1519</v>
      </c>
      <c r="D49" s="9" t="s">
        <v>1520</v>
      </c>
      <c r="E49" s="9" t="s">
        <v>93</v>
      </c>
      <c r="F49" s="187">
        <v>36526</v>
      </c>
      <c r="G49" s="9" t="s">
        <v>766</v>
      </c>
      <c r="H49" s="9" t="s">
        <v>31</v>
      </c>
      <c r="I49" s="9" t="s">
        <v>1362</v>
      </c>
      <c r="J49" s="9" t="s">
        <v>32</v>
      </c>
      <c r="K49" s="9">
        <v>2017</v>
      </c>
      <c r="L49" s="9" t="s">
        <v>34</v>
      </c>
      <c r="Y49" s="9" t="s">
        <v>1521</v>
      </c>
      <c r="Z49" s="9" t="s">
        <v>1522</v>
      </c>
      <c r="AA49" s="9" t="s">
        <v>1523</v>
      </c>
      <c r="AB49" s="9" t="s">
        <v>1524</v>
      </c>
    </row>
    <row r="50" spans="1:28" ht="17.25" customHeight="1" x14ac:dyDescent="0.2">
      <c r="A50" s="9">
        <v>418080</v>
      </c>
      <c r="B50" s="9" t="s">
        <v>1525</v>
      </c>
      <c r="C50" s="9" t="s">
        <v>1526</v>
      </c>
      <c r="D50" s="9" t="s">
        <v>1527</v>
      </c>
      <c r="E50" s="9" t="s">
        <v>93</v>
      </c>
      <c r="F50" s="187">
        <v>27760</v>
      </c>
      <c r="G50" s="9" t="s">
        <v>34</v>
      </c>
      <c r="H50" s="9" t="s">
        <v>31</v>
      </c>
      <c r="I50" s="9" t="s">
        <v>1362</v>
      </c>
      <c r="J50" s="9" t="s">
        <v>29</v>
      </c>
      <c r="K50" s="9">
        <v>2010</v>
      </c>
      <c r="L50" s="9" t="s">
        <v>34</v>
      </c>
      <c r="Y50" s="9" t="s">
        <v>1528</v>
      </c>
      <c r="Z50" s="9" t="s">
        <v>1529</v>
      </c>
      <c r="AA50" s="9" t="s">
        <v>1530</v>
      </c>
      <c r="AB50" s="9" t="s">
        <v>1082</v>
      </c>
    </row>
    <row r="51" spans="1:28" ht="17.25" customHeight="1" x14ac:dyDescent="0.2">
      <c r="A51" s="9">
        <v>426102</v>
      </c>
      <c r="B51" s="9" t="s">
        <v>1531</v>
      </c>
      <c r="C51" s="9" t="s">
        <v>314</v>
      </c>
      <c r="D51" s="9" t="s">
        <v>365</v>
      </c>
      <c r="E51" s="9" t="s">
        <v>93</v>
      </c>
      <c r="F51" s="187">
        <v>36498</v>
      </c>
      <c r="G51" s="9" t="s">
        <v>34</v>
      </c>
      <c r="H51" s="9" t="s">
        <v>31</v>
      </c>
      <c r="I51" s="9" t="s">
        <v>1362</v>
      </c>
      <c r="J51" s="9" t="s">
        <v>29</v>
      </c>
      <c r="K51" s="9" t="s">
        <v>454</v>
      </c>
      <c r="L51" s="9" t="s">
        <v>34</v>
      </c>
      <c r="Y51" s="9" t="s">
        <v>1532</v>
      </c>
      <c r="Z51" s="9" t="s">
        <v>1533</v>
      </c>
      <c r="AA51" s="9" t="s">
        <v>1534</v>
      </c>
      <c r="AB51" s="9" t="s">
        <v>1067</v>
      </c>
    </row>
    <row r="52" spans="1:28" ht="17.25" customHeight="1" x14ac:dyDescent="0.2">
      <c r="A52" s="9">
        <v>424721</v>
      </c>
      <c r="B52" s="9" t="s">
        <v>1535</v>
      </c>
      <c r="C52" s="9" t="s">
        <v>344</v>
      </c>
      <c r="D52" s="9" t="s">
        <v>588</v>
      </c>
      <c r="E52" s="9" t="s">
        <v>92</v>
      </c>
      <c r="F52" s="187">
        <v>35804</v>
      </c>
      <c r="G52" s="9" t="s">
        <v>312</v>
      </c>
      <c r="H52" s="9" t="s">
        <v>31</v>
      </c>
      <c r="I52" s="9" t="s">
        <v>1362</v>
      </c>
      <c r="J52" s="9" t="s">
        <v>32</v>
      </c>
      <c r="K52" s="9">
        <v>2015</v>
      </c>
      <c r="L52" s="9" t="s">
        <v>46</v>
      </c>
      <c r="Y52" s="9" t="s">
        <v>1536</v>
      </c>
      <c r="Z52" s="9" t="s">
        <v>1537</v>
      </c>
      <c r="AA52" s="9" t="s">
        <v>1538</v>
      </c>
      <c r="AB52" s="9" t="s">
        <v>1539</v>
      </c>
    </row>
    <row r="53" spans="1:28" ht="17.25" customHeight="1" x14ac:dyDescent="0.2">
      <c r="A53" s="9">
        <v>421016</v>
      </c>
      <c r="B53" s="9" t="s">
        <v>1540</v>
      </c>
      <c r="C53" s="9" t="s">
        <v>1045</v>
      </c>
      <c r="D53" s="9" t="s">
        <v>1541</v>
      </c>
      <c r="E53" s="9" t="s">
        <v>93</v>
      </c>
      <c r="F53" s="187">
        <v>34053</v>
      </c>
      <c r="G53" s="9" t="s">
        <v>1542</v>
      </c>
      <c r="H53" s="9" t="s">
        <v>31</v>
      </c>
      <c r="I53" s="9" t="s">
        <v>1362</v>
      </c>
      <c r="J53" s="9" t="s">
        <v>29</v>
      </c>
      <c r="K53" s="9">
        <v>2011</v>
      </c>
      <c r="L53" s="9" t="s">
        <v>83</v>
      </c>
      <c r="Y53" s="9" t="s">
        <v>1543</v>
      </c>
      <c r="Z53" s="9" t="s">
        <v>1544</v>
      </c>
      <c r="AA53" s="9" t="s">
        <v>1545</v>
      </c>
      <c r="AB53" s="9" t="s">
        <v>1285</v>
      </c>
    </row>
    <row r="54" spans="1:28" ht="17.25" customHeight="1" x14ac:dyDescent="0.2">
      <c r="A54" s="9">
        <v>422947</v>
      </c>
      <c r="B54" s="9" t="s">
        <v>1546</v>
      </c>
      <c r="C54" s="9" t="s">
        <v>299</v>
      </c>
      <c r="D54" s="9" t="s">
        <v>1547</v>
      </c>
      <c r="E54" s="9" t="s">
        <v>93</v>
      </c>
      <c r="F54" s="187">
        <v>34289</v>
      </c>
      <c r="G54" s="9" t="s">
        <v>426</v>
      </c>
      <c r="H54" s="9" t="s">
        <v>31</v>
      </c>
      <c r="I54" s="9" t="s">
        <v>1362</v>
      </c>
      <c r="J54" s="9" t="s">
        <v>29</v>
      </c>
      <c r="K54" s="9">
        <v>2011</v>
      </c>
      <c r="L54" s="9" t="s">
        <v>89</v>
      </c>
      <c r="Y54" s="9" t="s">
        <v>1548</v>
      </c>
      <c r="Z54" s="9" t="s">
        <v>1151</v>
      </c>
      <c r="AA54" s="9" t="s">
        <v>1549</v>
      </c>
      <c r="AB54" s="9" t="s">
        <v>1550</v>
      </c>
    </row>
    <row r="55" spans="1:28" ht="17.25" customHeight="1" x14ac:dyDescent="0.2">
      <c r="A55" s="9">
        <v>424439</v>
      </c>
      <c r="B55" s="9" t="s">
        <v>1551</v>
      </c>
      <c r="C55" s="9" t="s">
        <v>348</v>
      </c>
      <c r="D55" s="9" t="s">
        <v>334</v>
      </c>
      <c r="E55" s="9" t="s">
        <v>93</v>
      </c>
      <c r="F55" s="187">
        <v>36182</v>
      </c>
      <c r="G55" s="9" t="s">
        <v>34</v>
      </c>
      <c r="H55" s="9" t="s">
        <v>31</v>
      </c>
      <c r="I55" s="9" t="s">
        <v>1362</v>
      </c>
      <c r="J55" s="9" t="s">
        <v>32</v>
      </c>
      <c r="K55" s="9">
        <v>2016</v>
      </c>
      <c r="L55" s="9" t="s">
        <v>34</v>
      </c>
      <c r="Y55" s="9" t="s">
        <v>1552</v>
      </c>
      <c r="Z55" s="9" t="s">
        <v>1297</v>
      </c>
      <c r="AA55" s="9" t="s">
        <v>1553</v>
      </c>
      <c r="AB55" s="9" t="s">
        <v>1067</v>
      </c>
    </row>
    <row r="56" spans="1:28" ht="17.25" customHeight="1" x14ac:dyDescent="0.2">
      <c r="A56" s="9">
        <v>423520</v>
      </c>
      <c r="B56" s="9" t="s">
        <v>1554</v>
      </c>
      <c r="C56" s="9" t="s">
        <v>388</v>
      </c>
      <c r="D56" s="9" t="s">
        <v>1555</v>
      </c>
      <c r="E56" s="9" t="s">
        <v>93</v>
      </c>
      <c r="F56" s="187">
        <v>31177</v>
      </c>
      <c r="G56" s="9" t="s">
        <v>34</v>
      </c>
      <c r="H56" s="9" t="s">
        <v>35</v>
      </c>
      <c r="I56" s="9" t="s">
        <v>1362</v>
      </c>
      <c r="J56" s="9" t="s">
        <v>29</v>
      </c>
      <c r="K56" s="9">
        <v>2004</v>
      </c>
      <c r="L56" s="9" t="s">
        <v>34</v>
      </c>
      <c r="Y56" s="9" t="s">
        <v>1556</v>
      </c>
      <c r="Z56" s="9" t="s">
        <v>1557</v>
      </c>
      <c r="AA56" s="9" t="s">
        <v>1558</v>
      </c>
      <c r="AB56" s="9" t="s">
        <v>1559</v>
      </c>
    </row>
    <row r="57" spans="1:28" ht="17.25" customHeight="1" x14ac:dyDescent="0.2">
      <c r="A57" s="9">
        <v>425197</v>
      </c>
      <c r="B57" s="9" t="s">
        <v>1560</v>
      </c>
      <c r="C57" s="9" t="s">
        <v>996</v>
      </c>
      <c r="D57" s="9" t="s">
        <v>493</v>
      </c>
      <c r="E57" s="9" t="s">
        <v>92</v>
      </c>
      <c r="F57" s="187">
        <v>35802</v>
      </c>
      <c r="G57" s="9" t="s">
        <v>34</v>
      </c>
      <c r="H57" s="9" t="s">
        <v>31</v>
      </c>
      <c r="I57" s="9" t="s">
        <v>1362</v>
      </c>
      <c r="J57" s="9" t="s">
        <v>29</v>
      </c>
      <c r="K57" s="9">
        <v>2016</v>
      </c>
      <c r="L57" s="9" t="s">
        <v>34</v>
      </c>
      <c r="Y57" s="9" t="s">
        <v>1561</v>
      </c>
      <c r="Z57" s="9" t="s">
        <v>1562</v>
      </c>
      <c r="AA57" s="9" t="s">
        <v>1199</v>
      </c>
      <c r="AB57" s="9" t="s">
        <v>1067</v>
      </c>
    </row>
    <row r="58" spans="1:28" ht="17.25" customHeight="1" x14ac:dyDescent="0.2">
      <c r="A58" s="9">
        <v>425181</v>
      </c>
      <c r="B58" s="9" t="s">
        <v>1563</v>
      </c>
      <c r="C58" s="9" t="s">
        <v>1564</v>
      </c>
      <c r="D58" s="9" t="s">
        <v>272</v>
      </c>
      <c r="E58" s="9" t="s">
        <v>92</v>
      </c>
      <c r="F58" s="187">
        <v>34335</v>
      </c>
      <c r="G58" s="9" t="s">
        <v>1565</v>
      </c>
      <c r="H58" s="9" t="s">
        <v>31</v>
      </c>
      <c r="I58" s="9" t="s">
        <v>1362</v>
      </c>
      <c r="J58" s="9" t="s">
        <v>29</v>
      </c>
      <c r="K58" s="9">
        <v>2012</v>
      </c>
      <c r="L58" s="9" t="s">
        <v>83</v>
      </c>
      <c r="Y58" s="9" t="s">
        <v>1566</v>
      </c>
      <c r="Z58" s="9" t="s">
        <v>1567</v>
      </c>
      <c r="AA58" s="9" t="s">
        <v>1568</v>
      </c>
      <c r="AB58" s="9" t="s">
        <v>1569</v>
      </c>
    </row>
    <row r="59" spans="1:28" ht="17.25" customHeight="1" x14ac:dyDescent="0.2">
      <c r="A59" s="9">
        <v>425182</v>
      </c>
      <c r="B59" s="9" t="s">
        <v>1570</v>
      </c>
      <c r="C59" s="9" t="s">
        <v>313</v>
      </c>
      <c r="D59" s="9" t="s">
        <v>275</v>
      </c>
      <c r="E59" s="9" t="s">
        <v>92</v>
      </c>
      <c r="F59" s="187">
        <v>35987</v>
      </c>
      <c r="G59" s="9" t="s">
        <v>34</v>
      </c>
      <c r="H59" s="9" t="s">
        <v>31</v>
      </c>
      <c r="I59" s="9" t="s">
        <v>1362</v>
      </c>
      <c r="J59" s="9" t="s">
        <v>29</v>
      </c>
      <c r="K59" s="9">
        <v>2016</v>
      </c>
      <c r="L59" s="9" t="s">
        <v>46</v>
      </c>
      <c r="Y59" s="9" t="s">
        <v>1571</v>
      </c>
      <c r="Z59" s="9" t="s">
        <v>1572</v>
      </c>
      <c r="AA59" s="9" t="s">
        <v>1573</v>
      </c>
      <c r="AB59" s="9" t="s">
        <v>1100</v>
      </c>
    </row>
    <row r="60" spans="1:28" ht="17.25" customHeight="1" x14ac:dyDescent="0.2">
      <c r="A60" s="9">
        <v>425177</v>
      </c>
      <c r="B60" s="9" t="s">
        <v>1574</v>
      </c>
      <c r="C60" s="9" t="s">
        <v>631</v>
      </c>
      <c r="D60" s="9" t="s">
        <v>648</v>
      </c>
      <c r="E60" s="9" t="s">
        <v>92</v>
      </c>
      <c r="F60" s="187">
        <v>35505</v>
      </c>
      <c r="G60" s="9" t="s">
        <v>273</v>
      </c>
      <c r="H60" s="9" t="s">
        <v>44</v>
      </c>
      <c r="I60" s="9" t="s">
        <v>1362</v>
      </c>
      <c r="J60" s="9" t="s">
        <v>29</v>
      </c>
      <c r="K60" s="9">
        <v>2016</v>
      </c>
      <c r="L60" s="9" t="s">
        <v>46</v>
      </c>
      <c r="Y60" s="9" t="s">
        <v>1575</v>
      </c>
      <c r="Z60" s="9" t="s">
        <v>1576</v>
      </c>
      <c r="AA60" s="9" t="s">
        <v>1303</v>
      </c>
      <c r="AB60" s="9" t="s">
        <v>1100</v>
      </c>
    </row>
    <row r="61" spans="1:28" ht="17.25" customHeight="1" x14ac:dyDescent="0.2">
      <c r="A61" s="9">
        <v>425180</v>
      </c>
      <c r="B61" s="9" t="s">
        <v>1577</v>
      </c>
      <c r="C61" s="9" t="s">
        <v>384</v>
      </c>
      <c r="D61" s="9" t="s">
        <v>902</v>
      </c>
      <c r="E61" s="9" t="s">
        <v>92</v>
      </c>
      <c r="F61" s="187">
        <v>35081</v>
      </c>
      <c r="G61" s="9" t="s">
        <v>34</v>
      </c>
      <c r="H61" s="9" t="s">
        <v>31</v>
      </c>
      <c r="I61" s="9" t="s">
        <v>1362</v>
      </c>
      <c r="J61" s="9" t="s">
        <v>32</v>
      </c>
      <c r="K61" s="9">
        <v>2013</v>
      </c>
      <c r="L61" s="9" t="s">
        <v>46</v>
      </c>
      <c r="Y61" s="9" t="s">
        <v>1578</v>
      </c>
      <c r="Z61" s="9" t="s">
        <v>1204</v>
      </c>
      <c r="AA61" s="9" t="s">
        <v>1579</v>
      </c>
      <c r="AB61" s="9" t="s">
        <v>1067</v>
      </c>
    </row>
    <row r="62" spans="1:28" ht="17.25" customHeight="1" x14ac:dyDescent="0.2">
      <c r="A62" s="9">
        <v>426540</v>
      </c>
      <c r="B62" s="9" t="s">
        <v>1580</v>
      </c>
      <c r="C62" s="9" t="s">
        <v>795</v>
      </c>
      <c r="D62" s="9" t="s">
        <v>318</v>
      </c>
      <c r="E62" s="9" t="s">
        <v>93</v>
      </c>
      <c r="F62" s="187">
        <v>30408</v>
      </c>
      <c r="G62" s="9" t="s">
        <v>34</v>
      </c>
      <c r="H62" s="9" t="s">
        <v>31</v>
      </c>
      <c r="I62" s="9" t="s">
        <v>1362</v>
      </c>
      <c r="J62" s="9" t="s">
        <v>32</v>
      </c>
      <c r="K62" s="9" t="s">
        <v>998</v>
      </c>
      <c r="L62" s="9" t="s">
        <v>34</v>
      </c>
      <c r="Y62" s="9" t="s">
        <v>1581</v>
      </c>
      <c r="Z62" s="9" t="s">
        <v>1582</v>
      </c>
      <c r="AA62" s="9" t="s">
        <v>1173</v>
      </c>
      <c r="AB62" s="9" t="s">
        <v>1100</v>
      </c>
    </row>
    <row r="63" spans="1:28" ht="17.25" customHeight="1" x14ac:dyDescent="0.2">
      <c r="A63" s="9">
        <v>421657</v>
      </c>
      <c r="B63" s="9" t="s">
        <v>1583</v>
      </c>
      <c r="C63" s="9" t="s">
        <v>550</v>
      </c>
      <c r="D63" s="9" t="s">
        <v>293</v>
      </c>
      <c r="E63" s="9" t="s">
        <v>92</v>
      </c>
      <c r="F63" s="187">
        <v>36161</v>
      </c>
      <c r="G63" s="9" t="s">
        <v>412</v>
      </c>
      <c r="H63" s="9" t="s">
        <v>31</v>
      </c>
      <c r="I63" s="9" t="s">
        <v>1362</v>
      </c>
      <c r="J63" s="9" t="s">
        <v>32</v>
      </c>
      <c r="K63" s="9">
        <v>2016</v>
      </c>
      <c r="L63" s="9" t="s">
        <v>46</v>
      </c>
      <c r="Y63" s="9" t="s">
        <v>1584</v>
      </c>
      <c r="Z63" s="9" t="s">
        <v>1585</v>
      </c>
      <c r="AA63" s="9" t="s">
        <v>1586</v>
      </c>
      <c r="AB63" s="9" t="s">
        <v>1066</v>
      </c>
    </row>
    <row r="64" spans="1:28" ht="17.25" customHeight="1" x14ac:dyDescent="0.2">
      <c r="A64" s="9">
        <v>423536</v>
      </c>
      <c r="B64" s="9" t="s">
        <v>1587</v>
      </c>
      <c r="C64" s="9" t="s">
        <v>310</v>
      </c>
      <c r="D64" s="9" t="s">
        <v>368</v>
      </c>
      <c r="E64" s="9" t="s">
        <v>92</v>
      </c>
      <c r="F64" s="187">
        <v>36275</v>
      </c>
      <c r="G64" s="9" t="s">
        <v>476</v>
      </c>
      <c r="H64" s="9" t="s">
        <v>31</v>
      </c>
      <c r="I64" s="9" t="s">
        <v>1362</v>
      </c>
      <c r="J64" s="9" t="s">
        <v>29</v>
      </c>
      <c r="K64" s="9">
        <v>2017</v>
      </c>
      <c r="L64" s="9" t="s">
        <v>46</v>
      </c>
      <c r="Y64" s="9" t="s">
        <v>1588</v>
      </c>
      <c r="Z64" s="9" t="s">
        <v>1210</v>
      </c>
      <c r="AA64" s="9" t="s">
        <v>1589</v>
      </c>
      <c r="AB64" s="9" t="s">
        <v>1590</v>
      </c>
    </row>
    <row r="65" spans="1:28" ht="17.25" customHeight="1" x14ac:dyDescent="0.2">
      <c r="A65" s="9">
        <v>426495</v>
      </c>
      <c r="B65" s="9" t="s">
        <v>1591</v>
      </c>
      <c r="C65" s="9" t="s">
        <v>324</v>
      </c>
      <c r="D65" s="9" t="s">
        <v>1592</v>
      </c>
      <c r="E65" s="9" t="s">
        <v>93</v>
      </c>
      <c r="F65" s="187">
        <v>36161</v>
      </c>
      <c r="G65" s="9" t="s">
        <v>34</v>
      </c>
      <c r="H65" s="9" t="s">
        <v>31</v>
      </c>
      <c r="I65" s="9" t="s">
        <v>1362</v>
      </c>
      <c r="J65" s="9" t="s">
        <v>32</v>
      </c>
      <c r="K65" s="9" t="s">
        <v>454</v>
      </c>
      <c r="L65" s="9" t="s">
        <v>34</v>
      </c>
      <c r="Y65" s="9" t="s">
        <v>1593</v>
      </c>
      <c r="Z65" s="9" t="s">
        <v>1157</v>
      </c>
      <c r="AA65" s="9" t="s">
        <v>1594</v>
      </c>
      <c r="AB65" s="9" t="s">
        <v>1100</v>
      </c>
    </row>
    <row r="66" spans="1:28" ht="17.25" customHeight="1" x14ac:dyDescent="0.2">
      <c r="A66" s="9">
        <v>423479</v>
      </c>
      <c r="B66" s="9" t="s">
        <v>1595</v>
      </c>
      <c r="C66" s="9" t="s">
        <v>512</v>
      </c>
      <c r="D66" s="9" t="s">
        <v>968</v>
      </c>
      <c r="E66" s="9" t="s">
        <v>92</v>
      </c>
      <c r="F66" s="187">
        <v>36231</v>
      </c>
      <c r="G66" s="9" t="s">
        <v>1596</v>
      </c>
      <c r="H66" s="9" t="s">
        <v>31</v>
      </c>
      <c r="I66" s="9" t="s">
        <v>1362</v>
      </c>
      <c r="J66" s="9" t="s">
        <v>29</v>
      </c>
      <c r="K66" s="9">
        <v>2017</v>
      </c>
      <c r="L66" s="9" t="s">
        <v>46</v>
      </c>
      <c r="Y66" s="9" t="s">
        <v>1597</v>
      </c>
      <c r="Z66" s="9" t="s">
        <v>1598</v>
      </c>
      <c r="AA66" s="9" t="s">
        <v>1599</v>
      </c>
      <c r="AB66" s="9" t="s">
        <v>1100</v>
      </c>
    </row>
    <row r="67" spans="1:28" ht="17.25" customHeight="1" x14ac:dyDescent="0.2">
      <c r="A67" s="9">
        <v>426509</v>
      </c>
      <c r="B67" s="9" t="s">
        <v>1600</v>
      </c>
      <c r="C67" s="9" t="s">
        <v>401</v>
      </c>
      <c r="D67" s="9" t="s">
        <v>1601</v>
      </c>
      <c r="E67" s="9" t="s">
        <v>93</v>
      </c>
      <c r="F67" s="187">
        <v>36359</v>
      </c>
      <c r="G67" s="9" t="s">
        <v>34</v>
      </c>
      <c r="H67" s="9" t="s">
        <v>31</v>
      </c>
      <c r="I67" s="9" t="s">
        <v>1362</v>
      </c>
      <c r="J67" s="9" t="s">
        <v>32</v>
      </c>
      <c r="K67" s="9">
        <v>2017</v>
      </c>
      <c r="L67" s="9" t="s">
        <v>34</v>
      </c>
      <c r="Y67" s="9" t="s">
        <v>1602</v>
      </c>
      <c r="Z67" s="9" t="s">
        <v>1222</v>
      </c>
      <c r="AA67" s="9" t="s">
        <v>1309</v>
      </c>
      <c r="AB67" s="9" t="s">
        <v>1100</v>
      </c>
    </row>
    <row r="68" spans="1:28" ht="17.25" customHeight="1" x14ac:dyDescent="0.2">
      <c r="A68" s="9">
        <v>425158</v>
      </c>
      <c r="B68" s="9" t="s">
        <v>1603</v>
      </c>
      <c r="C68" s="9" t="s">
        <v>388</v>
      </c>
      <c r="D68" s="9" t="s">
        <v>565</v>
      </c>
      <c r="E68" s="9" t="s">
        <v>92</v>
      </c>
      <c r="F68" s="187">
        <v>35987</v>
      </c>
      <c r="G68" s="9" t="s">
        <v>86</v>
      </c>
      <c r="H68" s="9" t="s">
        <v>31</v>
      </c>
      <c r="I68" s="9" t="s">
        <v>1362</v>
      </c>
      <c r="J68" s="9" t="s">
        <v>29</v>
      </c>
      <c r="K68" s="9">
        <v>2016</v>
      </c>
      <c r="L68" s="9" t="s">
        <v>86</v>
      </c>
      <c r="Y68" s="9" t="s">
        <v>1604</v>
      </c>
      <c r="Z68" s="9" t="s">
        <v>1088</v>
      </c>
      <c r="AA68" s="9" t="s">
        <v>1605</v>
      </c>
      <c r="AB68" s="9" t="s">
        <v>1143</v>
      </c>
    </row>
    <row r="69" spans="1:28" ht="17.25" customHeight="1" x14ac:dyDescent="0.2">
      <c r="A69" s="9">
        <v>424181</v>
      </c>
      <c r="B69" s="9" t="s">
        <v>1606</v>
      </c>
      <c r="C69" s="9" t="s">
        <v>311</v>
      </c>
      <c r="D69" s="9" t="s">
        <v>664</v>
      </c>
      <c r="E69" s="9" t="s">
        <v>93</v>
      </c>
      <c r="F69" s="187">
        <v>36373</v>
      </c>
      <c r="G69" s="9" t="s">
        <v>34</v>
      </c>
      <c r="H69" s="9" t="s">
        <v>31</v>
      </c>
      <c r="I69" s="9" t="s">
        <v>1362</v>
      </c>
      <c r="J69" s="9" t="s">
        <v>29</v>
      </c>
      <c r="K69" s="9">
        <v>2017</v>
      </c>
      <c r="L69" s="9" t="s">
        <v>34</v>
      </c>
      <c r="Y69" s="9" t="s">
        <v>1607</v>
      </c>
      <c r="Z69" s="9" t="s">
        <v>1608</v>
      </c>
      <c r="AA69" s="9" t="s">
        <v>1609</v>
      </c>
      <c r="AB69" s="9" t="s">
        <v>1067</v>
      </c>
    </row>
    <row r="70" spans="1:28" ht="17.25" customHeight="1" x14ac:dyDescent="0.2">
      <c r="A70" s="9">
        <v>427015</v>
      </c>
      <c r="B70" s="9" t="s">
        <v>1610</v>
      </c>
      <c r="C70" s="9" t="s">
        <v>362</v>
      </c>
      <c r="D70" s="9" t="s">
        <v>277</v>
      </c>
      <c r="E70" s="9" t="s">
        <v>93</v>
      </c>
      <c r="F70" s="187">
        <v>36530</v>
      </c>
      <c r="G70" s="9" t="s">
        <v>34</v>
      </c>
      <c r="H70" s="9" t="s">
        <v>31</v>
      </c>
      <c r="I70" s="9" t="s">
        <v>1362</v>
      </c>
      <c r="J70" s="9" t="s">
        <v>32</v>
      </c>
      <c r="K70" s="9" t="s">
        <v>454</v>
      </c>
      <c r="L70" s="9" t="s">
        <v>34</v>
      </c>
      <c r="Y70" s="9" t="s">
        <v>1611</v>
      </c>
      <c r="Z70" s="9" t="s">
        <v>1612</v>
      </c>
      <c r="AA70" s="9" t="s">
        <v>1613</v>
      </c>
      <c r="AB70" s="9" t="s">
        <v>1100</v>
      </c>
    </row>
    <row r="71" spans="1:28" ht="17.25" customHeight="1" x14ac:dyDescent="0.2">
      <c r="A71" s="9">
        <v>420945</v>
      </c>
      <c r="B71" s="9" t="s">
        <v>1614</v>
      </c>
      <c r="C71" s="9" t="s">
        <v>338</v>
      </c>
      <c r="D71" s="9" t="s">
        <v>614</v>
      </c>
      <c r="E71" s="9" t="s">
        <v>93</v>
      </c>
      <c r="F71" s="187">
        <v>30737</v>
      </c>
      <c r="G71" s="9" t="s">
        <v>34</v>
      </c>
      <c r="H71" s="9" t="s">
        <v>31</v>
      </c>
      <c r="I71" s="9" t="s">
        <v>1362</v>
      </c>
      <c r="J71" s="9" t="s">
        <v>32</v>
      </c>
      <c r="K71" s="9">
        <v>2002</v>
      </c>
      <c r="L71" s="9" t="s">
        <v>34</v>
      </c>
      <c r="Y71" s="9" t="s">
        <v>1615</v>
      </c>
      <c r="Z71" s="9" t="s">
        <v>1313</v>
      </c>
      <c r="AA71" s="9" t="s">
        <v>1616</v>
      </c>
      <c r="AB71" s="9" t="s">
        <v>1080</v>
      </c>
    </row>
    <row r="72" spans="1:28" ht="17.25" customHeight="1" x14ac:dyDescent="0.2">
      <c r="A72" s="9">
        <v>425682</v>
      </c>
      <c r="B72" s="9" t="s">
        <v>1617</v>
      </c>
      <c r="C72" s="9" t="s">
        <v>996</v>
      </c>
      <c r="D72" s="9" t="s">
        <v>859</v>
      </c>
      <c r="E72" s="9" t="s">
        <v>93</v>
      </c>
      <c r="F72" s="187">
        <v>33030</v>
      </c>
      <c r="G72" s="9" t="s">
        <v>551</v>
      </c>
      <c r="H72" s="9" t="s">
        <v>31</v>
      </c>
      <c r="I72" s="9" t="s">
        <v>1362</v>
      </c>
      <c r="J72" s="9" t="s">
        <v>29</v>
      </c>
      <c r="K72" s="9">
        <v>2009</v>
      </c>
      <c r="L72" s="9" t="s">
        <v>46</v>
      </c>
      <c r="Y72" s="9" t="s">
        <v>1618</v>
      </c>
      <c r="Z72" s="9" t="s">
        <v>1619</v>
      </c>
      <c r="AA72" s="9" t="s">
        <v>1620</v>
      </c>
      <c r="AB72" s="9">
        <v>33030</v>
      </c>
    </row>
    <row r="73" spans="1:28" ht="17.25" customHeight="1" x14ac:dyDescent="0.2">
      <c r="A73" s="9">
        <v>420368</v>
      </c>
      <c r="B73" s="9" t="s">
        <v>1621</v>
      </c>
      <c r="C73" s="9" t="s">
        <v>560</v>
      </c>
      <c r="D73" s="9" t="s">
        <v>497</v>
      </c>
      <c r="E73" s="9" t="s">
        <v>93</v>
      </c>
      <c r="F73" s="187">
        <v>35477</v>
      </c>
      <c r="G73" s="9" t="s">
        <v>34</v>
      </c>
      <c r="H73" s="9" t="s">
        <v>31</v>
      </c>
      <c r="I73" s="9" t="s">
        <v>1362</v>
      </c>
      <c r="J73" s="9" t="s">
        <v>32</v>
      </c>
      <c r="K73" s="9">
        <v>2015</v>
      </c>
      <c r="L73" s="9" t="s">
        <v>34</v>
      </c>
      <c r="Y73" s="9" t="s">
        <v>1622</v>
      </c>
      <c r="Z73" s="9" t="s">
        <v>1316</v>
      </c>
      <c r="AA73" s="9" t="s">
        <v>1623</v>
      </c>
      <c r="AB73" s="9" t="s">
        <v>1067</v>
      </c>
    </row>
    <row r="74" spans="1:28" ht="17.25" customHeight="1" x14ac:dyDescent="0.2">
      <c r="A74" s="9">
        <v>410349</v>
      </c>
      <c r="B74" s="9" t="s">
        <v>1624</v>
      </c>
      <c r="C74" s="9" t="s">
        <v>283</v>
      </c>
      <c r="D74" s="9" t="s">
        <v>864</v>
      </c>
      <c r="E74" s="9" t="s">
        <v>93</v>
      </c>
      <c r="F74" s="187" t="s">
        <v>1625</v>
      </c>
      <c r="G74" s="9" t="s">
        <v>34</v>
      </c>
      <c r="H74" s="9" t="s">
        <v>31</v>
      </c>
      <c r="I74" s="9" t="s">
        <v>1362</v>
      </c>
      <c r="Y74" s="9" t="s">
        <v>1626</v>
      </c>
      <c r="Z74" s="9" t="s">
        <v>1209</v>
      </c>
      <c r="AA74" s="9" t="s">
        <v>1399</v>
      </c>
      <c r="AB74" s="9" t="s">
        <v>1100</v>
      </c>
    </row>
    <row r="75" spans="1:28" ht="17.25" customHeight="1" x14ac:dyDescent="0.2">
      <c r="A75" s="9">
        <v>422881</v>
      </c>
      <c r="B75" s="9" t="s">
        <v>1627</v>
      </c>
      <c r="C75" s="9" t="s">
        <v>305</v>
      </c>
      <c r="D75" s="9" t="s">
        <v>277</v>
      </c>
      <c r="E75" s="9" t="s">
        <v>93</v>
      </c>
      <c r="F75" s="187">
        <v>36457</v>
      </c>
      <c r="G75" s="9" t="s">
        <v>46</v>
      </c>
      <c r="H75" s="9" t="s">
        <v>31</v>
      </c>
      <c r="I75" s="9" t="s">
        <v>1362</v>
      </c>
      <c r="J75" s="9" t="s">
        <v>29</v>
      </c>
      <c r="K75" s="9">
        <v>2017</v>
      </c>
      <c r="L75" s="9" t="s">
        <v>46</v>
      </c>
      <c r="Y75" s="9" t="s">
        <v>1628</v>
      </c>
      <c r="Z75" s="9" t="s">
        <v>1110</v>
      </c>
      <c r="AA75" s="9" t="s">
        <v>1206</v>
      </c>
      <c r="AB75" s="9" t="s">
        <v>1629</v>
      </c>
    </row>
    <row r="76" spans="1:28" ht="17.25" customHeight="1" x14ac:dyDescent="0.2">
      <c r="A76" s="9">
        <v>422376</v>
      </c>
      <c r="B76" s="9" t="s">
        <v>1630</v>
      </c>
      <c r="C76" s="9" t="s">
        <v>402</v>
      </c>
      <c r="D76" s="9" t="s">
        <v>667</v>
      </c>
      <c r="E76" s="9" t="s">
        <v>93</v>
      </c>
      <c r="F76" s="187">
        <v>35862</v>
      </c>
      <c r="G76" s="9" t="s">
        <v>34</v>
      </c>
      <c r="H76" s="9" t="s">
        <v>31</v>
      </c>
      <c r="I76" s="9" t="s">
        <v>1362</v>
      </c>
      <c r="J76" s="9" t="s">
        <v>29</v>
      </c>
      <c r="K76" s="9">
        <v>2017</v>
      </c>
      <c r="L76" s="9" t="s">
        <v>34</v>
      </c>
      <c r="Y76" s="9" t="s">
        <v>1631</v>
      </c>
      <c r="Z76" s="9" t="s">
        <v>1632</v>
      </c>
      <c r="AA76" s="9" t="s">
        <v>1633</v>
      </c>
      <c r="AB76" s="9" t="s">
        <v>1067</v>
      </c>
    </row>
    <row r="77" spans="1:28" ht="17.25" customHeight="1" x14ac:dyDescent="0.2">
      <c r="A77" s="9">
        <v>424196</v>
      </c>
      <c r="B77" s="9" t="s">
        <v>1634</v>
      </c>
      <c r="C77" s="9" t="s">
        <v>283</v>
      </c>
      <c r="D77" s="9" t="s">
        <v>337</v>
      </c>
      <c r="E77" s="9" t="s">
        <v>93</v>
      </c>
      <c r="F77" s="187">
        <v>33120</v>
      </c>
      <c r="G77" s="9" t="s">
        <v>34</v>
      </c>
      <c r="H77" s="9" t="s">
        <v>31</v>
      </c>
      <c r="I77" s="9" t="s">
        <v>1362</v>
      </c>
      <c r="J77" s="9" t="s">
        <v>32</v>
      </c>
      <c r="K77" s="9">
        <v>2011</v>
      </c>
      <c r="L77" s="9" t="s">
        <v>34</v>
      </c>
      <c r="Y77" s="9" t="s">
        <v>1635</v>
      </c>
      <c r="Z77" s="9" t="s">
        <v>1102</v>
      </c>
      <c r="AA77" s="9" t="s">
        <v>1636</v>
      </c>
      <c r="AB77" s="9" t="s">
        <v>1100</v>
      </c>
    </row>
    <row r="78" spans="1:28" ht="17.25" customHeight="1" x14ac:dyDescent="0.2">
      <c r="A78" s="9">
        <v>422348</v>
      </c>
      <c r="B78" s="9" t="s">
        <v>1071</v>
      </c>
      <c r="C78" s="9" t="s">
        <v>934</v>
      </c>
      <c r="D78" s="9" t="s">
        <v>791</v>
      </c>
      <c r="E78" s="9" t="s">
        <v>93</v>
      </c>
      <c r="F78" s="187">
        <v>35955</v>
      </c>
      <c r="G78" s="9" t="s">
        <v>34</v>
      </c>
      <c r="H78" s="9" t="s">
        <v>31</v>
      </c>
      <c r="I78" s="9" t="s">
        <v>1362</v>
      </c>
      <c r="J78" s="9" t="s">
        <v>29</v>
      </c>
      <c r="K78" s="9">
        <v>2016</v>
      </c>
      <c r="L78" s="9" t="s">
        <v>34</v>
      </c>
      <c r="Y78" s="9" t="s">
        <v>1637</v>
      </c>
      <c r="Z78" s="9" t="s">
        <v>1638</v>
      </c>
      <c r="AA78" s="9" t="s">
        <v>1639</v>
      </c>
      <c r="AB78" s="9" t="s">
        <v>1100</v>
      </c>
    </row>
    <row r="79" spans="1:28" ht="17.25" customHeight="1" x14ac:dyDescent="0.2">
      <c r="A79" s="9">
        <v>425641</v>
      </c>
      <c r="B79" s="9" t="s">
        <v>1640</v>
      </c>
      <c r="C79" s="9" t="s">
        <v>502</v>
      </c>
      <c r="D79" s="9" t="s">
        <v>346</v>
      </c>
      <c r="E79" s="9" t="s">
        <v>92</v>
      </c>
      <c r="F79" s="187">
        <v>36184</v>
      </c>
      <c r="G79" s="9" t="s">
        <v>34</v>
      </c>
      <c r="H79" s="9" t="s">
        <v>31</v>
      </c>
      <c r="I79" s="9" t="s">
        <v>1362</v>
      </c>
      <c r="J79" s="9" t="s">
        <v>29</v>
      </c>
      <c r="K79" s="9">
        <v>2016</v>
      </c>
      <c r="L79" s="9" t="s">
        <v>34</v>
      </c>
      <c r="Y79" s="9" t="s">
        <v>1641</v>
      </c>
      <c r="Z79" s="9" t="s">
        <v>1642</v>
      </c>
      <c r="AA79" s="9" t="s">
        <v>1643</v>
      </c>
      <c r="AB79" s="9" t="s">
        <v>1067</v>
      </c>
    </row>
    <row r="80" spans="1:28" ht="17.25" customHeight="1" x14ac:dyDescent="0.2">
      <c r="A80" s="9">
        <v>425684</v>
      </c>
      <c r="B80" s="9" t="s">
        <v>1644</v>
      </c>
      <c r="C80" s="9" t="s">
        <v>377</v>
      </c>
      <c r="D80" s="9" t="s">
        <v>1025</v>
      </c>
      <c r="E80" s="9" t="s">
        <v>93</v>
      </c>
      <c r="F80" s="187">
        <v>32143</v>
      </c>
      <c r="G80" s="9" t="s">
        <v>400</v>
      </c>
      <c r="H80" s="9" t="s">
        <v>31</v>
      </c>
      <c r="I80" s="9" t="s">
        <v>1362</v>
      </c>
      <c r="J80" s="9" t="s">
        <v>29</v>
      </c>
      <c r="K80" s="9">
        <v>2008</v>
      </c>
      <c r="L80" s="9" t="s">
        <v>86</v>
      </c>
      <c r="Y80" s="9" t="s">
        <v>1645</v>
      </c>
      <c r="Z80" s="9" t="s">
        <v>1646</v>
      </c>
      <c r="AA80" s="9" t="s">
        <v>1647</v>
      </c>
      <c r="AB80" s="9" t="s">
        <v>1648</v>
      </c>
    </row>
    <row r="81" spans="1:28" ht="17.25" customHeight="1" x14ac:dyDescent="0.2">
      <c r="A81" s="9">
        <v>425668</v>
      </c>
      <c r="B81" s="9" t="s">
        <v>1649</v>
      </c>
      <c r="C81" s="9" t="s">
        <v>1650</v>
      </c>
      <c r="D81" s="9" t="s">
        <v>321</v>
      </c>
      <c r="E81" s="9" t="s">
        <v>93</v>
      </c>
      <c r="F81" s="187">
        <v>34951</v>
      </c>
      <c r="G81" s="9" t="s">
        <v>86</v>
      </c>
      <c r="H81" s="9" t="s">
        <v>31</v>
      </c>
      <c r="I81" s="9" t="s">
        <v>1362</v>
      </c>
      <c r="J81" s="9" t="s">
        <v>29</v>
      </c>
      <c r="K81" s="9">
        <v>2014</v>
      </c>
      <c r="L81" s="9" t="s">
        <v>86</v>
      </c>
      <c r="Y81" s="9" t="s">
        <v>1651</v>
      </c>
      <c r="Z81" s="9" t="s">
        <v>1652</v>
      </c>
      <c r="AA81" s="9" t="s">
        <v>1087</v>
      </c>
      <c r="AB81" s="9" t="s">
        <v>1082</v>
      </c>
    </row>
    <row r="82" spans="1:28" ht="17.25" customHeight="1" x14ac:dyDescent="0.2">
      <c r="A82" s="9">
        <v>422349</v>
      </c>
      <c r="B82" s="9" t="s">
        <v>1653</v>
      </c>
      <c r="C82" s="9" t="s">
        <v>863</v>
      </c>
      <c r="D82" s="9" t="s">
        <v>1654</v>
      </c>
      <c r="E82" s="9" t="s">
        <v>93</v>
      </c>
      <c r="F82" s="187">
        <v>34915</v>
      </c>
      <c r="G82" s="9" t="s">
        <v>34</v>
      </c>
      <c r="H82" s="9" t="s">
        <v>31</v>
      </c>
      <c r="I82" s="9" t="s">
        <v>1362</v>
      </c>
      <c r="J82" s="9" t="s">
        <v>32</v>
      </c>
      <c r="K82" s="9">
        <v>2013</v>
      </c>
      <c r="L82" s="9" t="s">
        <v>34</v>
      </c>
      <c r="Y82" s="9" t="s">
        <v>1655</v>
      </c>
      <c r="Z82" s="9" t="s">
        <v>1656</v>
      </c>
      <c r="AA82" s="9" t="s">
        <v>1166</v>
      </c>
      <c r="AB82" s="9" t="s">
        <v>1078</v>
      </c>
    </row>
    <row r="83" spans="1:28" ht="17.25" customHeight="1" x14ac:dyDescent="0.2">
      <c r="A83" s="9">
        <v>425645</v>
      </c>
      <c r="B83" s="9" t="s">
        <v>1657</v>
      </c>
      <c r="C83" s="9" t="s">
        <v>838</v>
      </c>
      <c r="D83" s="9" t="s">
        <v>465</v>
      </c>
      <c r="E83" s="9" t="s">
        <v>92</v>
      </c>
      <c r="F83" s="187">
        <v>31921</v>
      </c>
      <c r="G83" s="9" t="s">
        <v>34</v>
      </c>
      <c r="H83" s="9" t="s">
        <v>31</v>
      </c>
      <c r="I83" s="9" t="s">
        <v>1362</v>
      </c>
      <c r="J83" s="9" t="s">
        <v>32</v>
      </c>
      <c r="K83" s="9">
        <v>2005</v>
      </c>
      <c r="L83" s="9" t="s">
        <v>46</v>
      </c>
      <c r="Y83" s="9" t="s">
        <v>1658</v>
      </c>
      <c r="Z83" s="9" t="s">
        <v>1659</v>
      </c>
      <c r="AA83" s="9" t="s">
        <v>1660</v>
      </c>
      <c r="AB83" s="9" t="s">
        <v>1067</v>
      </c>
    </row>
    <row r="84" spans="1:28" ht="17.25" customHeight="1" x14ac:dyDescent="0.2">
      <c r="A84" s="9">
        <v>422355</v>
      </c>
      <c r="B84" s="9" t="s">
        <v>1661</v>
      </c>
      <c r="C84" s="9" t="s">
        <v>564</v>
      </c>
      <c r="D84" s="9" t="s">
        <v>399</v>
      </c>
      <c r="E84" s="9" t="s">
        <v>93</v>
      </c>
      <c r="F84" s="187">
        <v>29803</v>
      </c>
      <c r="G84" s="9" t="s">
        <v>34</v>
      </c>
      <c r="H84" s="9" t="s">
        <v>31</v>
      </c>
      <c r="I84" s="9" t="s">
        <v>1362</v>
      </c>
      <c r="J84" s="9" t="s">
        <v>32</v>
      </c>
      <c r="K84" s="9">
        <v>2000</v>
      </c>
      <c r="L84" s="9" t="s">
        <v>34</v>
      </c>
      <c r="Y84" s="9" t="s">
        <v>1662</v>
      </c>
      <c r="Z84" s="9" t="s">
        <v>1663</v>
      </c>
      <c r="AA84" s="9" t="s">
        <v>1226</v>
      </c>
      <c r="AB84" s="9" t="s">
        <v>1080</v>
      </c>
    </row>
    <row r="85" spans="1:28" ht="17.25" customHeight="1" x14ac:dyDescent="0.2">
      <c r="A85" s="9">
        <v>427003</v>
      </c>
      <c r="B85" s="9" t="s">
        <v>1664</v>
      </c>
      <c r="C85" s="9" t="s">
        <v>283</v>
      </c>
      <c r="D85" s="9" t="s">
        <v>639</v>
      </c>
      <c r="E85" s="9" t="s">
        <v>93</v>
      </c>
      <c r="F85" s="187">
        <v>34335</v>
      </c>
      <c r="G85" s="9" t="s">
        <v>34</v>
      </c>
      <c r="H85" s="9" t="s">
        <v>31</v>
      </c>
      <c r="I85" s="9" t="s">
        <v>1362</v>
      </c>
      <c r="Y85" s="9" t="s">
        <v>1665</v>
      </c>
      <c r="Z85" s="9" t="s">
        <v>1090</v>
      </c>
      <c r="AA85" s="9" t="s">
        <v>1666</v>
      </c>
      <c r="AB85" s="9" t="s">
        <v>1150</v>
      </c>
    </row>
    <row r="86" spans="1:28" ht="17.25" customHeight="1" x14ac:dyDescent="0.2">
      <c r="A86" s="9">
        <v>422383</v>
      </c>
      <c r="B86" s="9" t="s">
        <v>1667</v>
      </c>
      <c r="C86" s="9" t="s">
        <v>283</v>
      </c>
      <c r="D86" s="9" t="s">
        <v>590</v>
      </c>
      <c r="E86" s="9" t="s">
        <v>93</v>
      </c>
      <c r="F86" s="187">
        <v>35774</v>
      </c>
      <c r="G86" s="9" t="s">
        <v>627</v>
      </c>
      <c r="H86" s="9" t="s">
        <v>31</v>
      </c>
      <c r="I86" s="9" t="s">
        <v>1362</v>
      </c>
      <c r="J86" s="9" t="s">
        <v>29</v>
      </c>
      <c r="K86" s="9">
        <v>2016</v>
      </c>
      <c r="L86" s="9" t="s">
        <v>34</v>
      </c>
      <c r="Y86" s="9" t="s">
        <v>1668</v>
      </c>
      <c r="Z86" s="9" t="s">
        <v>1209</v>
      </c>
      <c r="AA86" s="9" t="s">
        <v>1669</v>
      </c>
      <c r="AB86" s="9" t="s">
        <v>1098</v>
      </c>
    </row>
    <row r="87" spans="1:28" ht="17.25" customHeight="1" x14ac:dyDescent="0.2">
      <c r="A87" s="9">
        <v>424198</v>
      </c>
      <c r="B87" s="9" t="s">
        <v>1670</v>
      </c>
      <c r="C87" s="9" t="s">
        <v>494</v>
      </c>
      <c r="D87" s="9" t="s">
        <v>1671</v>
      </c>
      <c r="E87" s="9" t="s">
        <v>93</v>
      </c>
      <c r="F87" s="187">
        <v>32364</v>
      </c>
      <c r="G87" s="9" t="s">
        <v>34</v>
      </c>
      <c r="H87" s="9" t="s">
        <v>35</v>
      </c>
      <c r="I87" s="9" t="s">
        <v>1362</v>
      </c>
      <c r="J87" s="9" t="s">
        <v>32</v>
      </c>
      <c r="K87" s="9">
        <v>2006</v>
      </c>
      <c r="L87" s="9" t="s">
        <v>34</v>
      </c>
      <c r="Y87" s="9" t="s">
        <v>1672</v>
      </c>
      <c r="Z87" s="9" t="s">
        <v>1278</v>
      </c>
      <c r="AA87" s="9" t="s">
        <v>1673</v>
      </c>
      <c r="AB87" s="9" t="s">
        <v>1100</v>
      </c>
    </row>
    <row r="88" spans="1:28" ht="17.25" customHeight="1" x14ac:dyDescent="0.2">
      <c r="A88" s="9">
        <v>422377</v>
      </c>
      <c r="B88" s="9" t="s">
        <v>1674</v>
      </c>
      <c r="C88" s="9" t="s">
        <v>283</v>
      </c>
      <c r="D88" s="9" t="s">
        <v>1675</v>
      </c>
      <c r="E88" s="9" t="s">
        <v>93</v>
      </c>
      <c r="F88" s="187">
        <v>36041</v>
      </c>
      <c r="G88" s="9" t="s">
        <v>34</v>
      </c>
      <c r="H88" s="9" t="s">
        <v>31</v>
      </c>
      <c r="I88" s="9" t="s">
        <v>1362</v>
      </c>
      <c r="J88" s="9" t="s">
        <v>29</v>
      </c>
      <c r="K88" s="9">
        <v>2016</v>
      </c>
      <c r="L88" s="9" t="s">
        <v>34</v>
      </c>
      <c r="Y88" s="9" t="s">
        <v>1676</v>
      </c>
      <c r="Z88" s="9" t="s">
        <v>1677</v>
      </c>
      <c r="AA88" s="9" t="s">
        <v>1678</v>
      </c>
      <c r="AB88" s="9" t="s">
        <v>1098</v>
      </c>
    </row>
    <row r="89" spans="1:28" ht="17.25" customHeight="1" x14ac:dyDescent="0.2">
      <c r="A89" s="9">
        <v>424171</v>
      </c>
      <c r="B89" s="9" t="s">
        <v>1679</v>
      </c>
      <c r="C89" s="9" t="s">
        <v>531</v>
      </c>
      <c r="D89" s="9" t="s">
        <v>953</v>
      </c>
      <c r="E89" s="9" t="s">
        <v>93</v>
      </c>
      <c r="F89" s="187">
        <v>34332</v>
      </c>
      <c r="G89" s="9" t="s">
        <v>34</v>
      </c>
      <c r="H89" s="9" t="s">
        <v>35</v>
      </c>
      <c r="I89" s="9" t="s">
        <v>1362</v>
      </c>
      <c r="J89" s="9" t="s">
        <v>29</v>
      </c>
      <c r="K89" s="9">
        <v>2012</v>
      </c>
      <c r="L89" s="9" t="s">
        <v>34</v>
      </c>
      <c r="Y89" s="9" t="s">
        <v>1680</v>
      </c>
      <c r="Z89" s="9" t="s">
        <v>1681</v>
      </c>
      <c r="AA89" s="9" t="s">
        <v>1682</v>
      </c>
      <c r="AB89" s="9" t="s">
        <v>1683</v>
      </c>
    </row>
    <row r="90" spans="1:28" ht="17.25" customHeight="1" x14ac:dyDescent="0.2">
      <c r="A90" s="9">
        <v>425673</v>
      </c>
      <c r="B90" s="9" t="s">
        <v>1684</v>
      </c>
      <c r="C90" s="9" t="s">
        <v>375</v>
      </c>
      <c r="D90" s="9" t="s">
        <v>277</v>
      </c>
      <c r="E90" s="9" t="s">
        <v>93</v>
      </c>
      <c r="F90" s="187">
        <v>35431</v>
      </c>
      <c r="G90" s="9" t="s">
        <v>1685</v>
      </c>
      <c r="H90" s="9" t="s">
        <v>31</v>
      </c>
      <c r="I90" s="9" t="s">
        <v>1362</v>
      </c>
      <c r="J90" s="9" t="s">
        <v>32</v>
      </c>
      <c r="K90" s="9">
        <v>2015</v>
      </c>
      <c r="L90" s="9" t="s">
        <v>268</v>
      </c>
      <c r="Y90" s="9" t="s">
        <v>1686</v>
      </c>
      <c r="Z90" s="9" t="s">
        <v>1687</v>
      </c>
      <c r="AA90" s="9" t="s">
        <v>1688</v>
      </c>
      <c r="AB90" s="9" t="s">
        <v>1689</v>
      </c>
    </row>
    <row r="91" spans="1:28" ht="17.25" customHeight="1" x14ac:dyDescent="0.2">
      <c r="A91" s="9">
        <v>425657</v>
      </c>
      <c r="B91" s="9" t="s">
        <v>1690</v>
      </c>
      <c r="C91" s="9" t="s">
        <v>391</v>
      </c>
      <c r="D91" s="9" t="s">
        <v>307</v>
      </c>
      <c r="E91" s="9" t="s">
        <v>93</v>
      </c>
      <c r="F91" s="187">
        <v>31120</v>
      </c>
      <c r="G91" s="9" t="s">
        <v>86</v>
      </c>
      <c r="H91" s="9" t="s">
        <v>31</v>
      </c>
      <c r="I91" s="9" t="s">
        <v>1362</v>
      </c>
      <c r="J91" s="9" t="s">
        <v>29</v>
      </c>
      <c r="K91" s="9">
        <v>2005</v>
      </c>
      <c r="L91" s="9" t="s">
        <v>86</v>
      </c>
      <c r="Y91" s="9" t="s">
        <v>1691</v>
      </c>
      <c r="Z91" s="9" t="s">
        <v>1692</v>
      </c>
      <c r="AA91" s="9" t="s">
        <v>1693</v>
      </c>
      <c r="AB91" s="9" t="s">
        <v>1143</v>
      </c>
    </row>
    <row r="92" spans="1:28" ht="17.25" customHeight="1" x14ac:dyDescent="0.2">
      <c r="A92" s="9">
        <v>420524</v>
      </c>
      <c r="B92" s="9" t="s">
        <v>1694</v>
      </c>
      <c r="C92" s="9" t="s">
        <v>587</v>
      </c>
      <c r="D92" s="9" t="s">
        <v>1695</v>
      </c>
      <c r="E92" s="9" t="s">
        <v>92</v>
      </c>
      <c r="F92" s="187">
        <v>35837</v>
      </c>
      <c r="G92" s="9" t="s">
        <v>34</v>
      </c>
      <c r="H92" s="9" t="s">
        <v>31</v>
      </c>
      <c r="I92" s="9" t="s">
        <v>1362</v>
      </c>
      <c r="J92" s="9" t="s">
        <v>32</v>
      </c>
      <c r="K92" s="9">
        <v>2016</v>
      </c>
      <c r="L92" s="9" t="s">
        <v>34</v>
      </c>
      <c r="Y92" s="9" t="s">
        <v>1696</v>
      </c>
      <c r="Z92" s="9" t="s">
        <v>1697</v>
      </c>
      <c r="AA92" s="9" t="s">
        <v>1698</v>
      </c>
      <c r="AB92" s="9" t="s">
        <v>1078</v>
      </c>
    </row>
    <row r="93" spans="1:28" ht="17.25" customHeight="1" x14ac:dyDescent="0.2">
      <c r="A93" s="9">
        <v>416855</v>
      </c>
      <c r="B93" s="9" t="s">
        <v>1699</v>
      </c>
      <c r="C93" s="9" t="s">
        <v>1700</v>
      </c>
      <c r="D93" s="9" t="s">
        <v>545</v>
      </c>
      <c r="E93" s="9" t="s">
        <v>93</v>
      </c>
      <c r="F93" s="187">
        <v>33458</v>
      </c>
      <c r="G93" s="9" t="s">
        <v>268</v>
      </c>
      <c r="H93" s="9" t="s">
        <v>31</v>
      </c>
      <c r="I93" s="9" t="s">
        <v>1362</v>
      </c>
      <c r="Y93" s="9" t="s">
        <v>1701</v>
      </c>
      <c r="Z93" s="9" t="s">
        <v>1702</v>
      </c>
      <c r="AA93" s="9" t="s">
        <v>1703</v>
      </c>
      <c r="AB93" s="9" t="s">
        <v>1067</v>
      </c>
    </row>
    <row r="94" spans="1:28" ht="17.25" customHeight="1" x14ac:dyDescent="0.2">
      <c r="A94" s="9">
        <v>424626</v>
      </c>
      <c r="B94" s="9" t="s">
        <v>1704</v>
      </c>
      <c r="C94" s="9" t="s">
        <v>299</v>
      </c>
      <c r="D94" s="9" t="s">
        <v>1705</v>
      </c>
      <c r="E94" s="9" t="s">
        <v>93</v>
      </c>
      <c r="F94" s="187">
        <v>35461</v>
      </c>
      <c r="G94" s="9" t="s">
        <v>34</v>
      </c>
      <c r="H94" s="9" t="s">
        <v>31</v>
      </c>
      <c r="I94" s="9" t="s">
        <v>1362</v>
      </c>
      <c r="J94" s="9" t="s">
        <v>29</v>
      </c>
      <c r="K94" s="9">
        <v>2014</v>
      </c>
      <c r="L94" s="9" t="s">
        <v>46</v>
      </c>
      <c r="Y94" s="9" t="s">
        <v>1706</v>
      </c>
      <c r="Z94" s="9" t="s">
        <v>1074</v>
      </c>
      <c r="AA94" s="9" t="s">
        <v>1707</v>
      </c>
      <c r="AB94" s="9" t="s">
        <v>1100</v>
      </c>
    </row>
    <row r="95" spans="1:28" ht="17.25" customHeight="1" x14ac:dyDescent="0.2">
      <c r="A95" s="9">
        <v>424629</v>
      </c>
      <c r="B95" s="9" t="s">
        <v>1708</v>
      </c>
      <c r="C95" s="9" t="s">
        <v>603</v>
      </c>
      <c r="D95" s="9" t="s">
        <v>407</v>
      </c>
      <c r="E95" s="9" t="s">
        <v>93</v>
      </c>
      <c r="F95" s="187">
        <v>35591</v>
      </c>
      <c r="G95" s="9" t="s">
        <v>86</v>
      </c>
      <c r="H95" s="9" t="s">
        <v>31</v>
      </c>
      <c r="I95" s="9" t="s">
        <v>1362</v>
      </c>
      <c r="J95" s="9" t="s">
        <v>32</v>
      </c>
      <c r="K95" s="9">
        <v>2015</v>
      </c>
      <c r="L95" s="9" t="s">
        <v>86</v>
      </c>
      <c r="Y95" s="9" t="s">
        <v>1709</v>
      </c>
      <c r="Z95" s="9" t="s">
        <v>1710</v>
      </c>
      <c r="AA95" s="9" t="s">
        <v>1711</v>
      </c>
      <c r="AB95" s="9" t="s">
        <v>1143</v>
      </c>
    </row>
    <row r="96" spans="1:28" ht="17.25" customHeight="1" x14ac:dyDescent="0.2">
      <c r="A96" s="9">
        <v>423574</v>
      </c>
      <c r="B96" s="9" t="s">
        <v>1712</v>
      </c>
      <c r="C96" s="9" t="s">
        <v>560</v>
      </c>
      <c r="D96" s="9" t="s">
        <v>288</v>
      </c>
      <c r="E96" s="9" t="s">
        <v>92</v>
      </c>
      <c r="F96" s="187">
        <v>33617</v>
      </c>
      <c r="G96" s="9" t="s">
        <v>34</v>
      </c>
      <c r="H96" s="9" t="s">
        <v>31</v>
      </c>
      <c r="I96" s="9" t="s">
        <v>1362</v>
      </c>
      <c r="J96" s="9" t="s">
        <v>32</v>
      </c>
      <c r="K96" s="9">
        <v>2011</v>
      </c>
      <c r="L96" s="9" t="s">
        <v>46</v>
      </c>
      <c r="Y96" s="9" t="s">
        <v>1713</v>
      </c>
      <c r="Z96" s="9" t="s">
        <v>1714</v>
      </c>
      <c r="AA96" s="9" t="s">
        <v>1169</v>
      </c>
      <c r="AB96" s="9" t="s">
        <v>1100</v>
      </c>
    </row>
    <row r="97" spans="1:28" ht="17.25" customHeight="1" x14ac:dyDescent="0.2">
      <c r="A97" s="9">
        <v>423561</v>
      </c>
      <c r="B97" s="9" t="s">
        <v>1715</v>
      </c>
      <c r="C97" s="9" t="s">
        <v>896</v>
      </c>
      <c r="D97" s="9" t="s">
        <v>1716</v>
      </c>
      <c r="E97" s="9" t="s">
        <v>93</v>
      </c>
      <c r="F97" s="187">
        <v>35242</v>
      </c>
      <c r="G97" s="9" t="s">
        <v>34</v>
      </c>
      <c r="H97" s="9" t="s">
        <v>31</v>
      </c>
      <c r="I97" s="9" t="s">
        <v>1362</v>
      </c>
      <c r="J97" s="9" t="s">
        <v>32</v>
      </c>
      <c r="K97" s="9">
        <v>2014</v>
      </c>
      <c r="L97" s="9" t="s">
        <v>34</v>
      </c>
      <c r="Y97" s="9" t="s">
        <v>1717</v>
      </c>
      <c r="Z97" s="9" t="s">
        <v>1718</v>
      </c>
      <c r="AA97" s="9" t="s">
        <v>1719</v>
      </c>
      <c r="AB97" s="9" t="s">
        <v>1067</v>
      </c>
    </row>
    <row r="98" spans="1:28" ht="17.25" customHeight="1" x14ac:dyDescent="0.2">
      <c r="A98" s="9">
        <v>421691</v>
      </c>
      <c r="B98" s="9" t="s">
        <v>1720</v>
      </c>
      <c r="C98" s="9" t="s">
        <v>421</v>
      </c>
      <c r="D98" s="9" t="s">
        <v>316</v>
      </c>
      <c r="E98" s="9" t="s">
        <v>92</v>
      </c>
      <c r="F98" s="187">
        <v>36028</v>
      </c>
      <c r="G98" s="9" t="s">
        <v>86</v>
      </c>
      <c r="H98" s="9" t="s">
        <v>31</v>
      </c>
      <c r="I98" s="9" t="s">
        <v>1362</v>
      </c>
      <c r="J98" s="9" t="s">
        <v>29</v>
      </c>
      <c r="K98" s="9">
        <v>2016</v>
      </c>
      <c r="L98" s="9" t="s">
        <v>86</v>
      </c>
      <c r="Y98" s="9" t="s">
        <v>1721</v>
      </c>
      <c r="Z98" s="9" t="s">
        <v>1722</v>
      </c>
      <c r="AA98" s="9" t="s">
        <v>1723</v>
      </c>
      <c r="AB98" s="9" t="s">
        <v>1143</v>
      </c>
    </row>
    <row r="99" spans="1:28" ht="17.25" customHeight="1" x14ac:dyDescent="0.2">
      <c r="A99" s="9">
        <v>424692</v>
      </c>
      <c r="B99" s="9" t="s">
        <v>1724</v>
      </c>
      <c r="C99" s="9" t="s">
        <v>1725</v>
      </c>
      <c r="D99" s="9" t="s">
        <v>1726</v>
      </c>
      <c r="E99" s="9" t="s">
        <v>92</v>
      </c>
      <c r="F99" s="187">
        <v>35078</v>
      </c>
      <c r="G99" s="9" t="s">
        <v>1727</v>
      </c>
      <c r="H99" s="9" t="s">
        <v>31</v>
      </c>
      <c r="I99" s="9" t="s">
        <v>1362</v>
      </c>
      <c r="J99" s="9" t="s">
        <v>29</v>
      </c>
      <c r="K99" s="9">
        <v>2015</v>
      </c>
      <c r="L99" s="9" t="s">
        <v>43</v>
      </c>
      <c r="Y99" s="9" t="s">
        <v>1728</v>
      </c>
      <c r="Z99" s="9" t="s">
        <v>1729</v>
      </c>
      <c r="AA99" s="9" t="s">
        <v>1730</v>
      </c>
      <c r="AB99" s="9" t="s">
        <v>1731</v>
      </c>
    </row>
    <row r="100" spans="1:28" ht="17.25" customHeight="1" x14ac:dyDescent="0.2">
      <c r="A100" s="9">
        <v>419502</v>
      </c>
      <c r="B100" s="9" t="s">
        <v>1732</v>
      </c>
      <c r="C100" s="9" t="s">
        <v>283</v>
      </c>
      <c r="D100" s="9" t="s">
        <v>707</v>
      </c>
      <c r="E100" s="9" t="s">
        <v>93</v>
      </c>
      <c r="F100" s="187">
        <v>29171</v>
      </c>
      <c r="G100" s="9" t="s">
        <v>34</v>
      </c>
      <c r="H100" s="9" t="s">
        <v>31</v>
      </c>
      <c r="I100" s="9" t="s">
        <v>1362</v>
      </c>
      <c r="J100" s="9" t="s">
        <v>29</v>
      </c>
      <c r="K100" s="9">
        <v>1999</v>
      </c>
      <c r="L100" s="9" t="s">
        <v>46</v>
      </c>
      <c r="Y100" s="9" t="s">
        <v>1733</v>
      </c>
      <c r="Z100" s="9" t="s">
        <v>1102</v>
      </c>
      <c r="AA100" s="9" t="s">
        <v>1734</v>
      </c>
      <c r="AB100" s="9" t="s">
        <v>1082</v>
      </c>
    </row>
    <row r="101" spans="1:28" ht="17.25" customHeight="1" x14ac:dyDescent="0.2">
      <c r="A101" s="9">
        <v>419498</v>
      </c>
      <c r="B101" s="9" t="s">
        <v>1735</v>
      </c>
      <c r="C101" s="9" t="s">
        <v>388</v>
      </c>
      <c r="D101" s="9" t="s">
        <v>1736</v>
      </c>
      <c r="E101" s="9" t="s">
        <v>92</v>
      </c>
      <c r="F101" s="187">
        <v>35276</v>
      </c>
      <c r="G101" s="9" t="s">
        <v>1737</v>
      </c>
      <c r="H101" s="9" t="s">
        <v>31</v>
      </c>
      <c r="I101" s="9" t="s">
        <v>1362</v>
      </c>
      <c r="J101" s="9" t="s">
        <v>29</v>
      </c>
      <c r="K101" s="9">
        <v>2014</v>
      </c>
      <c r="L101" s="9" t="s">
        <v>46</v>
      </c>
      <c r="Y101" s="9" t="s">
        <v>1738</v>
      </c>
      <c r="Z101" s="9" t="s">
        <v>1200</v>
      </c>
      <c r="AA101" s="9" t="s">
        <v>1155</v>
      </c>
      <c r="AB101" s="9" t="s">
        <v>1082</v>
      </c>
    </row>
    <row r="102" spans="1:28" ht="17.25" customHeight="1" x14ac:dyDescent="0.2">
      <c r="A102" s="9">
        <v>426086</v>
      </c>
      <c r="B102" s="9" t="s">
        <v>1739</v>
      </c>
      <c r="C102" s="9" t="s">
        <v>283</v>
      </c>
      <c r="D102" s="9" t="s">
        <v>429</v>
      </c>
      <c r="E102" s="9" t="s">
        <v>93</v>
      </c>
      <c r="F102" s="187">
        <v>32509</v>
      </c>
      <c r="G102" s="9" t="s">
        <v>34</v>
      </c>
      <c r="H102" s="9" t="s">
        <v>31</v>
      </c>
      <c r="I102" s="9" t="s">
        <v>1362</v>
      </c>
      <c r="J102" s="9" t="s">
        <v>32</v>
      </c>
      <c r="K102" s="9">
        <v>2006</v>
      </c>
      <c r="L102" s="9" t="s">
        <v>34</v>
      </c>
      <c r="Y102" s="9" t="s">
        <v>1740</v>
      </c>
      <c r="Z102" s="9" t="s">
        <v>1090</v>
      </c>
      <c r="AA102" s="9" t="s">
        <v>1741</v>
      </c>
      <c r="AB102" s="9" t="s">
        <v>1067</v>
      </c>
    </row>
    <row r="103" spans="1:28" ht="17.25" customHeight="1" x14ac:dyDescent="0.2">
      <c r="A103" s="9">
        <v>420984</v>
      </c>
      <c r="B103" s="9" t="s">
        <v>1742</v>
      </c>
      <c r="C103" s="9" t="s">
        <v>299</v>
      </c>
      <c r="D103" s="9" t="s">
        <v>1018</v>
      </c>
      <c r="E103" s="9" t="s">
        <v>93</v>
      </c>
      <c r="F103" s="187">
        <v>34654</v>
      </c>
      <c r="G103" s="9" t="s">
        <v>86</v>
      </c>
      <c r="H103" s="9" t="s">
        <v>31</v>
      </c>
      <c r="I103" s="9" t="s">
        <v>1362</v>
      </c>
      <c r="J103" s="9" t="s">
        <v>29</v>
      </c>
      <c r="K103" s="9">
        <v>2013</v>
      </c>
      <c r="L103" s="9" t="s">
        <v>86</v>
      </c>
      <c r="Y103" s="9" t="s">
        <v>1743</v>
      </c>
      <c r="Z103" s="9" t="s">
        <v>1074</v>
      </c>
      <c r="AA103" s="9" t="s">
        <v>1744</v>
      </c>
      <c r="AB103" s="9" t="s">
        <v>1745</v>
      </c>
    </row>
    <row r="104" spans="1:28" ht="17.25" customHeight="1" x14ac:dyDescent="0.2">
      <c r="A104" s="9">
        <v>410895</v>
      </c>
      <c r="B104" s="9" t="s">
        <v>1746</v>
      </c>
      <c r="C104" s="9" t="s">
        <v>304</v>
      </c>
      <c r="D104" s="9" t="s">
        <v>419</v>
      </c>
      <c r="E104" s="9" t="s">
        <v>93</v>
      </c>
      <c r="F104" s="187">
        <v>28856</v>
      </c>
      <c r="G104" s="9" t="s">
        <v>34</v>
      </c>
      <c r="H104" s="9" t="s">
        <v>31</v>
      </c>
      <c r="I104" s="9" t="s">
        <v>1362</v>
      </c>
      <c r="Y104" s="9" t="s">
        <v>1747</v>
      </c>
      <c r="Z104" s="9" t="s">
        <v>1086</v>
      </c>
      <c r="AA104" s="9" t="s">
        <v>1461</v>
      </c>
      <c r="AB104" s="9" t="s">
        <v>1082</v>
      </c>
    </row>
    <row r="105" spans="1:28" ht="17.25" customHeight="1" x14ac:dyDescent="0.2">
      <c r="A105" s="9">
        <v>422920</v>
      </c>
      <c r="B105" s="9" t="s">
        <v>1748</v>
      </c>
      <c r="C105" s="9" t="s">
        <v>351</v>
      </c>
      <c r="D105" s="9" t="s">
        <v>495</v>
      </c>
      <c r="E105" s="9" t="s">
        <v>93</v>
      </c>
      <c r="F105" s="187">
        <v>31329</v>
      </c>
      <c r="G105" s="9" t="s">
        <v>977</v>
      </c>
      <c r="H105" s="9" t="s">
        <v>31</v>
      </c>
      <c r="I105" s="9" t="s">
        <v>1362</v>
      </c>
      <c r="J105" s="9" t="s">
        <v>29</v>
      </c>
      <c r="K105" s="9">
        <v>2003</v>
      </c>
      <c r="L105" s="9" t="s">
        <v>86</v>
      </c>
      <c r="Y105" s="9" t="s">
        <v>1749</v>
      </c>
      <c r="Z105" s="9" t="s">
        <v>1750</v>
      </c>
      <c r="AA105" s="9" t="s">
        <v>1751</v>
      </c>
      <c r="AB105" s="9" t="s">
        <v>1143</v>
      </c>
    </row>
    <row r="106" spans="1:28" ht="17.25" customHeight="1" x14ac:dyDescent="0.2">
      <c r="A106" s="9">
        <v>423613</v>
      </c>
      <c r="B106" s="9" t="s">
        <v>1752</v>
      </c>
      <c r="C106" s="9" t="s">
        <v>725</v>
      </c>
      <c r="D106" s="9" t="s">
        <v>1753</v>
      </c>
      <c r="E106" s="9" t="s">
        <v>93</v>
      </c>
      <c r="F106" s="187">
        <v>36435</v>
      </c>
      <c r="G106" s="9" t="s">
        <v>53</v>
      </c>
      <c r="H106" s="9" t="s">
        <v>31</v>
      </c>
      <c r="I106" s="9" t="s">
        <v>1362</v>
      </c>
      <c r="J106" s="9" t="s">
        <v>32</v>
      </c>
      <c r="K106" s="9">
        <v>2017</v>
      </c>
      <c r="L106" s="9" t="s">
        <v>34</v>
      </c>
      <c r="Y106" s="9" t="s">
        <v>1754</v>
      </c>
      <c r="Z106" s="9" t="s">
        <v>1755</v>
      </c>
      <c r="AA106" s="9" t="s">
        <v>1756</v>
      </c>
      <c r="AB106" s="9" t="s">
        <v>1114</v>
      </c>
    </row>
    <row r="107" spans="1:28" ht="17.25" customHeight="1" x14ac:dyDescent="0.2">
      <c r="A107" s="9">
        <v>422109</v>
      </c>
      <c r="B107" s="9" t="s">
        <v>1757</v>
      </c>
      <c r="C107" s="9" t="s">
        <v>547</v>
      </c>
      <c r="D107" s="9" t="s">
        <v>267</v>
      </c>
      <c r="E107" s="9" t="s">
        <v>92</v>
      </c>
      <c r="F107" s="187">
        <v>35606</v>
      </c>
      <c r="G107" s="9" t="s">
        <v>46</v>
      </c>
      <c r="H107" s="9" t="s">
        <v>31</v>
      </c>
      <c r="I107" s="9" t="s">
        <v>1362</v>
      </c>
      <c r="J107" s="9" t="s">
        <v>32</v>
      </c>
      <c r="K107" s="9">
        <v>2016</v>
      </c>
      <c r="L107" s="9" t="s">
        <v>46</v>
      </c>
      <c r="Y107" s="9" t="s">
        <v>1758</v>
      </c>
      <c r="Z107" s="9" t="s">
        <v>1759</v>
      </c>
      <c r="AA107" s="9" t="s">
        <v>1760</v>
      </c>
      <c r="AB107" s="9" t="s">
        <v>1329</v>
      </c>
    </row>
    <row r="108" spans="1:28" ht="17.25" customHeight="1" x14ac:dyDescent="0.2">
      <c r="A108" s="9">
        <v>423675</v>
      </c>
      <c r="B108" s="9" t="s">
        <v>1761</v>
      </c>
      <c r="C108" s="9" t="s">
        <v>643</v>
      </c>
      <c r="D108" s="9" t="s">
        <v>1008</v>
      </c>
      <c r="E108" s="9" t="s">
        <v>92</v>
      </c>
      <c r="F108" s="187">
        <v>35948</v>
      </c>
      <c r="G108" s="9" t="s">
        <v>34</v>
      </c>
      <c r="H108" s="9" t="s">
        <v>31</v>
      </c>
      <c r="I108" s="9" t="s">
        <v>1362</v>
      </c>
      <c r="J108" s="9" t="s">
        <v>32</v>
      </c>
      <c r="K108" s="9">
        <v>2017</v>
      </c>
      <c r="L108" s="9" t="s">
        <v>34</v>
      </c>
      <c r="Y108" s="9" t="s">
        <v>1762</v>
      </c>
      <c r="Z108" s="9" t="s">
        <v>1763</v>
      </c>
      <c r="AA108" s="9" t="s">
        <v>1764</v>
      </c>
      <c r="AB108" s="9" t="s">
        <v>1078</v>
      </c>
    </row>
    <row r="109" spans="1:28" ht="17.25" customHeight="1" x14ac:dyDescent="0.2">
      <c r="A109" s="9">
        <v>423674</v>
      </c>
      <c r="B109" s="9" t="s">
        <v>1765</v>
      </c>
      <c r="C109" s="9" t="s">
        <v>435</v>
      </c>
      <c r="D109" s="9" t="s">
        <v>407</v>
      </c>
      <c r="E109" s="9" t="s">
        <v>92</v>
      </c>
      <c r="F109" s="187">
        <v>36220</v>
      </c>
      <c r="G109" s="9" t="s">
        <v>34</v>
      </c>
      <c r="H109" s="9" t="s">
        <v>31</v>
      </c>
      <c r="I109" s="9" t="s">
        <v>1362</v>
      </c>
      <c r="J109" s="9" t="s">
        <v>29</v>
      </c>
      <c r="K109" s="9">
        <v>2018</v>
      </c>
      <c r="L109" s="9" t="s">
        <v>34</v>
      </c>
      <c r="Y109" s="9" t="s">
        <v>1766</v>
      </c>
      <c r="Z109" s="9" t="s">
        <v>1767</v>
      </c>
      <c r="AA109" s="9" t="s">
        <v>1768</v>
      </c>
      <c r="AB109" s="9" t="s">
        <v>1067</v>
      </c>
    </row>
    <row r="110" spans="1:28" ht="17.25" customHeight="1" x14ac:dyDescent="0.2">
      <c r="A110" s="9">
        <v>423989</v>
      </c>
      <c r="B110" s="9" t="s">
        <v>1769</v>
      </c>
      <c r="C110" s="9" t="s">
        <v>283</v>
      </c>
      <c r="D110" s="9" t="s">
        <v>552</v>
      </c>
      <c r="E110" s="9" t="s">
        <v>93</v>
      </c>
      <c r="F110" s="187">
        <v>31420</v>
      </c>
      <c r="G110" s="9" t="s">
        <v>34</v>
      </c>
      <c r="H110" s="9" t="s">
        <v>31</v>
      </c>
      <c r="I110" s="9" t="s">
        <v>1362</v>
      </c>
      <c r="J110" s="9" t="s">
        <v>29</v>
      </c>
      <c r="K110" s="9">
        <v>2004</v>
      </c>
      <c r="L110" s="9" t="s">
        <v>34</v>
      </c>
      <c r="Y110" s="9" t="s">
        <v>1770</v>
      </c>
      <c r="Z110" s="9" t="s">
        <v>1081</v>
      </c>
      <c r="AA110" s="9" t="s">
        <v>1771</v>
      </c>
      <c r="AB110" s="9" t="s">
        <v>1082</v>
      </c>
    </row>
    <row r="111" spans="1:28" ht="17.25" customHeight="1" x14ac:dyDescent="0.2">
      <c r="A111" s="9">
        <v>425491</v>
      </c>
      <c r="B111" s="9" t="s">
        <v>1772</v>
      </c>
      <c r="C111" s="9" t="s">
        <v>283</v>
      </c>
      <c r="D111" s="9" t="s">
        <v>526</v>
      </c>
      <c r="E111" s="9" t="s">
        <v>93</v>
      </c>
      <c r="F111" s="187">
        <v>30682</v>
      </c>
      <c r="G111" s="9" t="s">
        <v>34</v>
      </c>
      <c r="H111" s="9" t="s">
        <v>31</v>
      </c>
      <c r="I111" s="9" t="s">
        <v>1362</v>
      </c>
      <c r="J111" s="9" t="s">
        <v>32</v>
      </c>
      <c r="K111" s="9">
        <v>2002</v>
      </c>
      <c r="L111" s="9" t="s">
        <v>34</v>
      </c>
      <c r="Y111" s="9" t="s">
        <v>1773</v>
      </c>
      <c r="Z111" s="9" t="s">
        <v>1209</v>
      </c>
      <c r="AA111" s="9" t="s">
        <v>1092</v>
      </c>
      <c r="AB111" s="9" t="s">
        <v>1080</v>
      </c>
    </row>
    <row r="112" spans="1:28" ht="17.25" customHeight="1" x14ac:dyDescent="0.2">
      <c r="A112" s="9">
        <v>425496</v>
      </c>
      <c r="B112" s="9" t="s">
        <v>1774</v>
      </c>
      <c r="C112" s="9" t="s">
        <v>428</v>
      </c>
      <c r="D112" s="9" t="s">
        <v>1775</v>
      </c>
      <c r="E112" s="9" t="s">
        <v>93</v>
      </c>
      <c r="F112" s="187">
        <v>31146</v>
      </c>
      <c r="G112" s="9" t="s">
        <v>34</v>
      </c>
      <c r="H112" s="9" t="s">
        <v>31</v>
      </c>
      <c r="I112" s="9" t="s">
        <v>1362</v>
      </c>
      <c r="J112" s="9" t="s">
        <v>29</v>
      </c>
      <c r="K112" s="9">
        <v>2003</v>
      </c>
      <c r="L112" s="9" t="s">
        <v>34</v>
      </c>
      <c r="Y112" s="9" t="s">
        <v>1776</v>
      </c>
      <c r="Z112" s="9" t="s">
        <v>1260</v>
      </c>
      <c r="AA112" s="9" t="s">
        <v>1777</v>
      </c>
      <c r="AB112" s="9" t="s">
        <v>1100</v>
      </c>
    </row>
    <row r="113" spans="1:28" ht="17.25" customHeight="1" x14ac:dyDescent="0.2">
      <c r="A113" s="9">
        <v>423996</v>
      </c>
      <c r="B113" s="9" t="s">
        <v>1778</v>
      </c>
      <c r="C113" s="9" t="s">
        <v>377</v>
      </c>
      <c r="D113" s="9" t="s">
        <v>1779</v>
      </c>
      <c r="E113" s="9" t="s">
        <v>93</v>
      </c>
      <c r="F113" s="187">
        <v>36272</v>
      </c>
      <c r="G113" s="9" t="s">
        <v>1059</v>
      </c>
      <c r="H113" s="9" t="s">
        <v>31</v>
      </c>
      <c r="I113" s="9" t="s">
        <v>1362</v>
      </c>
      <c r="J113" s="9" t="s">
        <v>32</v>
      </c>
      <c r="K113" s="9">
        <v>2017</v>
      </c>
      <c r="L113" s="9" t="s">
        <v>46</v>
      </c>
      <c r="Y113" s="9" t="s">
        <v>1780</v>
      </c>
      <c r="Z113" s="9" t="s">
        <v>1781</v>
      </c>
      <c r="AA113" s="9" t="s">
        <v>1782</v>
      </c>
      <c r="AB113" s="9" t="s">
        <v>1783</v>
      </c>
    </row>
    <row r="114" spans="1:28" ht="17.25" customHeight="1" x14ac:dyDescent="0.2">
      <c r="A114" s="9">
        <v>425436</v>
      </c>
      <c r="B114" s="9" t="s">
        <v>925</v>
      </c>
      <c r="C114" s="9" t="s">
        <v>735</v>
      </c>
      <c r="D114" s="9" t="s">
        <v>321</v>
      </c>
      <c r="E114" s="9" t="s">
        <v>92</v>
      </c>
      <c r="F114" s="187">
        <v>33680</v>
      </c>
      <c r="G114" s="9" t="s">
        <v>34</v>
      </c>
      <c r="H114" s="9" t="s">
        <v>31</v>
      </c>
      <c r="I114" s="9" t="s">
        <v>1362</v>
      </c>
      <c r="J114" s="9" t="s">
        <v>32</v>
      </c>
      <c r="K114" s="9">
        <v>2010</v>
      </c>
      <c r="L114" s="9" t="s">
        <v>34</v>
      </c>
      <c r="Y114" s="9" t="s">
        <v>1784</v>
      </c>
      <c r="Z114" s="9" t="s">
        <v>1785</v>
      </c>
      <c r="AA114" s="9" t="s">
        <v>1087</v>
      </c>
      <c r="AB114" s="9" t="s">
        <v>1100</v>
      </c>
    </row>
    <row r="115" spans="1:28" ht="17.25" customHeight="1" x14ac:dyDescent="0.2">
      <c r="A115" s="9">
        <v>422131</v>
      </c>
      <c r="B115" s="9" t="s">
        <v>1786</v>
      </c>
      <c r="C115" s="9" t="s">
        <v>941</v>
      </c>
      <c r="D115" s="9" t="s">
        <v>518</v>
      </c>
      <c r="E115" s="9" t="s">
        <v>93</v>
      </c>
      <c r="F115" s="187">
        <v>35870</v>
      </c>
      <c r="G115" s="9" t="s">
        <v>34</v>
      </c>
      <c r="H115" s="9" t="s">
        <v>31</v>
      </c>
      <c r="I115" s="9" t="s">
        <v>1362</v>
      </c>
      <c r="J115" s="9" t="s">
        <v>29</v>
      </c>
      <c r="K115" s="9">
        <v>2016</v>
      </c>
      <c r="L115" s="9" t="s">
        <v>34</v>
      </c>
      <c r="Y115" s="9" t="s">
        <v>1787</v>
      </c>
      <c r="Z115" s="9" t="s">
        <v>1788</v>
      </c>
      <c r="AA115" s="9" t="s">
        <v>1789</v>
      </c>
      <c r="AB115" s="9" t="s">
        <v>1067</v>
      </c>
    </row>
    <row r="116" spans="1:28" ht="17.25" customHeight="1" x14ac:dyDescent="0.2">
      <c r="A116" s="9">
        <v>422144</v>
      </c>
      <c r="B116" s="9" t="s">
        <v>1790</v>
      </c>
      <c r="C116" s="9" t="s">
        <v>609</v>
      </c>
      <c r="D116" s="9" t="s">
        <v>410</v>
      </c>
      <c r="E116" s="9" t="s">
        <v>93</v>
      </c>
      <c r="F116" s="187">
        <v>36271</v>
      </c>
      <c r="G116" s="9" t="s">
        <v>34</v>
      </c>
      <c r="H116" s="9" t="s">
        <v>31</v>
      </c>
      <c r="I116" s="9" t="s">
        <v>1362</v>
      </c>
      <c r="J116" s="9" t="s">
        <v>29</v>
      </c>
      <c r="K116" s="9">
        <v>2016</v>
      </c>
      <c r="L116" s="9" t="s">
        <v>34</v>
      </c>
      <c r="Y116" s="9" t="s">
        <v>1791</v>
      </c>
      <c r="Z116" s="9" t="s">
        <v>1792</v>
      </c>
      <c r="AA116" s="9" t="s">
        <v>1077</v>
      </c>
      <c r="AB116" s="9" t="s">
        <v>1100</v>
      </c>
    </row>
    <row r="117" spans="1:28" ht="17.25" customHeight="1" x14ac:dyDescent="0.2">
      <c r="A117" s="9">
        <v>422164</v>
      </c>
      <c r="B117" s="9" t="s">
        <v>1793</v>
      </c>
      <c r="C117" s="9" t="s">
        <v>1044</v>
      </c>
      <c r="D117" s="9" t="s">
        <v>267</v>
      </c>
      <c r="E117" s="9" t="s">
        <v>93</v>
      </c>
      <c r="F117" s="187">
        <v>32282</v>
      </c>
      <c r="G117" s="9" t="s">
        <v>34</v>
      </c>
      <c r="H117" s="9" t="s">
        <v>31</v>
      </c>
      <c r="I117" s="9" t="s">
        <v>1362</v>
      </c>
      <c r="J117" s="9" t="s">
        <v>32</v>
      </c>
      <c r="K117" s="9">
        <v>2007</v>
      </c>
      <c r="L117" s="9" t="s">
        <v>34</v>
      </c>
      <c r="Y117" s="9" t="s">
        <v>1794</v>
      </c>
      <c r="Z117" s="9" t="s">
        <v>1338</v>
      </c>
      <c r="AA117" s="9" t="s">
        <v>1303</v>
      </c>
      <c r="AB117" s="9" t="s">
        <v>1100</v>
      </c>
    </row>
    <row r="118" spans="1:28" ht="17.25" customHeight="1" x14ac:dyDescent="0.2">
      <c r="A118" s="9">
        <v>414311</v>
      </c>
      <c r="B118" s="9" t="s">
        <v>1795</v>
      </c>
      <c r="C118" s="9" t="s">
        <v>1796</v>
      </c>
      <c r="D118" s="9" t="s">
        <v>520</v>
      </c>
      <c r="E118" s="9" t="s">
        <v>93</v>
      </c>
      <c r="F118" s="187">
        <v>34130</v>
      </c>
      <c r="G118" s="9" t="s">
        <v>34</v>
      </c>
      <c r="H118" s="9" t="s">
        <v>31</v>
      </c>
      <c r="I118" s="9" t="s">
        <v>1362</v>
      </c>
      <c r="J118" s="9" t="s">
        <v>29</v>
      </c>
      <c r="K118" s="9">
        <v>2010</v>
      </c>
      <c r="L118" s="9" t="s">
        <v>34</v>
      </c>
      <c r="Y118" s="9" t="s">
        <v>1797</v>
      </c>
      <c r="Z118" s="9" t="s">
        <v>1798</v>
      </c>
      <c r="AA118" s="9" t="s">
        <v>1799</v>
      </c>
      <c r="AB118" s="9" t="s">
        <v>1098</v>
      </c>
    </row>
    <row r="119" spans="1:28" ht="17.25" customHeight="1" x14ac:dyDescent="0.2">
      <c r="A119" s="9">
        <v>425541</v>
      </c>
      <c r="B119" s="9" t="s">
        <v>1800</v>
      </c>
      <c r="C119" s="9" t="s">
        <v>409</v>
      </c>
      <c r="D119" s="9" t="s">
        <v>1801</v>
      </c>
      <c r="E119" s="9" t="s">
        <v>92</v>
      </c>
      <c r="F119" s="187">
        <v>34000</v>
      </c>
      <c r="G119" s="9" t="s">
        <v>774</v>
      </c>
      <c r="H119" s="9" t="s">
        <v>31</v>
      </c>
      <c r="I119" s="9" t="s">
        <v>1362</v>
      </c>
      <c r="J119" s="9" t="s">
        <v>29</v>
      </c>
      <c r="K119" s="9">
        <v>2010</v>
      </c>
      <c r="L119" s="9" t="s">
        <v>63</v>
      </c>
      <c r="Y119" s="9" t="s">
        <v>1802</v>
      </c>
      <c r="Z119" s="9" t="s">
        <v>1803</v>
      </c>
      <c r="AA119" s="9" t="s">
        <v>1804</v>
      </c>
      <c r="AB119" s="9" t="s">
        <v>1082</v>
      </c>
    </row>
    <row r="120" spans="1:28" ht="17.25" customHeight="1" x14ac:dyDescent="0.2">
      <c r="A120" s="9">
        <v>420149</v>
      </c>
      <c r="B120" s="9" t="s">
        <v>1805</v>
      </c>
      <c r="C120" s="9" t="s">
        <v>553</v>
      </c>
      <c r="D120" s="9" t="s">
        <v>721</v>
      </c>
      <c r="E120" s="9" t="s">
        <v>92</v>
      </c>
      <c r="F120" s="187">
        <v>35745</v>
      </c>
      <c r="G120" s="9" t="s">
        <v>34</v>
      </c>
      <c r="H120" s="9" t="s">
        <v>31</v>
      </c>
      <c r="I120" s="9" t="s">
        <v>1362</v>
      </c>
      <c r="J120" s="9" t="s">
        <v>32</v>
      </c>
      <c r="K120" s="9">
        <v>2015</v>
      </c>
      <c r="L120" s="9" t="s">
        <v>34</v>
      </c>
      <c r="Y120" s="9" t="s">
        <v>1806</v>
      </c>
      <c r="Z120" s="9" t="s">
        <v>1807</v>
      </c>
      <c r="AA120" s="9" t="s">
        <v>1808</v>
      </c>
      <c r="AB120" s="9" t="s">
        <v>1067</v>
      </c>
    </row>
    <row r="121" spans="1:28" ht="17.25" customHeight="1" x14ac:dyDescent="0.2">
      <c r="A121" s="9">
        <v>423868</v>
      </c>
      <c r="B121" s="9" t="s">
        <v>1809</v>
      </c>
      <c r="C121" s="9" t="s">
        <v>362</v>
      </c>
      <c r="D121" s="9" t="s">
        <v>410</v>
      </c>
      <c r="E121" s="9" t="s">
        <v>92</v>
      </c>
      <c r="F121" s="187">
        <v>36188</v>
      </c>
      <c r="G121" s="9" t="s">
        <v>298</v>
      </c>
      <c r="H121" s="9" t="s">
        <v>31</v>
      </c>
      <c r="I121" s="9" t="s">
        <v>1362</v>
      </c>
      <c r="J121" s="9" t="s">
        <v>29</v>
      </c>
      <c r="K121" s="9">
        <v>2017</v>
      </c>
      <c r="L121" s="9" t="s">
        <v>34</v>
      </c>
      <c r="Y121" s="9" t="s">
        <v>1810</v>
      </c>
      <c r="Z121" s="9" t="s">
        <v>1811</v>
      </c>
      <c r="AA121" s="9" t="s">
        <v>1812</v>
      </c>
      <c r="AB121" s="9" t="s">
        <v>1813</v>
      </c>
    </row>
    <row r="122" spans="1:28" ht="17.25" customHeight="1" x14ac:dyDescent="0.2">
      <c r="A122" s="9">
        <v>422123</v>
      </c>
      <c r="B122" s="9" t="s">
        <v>1814</v>
      </c>
      <c r="C122" s="9" t="s">
        <v>311</v>
      </c>
      <c r="D122" s="9" t="s">
        <v>1815</v>
      </c>
      <c r="E122" s="9" t="s">
        <v>92</v>
      </c>
      <c r="F122" s="187">
        <v>35154</v>
      </c>
      <c r="G122" s="9" t="s">
        <v>298</v>
      </c>
      <c r="H122" s="9" t="s">
        <v>31</v>
      </c>
      <c r="I122" s="9" t="s">
        <v>1362</v>
      </c>
      <c r="J122" s="9" t="s">
        <v>32</v>
      </c>
      <c r="K122" s="9">
        <v>2014</v>
      </c>
      <c r="L122" s="9" t="s">
        <v>46</v>
      </c>
      <c r="Y122" s="9" t="s">
        <v>1816</v>
      </c>
      <c r="Z122" s="9" t="s">
        <v>1817</v>
      </c>
      <c r="AA122" s="9" t="s">
        <v>1346</v>
      </c>
      <c r="AB122" s="9" t="s">
        <v>1818</v>
      </c>
    </row>
    <row r="123" spans="1:28" ht="17.25" customHeight="1" x14ac:dyDescent="0.2">
      <c r="A123" s="9">
        <v>424349</v>
      </c>
      <c r="B123" s="9" t="s">
        <v>1819</v>
      </c>
      <c r="C123" s="9" t="s">
        <v>323</v>
      </c>
      <c r="D123" s="9" t="s">
        <v>1820</v>
      </c>
      <c r="E123" s="9" t="s">
        <v>92</v>
      </c>
      <c r="F123" s="187">
        <v>35431</v>
      </c>
      <c r="G123" s="9" t="s">
        <v>34</v>
      </c>
      <c r="H123" s="9" t="s">
        <v>31</v>
      </c>
      <c r="I123" s="9" t="s">
        <v>1362</v>
      </c>
      <c r="J123" s="9" t="s">
        <v>32</v>
      </c>
      <c r="K123" s="9">
        <v>2014</v>
      </c>
      <c r="L123" s="9" t="s">
        <v>34</v>
      </c>
      <c r="Y123" s="9" t="s">
        <v>1821</v>
      </c>
      <c r="Z123" s="9" t="s">
        <v>1265</v>
      </c>
      <c r="AA123" s="9" t="s">
        <v>1620</v>
      </c>
      <c r="AB123" s="9" t="s">
        <v>1082</v>
      </c>
    </row>
    <row r="124" spans="1:28" ht="17.25" customHeight="1" x14ac:dyDescent="0.2">
      <c r="A124" s="9">
        <v>425383</v>
      </c>
      <c r="B124" s="9" t="s">
        <v>1822</v>
      </c>
      <c r="C124" s="9" t="s">
        <v>780</v>
      </c>
      <c r="D124" s="9" t="s">
        <v>882</v>
      </c>
      <c r="E124" s="9" t="s">
        <v>93</v>
      </c>
      <c r="F124" s="187">
        <v>35892</v>
      </c>
      <c r="G124" s="9" t="s">
        <v>282</v>
      </c>
      <c r="H124" s="9" t="s">
        <v>31</v>
      </c>
      <c r="I124" s="9" t="s">
        <v>1362</v>
      </c>
      <c r="J124" s="9" t="s">
        <v>29</v>
      </c>
      <c r="K124" s="9">
        <v>2016</v>
      </c>
      <c r="L124" s="9" t="s">
        <v>46</v>
      </c>
      <c r="Y124" s="9" t="s">
        <v>1823</v>
      </c>
      <c r="Z124" s="9" t="s">
        <v>1824</v>
      </c>
      <c r="AA124" s="9" t="s">
        <v>1825</v>
      </c>
      <c r="AB124" s="9" t="s">
        <v>1188</v>
      </c>
    </row>
    <row r="125" spans="1:28" ht="17.25" customHeight="1" x14ac:dyDescent="0.2">
      <c r="A125" s="9">
        <v>422044</v>
      </c>
      <c r="B125" s="9" t="s">
        <v>1826</v>
      </c>
      <c r="C125" s="9" t="s">
        <v>462</v>
      </c>
      <c r="D125" s="9" t="s">
        <v>319</v>
      </c>
      <c r="E125" s="9" t="s">
        <v>92</v>
      </c>
      <c r="F125" s="187">
        <v>28901</v>
      </c>
      <c r="G125" s="9" t="s">
        <v>34</v>
      </c>
      <c r="H125" s="9" t="s">
        <v>31</v>
      </c>
      <c r="I125" s="9" t="s">
        <v>1362</v>
      </c>
      <c r="J125" s="9" t="s">
        <v>32</v>
      </c>
      <c r="K125" s="9">
        <v>1998</v>
      </c>
      <c r="L125" s="9" t="s">
        <v>34</v>
      </c>
      <c r="Y125" s="9" t="s">
        <v>1827</v>
      </c>
      <c r="Z125" s="9" t="s">
        <v>1828</v>
      </c>
      <c r="AA125" s="9" t="s">
        <v>1165</v>
      </c>
      <c r="AB125" s="9" t="s">
        <v>1100</v>
      </c>
    </row>
    <row r="126" spans="1:28" ht="17.25" customHeight="1" x14ac:dyDescent="0.2">
      <c r="A126" s="9">
        <v>423877</v>
      </c>
      <c r="B126" s="9" t="s">
        <v>1829</v>
      </c>
      <c r="C126" s="9" t="s">
        <v>502</v>
      </c>
      <c r="D126" s="9" t="s">
        <v>325</v>
      </c>
      <c r="E126" s="9" t="s">
        <v>92</v>
      </c>
      <c r="F126" s="187">
        <v>36217</v>
      </c>
      <c r="G126" s="9" t="s">
        <v>34</v>
      </c>
      <c r="H126" s="9" t="s">
        <v>31</v>
      </c>
      <c r="I126" s="9" t="s">
        <v>1362</v>
      </c>
      <c r="J126" s="9" t="s">
        <v>32</v>
      </c>
      <c r="K126" s="9">
        <v>2017</v>
      </c>
      <c r="L126" s="9" t="s">
        <v>34</v>
      </c>
      <c r="Y126" s="9" t="s">
        <v>1830</v>
      </c>
      <c r="Z126" s="9" t="s">
        <v>1221</v>
      </c>
      <c r="AA126" s="9" t="s">
        <v>1160</v>
      </c>
      <c r="AB126" s="9" t="s">
        <v>1100</v>
      </c>
    </row>
    <row r="127" spans="1:28" ht="17.25" customHeight="1" x14ac:dyDescent="0.2">
      <c r="A127" s="9">
        <v>422071</v>
      </c>
      <c r="B127" s="9" t="s">
        <v>1831</v>
      </c>
      <c r="C127" s="9" t="s">
        <v>266</v>
      </c>
      <c r="D127" s="9" t="s">
        <v>460</v>
      </c>
      <c r="E127" s="9" t="s">
        <v>92</v>
      </c>
      <c r="F127" s="187">
        <v>35867</v>
      </c>
      <c r="G127" s="9" t="s">
        <v>549</v>
      </c>
      <c r="H127" s="9" t="s">
        <v>31</v>
      </c>
      <c r="I127" s="9" t="s">
        <v>1362</v>
      </c>
      <c r="J127" s="9" t="s">
        <v>32</v>
      </c>
      <c r="K127" s="9">
        <v>2016</v>
      </c>
      <c r="L127" s="9" t="s">
        <v>46</v>
      </c>
      <c r="Y127" s="9" t="s">
        <v>1832</v>
      </c>
      <c r="Z127" s="9" t="s">
        <v>1093</v>
      </c>
      <c r="AA127" s="9" t="s">
        <v>1258</v>
      </c>
      <c r="AB127" s="9" t="s">
        <v>1100</v>
      </c>
    </row>
    <row r="128" spans="1:28" ht="17.25" customHeight="1" x14ac:dyDescent="0.2">
      <c r="A128" s="9">
        <v>423886</v>
      </c>
      <c r="B128" s="9" t="s">
        <v>1833</v>
      </c>
      <c r="C128" s="9" t="s">
        <v>642</v>
      </c>
      <c r="D128" s="9" t="s">
        <v>293</v>
      </c>
      <c r="E128" s="9" t="s">
        <v>92</v>
      </c>
      <c r="F128" s="187">
        <v>36535</v>
      </c>
      <c r="G128" s="9" t="s">
        <v>46</v>
      </c>
      <c r="H128" s="9" t="s">
        <v>31</v>
      </c>
      <c r="I128" s="9" t="s">
        <v>1362</v>
      </c>
      <c r="J128" s="9" t="s">
        <v>32</v>
      </c>
      <c r="K128" s="9">
        <v>2017</v>
      </c>
      <c r="L128" s="9" t="s">
        <v>34</v>
      </c>
      <c r="Y128" s="9" t="s">
        <v>1834</v>
      </c>
      <c r="Z128" s="9" t="s">
        <v>1835</v>
      </c>
      <c r="AA128" s="9" t="s">
        <v>1836</v>
      </c>
      <c r="AB128" s="9" t="s">
        <v>1837</v>
      </c>
    </row>
    <row r="129" spans="1:28" ht="17.25" customHeight="1" x14ac:dyDescent="0.2">
      <c r="A129" s="9">
        <v>423793</v>
      </c>
      <c r="B129" s="9" t="s">
        <v>1838</v>
      </c>
      <c r="C129" s="9" t="s">
        <v>1839</v>
      </c>
      <c r="D129" s="9" t="s">
        <v>589</v>
      </c>
      <c r="E129" s="9" t="s">
        <v>92</v>
      </c>
      <c r="F129" s="187">
        <v>36557</v>
      </c>
      <c r="G129" s="9" t="s">
        <v>34</v>
      </c>
      <c r="H129" s="9" t="s">
        <v>31</v>
      </c>
      <c r="I129" s="9" t="s">
        <v>1362</v>
      </c>
      <c r="J129" s="9" t="s">
        <v>29</v>
      </c>
      <c r="K129" s="9">
        <v>2016</v>
      </c>
      <c r="L129" s="9" t="s">
        <v>34</v>
      </c>
      <c r="Y129" s="9" t="s">
        <v>1840</v>
      </c>
      <c r="Z129" s="9" t="s">
        <v>1841</v>
      </c>
      <c r="AA129" s="9" t="s">
        <v>1842</v>
      </c>
      <c r="AB129" s="9" t="s">
        <v>1100</v>
      </c>
    </row>
    <row r="130" spans="1:28" ht="17.25" customHeight="1" x14ac:dyDescent="0.2">
      <c r="A130" s="9">
        <v>423760</v>
      </c>
      <c r="B130" s="9" t="s">
        <v>1843</v>
      </c>
      <c r="C130" s="9" t="s">
        <v>299</v>
      </c>
      <c r="D130" s="9" t="s">
        <v>292</v>
      </c>
      <c r="E130" s="9" t="s">
        <v>92</v>
      </c>
      <c r="F130" s="187">
        <v>35805</v>
      </c>
      <c r="G130" s="9" t="s">
        <v>34</v>
      </c>
      <c r="H130" s="9" t="s">
        <v>31</v>
      </c>
      <c r="I130" s="9" t="s">
        <v>1362</v>
      </c>
      <c r="J130" s="9" t="s">
        <v>32</v>
      </c>
      <c r="K130" s="9">
        <v>2015</v>
      </c>
      <c r="L130" s="9" t="s">
        <v>46</v>
      </c>
      <c r="Y130" s="9" t="s">
        <v>1844</v>
      </c>
      <c r="Z130" s="9" t="s">
        <v>1151</v>
      </c>
      <c r="AA130" s="9" t="s">
        <v>1845</v>
      </c>
      <c r="AB130" s="9" t="s">
        <v>1067</v>
      </c>
    </row>
    <row r="131" spans="1:28" ht="17.25" customHeight="1" x14ac:dyDescent="0.2">
      <c r="A131" s="9">
        <v>423770</v>
      </c>
      <c r="B131" s="9" t="s">
        <v>1846</v>
      </c>
      <c r="C131" s="9" t="s">
        <v>430</v>
      </c>
      <c r="D131" s="9" t="s">
        <v>971</v>
      </c>
      <c r="E131" s="9" t="s">
        <v>92</v>
      </c>
      <c r="F131" s="187">
        <v>35825</v>
      </c>
      <c r="G131" s="9" t="s">
        <v>34</v>
      </c>
      <c r="H131" s="9" t="s">
        <v>31</v>
      </c>
      <c r="I131" s="9" t="s">
        <v>1362</v>
      </c>
      <c r="J131" s="9" t="s">
        <v>32</v>
      </c>
      <c r="K131" s="9">
        <v>2016</v>
      </c>
      <c r="L131" s="9" t="s">
        <v>34</v>
      </c>
      <c r="Y131" s="9" t="s">
        <v>1847</v>
      </c>
      <c r="Z131" s="9" t="s">
        <v>1275</v>
      </c>
      <c r="AA131" s="9" t="s">
        <v>1848</v>
      </c>
      <c r="AB131" s="9" t="s">
        <v>1067</v>
      </c>
    </row>
    <row r="132" spans="1:28" ht="17.25" customHeight="1" x14ac:dyDescent="0.2">
      <c r="A132" s="9">
        <v>421860</v>
      </c>
      <c r="B132" s="9" t="s">
        <v>1849</v>
      </c>
      <c r="C132" s="9" t="s">
        <v>603</v>
      </c>
      <c r="D132" s="9" t="s">
        <v>976</v>
      </c>
      <c r="E132" s="9" t="s">
        <v>92</v>
      </c>
      <c r="F132" s="187">
        <v>35796</v>
      </c>
      <c r="G132" s="9" t="s">
        <v>874</v>
      </c>
      <c r="H132" s="9" t="s">
        <v>31</v>
      </c>
      <c r="I132" s="9" t="s">
        <v>1362</v>
      </c>
      <c r="J132" s="9" t="s">
        <v>32</v>
      </c>
      <c r="K132" s="9">
        <v>2016</v>
      </c>
      <c r="L132" s="9" t="s">
        <v>89</v>
      </c>
      <c r="Y132" s="9" t="s">
        <v>1850</v>
      </c>
      <c r="Z132" s="9" t="s">
        <v>1851</v>
      </c>
      <c r="AA132" s="9" t="s">
        <v>1852</v>
      </c>
      <c r="AB132" s="9" t="s">
        <v>1853</v>
      </c>
    </row>
    <row r="133" spans="1:28" ht="17.25" customHeight="1" x14ac:dyDescent="0.2">
      <c r="A133" s="9">
        <v>421857</v>
      </c>
      <c r="B133" s="9" t="s">
        <v>951</v>
      </c>
      <c r="C133" s="9" t="s">
        <v>430</v>
      </c>
      <c r="D133" s="9" t="s">
        <v>278</v>
      </c>
      <c r="E133" s="9" t="s">
        <v>92</v>
      </c>
      <c r="F133" s="187">
        <v>36161</v>
      </c>
      <c r="G133" s="9" t="s">
        <v>34</v>
      </c>
      <c r="H133" s="9" t="s">
        <v>31</v>
      </c>
      <c r="I133" s="9" t="s">
        <v>1362</v>
      </c>
      <c r="J133" s="9" t="s">
        <v>32</v>
      </c>
      <c r="K133" s="9">
        <v>2016</v>
      </c>
      <c r="L133" s="9" t="s">
        <v>34</v>
      </c>
      <c r="Y133" s="9" t="s">
        <v>1854</v>
      </c>
      <c r="Z133" s="9" t="s">
        <v>1254</v>
      </c>
      <c r="AA133" s="9" t="s">
        <v>1142</v>
      </c>
      <c r="AB133" s="9" t="s">
        <v>1100</v>
      </c>
    </row>
    <row r="134" spans="1:28" ht="17.25" customHeight="1" x14ac:dyDescent="0.2">
      <c r="A134" s="9">
        <v>425402</v>
      </c>
      <c r="B134" s="9" t="s">
        <v>1855</v>
      </c>
      <c r="C134" s="9" t="s">
        <v>270</v>
      </c>
      <c r="D134" s="9" t="s">
        <v>1005</v>
      </c>
      <c r="E134" s="9" t="s">
        <v>92</v>
      </c>
      <c r="F134" s="187">
        <v>33786</v>
      </c>
      <c r="G134" s="9" t="s">
        <v>89</v>
      </c>
      <c r="H134" s="9" t="s">
        <v>31</v>
      </c>
      <c r="I134" s="9" t="s">
        <v>1362</v>
      </c>
      <c r="J134" s="9" t="s">
        <v>29</v>
      </c>
      <c r="K134" s="9">
        <v>2010</v>
      </c>
      <c r="L134" s="9" t="s">
        <v>89</v>
      </c>
      <c r="Y134" s="9" t="s">
        <v>1856</v>
      </c>
      <c r="Z134" s="9" t="s">
        <v>1096</v>
      </c>
      <c r="AA134" s="9" t="s">
        <v>1857</v>
      </c>
      <c r="AB134" s="9" t="s">
        <v>1067</v>
      </c>
    </row>
    <row r="135" spans="1:28" ht="17.25" customHeight="1" x14ac:dyDescent="0.2">
      <c r="A135" s="9">
        <v>422080</v>
      </c>
      <c r="B135" s="9" t="s">
        <v>1858</v>
      </c>
      <c r="C135" s="9" t="s">
        <v>417</v>
      </c>
      <c r="D135" s="9" t="s">
        <v>1859</v>
      </c>
      <c r="E135" s="9" t="s">
        <v>92</v>
      </c>
      <c r="F135" s="187">
        <v>35796</v>
      </c>
      <c r="G135" s="9" t="s">
        <v>874</v>
      </c>
      <c r="H135" s="9" t="s">
        <v>31</v>
      </c>
      <c r="I135" s="9" t="s">
        <v>1362</v>
      </c>
      <c r="J135" s="9" t="s">
        <v>32</v>
      </c>
      <c r="K135" s="9">
        <v>2016</v>
      </c>
      <c r="L135" s="9" t="s">
        <v>83</v>
      </c>
      <c r="Y135" s="9" t="s">
        <v>1860</v>
      </c>
      <c r="Z135" s="9" t="s">
        <v>1861</v>
      </c>
      <c r="AA135" s="9" t="s">
        <v>1862</v>
      </c>
      <c r="AB135" s="9" t="s">
        <v>1853</v>
      </c>
    </row>
    <row r="136" spans="1:28" ht="17.25" customHeight="1" x14ac:dyDescent="0.2">
      <c r="A136" s="9">
        <v>425385</v>
      </c>
      <c r="B136" s="9" t="s">
        <v>1863</v>
      </c>
      <c r="C136" s="9" t="s">
        <v>623</v>
      </c>
      <c r="D136" s="9" t="s">
        <v>755</v>
      </c>
      <c r="E136" s="9" t="s">
        <v>93</v>
      </c>
      <c r="F136" s="187">
        <v>33054</v>
      </c>
      <c r="G136" s="9" t="s">
        <v>34</v>
      </c>
      <c r="H136" s="9" t="s">
        <v>31</v>
      </c>
      <c r="I136" s="9" t="s">
        <v>1362</v>
      </c>
      <c r="J136" s="9" t="s">
        <v>29</v>
      </c>
      <c r="K136" s="9">
        <v>2008</v>
      </c>
      <c r="L136" s="9" t="s">
        <v>34</v>
      </c>
      <c r="Y136" s="9" t="s">
        <v>1864</v>
      </c>
      <c r="Z136" s="9" t="s">
        <v>1865</v>
      </c>
      <c r="AA136" s="9" t="s">
        <v>1866</v>
      </c>
      <c r="AB136" s="9" t="s">
        <v>1098</v>
      </c>
    </row>
    <row r="137" spans="1:28" ht="17.25" customHeight="1" x14ac:dyDescent="0.2">
      <c r="A137" s="9">
        <v>425400</v>
      </c>
      <c r="B137" s="9" t="s">
        <v>1867</v>
      </c>
      <c r="C137" s="9" t="s">
        <v>785</v>
      </c>
      <c r="D137" s="9" t="s">
        <v>513</v>
      </c>
      <c r="E137" s="9" t="s">
        <v>93</v>
      </c>
      <c r="F137" s="187">
        <v>36161</v>
      </c>
      <c r="G137" s="9" t="s">
        <v>1505</v>
      </c>
      <c r="H137" s="9" t="s">
        <v>31</v>
      </c>
      <c r="I137" s="9" t="s">
        <v>1362</v>
      </c>
      <c r="J137" s="9" t="s">
        <v>29</v>
      </c>
      <c r="K137" s="9">
        <v>2016</v>
      </c>
      <c r="L137" s="9" t="s">
        <v>34</v>
      </c>
      <c r="Y137" s="9" t="s">
        <v>1868</v>
      </c>
      <c r="Z137" s="9" t="s">
        <v>1869</v>
      </c>
      <c r="AA137" s="9" t="s">
        <v>1870</v>
      </c>
      <c r="AB137" s="9" t="s">
        <v>1100</v>
      </c>
    </row>
    <row r="138" spans="1:28" ht="17.25" customHeight="1" x14ac:dyDescent="0.2">
      <c r="A138" s="9">
        <v>425387</v>
      </c>
      <c r="B138" s="9" t="s">
        <v>1871</v>
      </c>
      <c r="C138" s="9" t="s">
        <v>401</v>
      </c>
      <c r="D138" s="9" t="s">
        <v>1064</v>
      </c>
      <c r="E138" s="9" t="s">
        <v>93</v>
      </c>
      <c r="F138" s="187">
        <v>29741</v>
      </c>
      <c r="G138" s="9" t="s">
        <v>586</v>
      </c>
      <c r="H138" s="9" t="s">
        <v>35</v>
      </c>
      <c r="I138" s="9" t="s">
        <v>1362</v>
      </c>
      <c r="J138" s="9" t="s">
        <v>32</v>
      </c>
      <c r="K138" s="9">
        <v>2000</v>
      </c>
      <c r="L138" s="9" t="s">
        <v>46</v>
      </c>
      <c r="Y138" s="9" t="s">
        <v>1872</v>
      </c>
      <c r="Z138" s="9" t="s">
        <v>1873</v>
      </c>
      <c r="AA138" s="9" t="s">
        <v>1874</v>
      </c>
      <c r="AB138" s="9" t="s">
        <v>1100</v>
      </c>
    </row>
    <row r="139" spans="1:28" ht="17.25" customHeight="1" x14ac:dyDescent="0.2">
      <c r="A139" s="9">
        <v>423882</v>
      </c>
      <c r="B139" s="9" t="s">
        <v>1875</v>
      </c>
      <c r="C139" s="9" t="s">
        <v>270</v>
      </c>
      <c r="D139" s="9" t="s">
        <v>318</v>
      </c>
      <c r="E139" s="9" t="s">
        <v>92</v>
      </c>
      <c r="F139" s="187">
        <v>35192</v>
      </c>
      <c r="G139" s="9" t="s">
        <v>1876</v>
      </c>
      <c r="H139" s="9" t="s">
        <v>31</v>
      </c>
      <c r="I139" s="9" t="s">
        <v>1362</v>
      </c>
      <c r="J139" s="9" t="s">
        <v>32</v>
      </c>
      <c r="K139" s="9">
        <v>2014</v>
      </c>
      <c r="L139" s="9" t="s">
        <v>34</v>
      </c>
      <c r="Y139" s="9" t="s">
        <v>1877</v>
      </c>
      <c r="Z139" s="9" t="s">
        <v>1873</v>
      </c>
      <c r="AA139" s="9" t="s">
        <v>1878</v>
      </c>
      <c r="AB139" s="9" t="s">
        <v>1879</v>
      </c>
    </row>
    <row r="140" spans="1:28" ht="17.25" customHeight="1" x14ac:dyDescent="0.2">
      <c r="A140" s="9">
        <v>421949</v>
      </c>
      <c r="B140" s="9" t="s">
        <v>1880</v>
      </c>
      <c r="C140" s="9" t="s">
        <v>324</v>
      </c>
      <c r="D140" s="9" t="s">
        <v>524</v>
      </c>
      <c r="E140" s="9" t="s">
        <v>92</v>
      </c>
      <c r="F140" s="187">
        <v>35434</v>
      </c>
      <c r="G140" s="9" t="s">
        <v>282</v>
      </c>
      <c r="H140" s="9" t="s">
        <v>31</v>
      </c>
      <c r="I140" s="9" t="s">
        <v>1362</v>
      </c>
      <c r="J140" s="9" t="s">
        <v>29</v>
      </c>
      <c r="K140" s="9">
        <v>2016</v>
      </c>
      <c r="L140" s="9" t="s">
        <v>34</v>
      </c>
      <c r="Y140" s="9" t="s">
        <v>1881</v>
      </c>
      <c r="Z140" s="9" t="s">
        <v>1157</v>
      </c>
      <c r="AA140" s="9" t="s">
        <v>1882</v>
      </c>
      <c r="AB140" s="9" t="s">
        <v>1100</v>
      </c>
    </row>
    <row r="141" spans="1:28" ht="17.25" customHeight="1" x14ac:dyDescent="0.2">
      <c r="A141" s="9">
        <v>422022</v>
      </c>
      <c r="B141" s="9" t="s">
        <v>1883</v>
      </c>
      <c r="C141" s="9" t="s">
        <v>486</v>
      </c>
      <c r="D141" s="9" t="s">
        <v>1884</v>
      </c>
      <c r="E141" s="9" t="s">
        <v>92</v>
      </c>
      <c r="F141" s="187">
        <v>35799</v>
      </c>
      <c r="G141" s="9" t="s">
        <v>298</v>
      </c>
      <c r="H141" s="9" t="s">
        <v>31</v>
      </c>
      <c r="I141" s="9" t="s">
        <v>1362</v>
      </c>
      <c r="J141" s="9" t="s">
        <v>32</v>
      </c>
      <c r="K141" s="9">
        <v>2016</v>
      </c>
      <c r="L141" s="9" t="s">
        <v>46</v>
      </c>
      <c r="Y141" s="9" t="s">
        <v>1885</v>
      </c>
      <c r="Z141" s="9" t="s">
        <v>1168</v>
      </c>
      <c r="AA141" s="9" t="s">
        <v>1105</v>
      </c>
      <c r="AB141" s="9" t="s">
        <v>1211</v>
      </c>
    </row>
    <row r="142" spans="1:28" ht="17.25" customHeight="1" x14ac:dyDescent="0.2">
      <c r="A142" s="9">
        <v>425363</v>
      </c>
      <c r="B142" s="9" t="s">
        <v>1886</v>
      </c>
      <c r="C142" s="9" t="s">
        <v>723</v>
      </c>
      <c r="D142" s="9" t="s">
        <v>719</v>
      </c>
      <c r="E142" s="9" t="s">
        <v>93</v>
      </c>
      <c r="F142" s="187">
        <v>33059</v>
      </c>
      <c r="G142" s="9" t="s">
        <v>34</v>
      </c>
      <c r="H142" s="9" t="s">
        <v>31</v>
      </c>
      <c r="I142" s="9" t="s">
        <v>1362</v>
      </c>
      <c r="J142" s="9" t="s">
        <v>29</v>
      </c>
      <c r="K142" s="9">
        <v>2008</v>
      </c>
      <c r="L142" s="9" t="s">
        <v>46</v>
      </c>
      <c r="Y142" s="9" t="s">
        <v>1887</v>
      </c>
      <c r="Z142" s="9" t="s">
        <v>1888</v>
      </c>
      <c r="AA142" s="9" t="s">
        <v>1889</v>
      </c>
      <c r="AB142" s="9" t="s">
        <v>1890</v>
      </c>
    </row>
    <row r="143" spans="1:28" ht="17.25" customHeight="1" x14ac:dyDescent="0.2">
      <c r="A143" s="9">
        <v>425374</v>
      </c>
      <c r="B143" s="9" t="s">
        <v>1891</v>
      </c>
      <c r="C143" s="9" t="s">
        <v>266</v>
      </c>
      <c r="D143" s="9" t="s">
        <v>606</v>
      </c>
      <c r="E143" s="9" t="s">
        <v>93</v>
      </c>
      <c r="F143" s="187">
        <v>33662</v>
      </c>
      <c r="G143" s="9" t="s">
        <v>34</v>
      </c>
      <c r="H143" s="9" t="s">
        <v>31</v>
      </c>
      <c r="I143" s="9" t="s">
        <v>1362</v>
      </c>
      <c r="J143" s="9" t="s">
        <v>29</v>
      </c>
      <c r="K143" s="9">
        <v>2012</v>
      </c>
      <c r="L143" s="9" t="s">
        <v>34</v>
      </c>
      <c r="Y143" s="9" t="s">
        <v>1892</v>
      </c>
      <c r="Z143" s="9" t="s">
        <v>1115</v>
      </c>
      <c r="AA143" s="9" t="s">
        <v>1893</v>
      </c>
      <c r="AB143" s="9" t="s">
        <v>1067</v>
      </c>
    </row>
    <row r="144" spans="1:28" ht="17.25" customHeight="1" x14ac:dyDescent="0.2">
      <c r="A144" s="9">
        <v>426888</v>
      </c>
      <c r="B144" s="9" t="s">
        <v>1894</v>
      </c>
      <c r="C144" s="9" t="s">
        <v>966</v>
      </c>
      <c r="D144" s="9" t="s">
        <v>372</v>
      </c>
      <c r="E144" s="9" t="s">
        <v>93</v>
      </c>
      <c r="F144" s="187">
        <v>36176</v>
      </c>
      <c r="G144" s="9" t="s">
        <v>34</v>
      </c>
      <c r="H144" s="9" t="s">
        <v>31</v>
      </c>
      <c r="I144" s="9" t="s">
        <v>1362</v>
      </c>
      <c r="J144" s="9" t="s">
        <v>32</v>
      </c>
      <c r="K144" s="9" t="s">
        <v>1012</v>
      </c>
      <c r="L144" s="9" t="s">
        <v>46</v>
      </c>
      <c r="Y144" s="9" t="s">
        <v>1895</v>
      </c>
      <c r="Z144" s="9" t="s">
        <v>1896</v>
      </c>
      <c r="AA144" s="9" t="s">
        <v>1897</v>
      </c>
      <c r="AB144" s="9" t="s">
        <v>1305</v>
      </c>
    </row>
    <row r="145" spans="1:28" ht="17.25" customHeight="1" x14ac:dyDescent="0.2">
      <c r="A145" s="9">
        <v>425504</v>
      </c>
      <c r="B145" s="9" t="s">
        <v>1898</v>
      </c>
      <c r="C145" s="9" t="s">
        <v>641</v>
      </c>
      <c r="D145" s="9" t="s">
        <v>581</v>
      </c>
      <c r="E145" s="9" t="s">
        <v>93</v>
      </c>
      <c r="F145" s="187">
        <v>35986</v>
      </c>
      <c r="G145" s="9" t="s">
        <v>34</v>
      </c>
      <c r="H145" s="9" t="s">
        <v>31</v>
      </c>
      <c r="I145" s="9" t="s">
        <v>1362</v>
      </c>
      <c r="J145" s="9" t="s">
        <v>32</v>
      </c>
      <c r="K145" s="9">
        <v>2016</v>
      </c>
      <c r="L145" s="9" t="s">
        <v>268</v>
      </c>
      <c r="Y145" s="9" t="s">
        <v>1899</v>
      </c>
      <c r="Z145" s="9" t="s">
        <v>1900</v>
      </c>
      <c r="AA145" s="9" t="s">
        <v>1901</v>
      </c>
      <c r="AB145" s="9" t="s">
        <v>1067</v>
      </c>
    </row>
    <row r="146" spans="1:28" ht="17.25" customHeight="1" x14ac:dyDescent="0.2">
      <c r="A146" s="9">
        <v>425471</v>
      </c>
      <c r="B146" s="9" t="s">
        <v>1902</v>
      </c>
      <c r="C146" s="9" t="s">
        <v>692</v>
      </c>
      <c r="D146" s="9" t="s">
        <v>483</v>
      </c>
      <c r="E146" s="9" t="s">
        <v>93</v>
      </c>
      <c r="F146" s="187">
        <v>35633</v>
      </c>
      <c r="G146" s="9" t="s">
        <v>551</v>
      </c>
      <c r="H146" s="9" t="s">
        <v>31</v>
      </c>
      <c r="I146" s="9" t="s">
        <v>1362</v>
      </c>
      <c r="J146" s="9" t="s">
        <v>32</v>
      </c>
      <c r="K146" s="9">
        <v>2014</v>
      </c>
      <c r="L146" s="9" t="s">
        <v>89</v>
      </c>
      <c r="Y146" s="9" t="s">
        <v>1903</v>
      </c>
      <c r="Z146" s="9" t="s">
        <v>1904</v>
      </c>
      <c r="AA146" s="9" t="s">
        <v>1905</v>
      </c>
      <c r="AB146" s="9" t="s">
        <v>1067</v>
      </c>
    </row>
    <row r="147" spans="1:28" ht="17.25" customHeight="1" x14ac:dyDescent="0.2">
      <c r="A147" s="9">
        <v>422189</v>
      </c>
      <c r="B147" s="9" t="s">
        <v>1906</v>
      </c>
      <c r="C147" s="9" t="s">
        <v>283</v>
      </c>
      <c r="D147" s="9" t="s">
        <v>1907</v>
      </c>
      <c r="E147" s="9" t="s">
        <v>93</v>
      </c>
      <c r="F147" s="187">
        <v>31476</v>
      </c>
      <c r="G147" s="9" t="s">
        <v>676</v>
      </c>
      <c r="H147" s="9" t="s">
        <v>31</v>
      </c>
      <c r="I147" s="9" t="s">
        <v>1362</v>
      </c>
      <c r="K147" s="9">
        <v>2004</v>
      </c>
      <c r="Y147" s="9" t="s">
        <v>1908</v>
      </c>
      <c r="Z147" s="9" t="s">
        <v>1209</v>
      </c>
      <c r="AA147" s="9" t="s">
        <v>1909</v>
      </c>
      <c r="AB147" s="9" t="s">
        <v>1106</v>
      </c>
    </row>
    <row r="148" spans="1:28" ht="17.25" customHeight="1" x14ac:dyDescent="0.2">
      <c r="A148" s="9">
        <v>414342</v>
      </c>
      <c r="B148" s="9" t="s">
        <v>1910</v>
      </c>
      <c r="C148" s="9" t="s">
        <v>338</v>
      </c>
      <c r="D148" s="9" t="s">
        <v>455</v>
      </c>
      <c r="E148" s="9" t="s">
        <v>92</v>
      </c>
      <c r="F148" s="187">
        <v>31848</v>
      </c>
      <c r="G148" s="9" t="s">
        <v>668</v>
      </c>
      <c r="H148" s="9" t="s">
        <v>31</v>
      </c>
      <c r="I148" s="9" t="s">
        <v>1362</v>
      </c>
      <c r="J148" s="9" t="s">
        <v>32</v>
      </c>
      <c r="K148" s="9">
        <v>2009</v>
      </c>
      <c r="L148" s="9" t="s">
        <v>34</v>
      </c>
      <c r="Y148" s="9" t="s">
        <v>1911</v>
      </c>
      <c r="Z148" s="9" t="s">
        <v>1313</v>
      </c>
      <c r="AA148" s="9" t="s">
        <v>1261</v>
      </c>
      <c r="AB148" s="9" t="s">
        <v>1082</v>
      </c>
    </row>
    <row r="149" spans="1:28" ht="17.25" customHeight="1" x14ac:dyDescent="0.2">
      <c r="A149" s="9">
        <v>418707</v>
      </c>
      <c r="B149" s="9" t="s">
        <v>1912</v>
      </c>
      <c r="C149" s="9" t="s">
        <v>270</v>
      </c>
      <c r="D149" s="9" t="s">
        <v>1913</v>
      </c>
      <c r="E149" s="9" t="s">
        <v>92</v>
      </c>
      <c r="F149" s="187">
        <v>35065</v>
      </c>
      <c r="G149" s="9" t="s">
        <v>273</v>
      </c>
      <c r="H149" s="9" t="s">
        <v>35</v>
      </c>
      <c r="I149" s="9" t="s">
        <v>1362</v>
      </c>
      <c r="J149" s="9" t="s">
        <v>29</v>
      </c>
      <c r="K149" s="9">
        <v>2014</v>
      </c>
      <c r="L149" s="9" t="s">
        <v>34</v>
      </c>
      <c r="Y149" s="9" t="s">
        <v>1914</v>
      </c>
      <c r="Z149" s="9" t="s">
        <v>1084</v>
      </c>
      <c r="AA149" s="9" t="s">
        <v>1915</v>
      </c>
      <c r="AB149" s="9" t="s">
        <v>1082</v>
      </c>
    </row>
    <row r="150" spans="1:28" ht="17.25" customHeight="1" x14ac:dyDescent="0.2">
      <c r="A150" s="9">
        <v>417528</v>
      </c>
      <c r="B150" s="9" t="s">
        <v>1916</v>
      </c>
      <c r="C150" s="9" t="s">
        <v>573</v>
      </c>
      <c r="D150" s="9" t="s">
        <v>591</v>
      </c>
      <c r="E150" s="9" t="s">
        <v>92</v>
      </c>
      <c r="F150" s="187">
        <v>33107</v>
      </c>
      <c r="G150" s="9" t="s">
        <v>86</v>
      </c>
      <c r="H150" s="9" t="s">
        <v>31</v>
      </c>
      <c r="I150" s="9" t="s">
        <v>1362</v>
      </c>
      <c r="J150" s="9" t="s">
        <v>32</v>
      </c>
      <c r="K150" s="9">
        <v>2008</v>
      </c>
      <c r="L150" s="9" t="s">
        <v>86</v>
      </c>
      <c r="Y150" s="9" t="s">
        <v>1917</v>
      </c>
      <c r="Z150" s="9" t="s">
        <v>1287</v>
      </c>
      <c r="AA150" s="9" t="s">
        <v>1918</v>
      </c>
      <c r="AB150" s="9" t="s">
        <v>1067</v>
      </c>
    </row>
    <row r="151" spans="1:28" ht="17.25" customHeight="1" x14ac:dyDescent="0.2">
      <c r="A151" s="9">
        <v>425302</v>
      </c>
      <c r="B151" s="9" t="s">
        <v>1919</v>
      </c>
      <c r="C151" s="9" t="s">
        <v>878</v>
      </c>
      <c r="D151" s="9" t="s">
        <v>647</v>
      </c>
      <c r="E151" s="9" t="s">
        <v>92</v>
      </c>
      <c r="F151" s="187">
        <v>35563</v>
      </c>
      <c r="G151" s="9" t="s">
        <v>34</v>
      </c>
      <c r="H151" s="9" t="s">
        <v>31</v>
      </c>
      <c r="I151" s="9" t="s">
        <v>1362</v>
      </c>
      <c r="J151" s="9" t="s">
        <v>29</v>
      </c>
      <c r="K151" s="9">
        <v>2015</v>
      </c>
      <c r="L151" s="9" t="s">
        <v>53</v>
      </c>
      <c r="Y151" s="9" t="s">
        <v>1920</v>
      </c>
      <c r="Z151" s="9" t="s">
        <v>1921</v>
      </c>
      <c r="AA151" s="9" t="s">
        <v>1922</v>
      </c>
      <c r="AB151" s="9" t="s">
        <v>1067</v>
      </c>
    </row>
    <row r="152" spans="1:28" ht="17.25" customHeight="1" x14ac:dyDescent="0.2">
      <c r="A152" s="9">
        <v>425551</v>
      </c>
      <c r="B152" s="9" t="s">
        <v>1923</v>
      </c>
      <c r="C152" s="9" t="s">
        <v>501</v>
      </c>
      <c r="D152" s="9" t="s">
        <v>1924</v>
      </c>
      <c r="E152" s="9" t="s">
        <v>93</v>
      </c>
      <c r="F152" s="187">
        <v>34366</v>
      </c>
      <c r="G152" s="9" t="s">
        <v>34</v>
      </c>
      <c r="H152" s="9" t="s">
        <v>31</v>
      </c>
      <c r="I152" s="9" t="s">
        <v>1362</v>
      </c>
      <c r="J152" s="9" t="s">
        <v>32</v>
      </c>
      <c r="K152" s="9">
        <v>2012</v>
      </c>
      <c r="L152" s="9" t="s">
        <v>268</v>
      </c>
      <c r="Y152" s="9" t="s">
        <v>1925</v>
      </c>
      <c r="Z152" s="9" t="s">
        <v>1926</v>
      </c>
      <c r="AA152" s="9" t="s">
        <v>1927</v>
      </c>
      <c r="AB152" s="9" t="s">
        <v>1067</v>
      </c>
    </row>
    <row r="153" spans="1:28" ht="17.25" customHeight="1" x14ac:dyDescent="0.2">
      <c r="A153" s="9">
        <v>424051</v>
      </c>
      <c r="B153" s="9" t="s">
        <v>1928</v>
      </c>
      <c r="C153" s="9" t="s">
        <v>440</v>
      </c>
      <c r="D153" s="9" t="s">
        <v>371</v>
      </c>
      <c r="E153" s="9" t="s">
        <v>93</v>
      </c>
      <c r="F153" s="187">
        <v>36325</v>
      </c>
      <c r="G153" s="9" t="s">
        <v>34</v>
      </c>
      <c r="H153" s="9" t="s">
        <v>31</v>
      </c>
      <c r="I153" s="9" t="s">
        <v>1362</v>
      </c>
      <c r="J153" s="9" t="s">
        <v>29</v>
      </c>
      <c r="K153" s="9">
        <v>2017</v>
      </c>
      <c r="L153" s="9" t="s">
        <v>34</v>
      </c>
      <c r="Y153" s="9" t="s">
        <v>1929</v>
      </c>
      <c r="Z153" s="9" t="s">
        <v>1930</v>
      </c>
      <c r="AA153" s="9" t="s">
        <v>1113</v>
      </c>
      <c r="AB153" s="9" t="s">
        <v>1082</v>
      </c>
    </row>
    <row r="154" spans="1:28" ht="17.25" customHeight="1" x14ac:dyDescent="0.2">
      <c r="A154" s="9">
        <v>420332</v>
      </c>
      <c r="B154" s="9" t="s">
        <v>1931</v>
      </c>
      <c r="C154" s="9" t="s">
        <v>863</v>
      </c>
      <c r="D154" s="9" t="s">
        <v>288</v>
      </c>
      <c r="E154" s="9" t="s">
        <v>93</v>
      </c>
      <c r="F154" s="187">
        <v>34805</v>
      </c>
      <c r="G154" s="9" t="s">
        <v>34</v>
      </c>
      <c r="H154" s="9" t="s">
        <v>31</v>
      </c>
      <c r="I154" s="9" t="s">
        <v>1362</v>
      </c>
      <c r="J154" s="9" t="s">
        <v>32</v>
      </c>
      <c r="K154" s="9">
        <v>2013</v>
      </c>
      <c r="L154" s="9" t="s">
        <v>34</v>
      </c>
      <c r="Y154" s="9" t="s">
        <v>1932</v>
      </c>
      <c r="Z154" s="9" t="s">
        <v>1933</v>
      </c>
      <c r="AA154" s="9" t="s">
        <v>1934</v>
      </c>
      <c r="AB154" s="9" t="s">
        <v>1202</v>
      </c>
    </row>
    <row r="155" spans="1:28" ht="17.25" customHeight="1" x14ac:dyDescent="0.2">
      <c r="A155" s="9">
        <v>424079</v>
      </c>
      <c r="B155" s="9" t="s">
        <v>1935</v>
      </c>
      <c r="C155" s="9" t="s">
        <v>601</v>
      </c>
      <c r="D155" s="9" t="s">
        <v>590</v>
      </c>
      <c r="E155" s="9" t="s">
        <v>93</v>
      </c>
      <c r="F155" s="187">
        <v>34615</v>
      </c>
      <c r="G155" s="9" t="s">
        <v>34</v>
      </c>
      <c r="H155" s="9" t="s">
        <v>31</v>
      </c>
      <c r="I155" s="9" t="s">
        <v>1362</v>
      </c>
      <c r="J155" s="9" t="s">
        <v>32</v>
      </c>
      <c r="K155" s="9">
        <v>2012</v>
      </c>
      <c r="L155" s="9" t="s">
        <v>34</v>
      </c>
      <c r="Y155" s="9" t="s">
        <v>1936</v>
      </c>
      <c r="Z155" s="9" t="s">
        <v>1937</v>
      </c>
      <c r="AA155" s="9" t="s">
        <v>1938</v>
      </c>
      <c r="AB155" s="9" t="s">
        <v>1100</v>
      </c>
    </row>
    <row r="156" spans="1:28" ht="17.25" customHeight="1" x14ac:dyDescent="0.2">
      <c r="A156" s="9">
        <v>424309</v>
      </c>
      <c r="B156" s="9" t="s">
        <v>1939</v>
      </c>
      <c r="C156" s="9" t="s">
        <v>396</v>
      </c>
      <c r="D156" s="9" t="s">
        <v>1940</v>
      </c>
      <c r="E156" s="9" t="s">
        <v>93</v>
      </c>
      <c r="F156" s="187">
        <v>35400</v>
      </c>
      <c r="G156" s="9" t="s">
        <v>53</v>
      </c>
      <c r="H156" s="9" t="s">
        <v>31</v>
      </c>
      <c r="I156" s="9" t="s">
        <v>1362</v>
      </c>
      <c r="J156" s="9" t="s">
        <v>29</v>
      </c>
      <c r="K156" s="9">
        <v>2014</v>
      </c>
      <c r="L156" s="9" t="s">
        <v>34</v>
      </c>
      <c r="Y156" s="9" t="s">
        <v>1941</v>
      </c>
      <c r="Z156" s="9" t="s">
        <v>1942</v>
      </c>
      <c r="AA156" s="9" t="s">
        <v>1943</v>
      </c>
      <c r="AB156" s="9" t="s">
        <v>1216</v>
      </c>
    </row>
    <row r="157" spans="1:28" ht="17.25" customHeight="1" x14ac:dyDescent="0.2">
      <c r="A157" s="9">
        <v>422328</v>
      </c>
      <c r="B157" s="9" t="s">
        <v>1944</v>
      </c>
      <c r="C157" s="9" t="s">
        <v>299</v>
      </c>
      <c r="D157" s="9" t="s">
        <v>1945</v>
      </c>
      <c r="E157" s="9" t="s">
        <v>93</v>
      </c>
      <c r="F157" s="187">
        <v>31639</v>
      </c>
      <c r="G157" s="9" t="s">
        <v>468</v>
      </c>
      <c r="H157" s="9" t="s">
        <v>31</v>
      </c>
      <c r="I157" s="9" t="s">
        <v>1362</v>
      </c>
      <c r="K157" s="9">
        <v>2004</v>
      </c>
      <c r="L157" s="9" t="s">
        <v>34</v>
      </c>
      <c r="Y157" s="9" t="s">
        <v>1946</v>
      </c>
      <c r="Z157" s="9" t="s">
        <v>1151</v>
      </c>
      <c r="AA157" s="9" t="s">
        <v>1353</v>
      </c>
      <c r="AB157" s="9" t="s">
        <v>1067</v>
      </c>
    </row>
    <row r="158" spans="1:28" ht="17.25" customHeight="1" x14ac:dyDescent="0.2">
      <c r="A158" s="9">
        <v>425596</v>
      </c>
      <c r="B158" s="9" t="s">
        <v>1947</v>
      </c>
      <c r="C158" s="9" t="s">
        <v>1948</v>
      </c>
      <c r="D158" s="9" t="s">
        <v>277</v>
      </c>
      <c r="E158" s="9" t="s">
        <v>92</v>
      </c>
      <c r="F158" s="187">
        <v>35643</v>
      </c>
      <c r="G158" s="9" t="s">
        <v>692</v>
      </c>
      <c r="H158" s="9" t="s">
        <v>31</v>
      </c>
      <c r="I158" s="9" t="s">
        <v>1362</v>
      </c>
      <c r="J158" s="9" t="s">
        <v>29</v>
      </c>
      <c r="K158" s="9">
        <v>2016</v>
      </c>
      <c r="L158" s="9" t="s">
        <v>83</v>
      </c>
      <c r="Y158" s="9" t="s">
        <v>1949</v>
      </c>
      <c r="Z158" s="9" t="s">
        <v>1950</v>
      </c>
      <c r="AA158" s="9" t="s">
        <v>1083</v>
      </c>
      <c r="AB158" s="9" t="s">
        <v>1082</v>
      </c>
    </row>
    <row r="159" spans="1:28" ht="17.25" customHeight="1" x14ac:dyDescent="0.2">
      <c r="A159" s="9">
        <v>425601</v>
      </c>
      <c r="B159" s="9" t="s">
        <v>1951</v>
      </c>
      <c r="C159" s="9" t="s">
        <v>344</v>
      </c>
      <c r="D159" s="9" t="s">
        <v>330</v>
      </c>
      <c r="E159" s="9" t="s">
        <v>93</v>
      </c>
      <c r="F159" s="187">
        <v>31048</v>
      </c>
      <c r="G159" s="9" t="s">
        <v>420</v>
      </c>
      <c r="H159" s="9" t="s">
        <v>31</v>
      </c>
      <c r="I159" s="9" t="s">
        <v>1362</v>
      </c>
      <c r="J159" s="9" t="s">
        <v>32</v>
      </c>
      <c r="K159" s="9">
        <v>2002</v>
      </c>
      <c r="L159" s="9" t="s">
        <v>46</v>
      </c>
      <c r="Y159" s="9" t="s">
        <v>1952</v>
      </c>
      <c r="Z159" s="9" t="s">
        <v>1232</v>
      </c>
      <c r="AA159" s="9" t="s">
        <v>1953</v>
      </c>
      <c r="AB159" s="9" t="s">
        <v>1082</v>
      </c>
    </row>
    <row r="160" spans="1:28" ht="17.25" customHeight="1" x14ac:dyDescent="0.2">
      <c r="A160" s="9">
        <v>424132</v>
      </c>
      <c r="B160" s="9" t="s">
        <v>1954</v>
      </c>
      <c r="C160" s="9" t="s">
        <v>266</v>
      </c>
      <c r="D160" s="9" t="s">
        <v>407</v>
      </c>
      <c r="E160" s="9" t="s">
        <v>93</v>
      </c>
      <c r="F160" s="187">
        <v>34476</v>
      </c>
      <c r="G160" s="9" t="s">
        <v>34</v>
      </c>
      <c r="H160" s="9" t="s">
        <v>31</v>
      </c>
      <c r="I160" s="9" t="s">
        <v>1362</v>
      </c>
      <c r="J160" s="9" t="s">
        <v>32</v>
      </c>
      <c r="K160" s="9">
        <v>2013</v>
      </c>
      <c r="L160" s="9" t="s">
        <v>34</v>
      </c>
      <c r="Y160" s="9" t="s">
        <v>1955</v>
      </c>
      <c r="Z160" s="9" t="s">
        <v>1115</v>
      </c>
      <c r="AA160" s="9" t="s">
        <v>1956</v>
      </c>
      <c r="AB160" s="9" t="s">
        <v>1067</v>
      </c>
    </row>
    <row r="161" spans="1:32" ht="17.25" customHeight="1" x14ac:dyDescent="0.2">
      <c r="A161" s="9">
        <v>425605</v>
      </c>
      <c r="B161" s="9" t="s">
        <v>1957</v>
      </c>
      <c r="C161" s="9" t="s">
        <v>329</v>
      </c>
      <c r="D161" s="9" t="s">
        <v>368</v>
      </c>
      <c r="E161" s="9" t="s">
        <v>92</v>
      </c>
      <c r="F161" s="187">
        <v>34540</v>
      </c>
      <c r="G161" s="9" t="s">
        <v>273</v>
      </c>
      <c r="H161" s="9" t="s">
        <v>31</v>
      </c>
      <c r="I161" s="9" t="s">
        <v>1362</v>
      </c>
      <c r="J161" s="9" t="s">
        <v>32</v>
      </c>
      <c r="K161" s="9">
        <v>2012</v>
      </c>
      <c r="L161" s="9" t="s">
        <v>89</v>
      </c>
      <c r="Y161" s="9" t="s">
        <v>1958</v>
      </c>
      <c r="Z161" s="9" t="s">
        <v>1252</v>
      </c>
      <c r="AA161" s="9" t="s">
        <v>1959</v>
      </c>
      <c r="AB161" s="9" t="s">
        <v>1082</v>
      </c>
    </row>
    <row r="162" spans="1:32" ht="17.25" customHeight="1" x14ac:dyDescent="0.2">
      <c r="A162" s="9">
        <v>420342</v>
      </c>
      <c r="B162" s="9" t="s">
        <v>1960</v>
      </c>
      <c r="C162" s="9" t="s">
        <v>691</v>
      </c>
      <c r="D162" s="9" t="s">
        <v>368</v>
      </c>
      <c r="E162" s="9" t="s">
        <v>93</v>
      </c>
      <c r="F162" s="187">
        <v>34909</v>
      </c>
      <c r="G162" s="9" t="s">
        <v>406</v>
      </c>
      <c r="H162" s="9" t="s">
        <v>31</v>
      </c>
      <c r="I162" s="9" t="s">
        <v>1362</v>
      </c>
      <c r="J162" s="9" t="s">
        <v>29</v>
      </c>
      <c r="K162" s="9">
        <v>2013</v>
      </c>
      <c r="L162" s="9" t="s">
        <v>34</v>
      </c>
      <c r="Y162" s="9" t="s">
        <v>1961</v>
      </c>
      <c r="Z162" s="9" t="s">
        <v>1962</v>
      </c>
      <c r="AA162" s="9" t="s">
        <v>1963</v>
      </c>
      <c r="AB162" s="9" t="s">
        <v>1964</v>
      </c>
    </row>
    <row r="163" spans="1:32" ht="17.25" customHeight="1" x14ac:dyDescent="0.2">
      <c r="A163" s="9">
        <v>424110</v>
      </c>
      <c r="B163" s="9" t="s">
        <v>1965</v>
      </c>
      <c r="C163" s="9" t="s">
        <v>1966</v>
      </c>
      <c r="D163" s="9" t="s">
        <v>374</v>
      </c>
      <c r="E163" s="9" t="s">
        <v>92</v>
      </c>
      <c r="F163" s="187">
        <v>36365</v>
      </c>
      <c r="G163" s="9" t="s">
        <v>34</v>
      </c>
      <c r="H163" s="9" t="s">
        <v>31</v>
      </c>
      <c r="I163" s="9" t="s">
        <v>1362</v>
      </c>
      <c r="J163" s="9" t="s">
        <v>29</v>
      </c>
      <c r="K163" s="9">
        <v>2017</v>
      </c>
      <c r="L163" s="9" t="s">
        <v>34</v>
      </c>
      <c r="Y163" s="9" t="s">
        <v>1967</v>
      </c>
      <c r="Z163" s="9" t="s">
        <v>1968</v>
      </c>
      <c r="AA163" s="9" t="s">
        <v>1915</v>
      </c>
      <c r="AB163" s="9" t="s">
        <v>1082</v>
      </c>
    </row>
    <row r="164" spans="1:32" ht="17.25" customHeight="1" x14ac:dyDescent="0.2">
      <c r="A164" s="9">
        <v>425604</v>
      </c>
      <c r="B164" s="9" t="s">
        <v>1969</v>
      </c>
      <c r="C164" s="9" t="s">
        <v>671</v>
      </c>
      <c r="D164" s="9" t="s">
        <v>1970</v>
      </c>
      <c r="E164" s="9" t="s">
        <v>92</v>
      </c>
      <c r="F164" s="187">
        <v>36164</v>
      </c>
      <c r="G164" s="9" t="s">
        <v>586</v>
      </c>
      <c r="H164" s="9" t="s">
        <v>35</v>
      </c>
      <c r="I164" s="9" t="s">
        <v>1362</v>
      </c>
      <c r="J164" s="9" t="s">
        <v>32</v>
      </c>
      <c r="K164" s="9">
        <v>2016</v>
      </c>
      <c r="L164" s="9" t="s">
        <v>268</v>
      </c>
      <c r="Y164" s="9" t="s">
        <v>1971</v>
      </c>
      <c r="Z164" s="9" t="s">
        <v>1195</v>
      </c>
      <c r="AA164" s="9" t="s">
        <v>1972</v>
      </c>
      <c r="AB164" s="9" t="s">
        <v>1973</v>
      </c>
    </row>
    <row r="165" spans="1:32" ht="17.25" customHeight="1" x14ac:dyDescent="0.2">
      <c r="A165" s="9">
        <v>422297</v>
      </c>
      <c r="B165" s="9" t="s">
        <v>1974</v>
      </c>
      <c r="C165" s="9" t="s">
        <v>304</v>
      </c>
      <c r="D165" s="9" t="s">
        <v>1975</v>
      </c>
      <c r="E165" s="9" t="s">
        <v>93</v>
      </c>
      <c r="F165" s="187">
        <v>34727</v>
      </c>
      <c r="G165" s="9" t="s">
        <v>34</v>
      </c>
      <c r="H165" s="9" t="s">
        <v>35</v>
      </c>
      <c r="I165" s="9" t="s">
        <v>1362</v>
      </c>
      <c r="J165" s="9" t="s">
        <v>29</v>
      </c>
      <c r="K165" s="9">
        <v>2012</v>
      </c>
      <c r="L165" s="9" t="s">
        <v>46</v>
      </c>
      <c r="Y165" s="9" t="s">
        <v>1976</v>
      </c>
      <c r="Z165" s="9" t="s">
        <v>1086</v>
      </c>
      <c r="AA165" s="9" t="s">
        <v>1461</v>
      </c>
      <c r="AB165" s="9" t="s">
        <v>1082</v>
      </c>
      <c r="AE165" s="9">
        <v>5</v>
      </c>
      <c r="AF165" s="9" t="s">
        <v>195</v>
      </c>
    </row>
    <row r="166" spans="1:32" ht="17.25" customHeight="1" x14ac:dyDescent="0.2">
      <c r="A166" s="9">
        <v>422314</v>
      </c>
      <c r="B166" s="9" t="s">
        <v>1977</v>
      </c>
      <c r="C166" s="9" t="s">
        <v>1978</v>
      </c>
      <c r="D166" s="9" t="s">
        <v>280</v>
      </c>
      <c r="E166" s="9" t="s">
        <v>92</v>
      </c>
      <c r="F166" s="187">
        <v>35460</v>
      </c>
      <c r="G166" s="9" t="s">
        <v>34</v>
      </c>
      <c r="H166" s="9" t="s">
        <v>31</v>
      </c>
      <c r="I166" s="9" t="s">
        <v>1362</v>
      </c>
      <c r="J166" s="9" t="s">
        <v>32</v>
      </c>
      <c r="K166" s="9">
        <v>2016</v>
      </c>
      <c r="L166" s="9" t="s">
        <v>34</v>
      </c>
      <c r="Y166" s="9" t="s">
        <v>1979</v>
      </c>
      <c r="Z166" s="9" t="s">
        <v>1980</v>
      </c>
      <c r="AA166" s="9" t="s">
        <v>1981</v>
      </c>
      <c r="AB166" s="9" t="s">
        <v>1100</v>
      </c>
    </row>
    <row r="167" spans="1:32" ht="17.25" customHeight="1" x14ac:dyDescent="0.2">
      <c r="A167" s="9">
        <v>419008</v>
      </c>
      <c r="B167" s="9" t="s">
        <v>1982</v>
      </c>
      <c r="C167" s="9" t="s">
        <v>304</v>
      </c>
      <c r="D167" s="9" t="s">
        <v>371</v>
      </c>
      <c r="E167" s="9" t="s">
        <v>93</v>
      </c>
      <c r="F167" s="187">
        <v>34700</v>
      </c>
      <c r="G167" s="9" t="s">
        <v>46</v>
      </c>
      <c r="H167" s="9" t="s">
        <v>31</v>
      </c>
      <c r="I167" s="9" t="s">
        <v>1362</v>
      </c>
      <c r="J167" s="9" t="s">
        <v>32</v>
      </c>
      <c r="K167" s="9">
        <v>2001</v>
      </c>
      <c r="L167" s="9" t="s">
        <v>34</v>
      </c>
      <c r="Y167" s="9" t="s">
        <v>1983</v>
      </c>
      <c r="Z167" s="9" t="s">
        <v>1162</v>
      </c>
      <c r="AA167" s="9" t="s">
        <v>1075</v>
      </c>
      <c r="AB167" s="9" t="s">
        <v>1100</v>
      </c>
    </row>
    <row r="168" spans="1:32" ht="17.25" customHeight="1" x14ac:dyDescent="0.2">
      <c r="A168" s="9">
        <v>420350</v>
      </c>
      <c r="B168" s="9" t="s">
        <v>1984</v>
      </c>
      <c r="C168" s="9" t="s">
        <v>844</v>
      </c>
      <c r="D168" s="9" t="s">
        <v>619</v>
      </c>
      <c r="E168" s="9" t="s">
        <v>93</v>
      </c>
      <c r="F168" s="187">
        <v>34084</v>
      </c>
      <c r="G168" s="9" t="s">
        <v>34</v>
      </c>
      <c r="H168" s="9" t="s">
        <v>31</v>
      </c>
      <c r="I168" s="9" t="s">
        <v>1362</v>
      </c>
      <c r="J168" s="9" t="s">
        <v>32</v>
      </c>
      <c r="K168" s="9">
        <v>2011</v>
      </c>
      <c r="L168" s="9" t="s">
        <v>34</v>
      </c>
      <c r="Y168" s="9" t="s">
        <v>1985</v>
      </c>
      <c r="Z168" s="9" t="s">
        <v>1347</v>
      </c>
      <c r="AA168" s="9" t="s">
        <v>1986</v>
      </c>
      <c r="AB168" s="9" t="s">
        <v>1067</v>
      </c>
    </row>
    <row r="169" spans="1:32" ht="17.25" customHeight="1" x14ac:dyDescent="0.2">
      <c r="A169" s="9">
        <v>422306</v>
      </c>
      <c r="B169" s="9" t="s">
        <v>1987</v>
      </c>
      <c r="C169" s="9" t="s">
        <v>1063</v>
      </c>
      <c r="D169" s="9" t="s">
        <v>492</v>
      </c>
      <c r="E169" s="9" t="s">
        <v>93</v>
      </c>
      <c r="F169" s="187">
        <v>35559</v>
      </c>
      <c r="G169" s="9" t="s">
        <v>34</v>
      </c>
      <c r="H169" s="9" t="s">
        <v>31</v>
      </c>
      <c r="I169" s="9" t="s">
        <v>1362</v>
      </c>
      <c r="J169" s="9" t="s">
        <v>29</v>
      </c>
      <c r="K169" s="9">
        <v>2016</v>
      </c>
      <c r="L169" s="9" t="s">
        <v>34</v>
      </c>
      <c r="Y169" s="9" t="s">
        <v>1988</v>
      </c>
      <c r="Z169" s="9" t="s">
        <v>1989</v>
      </c>
      <c r="AA169" s="9" t="s">
        <v>1990</v>
      </c>
      <c r="AB169" s="9" t="s">
        <v>1067</v>
      </c>
    </row>
    <row r="170" spans="1:32" ht="17.25" customHeight="1" x14ac:dyDescent="0.2">
      <c r="A170" s="9">
        <v>423360</v>
      </c>
      <c r="B170" s="9" t="s">
        <v>1991</v>
      </c>
      <c r="C170" s="9" t="s">
        <v>1992</v>
      </c>
      <c r="D170" s="9" t="s">
        <v>294</v>
      </c>
      <c r="E170" s="9" t="s">
        <v>92</v>
      </c>
      <c r="F170" s="187">
        <v>35815</v>
      </c>
      <c r="G170" s="9" t="s">
        <v>86</v>
      </c>
      <c r="H170" s="9" t="s">
        <v>31</v>
      </c>
      <c r="I170" s="9" t="s">
        <v>1362</v>
      </c>
      <c r="J170" s="9" t="s">
        <v>32</v>
      </c>
      <c r="K170" s="9">
        <v>2015</v>
      </c>
      <c r="L170" s="9" t="s">
        <v>86</v>
      </c>
      <c r="Y170" s="9" t="s">
        <v>1993</v>
      </c>
      <c r="Z170" s="9" t="s">
        <v>1994</v>
      </c>
      <c r="AA170" s="9" t="s">
        <v>1133</v>
      </c>
      <c r="AB170" s="9" t="s">
        <v>1143</v>
      </c>
    </row>
    <row r="171" spans="1:32" ht="17.25" customHeight="1" x14ac:dyDescent="0.2">
      <c r="A171" s="9">
        <v>425076</v>
      </c>
      <c r="B171" s="9" t="s">
        <v>1995</v>
      </c>
      <c r="C171" s="9" t="s">
        <v>502</v>
      </c>
      <c r="D171" s="9" t="s">
        <v>922</v>
      </c>
      <c r="E171" s="9" t="s">
        <v>93</v>
      </c>
      <c r="F171" s="187">
        <v>35962</v>
      </c>
      <c r="G171" s="9" t="s">
        <v>34</v>
      </c>
      <c r="H171" s="9" t="s">
        <v>31</v>
      </c>
      <c r="I171" s="9" t="s">
        <v>1362</v>
      </c>
      <c r="J171" s="9" t="s">
        <v>29</v>
      </c>
      <c r="K171" s="9">
        <v>2016</v>
      </c>
      <c r="L171" s="9" t="s">
        <v>34</v>
      </c>
      <c r="Y171" s="9" t="s">
        <v>1996</v>
      </c>
      <c r="Z171" s="9" t="s">
        <v>1997</v>
      </c>
      <c r="AA171" s="9" t="s">
        <v>1998</v>
      </c>
      <c r="AB171" s="9" t="s">
        <v>1067</v>
      </c>
    </row>
    <row r="172" spans="1:32" ht="17.25" customHeight="1" x14ac:dyDescent="0.2">
      <c r="A172" s="9">
        <v>421508</v>
      </c>
      <c r="B172" s="9" t="s">
        <v>1999</v>
      </c>
      <c r="C172" s="9" t="s">
        <v>487</v>
      </c>
      <c r="D172" s="9" t="s">
        <v>2000</v>
      </c>
      <c r="E172" s="9" t="s">
        <v>93</v>
      </c>
      <c r="F172" s="187">
        <v>34054</v>
      </c>
      <c r="G172" s="9" t="s">
        <v>34</v>
      </c>
      <c r="H172" s="9" t="s">
        <v>31</v>
      </c>
      <c r="I172" s="9" t="s">
        <v>1362</v>
      </c>
      <c r="J172" s="9" t="s">
        <v>29</v>
      </c>
      <c r="K172" s="9">
        <v>2012</v>
      </c>
      <c r="L172" s="9" t="s">
        <v>34</v>
      </c>
      <c r="Y172" s="9" t="s">
        <v>2001</v>
      </c>
      <c r="Z172" s="9" t="s">
        <v>2002</v>
      </c>
      <c r="AA172" s="9" t="s">
        <v>2003</v>
      </c>
      <c r="AB172" s="9" t="s">
        <v>1100</v>
      </c>
    </row>
    <row r="173" spans="1:32" ht="17.25" customHeight="1" x14ac:dyDescent="0.2">
      <c r="A173" s="9">
        <v>425077</v>
      </c>
      <c r="B173" s="9" t="s">
        <v>2004</v>
      </c>
      <c r="C173" s="9" t="s">
        <v>320</v>
      </c>
      <c r="D173" s="9" t="s">
        <v>2005</v>
      </c>
      <c r="E173" s="9" t="s">
        <v>93</v>
      </c>
      <c r="F173" s="187">
        <v>35848</v>
      </c>
      <c r="G173" s="9" t="s">
        <v>476</v>
      </c>
      <c r="H173" s="9" t="s">
        <v>35</v>
      </c>
      <c r="I173" s="9" t="s">
        <v>1362</v>
      </c>
      <c r="J173" s="9" t="s">
        <v>32</v>
      </c>
      <c r="K173" s="9">
        <v>2016</v>
      </c>
      <c r="L173" s="9" t="s">
        <v>34</v>
      </c>
      <c r="Y173" s="9" t="s">
        <v>2006</v>
      </c>
      <c r="Z173" s="9" t="s">
        <v>2007</v>
      </c>
      <c r="AA173" s="9" t="s">
        <v>2008</v>
      </c>
      <c r="AB173" s="9" t="s">
        <v>2009</v>
      </c>
    </row>
    <row r="174" spans="1:32" ht="17.25" customHeight="1" x14ac:dyDescent="0.2">
      <c r="A174" s="9">
        <v>421511</v>
      </c>
      <c r="B174" s="9" t="s">
        <v>2010</v>
      </c>
      <c r="C174" s="9" t="s">
        <v>401</v>
      </c>
      <c r="D174" s="9" t="s">
        <v>371</v>
      </c>
      <c r="E174" s="9" t="s">
        <v>93</v>
      </c>
      <c r="F174" s="187">
        <v>35937</v>
      </c>
      <c r="G174" s="9" t="s">
        <v>34</v>
      </c>
      <c r="H174" s="9" t="s">
        <v>31</v>
      </c>
      <c r="I174" s="9" t="s">
        <v>1362</v>
      </c>
      <c r="J174" s="9" t="s">
        <v>32</v>
      </c>
      <c r="K174" s="9">
        <v>2017</v>
      </c>
      <c r="L174" s="9" t="s">
        <v>34</v>
      </c>
      <c r="Y174" s="9" t="s">
        <v>2011</v>
      </c>
      <c r="Z174" s="9" t="s">
        <v>1096</v>
      </c>
      <c r="AA174" s="9" t="s">
        <v>2012</v>
      </c>
      <c r="AB174" s="9" t="s">
        <v>1067</v>
      </c>
    </row>
    <row r="175" spans="1:32" ht="17.25" customHeight="1" x14ac:dyDescent="0.2">
      <c r="A175" s="9">
        <v>415382</v>
      </c>
      <c r="B175" s="9" t="s">
        <v>2013</v>
      </c>
      <c r="C175" s="9" t="s">
        <v>305</v>
      </c>
      <c r="D175" s="9" t="s">
        <v>637</v>
      </c>
      <c r="E175" s="9" t="s">
        <v>92</v>
      </c>
      <c r="F175" s="187">
        <v>32994</v>
      </c>
      <c r="G175" s="9" t="s">
        <v>86</v>
      </c>
      <c r="H175" s="9" t="s">
        <v>31</v>
      </c>
      <c r="I175" s="9" t="s">
        <v>1362</v>
      </c>
      <c r="Y175" s="9" t="s">
        <v>2014</v>
      </c>
      <c r="Z175" s="9" t="s">
        <v>2015</v>
      </c>
      <c r="AA175" s="9" t="s">
        <v>2016</v>
      </c>
      <c r="AB175" s="9" t="s">
        <v>2017</v>
      </c>
    </row>
    <row r="176" spans="1:32" ht="17.25" customHeight="1" x14ac:dyDescent="0.2">
      <c r="A176" s="9">
        <v>423438</v>
      </c>
      <c r="B176" s="9" t="s">
        <v>2018</v>
      </c>
      <c r="C176" s="9" t="s">
        <v>944</v>
      </c>
      <c r="D176" s="9" t="s">
        <v>899</v>
      </c>
      <c r="E176" s="9" t="s">
        <v>92</v>
      </c>
      <c r="F176" s="187">
        <v>35704</v>
      </c>
      <c r="G176" s="9" t="s">
        <v>34</v>
      </c>
      <c r="H176" s="9" t="s">
        <v>31</v>
      </c>
      <c r="I176" s="9" t="s">
        <v>1362</v>
      </c>
      <c r="J176" s="9" t="s">
        <v>29</v>
      </c>
      <c r="K176" s="9">
        <v>2015</v>
      </c>
      <c r="L176" s="9" t="s">
        <v>34</v>
      </c>
      <c r="Y176" s="9" t="s">
        <v>2019</v>
      </c>
      <c r="Z176" s="9" t="s">
        <v>2020</v>
      </c>
      <c r="AA176" s="9" t="s">
        <v>2021</v>
      </c>
      <c r="AB176" s="9" t="s">
        <v>1067</v>
      </c>
    </row>
    <row r="177" spans="1:28" ht="17.25" customHeight="1" x14ac:dyDescent="0.2">
      <c r="A177" s="9">
        <v>421589</v>
      </c>
      <c r="B177" s="9" t="s">
        <v>2022</v>
      </c>
      <c r="C177" s="9" t="s">
        <v>782</v>
      </c>
      <c r="D177" s="9" t="s">
        <v>572</v>
      </c>
      <c r="E177" s="9" t="s">
        <v>92</v>
      </c>
      <c r="F177" s="187">
        <v>35948</v>
      </c>
      <c r="G177" s="9" t="s">
        <v>34</v>
      </c>
      <c r="H177" s="9" t="s">
        <v>31</v>
      </c>
      <c r="I177" s="9" t="s">
        <v>1362</v>
      </c>
      <c r="J177" s="9" t="s">
        <v>32</v>
      </c>
      <c r="K177" s="9">
        <v>2016</v>
      </c>
      <c r="L177" s="9" t="s">
        <v>34</v>
      </c>
      <c r="Y177" s="9" t="s">
        <v>2023</v>
      </c>
      <c r="Z177" s="9" t="s">
        <v>2024</v>
      </c>
      <c r="AA177" s="9" t="s">
        <v>2025</v>
      </c>
      <c r="AB177" s="9" t="s">
        <v>1100</v>
      </c>
    </row>
    <row r="178" spans="1:28" ht="17.25" customHeight="1" x14ac:dyDescent="0.2">
      <c r="A178" s="9">
        <v>423444</v>
      </c>
      <c r="B178" s="9" t="s">
        <v>2026</v>
      </c>
      <c r="C178" s="9" t="s">
        <v>283</v>
      </c>
      <c r="D178" s="9" t="s">
        <v>2027</v>
      </c>
      <c r="E178" s="9" t="s">
        <v>92</v>
      </c>
      <c r="F178" s="187">
        <v>35968</v>
      </c>
      <c r="G178" s="9" t="s">
        <v>34</v>
      </c>
      <c r="H178" s="9" t="s">
        <v>31</v>
      </c>
      <c r="I178" s="9" t="s">
        <v>1362</v>
      </c>
      <c r="J178" s="9" t="s">
        <v>32</v>
      </c>
      <c r="K178" s="9">
        <v>2016</v>
      </c>
      <c r="L178" s="9" t="s">
        <v>34</v>
      </c>
      <c r="Y178" s="9" t="s">
        <v>2028</v>
      </c>
      <c r="Z178" s="9" t="s">
        <v>1677</v>
      </c>
      <c r="AA178" s="9" t="s">
        <v>2029</v>
      </c>
      <c r="AB178" s="9" t="s">
        <v>1100</v>
      </c>
    </row>
    <row r="179" spans="1:28" ht="17.25" customHeight="1" x14ac:dyDescent="0.2">
      <c r="A179" s="9">
        <v>422580</v>
      </c>
      <c r="B179" s="9" t="s">
        <v>2030</v>
      </c>
      <c r="C179" s="9" t="s">
        <v>378</v>
      </c>
      <c r="D179" s="9" t="s">
        <v>789</v>
      </c>
      <c r="E179" s="9" t="s">
        <v>92</v>
      </c>
      <c r="F179" s="187">
        <v>35606</v>
      </c>
      <c r="G179" s="9" t="s">
        <v>34</v>
      </c>
      <c r="H179" s="9" t="s">
        <v>31</v>
      </c>
      <c r="I179" s="9" t="s">
        <v>1362</v>
      </c>
      <c r="J179" s="9" t="s">
        <v>29</v>
      </c>
      <c r="K179" s="9">
        <v>2016</v>
      </c>
      <c r="L179" s="9" t="s">
        <v>46</v>
      </c>
      <c r="Y179" s="9" t="s">
        <v>2031</v>
      </c>
      <c r="Z179" s="9" t="s">
        <v>2032</v>
      </c>
      <c r="AA179" s="9" t="s">
        <v>2033</v>
      </c>
      <c r="AB179" s="9" t="s">
        <v>1150</v>
      </c>
    </row>
    <row r="180" spans="1:28" ht="17.25" customHeight="1" x14ac:dyDescent="0.2">
      <c r="A180" s="9">
        <v>423017</v>
      </c>
      <c r="B180" s="9" t="s">
        <v>2034</v>
      </c>
      <c r="C180" s="9" t="s">
        <v>270</v>
      </c>
      <c r="D180" s="9" t="s">
        <v>636</v>
      </c>
      <c r="E180" s="9" t="s">
        <v>93</v>
      </c>
      <c r="F180" s="187">
        <v>36161</v>
      </c>
      <c r="G180" s="9" t="s">
        <v>34</v>
      </c>
      <c r="H180" s="9" t="s">
        <v>31</v>
      </c>
      <c r="I180" s="9" t="s">
        <v>1362</v>
      </c>
      <c r="J180" s="9" t="s">
        <v>32</v>
      </c>
      <c r="K180" s="9">
        <v>2017</v>
      </c>
      <c r="L180" s="9" t="s">
        <v>34</v>
      </c>
      <c r="Y180" s="9" t="s">
        <v>2035</v>
      </c>
      <c r="Z180" s="9" t="s">
        <v>2036</v>
      </c>
      <c r="AA180" s="9" t="s">
        <v>2037</v>
      </c>
      <c r="AB180" s="9" t="s">
        <v>2038</v>
      </c>
    </row>
    <row r="181" spans="1:28" ht="17.25" customHeight="1" x14ac:dyDescent="0.2">
      <c r="A181" s="9">
        <v>423045</v>
      </c>
      <c r="B181" s="9" t="s">
        <v>2039</v>
      </c>
      <c r="C181" s="9" t="s">
        <v>430</v>
      </c>
      <c r="D181" s="9" t="s">
        <v>288</v>
      </c>
      <c r="E181" s="9" t="s">
        <v>93</v>
      </c>
      <c r="F181" s="187">
        <v>36527</v>
      </c>
      <c r="G181" s="9" t="s">
        <v>34</v>
      </c>
      <c r="H181" s="9" t="s">
        <v>31</v>
      </c>
      <c r="I181" s="9" t="s">
        <v>1362</v>
      </c>
      <c r="J181" s="9" t="s">
        <v>29</v>
      </c>
      <c r="K181" s="9">
        <v>2017</v>
      </c>
      <c r="L181" s="9" t="s">
        <v>34</v>
      </c>
      <c r="Y181" s="9" t="s">
        <v>2040</v>
      </c>
      <c r="Z181" s="9" t="s">
        <v>1254</v>
      </c>
      <c r="AA181" s="9" t="s">
        <v>1169</v>
      </c>
      <c r="AB181" s="9" t="s">
        <v>1078</v>
      </c>
    </row>
    <row r="182" spans="1:28" ht="17.25" customHeight="1" x14ac:dyDescent="0.2">
      <c r="A182" s="9">
        <v>417037</v>
      </c>
      <c r="B182" s="9" t="s">
        <v>2041</v>
      </c>
      <c r="C182" s="9" t="s">
        <v>388</v>
      </c>
      <c r="D182" s="9" t="s">
        <v>293</v>
      </c>
      <c r="E182" s="9" t="s">
        <v>93</v>
      </c>
      <c r="F182" s="187">
        <v>34425</v>
      </c>
      <c r="G182" s="9" t="s">
        <v>34</v>
      </c>
      <c r="H182" s="9" t="s">
        <v>31</v>
      </c>
      <c r="I182" s="9" t="s">
        <v>1362</v>
      </c>
      <c r="J182" s="9" t="s">
        <v>32</v>
      </c>
      <c r="K182" s="9">
        <v>2012</v>
      </c>
      <c r="L182" s="9" t="s">
        <v>34</v>
      </c>
      <c r="Y182" s="9" t="s">
        <v>2042</v>
      </c>
      <c r="Z182" s="9" t="s">
        <v>1200</v>
      </c>
      <c r="AA182" s="9" t="s">
        <v>1586</v>
      </c>
      <c r="AB182" s="9" t="s">
        <v>1078</v>
      </c>
    </row>
    <row r="183" spans="1:28" ht="17.25" customHeight="1" x14ac:dyDescent="0.2">
      <c r="A183" s="9">
        <v>423082</v>
      </c>
      <c r="B183" s="9" t="s">
        <v>2043</v>
      </c>
      <c r="C183" s="9" t="s">
        <v>270</v>
      </c>
      <c r="D183" s="9" t="s">
        <v>1015</v>
      </c>
      <c r="E183" s="9" t="s">
        <v>93</v>
      </c>
      <c r="F183" s="187">
        <v>36356</v>
      </c>
      <c r="G183" s="9" t="s">
        <v>34</v>
      </c>
      <c r="H183" s="9" t="s">
        <v>31</v>
      </c>
      <c r="I183" s="9" t="s">
        <v>1362</v>
      </c>
      <c r="J183" s="9" t="s">
        <v>29</v>
      </c>
      <c r="K183" s="9">
        <v>2017</v>
      </c>
      <c r="L183" s="9" t="s">
        <v>34</v>
      </c>
      <c r="Y183" s="9" t="s">
        <v>2044</v>
      </c>
      <c r="Z183" s="9" t="s">
        <v>1096</v>
      </c>
      <c r="AA183" s="9" t="s">
        <v>2045</v>
      </c>
      <c r="AB183" s="9" t="s">
        <v>1067</v>
      </c>
    </row>
    <row r="184" spans="1:28" ht="17.25" customHeight="1" x14ac:dyDescent="0.2">
      <c r="A184" s="9">
        <v>421071</v>
      </c>
      <c r="B184" s="9" t="s">
        <v>2046</v>
      </c>
      <c r="C184" s="9" t="s">
        <v>415</v>
      </c>
      <c r="D184" s="9" t="s">
        <v>277</v>
      </c>
      <c r="E184" s="9" t="s">
        <v>93</v>
      </c>
      <c r="F184" s="187">
        <v>34417</v>
      </c>
      <c r="G184" s="9" t="s">
        <v>34</v>
      </c>
      <c r="H184" s="9" t="s">
        <v>31</v>
      </c>
      <c r="I184" s="9" t="s">
        <v>1362</v>
      </c>
      <c r="J184" s="9" t="s">
        <v>32</v>
      </c>
      <c r="K184" s="9">
        <v>2012</v>
      </c>
      <c r="L184" s="9" t="s">
        <v>34</v>
      </c>
      <c r="Y184" s="9" t="s">
        <v>2047</v>
      </c>
      <c r="Z184" s="9" t="s">
        <v>2048</v>
      </c>
      <c r="AA184" s="9" t="s">
        <v>1206</v>
      </c>
      <c r="AB184" s="9" t="s">
        <v>1067</v>
      </c>
    </row>
    <row r="185" spans="1:28" ht="17.25" customHeight="1" x14ac:dyDescent="0.2">
      <c r="A185" s="9">
        <v>422993</v>
      </c>
      <c r="B185" s="9" t="s">
        <v>2049</v>
      </c>
      <c r="C185" s="9" t="s">
        <v>1058</v>
      </c>
      <c r="D185" s="9" t="s">
        <v>297</v>
      </c>
      <c r="E185" s="9" t="s">
        <v>93</v>
      </c>
      <c r="F185" s="187">
        <v>36535</v>
      </c>
      <c r="G185" s="9" t="s">
        <v>53</v>
      </c>
      <c r="H185" s="9" t="s">
        <v>31</v>
      </c>
      <c r="I185" s="9" t="s">
        <v>1362</v>
      </c>
      <c r="J185" s="9" t="s">
        <v>29</v>
      </c>
      <c r="K185" s="9">
        <v>2017</v>
      </c>
      <c r="L185" s="9" t="s">
        <v>46</v>
      </c>
      <c r="Y185" s="9" t="s">
        <v>2050</v>
      </c>
      <c r="Z185" s="9" t="s">
        <v>2051</v>
      </c>
      <c r="AA185" s="9" t="s">
        <v>1289</v>
      </c>
      <c r="AB185" s="9" t="s">
        <v>1216</v>
      </c>
    </row>
    <row r="186" spans="1:28" ht="17.25" customHeight="1" x14ac:dyDescent="0.2">
      <c r="A186" s="9">
        <v>421160</v>
      </c>
      <c r="B186" s="9" t="s">
        <v>2052</v>
      </c>
      <c r="C186" s="9" t="s">
        <v>553</v>
      </c>
      <c r="D186" s="9" t="s">
        <v>448</v>
      </c>
      <c r="E186" s="9" t="s">
        <v>93</v>
      </c>
      <c r="F186" s="187">
        <v>35974</v>
      </c>
      <c r="G186" s="9" t="s">
        <v>34</v>
      </c>
      <c r="H186" s="9" t="s">
        <v>31</v>
      </c>
      <c r="I186" s="9" t="s">
        <v>1362</v>
      </c>
      <c r="J186" s="9" t="s">
        <v>32</v>
      </c>
      <c r="K186" s="9">
        <v>2016</v>
      </c>
      <c r="L186" s="9" t="s">
        <v>34</v>
      </c>
      <c r="Y186" s="9" t="s">
        <v>2053</v>
      </c>
      <c r="Z186" s="9" t="s">
        <v>1807</v>
      </c>
      <c r="AA186" s="9" t="s">
        <v>2054</v>
      </c>
      <c r="AB186" s="9" t="s">
        <v>1067</v>
      </c>
    </row>
    <row r="187" spans="1:28" ht="17.25" customHeight="1" x14ac:dyDescent="0.2">
      <c r="A187" s="9">
        <v>423008</v>
      </c>
      <c r="B187" s="9" t="s">
        <v>2055</v>
      </c>
      <c r="C187" s="9" t="s">
        <v>2056</v>
      </c>
      <c r="D187" s="9" t="s">
        <v>495</v>
      </c>
      <c r="E187" s="9" t="s">
        <v>93</v>
      </c>
      <c r="F187" s="187">
        <v>29003</v>
      </c>
      <c r="G187" s="9" t="s">
        <v>670</v>
      </c>
      <c r="H187" s="9" t="s">
        <v>31</v>
      </c>
      <c r="I187" s="9" t="s">
        <v>1362</v>
      </c>
      <c r="J187" s="9" t="s">
        <v>29</v>
      </c>
      <c r="K187" s="9">
        <v>1998</v>
      </c>
      <c r="L187" s="9" t="s">
        <v>86</v>
      </c>
      <c r="Y187" s="9" t="s">
        <v>2057</v>
      </c>
      <c r="Z187" s="9" t="s">
        <v>2058</v>
      </c>
      <c r="AA187" s="9" t="s">
        <v>1751</v>
      </c>
      <c r="AB187" s="9" t="s">
        <v>1082</v>
      </c>
    </row>
    <row r="188" spans="1:28" ht="17.25" customHeight="1" x14ac:dyDescent="0.2">
      <c r="A188" s="9">
        <v>424779</v>
      </c>
      <c r="B188" s="9" t="s">
        <v>2059</v>
      </c>
      <c r="C188" s="9" t="s">
        <v>641</v>
      </c>
      <c r="D188" s="9" t="s">
        <v>470</v>
      </c>
      <c r="E188" s="9" t="s">
        <v>93</v>
      </c>
      <c r="F188" s="187">
        <v>35651</v>
      </c>
      <c r="G188" s="9" t="s">
        <v>34</v>
      </c>
      <c r="H188" s="9" t="s">
        <v>31</v>
      </c>
      <c r="I188" s="9" t="s">
        <v>1362</v>
      </c>
      <c r="J188" s="9" t="s">
        <v>32</v>
      </c>
      <c r="K188" s="9">
        <v>2016</v>
      </c>
      <c r="L188" s="9" t="s">
        <v>34</v>
      </c>
      <c r="Y188" s="9" t="s">
        <v>2060</v>
      </c>
      <c r="Z188" s="9" t="s">
        <v>2061</v>
      </c>
      <c r="AA188" s="9" t="s">
        <v>2062</v>
      </c>
      <c r="AB188" s="9" t="s">
        <v>1080</v>
      </c>
    </row>
    <row r="189" spans="1:28" ht="17.25" customHeight="1" x14ac:dyDescent="0.2">
      <c r="A189" s="9">
        <v>419625</v>
      </c>
      <c r="B189" s="9" t="s">
        <v>2063</v>
      </c>
      <c r="C189" s="9" t="s">
        <v>2064</v>
      </c>
      <c r="D189" s="9" t="s">
        <v>589</v>
      </c>
      <c r="E189" s="9" t="s">
        <v>92</v>
      </c>
      <c r="F189" s="187">
        <v>34048</v>
      </c>
      <c r="G189" s="9" t="s">
        <v>34</v>
      </c>
      <c r="H189" s="9" t="s">
        <v>31</v>
      </c>
      <c r="I189" s="9" t="s">
        <v>1362</v>
      </c>
      <c r="J189" s="9" t="s">
        <v>29</v>
      </c>
      <c r="K189" s="9">
        <v>2012</v>
      </c>
      <c r="L189" s="9" t="s">
        <v>34</v>
      </c>
      <c r="Y189" s="9" t="s">
        <v>2065</v>
      </c>
      <c r="Z189" s="9" t="s">
        <v>2066</v>
      </c>
      <c r="AA189" s="9" t="s">
        <v>2067</v>
      </c>
      <c r="AB189" s="9" t="s">
        <v>1067</v>
      </c>
    </row>
    <row r="190" spans="1:28" ht="17.25" customHeight="1" x14ac:dyDescent="0.2">
      <c r="A190" s="9">
        <v>424827</v>
      </c>
      <c r="B190" s="9" t="s">
        <v>2068</v>
      </c>
      <c r="C190" s="9" t="s">
        <v>550</v>
      </c>
      <c r="D190" s="9" t="s">
        <v>465</v>
      </c>
      <c r="E190" s="9" t="s">
        <v>93</v>
      </c>
      <c r="F190" s="187">
        <v>35094</v>
      </c>
      <c r="G190" s="9" t="s">
        <v>34</v>
      </c>
      <c r="H190" s="9" t="s">
        <v>31</v>
      </c>
      <c r="I190" s="9" t="s">
        <v>1362</v>
      </c>
      <c r="J190" s="9" t="s">
        <v>32</v>
      </c>
      <c r="K190" s="9">
        <v>2014</v>
      </c>
      <c r="L190" s="9" t="s">
        <v>268</v>
      </c>
      <c r="Y190" s="9" t="s">
        <v>2069</v>
      </c>
      <c r="Z190" s="9" t="s">
        <v>1585</v>
      </c>
      <c r="AA190" s="9" t="s">
        <v>1123</v>
      </c>
      <c r="AB190" s="9" t="s">
        <v>1082</v>
      </c>
    </row>
    <row r="191" spans="1:28" ht="17.25" customHeight="1" x14ac:dyDescent="0.2">
      <c r="A191" s="9">
        <v>421091</v>
      </c>
      <c r="B191" s="9" t="s">
        <v>2070</v>
      </c>
      <c r="C191" s="9" t="s">
        <v>738</v>
      </c>
      <c r="D191" s="9" t="s">
        <v>326</v>
      </c>
      <c r="E191" s="9" t="s">
        <v>93</v>
      </c>
      <c r="F191" s="187">
        <v>36188</v>
      </c>
      <c r="G191" s="9" t="s">
        <v>34</v>
      </c>
      <c r="H191" s="9" t="s">
        <v>31</v>
      </c>
      <c r="I191" s="9" t="s">
        <v>1362</v>
      </c>
      <c r="J191" s="9" t="s">
        <v>32</v>
      </c>
      <c r="K191" s="9">
        <v>2016</v>
      </c>
      <c r="L191" s="9" t="s">
        <v>34</v>
      </c>
      <c r="Y191" s="9" t="s">
        <v>2071</v>
      </c>
      <c r="Z191" s="9" t="s">
        <v>2072</v>
      </c>
      <c r="AA191" s="9" t="s">
        <v>1105</v>
      </c>
      <c r="AB191" s="9" t="s">
        <v>1082</v>
      </c>
    </row>
    <row r="192" spans="1:28" ht="17.25" customHeight="1" x14ac:dyDescent="0.2">
      <c r="A192" s="9">
        <v>423024</v>
      </c>
      <c r="B192" s="9" t="s">
        <v>2073</v>
      </c>
      <c r="C192" s="9" t="s">
        <v>328</v>
      </c>
      <c r="D192" s="9" t="s">
        <v>418</v>
      </c>
      <c r="E192" s="9" t="s">
        <v>93</v>
      </c>
      <c r="F192" s="187">
        <v>36528</v>
      </c>
      <c r="G192" s="9" t="s">
        <v>34</v>
      </c>
      <c r="H192" s="9" t="s">
        <v>31</v>
      </c>
      <c r="I192" s="9" t="s">
        <v>1362</v>
      </c>
      <c r="J192" s="9" t="s">
        <v>29</v>
      </c>
      <c r="K192" s="9">
        <v>2017</v>
      </c>
      <c r="L192" s="9" t="s">
        <v>46</v>
      </c>
      <c r="Y192" s="9" t="s">
        <v>2074</v>
      </c>
      <c r="Z192" s="9" t="s">
        <v>2075</v>
      </c>
      <c r="AA192" s="9" t="s">
        <v>1101</v>
      </c>
      <c r="AB192" s="9" t="s">
        <v>1067</v>
      </c>
    </row>
    <row r="193" spans="1:28" ht="17.25" customHeight="1" x14ac:dyDescent="0.2">
      <c r="A193" s="9">
        <v>421121</v>
      </c>
      <c r="B193" s="9" t="s">
        <v>2076</v>
      </c>
      <c r="C193" s="9" t="s">
        <v>401</v>
      </c>
      <c r="D193" s="9" t="s">
        <v>455</v>
      </c>
      <c r="E193" s="9" t="s">
        <v>92</v>
      </c>
      <c r="F193" s="187">
        <v>36162</v>
      </c>
      <c r="G193" s="9" t="s">
        <v>34</v>
      </c>
      <c r="H193" s="9" t="s">
        <v>31</v>
      </c>
      <c r="I193" s="9" t="s">
        <v>1362</v>
      </c>
      <c r="J193" s="9" t="s">
        <v>32</v>
      </c>
      <c r="K193" s="9">
        <v>2016</v>
      </c>
      <c r="L193" s="9" t="s">
        <v>34</v>
      </c>
      <c r="Y193" s="9" t="s">
        <v>2077</v>
      </c>
      <c r="Z193" s="9" t="s">
        <v>1084</v>
      </c>
      <c r="AA193" s="9" t="s">
        <v>1261</v>
      </c>
      <c r="AB193" s="9" t="s">
        <v>1100</v>
      </c>
    </row>
    <row r="194" spans="1:28" ht="17.25" customHeight="1" x14ac:dyDescent="0.2">
      <c r="A194" s="9">
        <v>424812</v>
      </c>
      <c r="B194" s="9" t="s">
        <v>2078</v>
      </c>
      <c r="C194" s="9" t="s">
        <v>942</v>
      </c>
      <c r="D194" s="9" t="s">
        <v>374</v>
      </c>
      <c r="E194" s="9" t="s">
        <v>93</v>
      </c>
      <c r="F194" s="187">
        <v>34335</v>
      </c>
      <c r="G194" s="9" t="s">
        <v>34</v>
      </c>
      <c r="H194" s="9" t="s">
        <v>31</v>
      </c>
      <c r="I194" s="9" t="s">
        <v>1362</v>
      </c>
      <c r="J194" s="9" t="s">
        <v>32</v>
      </c>
      <c r="K194" s="9">
        <v>2012</v>
      </c>
      <c r="L194" s="9" t="s">
        <v>268</v>
      </c>
      <c r="Y194" s="9" t="s">
        <v>2079</v>
      </c>
      <c r="Z194" s="9" t="s">
        <v>2080</v>
      </c>
      <c r="AA194" s="9" t="s">
        <v>1213</v>
      </c>
      <c r="AB194" s="9" t="s">
        <v>1067</v>
      </c>
    </row>
    <row r="195" spans="1:28" ht="17.25" customHeight="1" x14ac:dyDescent="0.2">
      <c r="A195" s="9">
        <v>424755</v>
      </c>
      <c r="B195" s="9" t="s">
        <v>2081</v>
      </c>
      <c r="C195" s="9" t="s">
        <v>525</v>
      </c>
      <c r="D195" s="9" t="s">
        <v>326</v>
      </c>
      <c r="E195" s="9" t="s">
        <v>92</v>
      </c>
      <c r="F195" s="187">
        <v>33819</v>
      </c>
      <c r="G195" s="9" t="s">
        <v>34</v>
      </c>
      <c r="H195" s="9" t="s">
        <v>31</v>
      </c>
      <c r="I195" s="9" t="s">
        <v>1362</v>
      </c>
      <c r="J195" s="9" t="s">
        <v>29</v>
      </c>
      <c r="K195" s="9">
        <v>2011</v>
      </c>
      <c r="L195" s="9" t="s">
        <v>34</v>
      </c>
      <c r="Y195" s="9" t="s">
        <v>2082</v>
      </c>
      <c r="Z195" s="9" t="s">
        <v>2083</v>
      </c>
      <c r="AA195" s="9" t="s">
        <v>1108</v>
      </c>
      <c r="AB195" s="9" t="s">
        <v>1100</v>
      </c>
    </row>
    <row r="196" spans="1:28" ht="17.25" customHeight="1" x14ac:dyDescent="0.2">
      <c r="A196" s="9">
        <v>424850</v>
      </c>
      <c r="B196" s="9" t="s">
        <v>2084</v>
      </c>
      <c r="C196" s="9" t="s">
        <v>344</v>
      </c>
      <c r="D196" s="9" t="s">
        <v>1913</v>
      </c>
      <c r="E196" s="9" t="s">
        <v>92</v>
      </c>
      <c r="F196" s="187">
        <v>33401</v>
      </c>
      <c r="G196" s="9" t="s">
        <v>34</v>
      </c>
      <c r="H196" s="9" t="s">
        <v>31</v>
      </c>
      <c r="I196" s="9" t="s">
        <v>1362</v>
      </c>
      <c r="J196" s="9" t="s">
        <v>29</v>
      </c>
      <c r="K196" s="9">
        <v>2009</v>
      </c>
      <c r="L196" s="9" t="s">
        <v>34</v>
      </c>
      <c r="Y196" s="9" t="s">
        <v>2085</v>
      </c>
      <c r="Z196" s="9" t="s">
        <v>2086</v>
      </c>
      <c r="AA196" s="9" t="s">
        <v>2087</v>
      </c>
      <c r="AB196" s="9" t="s">
        <v>1067</v>
      </c>
    </row>
    <row r="197" spans="1:28" ht="17.25" customHeight="1" x14ac:dyDescent="0.2">
      <c r="A197" s="9">
        <v>419729</v>
      </c>
      <c r="B197" s="9" t="s">
        <v>2088</v>
      </c>
      <c r="C197" s="9" t="s">
        <v>373</v>
      </c>
      <c r="D197" s="9" t="s">
        <v>914</v>
      </c>
      <c r="E197" s="9" t="s">
        <v>93</v>
      </c>
      <c r="F197" s="187">
        <v>33973</v>
      </c>
      <c r="G197" s="9" t="s">
        <v>2089</v>
      </c>
      <c r="H197" s="9" t="s">
        <v>31</v>
      </c>
      <c r="I197" s="9" t="s">
        <v>1362</v>
      </c>
      <c r="J197" s="9" t="s">
        <v>32</v>
      </c>
      <c r="K197" s="9">
        <v>2011</v>
      </c>
      <c r="L197" s="9" t="s">
        <v>34</v>
      </c>
      <c r="Y197" s="9" t="s">
        <v>2090</v>
      </c>
      <c r="Z197" s="9" t="s">
        <v>2091</v>
      </c>
      <c r="AA197" s="9" t="s">
        <v>2092</v>
      </c>
      <c r="AB197" s="9" t="s">
        <v>1078</v>
      </c>
    </row>
    <row r="198" spans="1:28" ht="17.25" customHeight="1" x14ac:dyDescent="0.2">
      <c r="A198" s="9">
        <v>426341</v>
      </c>
      <c r="B198" s="9" t="s">
        <v>2093</v>
      </c>
      <c r="C198" s="9" t="s">
        <v>324</v>
      </c>
      <c r="D198" s="9" t="s">
        <v>321</v>
      </c>
      <c r="E198" s="9" t="s">
        <v>93</v>
      </c>
      <c r="F198" s="187" t="s">
        <v>2094</v>
      </c>
      <c r="G198" s="9" t="s">
        <v>586</v>
      </c>
      <c r="H198" s="9" t="s">
        <v>35</v>
      </c>
      <c r="I198" s="9" t="s">
        <v>1362</v>
      </c>
      <c r="J198" s="9" t="s">
        <v>29</v>
      </c>
      <c r="K198" s="9">
        <v>2009</v>
      </c>
      <c r="L198" s="9" t="s">
        <v>34</v>
      </c>
      <c r="Y198" s="9" t="s">
        <v>2095</v>
      </c>
      <c r="Z198" s="9" t="s">
        <v>1233</v>
      </c>
      <c r="AA198" s="9" t="s">
        <v>1175</v>
      </c>
      <c r="AB198" s="9" t="s">
        <v>2096</v>
      </c>
    </row>
    <row r="199" spans="1:28" ht="17.25" customHeight="1" x14ac:dyDescent="0.2">
      <c r="A199" s="9">
        <v>419737</v>
      </c>
      <c r="B199" s="9" t="s">
        <v>2097</v>
      </c>
      <c r="C199" s="9" t="s">
        <v>283</v>
      </c>
      <c r="D199" s="9" t="s">
        <v>993</v>
      </c>
      <c r="E199" s="9" t="s">
        <v>93</v>
      </c>
      <c r="F199" s="187">
        <v>34335</v>
      </c>
      <c r="G199" s="9" t="s">
        <v>34</v>
      </c>
      <c r="H199" s="9" t="s">
        <v>31</v>
      </c>
      <c r="I199" s="9" t="s">
        <v>1362</v>
      </c>
      <c r="J199" s="9" t="s">
        <v>32</v>
      </c>
      <c r="K199" s="9">
        <v>2011</v>
      </c>
      <c r="L199" s="9" t="s">
        <v>34</v>
      </c>
      <c r="Y199" s="9" t="s">
        <v>2098</v>
      </c>
      <c r="Z199" s="9" t="s">
        <v>1090</v>
      </c>
      <c r="AA199" s="9" t="s">
        <v>2099</v>
      </c>
      <c r="AB199" s="9" t="s">
        <v>1067</v>
      </c>
    </row>
    <row r="200" spans="1:28" ht="17.25" customHeight="1" x14ac:dyDescent="0.2">
      <c r="A200" s="9">
        <v>419739</v>
      </c>
      <c r="B200" s="9" t="s">
        <v>2100</v>
      </c>
      <c r="C200" s="9" t="s">
        <v>867</v>
      </c>
      <c r="D200" s="9" t="s">
        <v>801</v>
      </c>
      <c r="E200" s="9" t="s">
        <v>93</v>
      </c>
      <c r="F200" s="187">
        <v>30919</v>
      </c>
      <c r="G200" s="9" t="s">
        <v>34</v>
      </c>
      <c r="H200" s="9" t="s">
        <v>31</v>
      </c>
      <c r="I200" s="9" t="s">
        <v>1362</v>
      </c>
      <c r="J200" s="9" t="s">
        <v>29</v>
      </c>
      <c r="K200" s="9">
        <v>2002</v>
      </c>
      <c r="L200" s="9" t="s">
        <v>34</v>
      </c>
      <c r="Y200" s="9" t="s">
        <v>2101</v>
      </c>
      <c r="Z200" s="9" t="s">
        <v>2102</v>
      </c>
      <c r="AA200" s="9" t="s">
        <v>2103</v>
      </c>
      <c r="AB200" s="9" t="s">
        <v>1067</v>
      </c>
    </row>
    <row r="201" spans="1:28" ht="17.25" customHeight="1" x14ac:dyDescent="0.2">
      <c r="A201" s="9">
        <v>426348</v>
      </c>
      <c r="B201" s="9" t="s">
        <v>2104</v>
      </c>
      <c r="C201" s="9" t="s">
        <v>304</v>
      </c>
      <c r="D201" s="9" t="s">
        <v>334</v>
      </c>
      <c r="E201" s="9" t="s">
        <v>93</v>
      </c>
      <c r="F201" s="187">
        <v>36161</v>
      </c>
      <c r="G201" s="9" t="s">
        <v>34</v>
      </c>
      <c r="H201" s="9" t="s">
        <v>31</v>
      </c>
      <c r="I201" s="9" t="s">
        <v>1362</v>
      </c>
      <c r="J201" s="9" t="s">
        <v>29</v>
      </c>
      <c r="K201" s="9">
        <v>2017</v>
      </c>
      <c r="L201" s="9" t="s">
        <v>46</v>
      </c>
      <c r="Y201" s="9" t="s">
        <v>2105</v>
      </c>
      <c r="Z201" s="9" t="s">
        <v>1086</v>
      </c>
      <c r="AA201" s="9" t="s">
        <v>2106</v>
      </c>
      <c r="AB201" s="9" t="s">
        <v>1100</v>
      </c>
    </row>
    <row r="202" spans="1:28" ht="17.25" customHeight="1" x14ac:dyDescent="0.2">
      <c r="A202" s="9">
        <v>423265</v>
      </c>
      <c r="B202" s="9" t="s">
        <v>2107</v>
      </c>
      <c r="C202" s="9" t="s">
        <v>2108</v>
      </c>
      <c r="D202" s="9" t="s">
        <v>277</v>
      </c>
      <c r="E202" s="9" t="s">
        <v>93</v>
      </c>
      <c r="F202" s="187">
        <v>34596</v>
      </c>
      <c r="G202" s="9" t="s">
        <v>533</v>
      </c>
      <c r="H202" s="9" t="s">
        <v>31</v>
      </c>
      <c r="I202" s="9" t="s">
        <v>1362</v>
      </c>
      <c r="J202" s="9" t="s">
        <v>32</v>
      </c>
      <c r="K202" s="9">
        <v>2013</v>
      </c>
      <c r="L202" s="9" t="s">
        <v>46</v>
      </c>
      <c r="Y202" s="9" t="s">
        <v>2109</v>
      </c>
      <c r="Z202" s="9" t="s">
        <v>2110</v>
      </c>
      <c r="AA202" s="9" t="s">
        <v>1206</v>
      </c>
      <c r="AB202" s="9" t="s">
        <v>1150</v>
      </c>
    </row>
    <row r="203" spans="1:28" ht="17.25" customHeight="1" x14ac:dyDescent="0.2">
      <c r="A203" s="9">
        <v>424933</v>
      </c>
      <c r="B203" s="9" t="s">
        <v>2111</v>
      </c>
      <c r="C203" s="9" t="s">
        <v>1011</v>
      </c>
      <c r="D203" s="9" t="s">
        <v>591</v>
      </c>
      <c r="E203" s="9" t="s">
        <v>93</v>
      </c>
      <c r="F203" s="187">
        <v>33399</v>
      </c>
      <c r="G203" s="9" t="s">
        <v>994</v>
      </c>
      <c r="H203" s="9" t="s">
        <v>31</v>
      </c>
      <c r="I203" s="9" t="s">
        <v>1362</v>
      </c>
      <c r="J203" s="9" t="s">
        <v>32</v>
      </c>
      <c r="K203" s="9">
        <v>2009</v>
      </c>
      <c r="L203" s="9" t="s">
        <v>46</v>
      </c>
      <c r="Y203" s="9" t="s">
        <v>2112</v>
      </c>
      <c r="Z203" s="9" t="s">
        <v>2113</v>
      </c>
      <c r="AA203" s="9" t="s">
        <v>2114</v>
      </c>
      <c r="AB203" s="9">
        <v>33399</v>
      </c>
    </row>
    <row r="204" spans="1:28" ht="17.25" customHeight="1" x14ac:dyDescent="0.2">
      <c r="A204" s="9">
        <v>424360</v>
      </c>
      <c r="B204" s="9" t="s">
        <v>2115</v>
      </c>
      <c r="C204" s="9" t="s">
        <v>626</v>
      </c>
      <c r="D204" s="9" t="s">
        <v>588</v>
      </c>
      <c r="E204" s="9" t="s">
        <v>92</v>
      </c>
      <c r="F204" s="187">
        <v>33895</v>
      </c>
      <c r="G204" s="9" t="s">
        <v>34</v>
      </c>
      <c r="H204" s="9" t="s">
        <v>31</v>
      </c>
      <c r="I204" s="9" t="s">
        <v>1362</v>
      </c>
      <c r="J204" s="9" t="s">
        <v>29</v>
      </c>
      <c r="K204" s="9">
        <v>2011</v>
      </c>
      <c r="L204" s="9" t="s">
        <v>46</v>
      </c>
      <c r="Y204" s="9" t="s">
        <v>2116</v>
      </c>
      <c r="Z204" s="9" t="s">
        <v>1125</v>
      </c>
      <c r="AA204" s="9" t="s">
        <v>2117</v>
      </c>
      <c r="AB204" s="9" t="s">
        <v>1067</v>
      </c>
    </row>
    <row r="205" spans="1:28" ht="17.25" customHeight="1" x14ac:dyDescent="0.2">
      <c r="A205" s="9">
        <v>424947</v>
      </c>
      <c r="B205" s="9" t="s">
        <v>2118</v>
      </c>
      <c r="C205" s="9" t="s">
        <v>525</v>
      </c>
      <c r="D205" s="9" t="s">
        <v>368</v>
      </c>
      <c r="E205" s="9" t="s">
        <v>93</v>
      </c>
      <c r="F205" s="187">
        <v>35581</v>
      </c>
      <c r="G205" s="9" t="s">
        <v>86</v>
      </c>
      <c r="H205" s="9" t="s">
        <v>31</v>
      </c>
      <c r="I205" s="9" t="s">
        <v>1362</v>
      </c>
      <c r="J205" s="9" t="s">
        <v>32</v>
      </c>
      <c r="K205" s="9">
        <v>2015</v>
      </c>
      <c r="L205" s="9" t="s">
        <v>86</v>
      </c>
      <c r="Y205" s="9" t="s">
        <v>2119</v>
      </c>
      <c r="Z205" s="9" t="s">
        <v>1304</v>
      </c>
      <c r="AA205" s="9" t="s">
        <v>1314</v>
      </c>
      <c r="AB205" s="9" t="s">
        <v>1143</v>
      </c>
    </row>
    <row r="206" spans="1:28" ht="17.25" customHeight="1" x14ac:dyDescent="0.2">
      <c r="A206" s="9">
        <v>421311</v>
      </c>
      <c r="B206" s="9" t="s">
        <v>2120</v>
      </c>
      <c r="C206" s="9" t="s">
        <v>305</v>
      </c>
      <c r="D206" s="9" t="s">
        <v>2121</v>
      </c>
      <c r="E206" s="9" t="s">
        <v>93</v>
      </c>
      <c r="F206" s="187">
        <v>35796</v>
      </c>
      <c r="G206" s="9" t="s">
        <v>34</v>
      </c>
      <c r="H206" s="9" t="s">
        <v>31</v>
      </c>
      <c r="I206" s="9" t="s">
        <v>1362</v>
      </c>
      <c r="J206" s="9" t="s">
        <v>32</v>
      </c>
      <c r="K206" s="9">
        <v>2016</v>
      </c>
      <c r="L206" s="9" t="s">
        <v>34</v>
      </c>
      <c r="Y206" s="9" t="s">
        <v>2122</v>
      </c>
      <c r="Z206" s="9" t="s">
        <v>2015</v>
      </c>
      <c r="AA206" s="9" t="s">
        <v>2123</v>
      </c>
      <c r="AB206" s="9" t="s">
        <v>1098</v>
      </c>
    </row>
    <row r="207" spans="1:28" ht="17.25" customHeight="1" x14ac:dyDescent="0.2">
      <c r="A207" s="9">
        <v>424919</v>
      </c>
      <c r="B207" s="9" t="s">
        <v>2124</v>
      </c>
      <c r="C207" s="9" t="s">
        <v>2125</v>
      </c>
      <c r="D207" s="9" t="s">
        <v>429</v>
      </c>
      <c r="E207" s="9" t="s">
        <v>93</v>
      </c>
      <c r="F207" s="187">
        <v>33978</v>
      </c>
      <c r="G207" s="9" t="s">
        <v>34</v>
      </c>
      <c r="H207" s="9" t="s">
        <v>31</v>
      </c>
      <c r="I207" s="9" t="s">
        <v>1362</v>
      </c>
      <c r="J207" s="9" t="s">
        <v>32</v>
      </c>
      <c r="K207" s="9">
        <v>2013</v>
      </c>
      <c r="L207" s="9" t="s">
        <v>34</v>
      </c>
      <c r="Y207" s="9" t="s">
        <v>2126</v>
      </c>
      <c r="Z207" s="9" t="s">
        <v>2127</v>
      </c>
      <c r="AA207" s="9" t="s">
        <v>2128</v>
      </c>
      <c r="AB207" s="9" t="s">
        <v>1078</v>
      </c>
    </row>
    <row r="208" spans="1:28" ht="17.25" customHeight="1" x14ac:dyDescent="0.2">
      <c r="A208" s="9">
        <v>424902</v>
      </c>
      <c r="B208" s="9" t="s">
        <v>2129</v>
      </c>
      <c r="C208" s="9" t="s">
        <v>305</v>
      </c>
      <c r="D208" s="9" t="s">
        <v>528</v>
      </c>
      <c r="E208" s="9" t="s">
        <v>92</v>
      </c>
      <c r="F208" s="187">
        <v>34820</v>
      </c>
      <c r="G208" s="9" t="s">
        <v>34</v>
      </c>
      <c r="H208" s="9" t="s">
        <v>31</v>
      </c>
      <c r="I208" s="9" t="s">
        <v>1362</v>
      </c>
      <c r="J208" s="9" t="s">
        <v>29</v>
      </c>
      <c r="K208" s="9">
        <v>2012</v>
      </c>
      <c r="L208" s="9" t="s">
        <v>34</v>
      </c>
      <c r="Y208" s="9" t="s">
        <v>2130</v>
      </c>
      <c r="Z208" s="9" t="s">
        <v>1107</v>
      </c>
      <c r="AA208" s="9" t="s">
        <v>1357</v>
      </c>
      <c r="AB208" s="9" t="s">
        <v>1078</v>
      </c>
    </row>
    <row r="209" spans="1:28" ht="17.25" customHeight="1" x14ac:dyDescent="0.2">
      <c r="A209" s="9">
        <v>421246</v>
      </c>
      <c r="B209" s="9" t="s">
        <v>2131</v>
      </c>
      <c r="C209" s="9" t="s">
        <v>1376</v>
      </c>
      <c r="D209" s="9" t="s">
        <v>457</v>
      </c>
      <c r="E209" s="9" t="s">
        <v>93</v>
      </c>
      <c r="F209" s="187">
        <v>35999</v>
      </c>
      <c r="G209" s="9" t="s">
        <v>34</v>
      </c>
      <c r="H209" s="9" t="s">
        <v>31</v>
      </c>
      <c r="I209" s="9" t="s">
        <v>1362</v>
      </c>
      <c r="J209" s="9" t="s">
        <v>32</v>
      </c>
      <c r="K209" s="9">
        <v>2016</v>
      </c>
      <c r="L209" s="9" t="s">
        <v>34</v>
      </c>
      <c r="Y209" s="9" t="s">
        <v>2132</v>
      </c>
      <c r="Z209" s="9" t="s">
        <v>2133</v>
      </c>
      <c r="AA209" s="9" t="s">
        <v>2134</v>
      </c>
      <c r="AB209" s="9" t="s">
        <v>1067</v>
      </c>
    </row>
    <row r="210" spans="1:28" ht="17.25" customHeight="1" x14ac:dyDescent="0.2">
      <c r="A210" s="9">
        <v>424969</v>
      </c>
      <c r="B210" s="9" t="s">
        <v>2135</v>
      </c>
      <c r="C210" s="9" t="s">
        <v>270</v>
      </c>
      <c r="D210" s="9" t="s">
        <v>319</v>
      </c>
      <c r="E210" s="9" t="s">
        <v>93</v>
      </c>
      <c r="F210" s="187">
        <v>35879</v>
      </c>
      <c r="G210" s="9" t="s">
        <v>610</v>
      </c>
      <c r="H210" s="9" t="s">
        <v>31</v>
      </c>
      <c r="I210" s="9" t="s">
        <v>1362</v>
      </c>
      <c r="J210" s="9" t="s">
        <v>29</v>
      </c>
      <c r="K210" s="9">
        <v>2016</v>
      </c>
      <c r="L210" s="9" t="s">
        <v>46</v>
      </c>
      <c r="Y210" s="9" t="s">
        <v>2136</v>
      </c>
      <c r="Z210" s="9" t="s">
        <v>1084</v>
      </c>
      <c r="AA210" s="9" t="s">
        <v>1165</v>
      </c>
      <c r="AB210" s="9" t="s">
        <v>2137</v>
      </c>
    </row>
    <row r="211" spans="1:28" ht="17.25" customHeight="1" x14ac:dyDescent="0.2">
      <c r="A211" s="9">
        <v>412957</v>
      </c>
      <c r="B211" s="9" t="s">
        <v>2138</v>
      </c>
      <c r="C211" s="9" t="s">
        <v>283</v>
      </c>
      <c r="D211" s="9" t="s">
        <v>267</v>
      </c>
      <c r="E211" s="9" t="s">
        <v>93</v>
      </c>
      <c r="F211" s="187">
        <v>30682</v>
      </c>
      <c r="G211" s="9" t="s">
        <v>730</v>
      </c>
      <c r="H211" s="9" t="s">
        <v>31</v>
      </c>
      <c r="I211" s="9" t="s">
        <v>1362</v>
      </c>
      <c r="J211" s="9" t="s">
        <v>32</v>
      </c>
      <c r="K211" s="9">
        <v>2001</v>
      </c>
      <c r="L211" s="9" t="s">
        <v>74</v>
      </c>
      <c r="Y211" s="9" t="s">
        <v>2139</v>
      </c>
      <c r="Z211" s="9" t="s">
        <v>2140</v>
      </c>
      <c r="AA211" s="9" t="s">
        <v>2141</v>
      </c>
      <c r="AB211" s="9" t="s">
        <v>2142</v>
      </c>
    </row>
    <row r="212" spans="1:28" ht="17.25" customHeight="1" x14ac:dyDescent="0.2">
      <c r="A212" s="9">
        <v>421355</v>
      </c>
      <c r="B212" s="9" t="s">
        <v>2143</v>
      </c>
      <c r="C212" s="9" t="s">
        <v>2144</v>
      </c>
      <c r="D212" s="9" t="s">
        <v>457</v>
      </c>
      <c r="E212" s="9" t="s">
        <v>93</v>
      </c>
      <c r="F212" s="187">
        <v>33970</v>
      </c>
      <c r="H212" s="9" t="s">
        <v>31</v>
      </c>
      <c r="I212" s="9" t="s">
        <v>1362</v>
      </c>
      <c r="J212" s="9" t="s">
        <v>29</v>
      </c>
      <c r="K212" s="9">
        <v>2010</v>
      </c>
      <c r="L212" s="9" t="s">
        <v>89</v>
      </c>
      <c r="Y212" s="9" t="s">
        <v>2145</v>
      </c>
      <c r="Z212" s="9" t="s">
        <v>2146</v>
      </c>
      <c r="AA212" s="9" t="s">
        <v>1112</v>
      </c>
      <c r="AB212" s="9" t="s">
        <v>1100</v>
      </c>
    </row>
    <row r="213" spans="1:28" ht="17.25" customHeight="1" x14ac:dyDescent="0.2">
      <c r="A213" s="9">
        <v>421279</v>
      </c>
      <c r="B213" s="9" t="s">
        <v>2147</v>
      </c>
      <c r="C213" s="9" t="s">
        <v>684</v>
      </c>
      <c r="D213" s="9" t="s">
        <v>1046</v>
      </c>
      <c r="E213" s="9" t="s">
        <v>93</v>
      </c>
      <c r="F213" s="187">
        <v>30682</v>
      </c>
      <c r="G213" s="9" t="s">
        <v>34</v>
      </c>
      <c r="H213" s="9" t="s">
        <v>31</v>
      </c>
      <c r="I213" s="9" t="s">
        <v>1362</v>
      </c>
      <c r="J213" s="9" t="s">
        <v>32</v>
      </c>
      <c r="K213" s="9">
        <v>2003</v>
      </c>
      <c r="L213" s="9" t="s">
        <v>34</v>
      </c>
      <c r="Y213" s="9" t="s">
        <v>2148</v>
      </c>
      <c r="Z213" s="9" t="s">
        <v>2149</v>
      </c>
      <c r="AA213" s="9" t="s">
        <v>1333</v>
      </c>
      <c r="AB213" s="9" t="s">
        <v>2150</v>
      </c>
    </row>
    <row r="214" spans="1:28" ht="17.25" customHeight="1" x14ac:dyDescent="0.2">
      <c r="A214" s="9">
        <v>421321</v>
      </c>
      <c r="B214" s="9" t="s">
        <v>2151</v>
      </c>
      <c r="C214" s="9" t="s">
        <v>2152</v>
      </c>
      <c r="D214" s="9" t="s">
        <v>334</v>
      </c>
      <c r="E214" s="9" t="s">
        <v>93</v>
      </c>
      <c r="F214" s="187">
        <v>35343</v>
      </c>
      <c r="G214" s="9" t="s">
        <v>53</v>
      </c>
      <c r="H214" s="9" t="s">
        <v>31</v>
      </c>
      <c r="I214" s="9" t="s">
        <v>1362</v>
      </c>
      <c r="J214" s="9" t="s">
        <v>32</v>
      </c>
      <c r="K214" s="9">
        <v>2014</v>
      </c>
      <c r="L214" s="9" t="s">
        <v>34</v>
      </c>
      <c r="Y214" s="9" t="s">
        <v>2153</v>
      </c>
      <c r="Z214" s="9" t="s">
        <v>2154</v>
      </c>
      <c r="AA214" s="9" t="s">
        <v>1553</v>
      </c>
      <c r="AB214" s="9" t="s">
        <v>1114</v>
      </c>
    </row>
    <row r="215" spans="1:28" ht="17.25" customHeight="1" x14ac:dyDescent="0.2">
      <c r="A215" s="9">
        <v>420870</v>
      </c>
      <c r="B215" s="9" t="s">
        <v>2155</v>
      </c>
      <c r="C215" s="9" t="s">
        <v>1027</v>
      </c>
      <c r="D215" s="9" t="s">
        <v>325</v>
      </c>
      <c r="E215" s="9" t="s">
        <v>93</v>
      </c>
      <c r="F215" s="187">
        <v>36424</v>
      </c>
      <c r="G215" s="9" t="s">
        <v>34</v>
      </c>
      <c r="H215" s="9" t="s">
        <v>31</v>
      </c>
      <c r="I215" s="9" t="s">
        <v>1362</v>
      </c>
      <c r="J215" s="9" t="s">
        <v>29</v>
      </c>
      <c r="K215" s="9">
        <v>2016</v>
      </c>
      <c r="L215" s="9" t="s">
        <v>34</v>
      </c>
      <c r="Y215" s="9" t="s">
        <v>2156</v>
      </c>
      <c r="Z215" s="9" t="s">
        <v>1107</v>
      </c>
      <c r="AA215" s="9" t="s">
        <v>1160</v>
      </c>
      <c r="AB215" s="9" t="s">
        <v>1293</v>
      </c>
    </row>
    <row r="216" spans="1:28" ht="17.25" customHeight="1" x14ac:dyDescent="0.2">
      <c r="A216" s="9">
        <v>419409</v>
      </c>
      <c r="B216" s="9" t="s">
        <v>2157</v>
      </c>
      <c r="C216" s="9" t="s">
        <v>329</v>
      </c>
      <c r="D216" s="9" t="s">
        <v>816</v>
      </c>
      <c r="E216" s="9" t="s">
        <v>93</v>
      </c>
      <c r="F216" s="187">
        <v>34895</v>
      </c>
      <c r="G216" s="9" t="s">
        <v>34</v>
      </c>
      <c r="H216" s="9" t="s">
        <v>31</v>
      </c>
      <c r="I216" s="9" t="s">
        <v>1362</v>
      </c>
      <c r="J216" s="9" t="s">
        <v>29</v>
      </c>
      <c r="K216" s="9">
        <v>2014</v>
      </c>
      <c r="L216" s="9" t="s">
        <v>34</v>
      </c>
      <c r="Y216" s="9" t="s">
        <v>2158</v>
      </c>
      <c r="Z216" s="9" t="s">
        <v>1252</v>
      </c>
      <c r="AA216" s="9" t="s">
        <v>2159</v>
      </c>
      <c r="AB216" s="9" t="s">
        <v>1100</v>
      </c>
    </row>
    <row r="217" spans="1:28" ht="17.25" customHeight="1" x14ac:dyDescent="0.2">
      <c r="A217" s="9">
        <v>420855</v>
      </c>
      <c r="B217" s="9" t="s">
        <v>2160</v>
      </c>
      <c r="C217" s="9" t="s">
        <v>502</v>
      </c>
      <c r="D217" s="9" t="s">
        <v>275</v>
      </c>
      <c r="E217" s="9" t="s">
        <v>93</v>
      </c>
      <c r="F217" s="187">
        <v>36025</v>
      </c>
      <c r="G217" s="9" t="s">
        <v>34</v>
      </c>
      <c r="H217" s="9" t="s">
        <v>31</v>
      </c>
      <c r="I217" s="9" t="s">
        <v>1362</v>
      </c>
      <c r="J217" s="9" t="s">
        <v>32</v>
      </c>
      <c r="K217" s="9">
        <v>2016</v>
      </c>
      <c r="L217" s="9" t="s">
        <v>34</v>
      </c>
      <c r="Y217" s="9" t="s">
        <v>2161</v>
      </c>
      <c r="Z217" s="9" t="s">
        <v>1221</v>
      </c>
      <c r="AA217" s="9" t="s">
        <v>2162</v>
      </c>
      <c r="AB217" s="9" t="s">
        <v>1078</v>
      </c>
    </row>
    <row r="218" spans="1:28" ht="17.25" customHeight="1" x14ac:dyDescent="0.2">
      <c r="A218" s="9">
        <v>422830</v>
      </c>
      <c r="B218" s="9" t="s">
        <v>2163</v>
      </c>
      <c r="C218" s="9" t="s">
        <v>498</v>
      </c>
      <c r="D218" s="9" t="s">
        <v>418</v>
      </c>
      <c r="E218" s="9" t="s">
        <v>92</v>
      </c>
      <c r="F218" s="187">
        <v>35519</v>
      </c>
      <c r="G218" s="9" t="s">
        <v>670</v>
      </c>
      <c r="H218" s="9" t="s">
        <v>31</v>
      </c>
      <c r="I218" s="9" t="s">
        <v>1362</v>
      </c>
      <c r="J218" s="9" t="s">
        <v>29</v>
      </c>
      <c r="K218" s="9">
        <v>2016</v>
      </c>
      <c r="L218" s="9" t="s">
        <v>86</v>
      </c>
      <c r="Y218" s="9" t="s">
        <v>2164</v>
      </c>
      <c r="Z218" s="9" t="s">
        <v>1298</v>
      </c>
      <c r="AA218" s="9" t="s">
        <v>2165</v>
      </c>
      <c r="AB218" s="9" t="s">
        <v>2166</v>
      </c>
    </row>
    <row r="219" spans="1:28" ht="17.25" customHeight="1" x14ac:dyDescent="0.2">
      <c r="A219" s="9">
        <v>426360</v>
      </c>
      <c r="B219" s="9" t="s">
        <v>2167</v>
      </c>
      <c r="C219" s="9" t="s">
        <v>741</v>
      </c>
      <c r="D219" s="9" t="s">
        <v>754</v>
      </c>
      <c r="E219" s="9" t="s">
        <v>92</v>
      </c>
      <c r="F219" s="187">
        <v>35431</v>
      </c>
      <c r="G219" s="9" t="s">
        <v>2168</v>
      </c>
      <c r="H219" s="9" t="s">
        <v>31</v>
      </c>
      <c r="I219" s="9" t="s">
        <v>1362</v>
      </c>
      <c r="J219" s="9" t="s">
        <v>29</v>
      </c>
      <c r="K219" s="9">
        <v>2016</v>
      </c>
      <c r="L219" s="9" t="s">
        <v>46</v>
      </c>
      <c r="Y219" s="9" t="s">
        <v>2169</v>
      </c>
      <c r="Z219" s="9" t="s">
        <v>2170</v>
      </c>
      <c r="AA219" s="9" t="s">
        <v>2171</v>
      </c>
      <c r="AB219" s="9" t="s">
        <v>2172</v>
      </c>
    </row>
    <row r="220" spans="1:28" ht="17.25" customHeight="1" x14ac:dyDescent="0.2">
      <c r="A220" s="9">
        <v>424600</v>
      </c>
      <c r="B220" s="9" t="s">
        <v>2173</v>
      </c>
      <c r="C220" s="9" t="s">
        <v>276</v>
      </c>
      <c r="D220" s="9" t="s">
        <v>484</v>
      </c>
      <c r="E220" s="9" t="s">
        <v>93</v>
      </c>
      <c r="F220" s="187">
        <v>36161</v>
      </c>
      <c r="G220" s="9" t="s">
        <v>46</v>
      </c>
      <c r="H220" s="9" t="s">
        <v>31</v>
      </c>
      <c r="I220" s="9" t="s">
        <v>1362</v>
      </c>
      <c r="J220" s="9" t="s">
        <v>32</v>
      </c>
      <c r="K220" s="9">
        <v>2016</v>
      </c>
      <c r="L220" s="9" t="s">
        <v>46</v>
      </c>
      <c r="Y220" s="9" t="s">
        <v>2174</v>
      </c>
      <c r="Z220" s="9" t="s">
        <v>1494</v>
      </c>
      <c r="AA220" s="9" t="s">
        <v>1148</v>
      </c>
      <c r="AB220" s="9" t="s">
        <v>1067</v>
      </c>
    </row>
    <row r="221" spans="1:28" ht="17.25" customHeight="1" x14ac:dyDescent="0.2">
      <c r="A221" s="9">
        <v>426001</v>
      </c>
      <c r="B221" s="9" t="s">
        <v>2175</v>
      </c>
      <c r="C221" s="9" t="s">
        <v>338</v>
      </c>
      <c r="D221" s="9" t="s">
        <v>293</v>
      </c>
      <c r="E221" s="9" t="s">
        <v>93</v>
      </c>
      <c r="F221" s="187">
        <v>36190</v>
      </c>
      <c r="G221" s="9" t="s">
        <v>34</v>
      </c>
      <c r="H221" s="9" t="s">
        <v>31</v>
      </c>
      <c r="I221" s="9" t="s">
        <v>1362</v>
      </c>
      <c r="J221" s="9" t="s">
        <v>29</v>
      </c>
      <c r="K221" s="9">
        <v>2017</v>
      </c>
      <c r="L221" s="9" t="s">
        <v>34</v>
      </c>
      <c r="Y221" s="9" t="s">
        <v>2176</v>
      </c>
      <c r="Z221" s="9" t="s">
        <v>1313</v>
      </c>
      <c r="AA221" s="9" t="s">
        <v>2177</v>
      </c>
      <c r="AB221" s="9" t="s">
        <v>1100</v>
      </c>
    </row>
    <row r="222" spans="1:28" ht="17.25" customHeight="1" x14ac:dyDescent="0.2">
      <c r="A222" s="9">
        <v>426000</v>
      </c>
      <c r="B222" s="9" t="s">
        <v>2178</v>
      </c>
      <c r="C222" s="9" t="s">
        <v>266</v>
      </c>
      <c r="D222" s="9" t="s">
        <v>513</v>
      </c>
      <c r="E222" s="9" t="s">
        <v>93</v>
      </c>
      <c r="F222" s="187">
        <v>36267</v>
      </c>
      <c r="G222" s="9" t="s">
        <v>34</v>
      </c>
      <c r="H222" s="9" t="s">
        <v>31</v>
      </c>
      <c r="I222" s="9" t="s">
        <v>1362</v>
      </c>
      <c r="J222" s="9" t="s">
        <v>32</v>
      </c>
      <c r="K222" s="9" t="s">
        <v>454</v>
      </c>
      <c r="L222" s="9" t="s">
        <v>34</v>
      </c>
      <c r="Y222" s="9" t="s">
        <v>2179</v>
      </c>
      <c r="Z222" s="9" t="s">
        <v>1115</v>
      </c>
      <c r="AA222" s="9" t="s">
        <v>1339</v>
      </c>
      <c r="AB222" s="9" t="s">
        <v>1067</v>
      </c>
    </row>
    <row r="223" spans="1:28" ht="17.25" customHeight="1" x14ac:dyDescent="0.2">
      <c r="A223" s="9">
        <v>422825</v>
      </c>
      <c r="B223" s="9" t="s">
        <v>2180</v>
      </c>
      <c r="C223" s="9" t="s">
        <v>603</v>
      </c>
      <c r="D223" s="9" t="s">
        <v>433</v>
      </c>
      <c r="E223" s="9" t="s">
        <v>93</v>
      </c>
      <c r="F223" s="187">
        <v>36526</v>
      </c>
      <c r="G223" s="9" t="s">
        <v>34</v>
      </c>
      <c r="H223" s="9" t="s">
        <v>31</v>
      </c>
      <c r="I223" s="9" t="s">
        <v>1362</v>
      </c>
      <c r="J223" s="9" t="s">
        <v>29</v>
      </c>
      <c r="K223" s="9">
        <v>2017</v>
      </c>
      <c r="L223" s="9" t="s">
        <v>34</v>
      </c>
      <c r="Y223" s="9" t="s">
        <v>2181</v>
      </c>
      <c r="Z223" s="9" t="s">
        <v>2182</v>
      </c>
      <c r="AA223" s="9" t="s">
        <v>2183</v>
      </c>
      <c r="AB223" s="9" t="s">
        <v>1067</v>
      </c>
    </row>
    <row r="224" spans="1:28" ht="17.25" customHeight="1" x14ac:dyDescent="0.2">
      <c r="A224" s="9">
        <v>402677</v>
      </c>
      <c r="B224" s="9" t="s">
        <v>2184</v>
      </c>
      <c r="C224" s="9" t="s">
        <v>384</v>
      </c>
      <c r="D224" s="9" t="s">
        <v>2185</v>
      </c>
      <c r="E224" s="9" t="s">
        <v>93</v>
      </c>
      <c r="F224" s="187">
        <v>31521</v>
      </c>
      <c r="G224" s="9" t="s">
        <v>34</v>
      </c>
      <c r="H224" s="9" t="s">
        <v>31</v>
      </c>
      <c r="I224" s="9" t="s">
        <v>1362</v>
      </c>
      <c r="Y224" s="9" t="s">
        <v>2186</v>
      </c>
      <c r="Z224" s="9" t="s">
        <v>1184</v>
      </c>
      <c r="AA224" s="9" t="s">
        <v>1165</v>
      </c>
      <c r="AB224" s="9" t="s">
        <v>1082</v>
      </c>
    </row>
    <row r="225" spans="1:28" ht="17.25" customHeight="1" x14ac:dyDescent="0.2">
      <c r="A225" s="9">
        <v>424605</v>
      </c>
      <c r="B225" s="9" t="s">
        <v>2187</v>
      </c>
      <c r="C225" s="9" t="s">
        <v>585</v>
      </c>
      <c r="D225" s="9" t="s">
        <v>567</v>
      </c>
      <c r="E225" s="9" t="s">
        <v>93</v>
      </c>
      <c r="F225" s="187">
        <v>35822</v>
      </c>
      <c r="G225" s="9" t="s">
        <v>34</v>
      </c>
      <c r="H225" s="9" t="s">
        <v>31</v>
      </c>
      <c r="I225" s="9" t="s">
        <v>1362</v>
      </c>
      <c r="J225" s="9" t="s">
        <v>29</v>
      </c>
      <c r="K225" s="9">
        <v>2015</v>
      </c>
      <c r="L225" s="9" t="s">
        <v>34</v>
      </c>
      <c r="Y225" s="9" t="s">
        <v>2188</v>
      </c>
      <c r="Z225" s="9" t="s">
        <v>2189</v>
      </c>
      <c r="AA225" s="9" t="s">
        <v>1079</v>
      </c>
      <c r="AB225" s="9" t="s">
        <v>1082</v>
      </c>
    </row>
    <row r="226" spans="1:28" ht="17.25" customHeight="1" x14ac:dyDescent="0.2">
      <c r="A226" s="9">
        <v>422832</v>
      </c>
      <c r="B226" s="9" t="s">
        <v>2190</v>
      </c>
      <c r="C226" s="9" t="s">
        <v>2191</v>
      </c>
      <c r="D226" s="9" t="s">
        <v>455</v>
      </c>
      <c r="E226" s="9" t="s">
        <v>93</v>
      </c>
      <c r="F226" s="187">
        <v>36376</v>
      </c>
      <c r="G226" s="9" t="s">
        <v>34</v>
      </c>
      <c r="H226" s="9" t="s">
        <v>31</v>
      </c>
      <c r="I226" s="9" t="s">
        <v>1362</v>
      </c>
      <c r="J226" s="9" t="s">
        <v>29</v>
      </c>
      <c r="K226" s="9">
        <v>2017</v>
      </c>
      <c r="L226" s="9" t="s">
        <v>89</v>
      </c>
      <c r="Y226" s="9" t="s">
        <v>2192</v>
      </c>
      <c r="Z226" s="9" t="s">
        <v>2193</v>
      </c>
      <c r="AA226" s="9" t="s">
        <v>2194</v>
      </c>
      <c r="AB226" s="9" t="s">
        <v>1067</v>
      </c>
    </row>
    <row r="227" spans="1:28" ht="17.25" customHeight="1" x14ac:dyDescent="0.2">
      <c r="A227" s="9">
        <v>424233</v>
      </c>
      <c r="B227" s="9" t="s">
        <v>2195</v>
      </c>
      <c r="C227" s="9" t="s">
        <v>458</v>
      </c>
      <c r="D227" s="9" t="s">
        <v>555</v>
      </c>
      <c r="E227" s="9" t="s">
        <v>93</v>
      </c>
      <c r="F227" s="187">
        <v>28249</v>
      </c>
      <c r="G227" s="9" t="s">
        <v>34</v>
      </c>
      <c r="H227" s="9" t="s">
        <v>31</v>
      </c>
      <c r="I227" s="9" t="s">
        <v>1362</v>
      </c>
      <c r="J227" s="9" t="s">
        <v>32</v>
      </c>
      <c r="K227" s="9">
        <v>1995</v>
      </c>
      <c r="L227" s="9" t="s">
        <v>34</v>
      </c>
      <c r="Y227" s="9" t="s">
        <v>2196</v>
      </c>
      <c r="Z227" s="9" t="s">
        <v>2197</v>
      </c>
      <c r="AA227" s="9" t="s">
        <v>2198</v>
      </c>
      <c r="AB227" s="9" t="s">
        <v>1067</v>
      </c>
    </row>
    <row r="228" spans="1:28" ht="17.25" customHeight="1" x14ac:dyDescent="0.2">
      <c r="A228" s="9">
        <v>424245</v>
      </c>
      <c r="B228" s="9" t="s">
        <v>2199</v>
      </c>
      <c r="C228" s="9" t="s">
        <v>863</v>
      </c>
      <c r="D228" s="9" t="s">
        <v>485</v>
      </c>
      <c r="E228" s="9" t="s">
        <v>93</v>
      </c>
      <c r="F228" s="187">
        <v>34142</v>
      </c>
      <c r="G228" s="9" t="s">
        <v>34</v>
      </c>
      <c r="H228" s="9" t="s">
        <v>31</v>
      </c>
      <c r="I228" s="9" t="s">
        <v>1362</v>
      </c>
      <c r="J228" s="9" t="s">
        <v>32</v>
      </c>
      <c r="K228" s="9">
        <v>2011</v>
      </c>
      <c r="L228" s="9" t="s">
        <v>34</v>
      </c>
      <c r="Y228" s="9" t="s">
        <v>2200</v>
      </c>
      <c r="Z228" s="9" t="s">
        <v>2201</v>
      </c>
      <c r="AA228" s="9" t="s">
        <v>1147</v>
      </c>
      <c r="AB228" s="9" t="s">
        <v>1067</v>
      </c>
    </row>
    <row r="229" spans="1:28" ht="17.25" customHeight="1" x14ac:dyDescent="0.2">
      <c r="A229" s="9">
        <v>424222</v>
      </c>
      <c r="B229" s="9" t="s">
        <v>2202</v>
      </c>
      <c r="C229" s="9" t="s">
        <v>348</v>
      </c>
      <c r="D229" s="9" t="s">
        <v>485</v>
      </c>
      <c r="E229" s="9" t="s">
        <v>92</v>
      </c>
      <c r="F229" s="187">
        <v>35879</v>
      </c>
      <c r="G229" s="9" t="s">
        <v>2203</v>
      </c>
      <c r="H229" s="9" t="s">
        <v>31</v>
      </c>
      <c r="I229" s="9" t="s">
        <v>1362</v>
      </c>
      <c r="J229" s="9" t="s">
        <v>32</v>
      </c>
      <c r="K229" s="9">
        <v>2018</v>
      </c>
      <c r="L229" s="9" t="s">
        <v>34</v>
      </c>
      <c r="Y229" s="9" t="s">
        <v>2204</v>
      </c>
      <c r="Z229" s="9" t="s">
        <v>1225</v>
      </c>
      <c r="AA229" s="9" t="s">
        <v>2205</v>
      </c>
      <c r="AB229" s="9" t="s">
        <v>1078</v>
      </c>
    </row>
    <row r="230" spans="1:28" ht="17.25" customHeight="1" x14ac:dyDescent="0.2">
      <c r="A230" s="9">
        <v>425692</v>
      </c>
      <c r="B230" s="9" t="s">
        <v>2206</v>
      </c>
      <c r="C230" s="9" t="s">
        <v>2207</v>
      </c>
      <c r="D230" s="9" t="s">
        <v>1975</v>
      </c>
      <c r="E230" s="9" t="s">
        <v>93</v>
      </c>
      <c r="F230" s="187">
        <v>33604</v>
      </c>
      <c r="G230" s="9" t="s">
        <v>34</v>
      </c>
      <c r="H230" s="9" t="s">
        <v>31</v>
      </c>
      <c r="I230" s="9" t="s">
        <v>1362</v>
      </c>
      <c r="J230" s="9" t="s">
        <v>29</v>
      </c>
      <c r="K230" s="9">
        <v>2011</v>
      </c>
      <c r="L230" s="9" t="s">
        <v>89</v>
      </c>
      <c r="Y230" s="9" t="s">
        <v>2208</v>
      </c>
      <c r="Z230" s="9" t="s">
        <v>2209</v>
      </c>
      <c r="AA230" s="9" t="s">
        <v>1461</v>
      </c>
      <c r="AB230" s="9" t="s">
        <v>1100</v>
      </c>
    </row>
    <row r="231" spans="1:28" ht="17.25" customHeight="1" x14ac:dyDescent="0.2">
      <c r="A231" s="9">
        <v>424280</v>
      </c>
      <c r="B231" s="9" t="s">
        <v>2210</v>
      </c>
      <c r="C231" s="9" t="s">
        <v>957</v>
      </c>
      <c r="D231" s="9" t="s">
        <v>418</v>
      </c>
      <c r="E231" s="9" t="s">
        <v>93</v>
      </c>
      <c r="F231" s="187">
        <v>36175</v>
      </c>
      <c r="G231" s="9" t="s">
        <v>34</v>
      </c>
      <c r="H231" s="9" t="s">
        <v>31</v>
      </c>
      <c r="I231" s="9" t="s">
        <v>1362</v>
      </c>
      <c r="J231" s="9" t="s">
        <v>32</v>
      </c>
      <c r="K231" s="9">
        <v>2017</v>
      </c>
      <c r="L231" s="9" t="s">
        <v>34</v>
      </c>
      <c r="Y231" s="9" t="s">
        <v>2211</v>
      </c>
      <c r="Z231" s="9" t="s">
        <v>2212</v>
      </c>
      <c r="AA231" s="9" t="s">
        <v>1095</v>
      </c>
      <c r="AB231" s="9" t="s">
        <v>1100</v>
      </c>
    </row>
    <row r="232" spans="1:28" ht="17.25" customHeight="1" x14ac:dyDescent="0.2">
      <c r="A232" s="9">
        <v>425712</v>
      </c>
      <c r="B232" s="9" t="s">
        <v>2213</v>
      </c>
      <c r="C232" s="9" t="s">
        <v>421</v>
      </c>
      <c r="D232" s="9" t="s">
        <v>819</v>
      </c>
      <c r="E232" s="9" t="s">
        <v>93</v>
      </c>
      <c r="F232" s="187">
        <v>33355</v>
      </c>
      <c r="G232" s="9" t="s">
        <v>34</v>
      </c>
      <c r="H232" s="9" t="s">
        <v>31</v>
      </c>
      <c r="I232" s="9" t="s">
        <v>1362</v>
      </c>
      <c r="J232" s="9" t="s">
        <v>29</v>
      </c>
      <c r="K232" s="9">
        <v>2009</v>
      </c>
      <c r="L232" s="9" t="s">
        <v>34</v>
      </c>
      <c r="Y232" s="9" t="s">
        <v>2214</v>
      </c>
      <c r="Z232" s="9" t="s">
        <v>1269</v>
      </c>
      <c r="AA232" s="9" t="s">
        <v>2215</v>
      </c>
      <c r="AB232" s="9" t="s">
        <v>1100</v>
      </c>
    </row>
    <row r="233" spans="1:28" ht="17.25" customHeight="1" x14ac:dyDescent="0.2">
      <c r="A233" s="9">
        <v>427065</v>
      </c>
      <c r="B233" s="9" t="s">
        <v>2216</v>
      </c>
      <c r="C233" s="9" t="s">
        <v>270</v>
      </c>
      <c r="D233" s="9" t="s">
        <v>513</v>
      </c>
      <c r="E233" s="9" t="s">
        <v>92</v>
      </c>
      <c r="F233" s="187">
        <v>35909</v>
      </c>
      <c r="G233" s="9" t="s">
        <v>34</v>
      </c>
      <c r="H233" s="9" t="s">
        <v>35</v>
      </c>
      <c r="I233" s="9" t="s">
        <v>1362</v>
      </c>
      <c r="J233" s="9" t="s">
        <v>32</v>
      </c>
      <c r="K233" s="9">
        <v>2016</v>
      </c>
      <c r="L233" s="9" t="s">
        <v>34</v>
      </c>
      <c r="Y233" s="9" t="s">
        <v>2217</v>
      </c>
      <c r="Z233" s="9" t="s">
        <v>1222</v>
      </c>
      <c r="AA233" s="9" t="s">
        <v>1356</v>
      </c>
      <c r="AB233" s="9" t="s">
        <v>2218</v>
      </c>
    </row>
    <row r="234" spans="1:28" ht="17.25" customHeight="1" x14ac:dyDescent="0.2">
      <c r="A234" s="9">
        <v>422447</v>
      </c>
      <c r="B234" s="9" t="s">
        <v>2219</v>
      </c>
      <c r="C234" s="9" t="s">
        <v>270</v>
      </c>
      <c r="D234" s="9" t="s">
        <v>567</v>
      </c>
      <c r="E234" s="9" t="s">
        <v>92</v>
      </c>
      <c r="F234" s="187">
        <v>35992</v>
      </c>
      <c r="G234" s="9" t="s">
        <v>34</v>
      </c>
      <c r="H234" s="9" t="s">
        <v>31</v>
      </c>
      <c r="I234" s="9" t="s">
        <v>1362</v>
      </c>
      <c r="J234" s="9" t="s">
        <v>32</v>
      </c>
      <c r="K234" s="9">
        <v>2016</v>
      </c>
      <c r="L234" s="9" t="s">
        <v>34</v>
      </c>
      <c r="Y234" s="9" t="s">
        <v>2220</v>
      </c>
      <c r="Z234" s="9" t="s">
        <v>1084</v>
      </c>
      <c r="AA234" s="9" t="s">
        <v>1079</v>
      </c>
      <c r="AB234" s="9" t="s">
        <v>1100</v>
      </c>
    </row>
    <row r="235" spans="1:28" ht="17.25" customHeight="1" x14ac:dyDescent="0.2">
      <c r="A235" s="9">
        <v>408683</v>
      </c>
      <c r="B235" s="9" t="s">
        <v>2221</v>
      </c>
      <c r="C235" s="9" t="s">
        <v>417</v>
      </c>
      <c r="D235" s="9" t="s">
        <v>2222</v>
      </c>
      <c r="E235" s="9" t="s">
        <v>92</v>
      </c>
      <c r="F235" s="187">
        <v>30909</v>
      </c>
      <c r="G235" s="9" t="s">
        <v>34</v>
      </c>
      <c r="H235" s="9" t="s">
        <v>35</v>
      </c>
      <c r="I235" s="9" t="s">
        <v>1362</v>
      </c>
      <c r="J235" s="9" t="s">
        <v>32</v>
      </c>
      <c r="K235" s="9">
        <v>2005</v>
      </c>
      <c r="L235" s="9" t="s">
        <v>34</v>
      </c>
      <c r="Y235" s="9" t="s">
        <v>2223</v>
      </c>
      <c r="Z235" s="9" t="s">
        <v>2224</v>
      </c>
      <c r="AA235" s="9" t="s">
        <v>2225</v>
      </c>
      <c r="AB235" s="9" t="s">
        <v>1098</v>
      </c>
    </row>
    <row r="236" spans="1:28" ht="17.25" customHeight="1" x14ac:dyDescent="0.2">
      <c r="A236" s="9">
        <v>425731</v>
      </c>
      <c r="B236" s="9" t="s">
        <v>2226</v>
      </c>
      <c r="C236" s="9" t="s">
        <v>381</v>
      </c>
      <c r="D236" s="9" t="s">
        <v>443</v>
      </c>
      <c r="E236" s="9" t="s">
        <v>93</v>
      </c>
      <c r="F236" s="187">
        <v>35680</v>
      </c>
      <c r="G236" s="9" t="s">
        <v>510</v>
      </c>
      <c r="H236" s="9" t="s">
        <v>31</v>
      </c>
      <c r="I236" s="9" t="s">
        <v>1362</v>
      </c>
      <c r="J236" s="9" t="s">
        <v>29</v>
      </c>
      <c r="K236" s="9">
        <v>2015</v>
      </c>
      <c r="L236" s="9" t="s">
        <v>46</v>
      </c>
      <c r="Y236" s="9" t="s">
        <v>2227</v>
      </c>
      <c r="Z236" s="9" t="s">
        <v>2228</v>
      </c>
      <c r="AA236" s="9" t="s">
        <v>2229</v>
      </c>
      <c r="AB236" s="9" t="s">
        <v>1100</v>
      </c>
    </row>
    <row r="237" spans="1:28" ht="17.25" customHeight="1" x14ac:dyDescent="0.2">
      <c r="A237" s="9">
        <v>425736</v>
      </c>
      <c r="B237" s="9" t="s">
        <v>2230</v>
      </c>
      <c r="C237" s="9" t="s">
        <v>324</v>
      </c>
      <c r="D237" s="9" t="s">
        <v>694</v>
      </c>
      <c r="E237" s="9" t="s">
        <v>92</v>
      </c>
      <c r="F237" s="187">
        <v>34919</v>
      </c>
      <c r="G237" s="9" t="s">
        <v>2231</v>
      </c>
      <c r="H237" s="9" t="s">
        <v>31</v>
      </c>
      <c r="I237" s="9" t="s">
        <v>1362</v>
      </c>
      <c r="J237" s="9" t="s">
        <v>29</v>
      </c>
      <c r="K237" s="9">
        <v>2013</v>
      </c>
      <c r="L237" s="9" t="s">
        <v>46</v>
      </c>
      <c r="Y237" s="9" t="s">
        <v>2232</v>
      </c>
      <c r="Z237" s="9" t="s">
        <v>1207</v>
      </c>
      <c r="AA237" s="9" t="s">
        <v>2233</v>
      </c>
      <c r="AB237" s="9" t="s">
        <v>1082</v>
      </c>
    </row>
    <row r="238" spans="1:28" ht="17.25" customHeight="1" x14ac:dyDescent="0.2">
      <c r="A238" s="9">
        <v>425728</v>
      </c>
      <c r="B238" s="9" t="s">
        <v>2234</v>
      </c>
      <c r="C238" s="9" t="s">
        <v>283</v>
      </c>
      <c r="D238" s="9" t="s">
        <v>748</v>
      </c>
      <c r="E238" s="9" t="s">
        <v>93</v>
      </c>
      <c r="F238" s="187">
        <v>36402</v>
      </c>
      <c r="G238" s="9" t="s">
        <v>331</v>
      </c>
      <c r="H238" s="9" t="s">
        <v>31</v>
      </c>
      <c r="I238" s="9" t="s">
        <v>1362</v>
      </c>
      <c r="J238" s="9" t="s">
        <v>29</v>
      </c>
      <c r="K238" s="9">
        <v>2016</v>
      </c>
      <c r="L238" s="9" t="s">
        <v>46</v>
      </c>
      <c r="Y238" s="9" t="s">
        <v>2235</v>
      </c>
      <c r="Z238" s="9" t="s">
        <v>1125</v>
      </c>
      <c r="AA238" s="9" t="s">
        <v>2236</v>
      </c>
      <c r="AB238" s="9" t="s">
        <v>1067</v>
      </c>
    </row>
    <row r="239" spans="1:28" ht="17.25" customHeight="1" x14ac:dyDescent="0.2">
      <c r="A239" s="9">
        <v>416136</v>
      </c>
      <c r="B239" s="9" t="s">
        <v>2237</v>
      </c>
      <c r="C239" s="9" t="s">
        <v>649</v>
      </c>
      <c r="D239" s="9" t="s">
        <v>811</v>
      </c>
      <c r="E239" s="9" t="s">
        <v>93</v>
      </c>
      <c r="F239" s="187">
        <v>30749</v>
      </c>
      <c r="G239" s="9" t="s">
        <v>670</v>
      </c>
      <c r="H239" s="9" t="s">
        <v>31</v>
      </c>
      <c r="I239" s="9" t="s">
        <v>1362</v>
      </c>
      <c r="J239" s="9" t="s">
        <v>29</v>
      </c>
      <c r="K239" s="9">
        <v>2003</v>
      </c>
      <c r="L239" s="9" t="s">
        <v>86</v>
      </c>
    </row>
    <row r="240" spans="1:28" ht="17.25" customHeight="1" x14ac:dyDescent="0.2">
      <c r="A240" s="9">
        <v>418053</v>
      </c>
      <c r="B240" s="9" t="s">
        <v>2238</v>
      </c>
      <c r="C240" s="9" t="s">
        <v>464</v>
      </c>
      <c r="D240" s="9" t="s">
        <v>410</v>
      </c>
      <c r="E240" s="9" t="s">
        <v>93</v>
      </c>
      <c r="F240" s="187">
        <v>34335</v>
      </c>
      <c r="G240" s="9" t="s">
        <v>34</v>
      </c>
      <c r="H240" s="9" t="s">
        <v>31</v>
      </c>
      <c r="I240" s="9" t="s">
        <v>1362</v>
      </c>
      <c r="J240" s="9" t="s">
        <v>32</v>
      </c>
      <c r="K240" s="9">
        <v>2006</v>
      </c>
      <c r="L240" s="9" t="s">
        <v>34</v>
      </c>
    </row>
    <row r="241" spans="1:12" ht="17.25" customHeight="1" x14ac:dyDescent="0.2">
      <c r="A241" s="9">
        <v>419814</v>
      </c>
      <c r="B241" s="9" t="s">
        <v>2239</v>
      </c>
      <c r="C241" s="9" t="s">
        <v>283</v>
      </c>
      <c r="D241" s="9" t="s">
        <v>358</v>
      </c>
      <c r="E241" s="9" t="s">
        <v>92</v>
      </c>
      <c r="F241" s="187">
        <v>34700</v>
      </c>
      <c r="G241" s="9" t="s">
        <v>34</v>
      </c>
      <c r="H241" s="9" t="s">
        <v>31</v>
      </c>
      <c r="I241" s="9" t="s">
        <v>1362</v>
      </c>
      <c r="J241" s="9" t="s">
        <v>32</v>
      </c>
      <c r="K241" s="9">
        <v>2015</v>
      </c>
      <c r="L241" s="9" t="s">
        <v>34</v>
      </c>
    </row>
    <row r="242" spans="1:12" ht="17.25" customHeight="1" x14ac:dyDescent="0.2">
      <c r="A242" s="9">
        <v>420676</v>
      </c>
      <c r="B242" s="9" t="s">
        <v>2240</v>
      </c>
      <c r="C242" s="9" t="s">
        <v>301</v>
      </c>
      <c r="D242" s="9" t="s">
        <v>267</v>
      </c>
      <c r="E242" s="9" t="s">
        <v>93</v>
      </c>
      <c r="F242" s="187">
        <v>31413</v>
      </c>
      <c r="G242" s="9" t="s">
        <v>34</v>
      </c>
      <c r="H242" s="9" t="s">
        <v>31</v>
      </c>
      <c r="I242" s="9" t="s">
        <v>1362</v>
      </c>
      <c r="J242" s="9" t="s">
        <v>32</v>
      </c>
      <c r="K242" s="9">
        <v>2005</v>
      </c>
      <c r="L242" s="9" t="s">
        <v>34</v>
      </c>
    </row>
    <row r="243" spans="1:12" ht="17.25" customHeight="1" x14ac:dyDescent="0.2">
      <c r="A243" s="9">
        <v>420721</v>
      </c>
      <c r="B243" s="9" t="s">
        <v>2241</v>
      </c>
      <c r="C243" s="9" t="s">
        <v>283</v>
      </c>
      <c r="D243" s="9" t="s">
        <v>326</v>
      </c>
      <c r="E243" s="9" t="s">
        <v>92</v>
      </c>
      <c r="F243" s="187">
        <v>36180</v>
      </c>
      <c r="G243" s="9" t="s">
        <v>34</v>
      </c>
      <c r="H243" s="9" t="s">
        <v>31</v>
      </c>
      <c r="I243" s="9" t="s">
        <v>1362</v>
      </c>
      <c r="J243" s="9" t="s">
        <v>32</v>
      </c>
      <c r="K243" s="9">
        <v>2016</v>
      </c>
      <c r="L243" s="9" t="s">
        <v>34</v>
      </c>
    </row>
    <row r="244" spans="1:12" ht="17.25" customHeight="1" x14ac:dyDescent="0.2">
      <c r="A244" s="9">
        <v>420801</v>
      </c>
      <c r="B244" s="9" t="s">
        <v>2242</v>
      </c>
      <c r="C244" s="9" t="s">
        <v>2243</v>
      </c>
      <c r="D244" s="9" t="s">
        <v>272</v>
      </c>
      <c r="E244" s="9" t="s">
        <v>93</v>
      </c>
      <c r="F244" s="187">
        <v>34700</v>
      </c>
      <c r="G244" s="9" t="s">
        <v>34</v>
      </c>
      <c r="H244" s="9" t="s">
        <v>31</v>
      </c>
      <c r="I244" s="9" t="s">
        <v>1362</v>
      </c>
      <c r="J244" s="9" t="s">
        <v>32</v>
      </c>
      <c r="K244" s="9">
        <v>2012</v>
      </c>
      <c r="L244" s="9" t="s">
        <v>34</v>
      </c>
    </row>
    <row r="245" spans="1:12" ht="17.25" customHeight="1" x14ac:dyDescent="0.2">
      <c r="A245" s="9">
        <v>420907</v>
      </c>
      <c r="B245" s="9" t="s">
        <v>2244</v>
      </c>
      <c r="C245" s="9" t="s">
        <v>403</v>
      </c>
      <c r="D245" s="9" t="s">
        <v>2245</v>
      </c>
      <c r="E245" s="9" t="s">
        <v>92</v>
      </c>
      <c r="F245" s="187">
        <v>36020</v>
      </c>
      <c r="G245" s="9" t="s">
        <v>34</v>
      </c>
      <c r="H245" s="9" t="s">
        <v>31</v>
      </c>
      <c r="I245" s="9" t="s">
        <v>1362</v>
      </c>
      <c r="J245" s="9" t="s">
        <v>29</v>
      </c>
      <c r="K245" s="9">
        <v>2016</v>
      </c>
      <c r="L245" s="9" t="s">
        <v>34</v>
      </c>
    </row>
    <row r="246" spans="1:12" ht="17.25" customHeight="1" x14ac:dyDescent="0.2">
      <c r="A246" s="9">
        <v>421472</v>
      </c>
      <c r="B246" s="9" t="s">
        <v>2246</v>
      </c>
      <c r="C246" s="9" t="s">
        <v>803</v>
      </c>
      <c r="D246" s="9" t="s">
        <v>325</v>
      </c>
      <c r="E246" s="9" t="s">
        <v>93</v>
      </c>
      <c r="F246" s="187">
        <v>31407</v>
      </c>
      <c r="G246" s="9" t="s">
        <v>86</v>
      </c>
      <c r="H246" s="9" t="s">
        <v>31</v>
      </c>
      <c r="I246" s="9" t="s">
        <v>1362</v>
      </c>
      <c r="J246" s="9" t="s">
        <v>29</v>
      </c>
      <c r="K246" s="9">
        <v>2004</v>
      </c>
      <c r="L246" s="9" t="s">
        <v>86</v>
      </c>
    </row>
    <row r="247" spans="1:12" ht="17.25" customHeight="1" x14ac:dyDescent="0.2">
      <c r="A247" s="9">
        <v>422081</v>
      </c>
      <c r="B247" s="9" t="s">
        <v>2247</v>
      </c>
      <c r="C247" s="9" t="s">
        <v>2248</v>
      </c>
      <c r="D247" s="9" t="s">
        <v>2249</v>
      </c>
      <c r="E247" s="9" t="s">
        <v>92</v>
      </c>
      <c r="F247" s="187">
        <v>36185</v>
      </c>
      <c r="G247" s="9" t="s">
        <v>34</v>
      </c>
      <c r="H247" s="9" t="s">
        <v>31</v>
      </c>
      <c r="I247" s="9" t="s">
        <v>1362</v>
      </c>
      <c r="J247" s="9" t="s">
        <v>32</v>
      </c>
      <c r="K247" s="9">
        <v>2016</v>
      </c>
      <c r="L247" s="9" t="s">
        <v>34</v>
      </c>
    </row>
    <row r="248" spans="1:12" ht="17.25" customHeight="1" x14ac:dyDescent="0.2">
      <c r="A248" s="9">
        <v>422170</v>
      </c>
      <c r="B248" s="9" t="s">
        <v>2250</v>
      </c>
      <c r="C248" s="9" t="s">
        <v>276</v>
      </c>
      <c r="D248" s="9" t="s">
        <v>1021</v>
      </c>
      <c r="E248" s="9" t="s">
        <v>93</v>
      </c>
      <c r="F248" s="187">
        <v>36161</v>
      </c>
      <c r="G248" s="9" t="s">
        <v>34</v>
      </c>
      <c r="H248" s="9" t="s">
        <v>31</v>
      </c>
      <c r="I248" s="9" t="s">
        <v>1362</v>
      </c>
      <c r="J248" s="9" t="s">
        <v>29</v>
      </c>
      <c r="K248" s="9">
        <v>2016</v>
      </c>
      <c r="L248" s="9" t="s">
        <v>46</v>
      </c>
    </row>
    <row r="249" spans="1:12" ht="17.25" customHeight="1" x14ac:dyDescent="0.2">
      <c r="A249" s="9">
        <v>422483</v>
      </c>
      <c r="B249" s="9" t="s">
        <v>2251</v>
      </c>
      <c r="C249" s="9" t="s">
        <v>393</v>
      </c>
      <c r="D249" s="9" t="s">
        <v>326</v>
      </c>
      <c r="E249" s="9" t="s">
        <v>92</v>
      </c>
      <c r="F249" s="187">
        <v>36028</v>
      </c>
      <c r="G249" s="9" t="s">
        <v>34</v>
      </c>
      <c r="H249" s="9" t="s">
        <v>31</v>
      </c>
      <c r="I249" s="9" t="s">
        <v>1362</v>
      </c>
      <c r="J249" s="9" t="s">
        <v>32</v>
      </c>
      <c r="K249" s="9">
        <v>2015</v>
      </c>
      <c r="L249" s="9" t="s">
        <v>34</v>
      </c>
    </row>
    <row r="250" spans="1:12" ht="17.25" customHeight="1" x14ac:dyDescent="0.2">
      <c r="A250" s="9">
        <v>422719</v>
      </c>
      <c r="B250" s="9" t="s">
        <v>2252</v>
      </c>
      <c r="C250" s="9" t="s">
        <v>388</v>
      </c>
      <c r="D250" s="9" t="s">
        <v>631</v>
      </c>
      <c r="E250" s="9" t="s">
        <v>93</v>
      </c>
      <c r="F250" s="187">
        <v>35640</v>
      </c>
      <c r="G250" s="9" t="s">
        <v>34</v>
      </c>
      <c r="H250" s="9" t="s">
        <v>31</v>
      </c>
      <c r="I250" s="9" t="s">
        <v>1362</v>
      </c>
      <c r="J250" s="9" t="s">
        <v>32</v>
      </c>
      <c r="K250" s="9">
        <v>2015</v>
      </c>
      <c r="L250" s="9" t="s">
        <v>34</v>
      </c>
    </row>
    <row r="251" spans="1:12" ht="17.25" customHeight="1" x14ac:dyDescent="0.2">
      <c r="A251" s="9">
        <v>422856</v>
      </c>
      <c r="B251" s="9" t="s">
        <v>2253</v>
      </c>
      <c r="C251" s="9" t="s">
        <v>341</v>
      </c>
      <c r="D251" s="9" t="s">
        <v>552</v>
      </c>
      <c r="E251" s="9" t="s">
        <v>92</v>
      </c>
      <c r="F251" s="187">
        <v>36161</v>
      </c>
      <c r="G251" s="9" t="s">
        <v>34</v>
      </c>
      <c r="H251" s="9" t="s">
        <v>31</v>
      </c>
      <c r="I251" s="9" t="s">
        <v>1362</v>
      </c>
      <c r="J251" s="9" t="s">
        <v>29</v>
      </c>
      <c r="K251" s="9">
        <v>2017</v>
      </c>
      <c r="L251" s="9" t="s">
        <v>34</v>
      </c>
    </row>
    <row r="252" spans="1:12" ht="17.25" customHeight="1" x14ac:dyDescent="0.2">
      <c r="A252" s="9">
        <v>423382</v>
      </c>
      <c r="B252" s="9" t="s">
        <v>2254</v>
      </c>
      <c r="C252" s="9" t="s">
        <v>304</v>
      </c>
      <c r="D252" s="9" t="s">
        <v>429</v>
      </c>
      <c r="E252" s="9" t="s">
        <v>93</v>
      </c>
      <c r="F252" s="187">
        <v>36165</v>
      </c>
      <c r="G252" s="9" t="s">
        <v>908</v>
      </c>
      <c r="H252" s="9" t="s">
        <v>31</v>
      </c>
      <c r="I252" s="9" t="s">
        <v>1362</v>
      </c>
      <c r="J252" s="9" t="s">
        <v>32</v>
      </c>
      <c r="K252" s="9">
        <v>2017</v>
      </c>
      <c r="L252" s="9" t="s">
        <v>34</v>
      </c>
    </row>
    <row r="253" spans="1:12" ht="17.25" customHeight="1" x14ac:dyDescent="0.2">
      <c r="A253" s="9">
        <v>423501</v>
      </c>
      <c r="B253" s="9" t="s">
        <v>2255</v>
      </c>
      <c r="C253" s="9" t="s">
        <v>646</v>
      </c>
      <c r="D253" s="9" t="s">
        <v>798</v>
      </c>
      <c r="E253" s="9" t="s">
        <v>93</v>
      </c>
      <c r="F253" s="187">
        <v>33604</v>
      </c>
      <c r="G253" s="9" t="s">
        <v>34</v>
      </c>
      <c r="H253" s="9" t="s">
        <v>31</v>
      </c>
      <c r="I253" s="9" t="s">
        <v>1362</v>
      </c>
      <c r="J253" s="9" t="s">
        <v>32</v>
      </c>
      <c r="K253" s="9">
        <v>2011</v>
      </c>
      <c r="L253" s="9" t="s">
        <v>34</v>
      </c>
    </row>
    <row r="254" spans="1:12" ht="17.25" customHeight="1" x14ac:dyDescent="0.2">
      <c r="A254" s="9">
        <v>424072</v>
      </c>
      <c r="B254" s="9" t="s">
        <v>2256</v>
      </c>
      <c r="C254" s="9" t="s">
        <v>283</v>
      </c>
      <c r="D254" s="9" t="s">
        <v>562</v>
      </c>
      <c r="E254" s="9" t="s">
        <v>93</v>
      </c>
      <c r="F254" s="187">
        <v>34855</v>
      </c>
      <c r="G254" s="9" t="s">
        <v>273</v>
      </c>
      <c r="H254" s="9" t="s">
        <v>31</v>
      </c>
      <c r="I254" s="9" t="s">
        <v>1362</v>
      </c>
      <c r="J254" s="9" t="s">
        <v>32</v>
      </c>
      <c r="K254" s="9">
        <v>2013</v>
      </c>
      <c r="L254" s="9" t="s">
        <v>89</v>
      </c>
    </row>
    <row r="255" spans="1:12" ht="17.25" customHeight="1" x14ac:dyDescent="0.2">
      <c r="A255" s="9">
        <v>424279</v>
      </c>
      <c r="B255" s="9" t="s">
        <v>2257</v>
      </c>
      <c r="C255" s="9" t="s">
        <v>266</v>
      </c>
      <c r="D255" s="9" t="s">
        <v>720</v>
      </c>
      <c r="E255" s="9" t="s">
        <v>92</v>
      </c>
      <c r="F255" s="187">
        <v>35858</v>
      </c>
      <c r="G255" s="9" t="s">
        <v>335</v>
      </c>
      <c r="H255" s="9" t="s">
        <v>31</v>
      </c>
      <c r="I255" s="9" t="s">
        <v>1362</v>
      </c>
      <c r="J255" s="9" t="s">
        <v>32</v>
      </c>
      <c r="K255" s="9">
        <v>2017</v>
      </c>
      <c r="L255" s="9" t="s">
        <v>34</v>
      </c>
    </row>
    <row r="256" spans="1:12" ht="17.25" customHeight="1" x14ac:dyDescent="0.2">
      <c r="A256" s="9">
        <v>424459</v>
      </c>
      <c r="B256" s="9" t="s">
        <v>2258</v>
      </c>
      <c r="C256" s="9" t="s">
        <v>2259</v>
      </c>
      <c r="D256" s="9" t="s">
        <v>395</v>
      </c>
      <c r="E256" s="9" t="s">
        <v>93</v>
      </c>
      <c r="F256" s="187">
        <v>34424</v>
      </c>
      <c r="G256" s="9" t="s">
        <v>298</v>
      </c>
      <c r="H256" s="9" t="s">
        <v>31</v>
      </c>
      <c r="I256" s="9" t="s">
        <v>1362</v>
      </c>
      <c r="J256" s="9" t="s">
        <v>29</v>
      </c>
      <c r="K256" s="9">
        <v>2012</v>
      </c>
      <c r="L256" s="9" t="s">
        <v>46</v>
      </c>
    </row>
    <row r="257" spans="1:28" ht="17.25" customHeight="1" x14ac:dyDescent="0.2">
      <c r="A257" s="9">
        <v>424729</v>
      </c>
      <c r="B257" s="9" t="s">
        <v>2260</v>
      </c>
      <c r="C257" s="9" t="s">
        <v>266</v>
      </c>
      <c r="D257" s="9" t="s">
        <v>365</v>
      </c>
      <c r="E257" s="9" t="s">
        <v>92</v>
      </c>
      <c r="F257" s="187">
        <v>34595</v>
      </c>
      <c r="G257" s="9" t="s">
        <v>34</v>
      </c>
      <c r="H257" s="9" t="s">
        <v>31</v>
      </c>
      <c r="I257" s="9" t="s">
        <v>1362</v>
      </c>
      <c r="J257" s="9" t="s">
        <v>29</v>
      </c>
      <c r="K257" s="9">
        <v>2012</v>
      </c>
      <c r="L257" s="9" t="s">
        <v>34</v>
      </c>
    </row>
    <row r="258" spans="1:28" ht="17.25" customHeight="1" x14ac:dyDescent="0.2">
      <c r="A258" s="9">
        <v>425200</v>
      </c>
      <c r="B258" s="9" t="s">
        <v>2261</v>
      </c>
      <c r="C258" s="9" t="s">
        <v>299</v>
      </c>
      <c r="D258" s="9" t="s">
        <v>325</v>
      </c>
      <c r="E258" s="9" t="s">
        <v>92</v>
      </c>
      <c r="F258" s="187">
        <v>35318</v>
      </c>
      <c r="G258" s="9" t="s">
        <v>584</v>
      </c>
      <c r="H258" s="9" t="s">
        <v>31</v>
      </c>
      <c r="I258" s="9" t="s">
        <v>1362</v>
      </c>
      <c r="J258" s="9" t="s">
        <v>29</v>
      </c>
      <c r="K258" s="9">
        <v>2014</v>
      </c>
      <c r="L258" s="9" t="s">
        <v>46</v>
      </c>
    </row>
    <row r="259" spans="1:28" ht="17.25" customHeight="1" x14ac:dyDescent="0.2">
      <c r="A259" s="9">
        <v>425484</v>
      </c>
      <c r="B259" s="9" t="s">
        <v>2262</v>
      </c>
      <c r="C259" s="9" t="s">
        <v>314</v>
      </c>
      <c r="D259" s="9" t="s">
        <v>733</v>
      </c>
      <c r="E259" s="9" t="s">
        <v>93</v>
      </c>
      <c r="F259" s="187">
        <v>34418</v>
      </c>
      <c r="G259" s="9" t="s">
        <v>692</v>
      </c>
      <c r="H259" s="9" t="s">
        <v>31</v>
      </c>
      <c r="I259" s="9" t="s">
        <v>1362</v>
      </c>
      <c r="J259" s="9" t="s">
        <v>32</v>
      </c>
      <c r="K259" s="9">
        <v>2012</v>
      </c>
      <c r="L259" s="9" t="s">
        <v>83</v>
      </c>
    </row>
    <row r="260" spans="1:28" ht="17.25" customHeight="1" x14ac:dyDescent="0.2">
      <c r="A260" s="9">
        <v>425585</v>
      </c>
      <c r="B260" s="9" t="s">
        <v>2263</v>
      </c>
      <c r="C260" s="9" t="s">
        <v>348</v>
      </c>
      <c r="D260" s="9" t="s">
        <v>2264</v>
      </c>
      <c r="E260" s="9" t="s">
        <v>93</v>
      </c>
      <c r="F260" s="187">
        <v>29063</v>
      </c>
      <c r="G260" s="9" t="s">
        <v>43</v>
      </c>
      <c r="H260" s="9" t="s">
        <v>31</v>
      </c>
      <c r="I260" s="9" t="s">
        <v>1362</v>
      </c>
      <c r="K260" s="9">
        <v>1998</v>
      </c>
      <c r="L260" s="9" t="s">
        <v>46</v>
      </c>
    </row>
    <row r="261" spans="1:28" ht="17.25" customHeight="1" x14ac:dyDescent="0.2">
      <c r="A261" s="9">
        <v>425908</v>
      </c>
      <c r="B261" s="9" t="s">
        <v>2265</v>
      </c>
      <c r="C261" s="9" t="s">
        <v>2108</v>
      </c>
      <c r="D261" s="9" t="s">
        <v>911</v>
      </c>
      <c r="E261" s="9" t="s">
        <v>93</v>
      </c>
      <c r="F261" s="187">
        <v>35072</v>
      </c>
      <c r="G261" s="9" t="s">
        <v>34</v>
      </c>
      <c r="H261" s="9" t="s">
        <v>31</v>
      </c>
      <c r="I261" s="9" t="s">
        <v>1362</v>
      </c>
      <c r="J261" s="9" t="s">
        <v>29</v>
      </c>
      <c r="K261" s="9">
        <v>2017</v>
      </c>
      <c r="L261" s="9" t="s">
        <v>34</v>
      </c>
    </row>
    <row r="262" spans="1:28" ht="17.25" customHeight="1" x14ac:dyDescent="0.2">
      <c r="A262" s="9">
        <v>426094</v>
      </c>
      <c r="B262" s="9" t="s">
        <v>2266</v>
      </c>
      <c r="C262" s="9" t="s">
        <v>1044</v>
      </c>
      <c r="D262" s="9" t="s">
        <v>2267</v>
      </c>
      <c r="E262" s="9" t="s">
        <v>93</v>
      </c>
      <c r="F262" s="187">
        <v>36072</v>
      </c>
      <c r="G262" s="9" t="s">
        <v>818</v>
      </c>
      <c r="H262" s="9" t="s">
        <v>31</v>
      </c>
      <c r="I262" s="9" t="s">
        <v>1362</v>
      </c>
      <c r="J262" s="9" t="s">
        <v>32</v>
      </c>
      <c r="K262" s="9">
        <v>2016</v>
      </c>
      <c r="L262" s="9" t="s">
        <v>34</v>
      </c>
    </row>
    <row r="263" spans="1:28" ht="17.25" customHeight="1" x14ac:dyDescent="0.2">
      <c r="A263" s="9">
        <v>426262</v>
      </c>
      <c r="B263" s="9" t="s">
        <v>2268</v>
      </c>
      <c r="C263" s="9" t="s">
        <v>642</v>
      </c>
      <c r="D263" s="9" t="s">
        <v>334</v>
      </c>
      <c r="E263" s="9" t="s">
        <v>93</v>
      </c>
      <c r="F263" s="187">
        <v>36347</v>
      </c>
      <c r="G263" s="9" t="s">
        <v>34</v>
      </c>
      <c r="H263" s="9" t="s">
        <v>31</v>
      </c>
      <c r="I263" s="9" t="s">
        <v>1362</v>
      </c>
      <c r="J263" s="9" t="s">
        <v>32</v>
      </c>
      <c r="K263" s="9">
        <v>2017</v>
      </c>
      <c r="L263" s="9" t="s">
        <v>34</v>
      </c>
    </row>
    <row r="264" spans="1:28" ht="17.25" customHeight="1" x14ac:dyDescent="0.2">
      <c r="A264" s="9">
        <v>422587</v>
      </c>
      <c r="B264" s="9" t="s">
        <v>2269</v>
      </c>
      <c r="C264" s="9" t="s">
        <v>855</v>
      </c>
      <c r="D264" s="9" t="s">
        <v>465</v>
      </c>
      <c r="E264" s="9" t="s">
        <v>281</v>
      </c>
      <c r="F264" s="187">
        <v>36526</v>
      </c>
      <c r="G264" s="9" t="s">
        <v>34</v>
      </c>
      <c r="H264" s="9" t="s">
        <v>31</v>
      </c>
      <c r="I264" s="9" t="s">
        <v>1362</v>
      </c>
      <c r="J264" s="9" t="s">
        <v>29</v>
      </c>
      <c r="K264" s="9">
        <v>2018</v>
      </c>
      <c r="L264" s="9" t="s">
        <v>34</v>
      </c>
    </row>
    <row r="265" spans="1:28" ht="17.25" customHeight="1" x14ac:dyDescent="0.2">
      <c r="A265" s="9">
        <v>423600</v>
      </c>
      <c r="B265" s="9" t="s">
        <v>2270</v>
      </c>
      <c r="C265" s="9" t="s">
        <v>393</v>
      </c>
      <c r="D265" s="9" t="s">
        <v>363</v>
      </c>
      <c r="E265" s="9" t="s">
        <v>281</v>
      </c>
      <c r="F265" s="187">
        <v>30571</v>
      </c>
      <c r="G265" s="9" t="s">
        <v>34</v>
      </c>
      <c r="H265" s="9" t="s">
        <v>31</v>
      </c>
      <c r="I265" s="9" t="s">
        <v>1362</v>
      </c>
      <c r="J265" s="9" t="s">
        <v>32</v>
      </c>
      <c r="K265" s="9">
        <v>2002</v>
      </c>
      <c r="L265" s="9" t="s">
        <v>34</v>
      </c>
    </row>
    <row r="266" spans="1:28" ht="17.25" customHeight="1" x14ac:dyDescent="0.2">
      <c r="A266" s="9">
        <v>425589</v>
      </c>
      <c r="B266" s="9" t="s">
        <v>2271</v>
      </c>
      <c r="C266" s="9" t="s">
        <v>790</v>
      </c>
      <c r="D266" s="9" t="s">
        <v>495</v>
      </c>
      <c r="E266" s="9" t="s">
        <v>281</v>
      </c>
      <c r="F266" s="187">
        <v>29619</v>
      </c>
      <c r="G266" s="9" t="s">
        <v>2272</v>
      </c>
      <c r="H266" s="9" t="s">
        <v>31</v>
      </c>
      <c r="I266" s="9" t="s">
        <v>1362</v>
      </c>
    </row>
    <row r="267" spans="1:28" ht="17.25" customHeight="1" x14ac:dyDescent="0.2">
      <c r="A267" s="9">
        <v>419570</v>
      </c>
      <c r="B267" s="9" t="s">
        <v>2273</v>
      </c>
      <c r="C267" s="9" t="s">
        <v>809</v>
      </c>
      <c r="D267" s="9" t="s">
        <v>271</v>
      </c>
      <c r="E267" s="9" t="s">
        <v>93</v>
      </c>
      <c r="F267" s="187">
        <v>33971</v>
      </c>
      <c r="G267" s="9" t="s">
        <v>34</v>
      </c>
      <c r="H267" s="9" t="s">
        <v>35</v>
      </c>
      <c r="I267" s="9" t="s">
        <v>1362</v>
      </c>
      <c r="J267" s="9" t="s">
        <v>32</v>
      </c>
      <c r="K267" s="9">
        <v>2010</v>
      </c>
      <c r="L267" s="9" t="s">
        <v>46</v>
      </c>
    </row>
    <row r="268" spans="1:28" ht="17.25" customHeight="1" x14ac:dyDescent="0.2">
      <c r="A268" s="9">
        <v>425031</v>
      </c>
      <c r="B268" s="9" t="s">
        <v>2274</v>
      </c>
      <c r="C268" s="9" t="s">
        <v>486</v>
      </c>
      <c r="D268" s="9" t="s">
        <v>484</v>
      </c>
      <c r="E268" s="9" t="s">
        <v>92</v>
      </c>
      <c r="F268" s="187">
        <v>35431</v>
      </c>
      <c r="G268" s="9" t="s">
        <v>995</v>
      </c>
      <c r="H268" s="9" t="s">
        <v>31</v>
      </c>
      <c r="I268" s="9" t="s">
        <v>1362</v>
      </c>
      <c r="J268" s="9" t="s">
        <v>29</v>
      </c>
      <c r="K268" s="9">
        <v>2014</v>
      </c>
      <c r="L268" s="9" t="s">
        <v>46</v>
      </c>
    </row>
    <row r="269" spans="1:28" ht="17.25" customHeight="1" x14ac:dyDescent="0.2">
      <c r="A269" s="9">
        <v>424910</v>
      </c>
      <c r="B269" s="9" t="s">
        <v>2275</v>
      </c>
      <c r="C269" s="9" t="s">
        <v>961</v>
      </c>
      <c r="D269" s="9" t="s">
        <v>410</v>
      </c>
      <c r="E269" s="9" t="s">
        <v>93</v>
      </c>
      <c r="F269" s="187">
        <v>35355</v>
      </c>
      <c r="G269" s="9" t="s">
        <v>34</v>
      </c>
      <c r="H269" s="9" t="s">
        <v>31</v>
      </c>
      <c r="I269" s="9" t="s">
        <v>2276</v>
      </c>
      <c r="J269" s="9" t="s">
        <v>29</v>
      </c>
      <c r="K269" s="9">
        <v>2014</v>
      </c>
      <c r="L269" s="9" t="s">
        <v>34</v>
      </c>
      <c r="Y269" s="9" t="s">
        <v>2277</v>
      </c>
      <c r="Z269" s="9" t="s">
        <v>1431</v>
      </c>
      <c r="AA269" s="9" t="s">
        <v>1077</v>
      </c>
      <c r="AB269" s="9" t="s">
        <v>1683</v>
      </c>
    </row>
    <row r="270" spans="1:28" ht="17.25" customHeight="1" x14ac:dyDescent="0.2">
      <c r="A270" s="9">
        <v>417748</v>
      </c>
      <c r="B270" s="9" t="s">
        <v>2278</v>
      </c>
      <c r="C270" s="9" t="s">
        <v>480</v>
      </c>
      <c r="D270" s="9" t="s">
        <v>272</v>
      </c>
      <c r="E270" s="9" t="s">
        <v>92</v>
      </c>
      <c r="F270" s="187">
        <v>35178</v>
      </c>
      <c r="G270" s="9" t="s">
        <v>34</v>
      </c>
      <c r="H270" s="9" t="s">
        <v>31</v>
      </c>
      <c r="I270" s="9" t="s">
        <v>2276</v>
      </c>
      <c r="J270" s="9" t="s">
        <v>32</v>
      </c>
      <c r="K270" s="9">
        <v>2014</v>
      </c>
      <c r="L270" s="9" t="s">
        <v>34</v>
      </c>
      <c r="N270" s="9">
        <v>844</v>
      </c>
      <c r="O270" s="187">
        <v>44595.546064814815</v>
      </c>
      <c r="P270" s="9">
        <v>14000</v>
      </c>
      <c r="Y270" s="9" t="s">
        <v>2279</v>
      </c>
      <c r="Z270" s="9" t="s">
        <v>2280</v>
      </c>
      <c r="AA270" s="9" t="s">
        <v>1568</v>
      </c>
      <c r="AB270" s="9" t="s">
        <v>1078</v>
      </c>
    </row>
    <row r="271" spans="1:28" ht="17.25" customHeight="1" x14ac:dyDescent="0.2">
      <c r="A271" s="9">
        <v>425054</v>
      </c>
      <c r="B271" s="9" t="s">
        <v>2281</v>
      </c>
      <c r="C271" s="9" t="s">
        <v>304</v>
      </c>
      <c r="D271" s="9" t="s">
        <v>552</v>
      </c>
      <c r="E271" s="9" t="s">
        <v>93</v>
      </c>
      <c r="F271" s="187">
        <v>36050</v>
      </c>
      <c r="G271" s="9" t="s">
        <v>522</v>
      </c>
      <c r="H271" s="9" t="s">
        <v>31</v>
      </c>
      <c r="I271" s="9" t="s">
        <v>2276</v>
      </c>
      <c r="J271" s="9" t="s">
        <v>29</v>
      </c>
      <c r="K271" s="9">
        <v>2016</v>
      </c>
      <c r="L271" s="9" t="s">
        <v>83</v>
      </c>
      <c r="Y271" s="9" t="s">
        <v>2282</v>
      </c>
      <c r="Z271" s="9" t="s">
        <v>1086</v>
      </c>
      <c r="AA271" s="9" t="s">
        <v>2283</v>
      </c>
      <c r="AB271" s="9" t="s">
        <v>1082</v>
      </c>
    </row>
    <row r="272" spans="1:28" ht="17.25" customHeight="1" x14ac:dyDescent="0.2">
      <c r="A272" s="9">
        <v>421458</v>
      </c>
      <c r="B272" s="9" t="s">
        <v>2284</v>
      </c>
      <c r="C272" s="9" t="s">
        <v>698</v>
      </c>
      <c r="D272" s="9" t="s">
        <v>321</v>
      </c>
      <c r="E272" s="9" t="s">
        <v>92</v>
      </c>
      <c r="F272" s="187">
        <v>35796</v>
      </c>
      <c r="G272" s="9" t="s">
        <v>34</v>
      </c>
      <c r="H272" s="9" t="s">
        <v>31</v>
      </c>
      <c r="I272" s="9" t="s">
        <v>2276</v>
      </c>
      <c r="J272" s="9" t="s">
        <v>32</v>
      </c>
      <c r="K272" s="9">
        <v>2016</v>
      </c>
      <c r="L272" s="9" t="s">
        <v>34</v>
      </c>
      <c r="Y272" s="9" t="s">
        <v>2285</v>
      </c>
      <c r="Z272" s="9" t="s">
        <v>2286</v>
      </c>
      <c r="AA272" s="9" t="s">
        <v>1087</v>
      </c>
      <c r="AB272" s="9" t="s">
        <v>1890</v>
      </c>
    </row>
    <row r="273" spans="1:28" ht="17.25" customHeight="1" x14ac:dyDescent="0.2">
      <c r="A273" s="9">
        <v>421404</v>
      </c>
      <c r="B273" s="9" t="s">
        <v>2287</v>
      </c>
      <c r="C273" s="9" t="s">
        <v>388</v>
      </c>
      <c r="D273" s="9" t="s">
        <v>802</v>
      </c>
      <c r="E273" s="9" t="s">
        <v>92</v>
      </c>
      <c r="F273" s="187">
        <v>34700</v>
      </c>
      <c r="G273" s="9" t="s">
        <v>2288</v>
      </c>
      <c r="H273" s="9" t="s">
        <v>31</v>
      </c>
      <c r="I273" s="9" t="s">
        <v>2276</v>
      </c>
      <c r="J273" s="9" t="s">
        <v>32</v>
      </c>
      <c r="K273" s="9">
        <v>2016</v>
      </c>
      <c r="L273" s="9" t="s">
        <v>34</v>
      </c>
      <c r="Y273" s="9" t="s">
        <v>2289</v>
      </c>
      <c r="Z273" s="9" t="s">
        <v>1088</v>
      </c>
      <c r="AA273" s="9" t="s">
        <v>2290</v>
      </c>
      <c r="AB273" s="9" t="s">
        <v>1082</v>
      </c>
    </row>
    <row r="274" spans="1:28" ht="17.25" customHeight="1" x14ac:dyDescent="0.2">
      <c r="A274" s="9">
        <v>418350</v>
      </c>
      <c r="B274" s="9" t="s">
        <v>2291</v>
      </c>
      <c r="C274" s="9" t="s">
        <v>2292</v>
      </c>
      <c r="D274" s="9" t="s">
        <v>326</v>
      </c>
      <c r="E274" s="9" t="s">
        <v>92</v>
      </c>
      <c r="F274" s="187">
        <v>33970</v>
      </c>
      <c r="G274" s="9" t="s">
        <v>34</v>
      </c>
      <c r="H274" s="9" t="s">
        <v>31</v>
      </c>
      <c r="I274" s="9" t="s">
        <v>2276</v>
      </c>
      <c r="J274" s="9" t="s">
        <v>32</v>
      </c>
      <c r="K274" s="9">
        <v>2012</v>
      </c>
      <c r="L274" s="9" t="s">
        <v>34</v>
      </c>
      <c r="Y274" s="9" t="s">
        <v>2293</v>
      </c>
      <c r="Z274" s="9" t="s">
        <v>2294</v>
      </c>
      <c r="AA274" s="9" t="s">
        <v>2295</v>
      </c>
      <c r="AB274" s="9" t="s">
        <v>1098</v>
      </c>
    </row>
    <row r="275" spans="1:28" ht="17.25" customHeight="1" x14ac:dyDescent="0.2">
      <c r="A275" s="9">
        <v>419791</v>
      </c>
      <c r="B275" s="9" t="s">
        <v>2296</v>
      </c>
      <c r="C275" s="9" t="s">
        <v>283</v>
      </c>
      <c r="D275" s="9" t="s">
        <v>280</v>
      </c>
      <c r="E275" s="9" t="s">
        <v>92</v>
      </c>
      <c r="F275" s="187">
        <v>34761</v>
      </c>
      <c r="G275" s="9" t="s">
        <v>34</v>
      </c>
      <c r="H275" s="9" t="s">
        <v>31</v>
      </c>
      <c r="I275" s="9" t="s">
        <v>2276</v>
      </c>
      <c r="J275" s="9" t="s">
        <v>32</v>
      </c>
      <c r="K275" s="9">
        <v>2013</v>
      </c>
      <c r="L275" s="9" t="s">
        <v>34</v>
      </c>
      <c r="N275" s="9">
        <v>1189</v>
      </c>
      <c r="O275" s="187">
        <v>44608.396412037036</v>
      </c>
      <c r="P275" s="9">
        <v>40000</v>
      </c>
      <c r="Y275" s="9" t="s">
        <v>2297</v>
      </c>
      <c r="Z275" s="9" t="s">
        <v>1090</v>
      </c>
      <c r="AA275" s="9" t="s">
        <v>1099</v>
      </c>
      <c r="AB275" s="9" t="s">
        <v>1067</v>
      </c>
    </row>
    <row r="276" spans="1:28" ht="17.25" customHeight="1" x14ac:dyDescent="0.2">
      <c r="A276" s="9">
        <v>421410</v>
      </c>
      <c r="B276" s="9" t="s">
        <v>2298</v>
      </c>
      <c r="C276" s="9" t="s">
        <v>469</v>
      </c>
      <c r="D276" s="9" t="s">
        <v>438</v>
      </c>
      <c r="E276" s="9" t="s">
        <v>92</v>
      </c>
      <c r="F276" s="187">
        <v>36161</v>
      </c>
      <c r="G276" s="9" t="s">
        <v>34</v>
      </c>
      <c r="H276" s="9" t="s">
        <v>31</v>
      </c>
      <c r="I276" s="9" t="s">
        <v>2276</v>
      </c>
      <c r="J276" s="9" t="s">
        <v>32</v>
      </c>
      <c r="K276" s="9">
        <v>2016</v>
      </c>
      <c r="L276" s="9" t="s">
        <v>34</v>
      </c>
      <c r="Y276" s="9" t="s">
        <v>2299</v>
      </c>
      <c r="Z276" s="9" t="s">
        <v>1718</v>
      </c>
      <c r="AA276" s="9" t="s">
        <v>1101</v>
      </c>
      <c r="AB276" s="9" t="s">
        <v>1067</v>
      </c>
    </row>
    <row r="277" spans="1:28" ht="17.25" customHeight="1" x14ac:dyDescent="0.2">
      <c r="A277" s="9">
        <v>421423</v>
      </c>
      <c r="B277" s="9" t="s">
        <v>2300</v>
      </c>
      <c r="C277" s="9" t="s">
        <v>283</v>
      </c>
      <c r="D277" s="9" t="s">
        <v>293</v>
      </c>
      <c r="E277" s="9" t="s">
        <v>92</v>
      </c>
      <c r="F277" s="187">
        <v>35922</v>
      </c>
      <c r="G277" s="9" t="s">
        <v>34</v>
      </c>
      <c r="H277" s="9" t="s">
        <v>31</v>
      </c>
      <c r="I277" s="9" t="s">
        <v>2276</v>
      </c>
      <c r="J277" s="9" t="s">
        <v>32</v>
      </c>
      <c r="K277" s="9">
        <v>2015</v>
      </c>
      <c r="L277" s="9" t="s">
        <v>34</v>
      </c>
      <c r="Y277" s="9" t="s">
        <v>2301</v>
      </c>
      <c r="Z277" s="9" t="s">
        <v>1102</v>
      </c>
      <c r="AA277" s="9" t="s">
        <v>1103</v>
      </c>
      <c r="AB277" s="9" t="s">
        <v>1082</v>
      </c>
    </row>
    <row r="278" spans="1:28" ht="17.25" customHeight="1" x14ac:dyDescent="0.2">
      <c r="A278" s="9">
        <v>423309</v>
      </c>
      <c r="B278" s="9" t="s">
        <v>2302</v>
      </c>
      <c r="C278" s="9" t="s">
        <v>2303</v>
      </c>
      <c r="D278" s="9" t="s">
        <v>1021</v>
      </c>
      <c r="E278" s="9" t="s">
        <v>92</v>
      </c>
      <c r="F278" s="187">
        <v>35398</v>
      </c>
      <c r="G278" s="9" t="s">
        <v>34</v>
      </c>
      <c r="H278" s="9" t="s">
        <v>31</v>
      </c>
      <c r="I278" s="9" t="s">
        <v>2276</v>
      </c>
      <c r="J278" s="9" t="s">
        <v>32</v>
      </c>
      <c r="K278" s="9">
        <v>2014</v>
      </c>
      <c r="L278" s="9" t="s">
        <v>46</v>
      </c>
      <c r="Y278" s="9" t="s">
        <v>2304</v>
      </c>
      <c r="Z278" s="9" t="s">
        <v>2305</v>
      </c>
      <c r="AA278" s="9" t="s">
        <v>2306</v>
      </c>
      <c r="AB278" s="9" t="s">
        <v>1100</v>
      </c>
    </row>
    <row r="279" spans="1:28" ht="17.25" customHeight="1" x14ac:dyDescent="0.2">
      <c r="A279" s="9">
        <v>419798</v>
      </c>
      <c r="B279" s="9" t="s">
        <v>2307</v>
      </c>
      <c r="C279" s="9" t="s">
        <v>396</v>
      </c>
      <c r="D279" s="9" t="s">
        <v>326</v>
      </c>
      <c r="E279" s="9" t="s">
        <v>92</v>
      </c>
      <c r="F279" s="187">
        <v>35158</v>
      </c>
      <c r="G279" s="9" t="s">
        <v>34</v>
      </c>
      <c r="H279" s="9" t="s">
        <v>31</v>
      </c>
      <c r="I279" s="9" t="s">
        <v>2276</v>
      </c>
      <c r="J279" s="9" t="s">
        <v>32</v>
      </c>
      <c r="K279" s="9">
        <v>2014</v>
      </c>
      <c r="L279" s="9" t="s">
        <v>34</v>
      </c>
      <c r="Y279" s="9" t="s">
        <v>2308</v>
      </c>
      <c r="Z279" s="9" t="s">
        <v>1942</v>
      </c>
      <c r="AA279" s="9" t="s">
        <v>1105</v>
      </c>
      <c r="AB279" s="9" t="s">
        <v>1082</v>
      </c>
    </row>
    <row r="280" spans="1:28" ht="17.25" customHeight="1" x14ac:dyDescent="0.2">
      <c r="A280" s="9">
        <v>419799</v>
      </c>
      <c r="B280" s="9" t="s">
        <v>2309</v>
      </c>
      <c r="C280" s="9" t="s">
        <v>550</v>
      </c>
      <c r="D280" s="9" t="s">
        <v>637</v>
      </c>
      <c r="E280" s="9" t="s">
        <v>92</v>
      </c>
      <c r="F280" s="187">
        <v>35450</v>
      </c>
      <c r="G280" s="9" t="s">
        <v>34</v>
      </c>
      <c r="H280" s="9" t="s">
        <v>31</v>
      </c>
      <c r="I280" s="9" t="s">
        <v>2276</v>
      </c>
      <c r="J280" s="9" t="s">
        <v>32</v>
      </c>
      <c r="K280" s="9">
        <v>2015</v>
      </c>
      <c r="L280" s="9" t="s">
        <v>34</v>
      </c>
      <c r="Y280" s="9" t="s">
        <v>2310</v>
      </c>
      <c r="Z280" s="9" t="s">
        <v>2311</v>
      </c>
      <c r="AA280" s="9" t="s">
        <v>2016</v>
      </c>
      <c r="AB280" s="9" t="s">
        <v>1078</v>
      </c>
    </row>
    <row r="281" spans="1:28" ht="17.25" customHeight="1" x14ac:dyDescent="0.2">
      <c r="A281" s="9">
        <v>423324</v>
      </c>
      <c r="B281" s="9" t="s">
        <v>2312</v>
      </c>
      <c r="C281" s="9" t="s">
        <v>727</v>
      </c>
      <c r="D281" s="9" t="s">
        <v>524</v>
      </c>
      <c r="E281" s="9" t="s">
        <v>92</v>
      </c>
      <c r="F281" s="187">
        <v>34865</v>
      </c>
      <c r="G281" s="9" t="s">
        <v>335</v>
      </c>
      <c r="H281" s="9" t="s">
        <v>31</v>
      </c>
      <c r="I281" s="9" t="s">
        <v>2276</v>
      </c>
      <c r="J281" s="9" t="s">
        <v>32</v>
      </c>
      <c r="K281" s="9">
        <v>2013</v>
      </c>
      <c r="L281" s="9" t="s">
        <v>46</v>
      </c>
      <c r="Y281" s="9" t="s">
        <v>2313</v>
      </c>
      <c r="Z281" s="9" t="s">
        <v>1109</v>
      </c>
      <c r="AA281" s="9" t="s">
        <v>2314</v>
      </c>
      <c r="AB281" s="9" t="s">
        <v>1082</v>
      </c>
    </row>
    <row r="282" spans="1:28" ht="17.25" customHeight="1" x14ac:dyDescent="0.2">
      <c r="A282" s="9">
        <v>415304</v>
      </c>
      <c r="B282" s="9" t="s">
        <v>2315</v>
      </c>
      <c r="C282" s="9" t="s">
        <v>305</v>
      </c>
      <c r="D282" s="9" t="s">
        <v>694</v>
      </c>
      <c r="E282" s="9" t="s">
        <v>92</v>
      </c>
      <c r="F282" s="187">
        <v>33475</v>
      </c>
      <c r="G282" s="9" t="s">
        <v>34</v>
      </c>
      <c r="H282" s="9" t="s">
        <v>31</v>
      </c>
      <c r="I282" s="9" t="s">
        <v>2276</v>
      </c>
      <c r="J282" s="9" t="s">
        <v>32</v>
      </c>
      <c r="K282" s="9">
        <v>2010</v>
      </c>
      <c r="L282" s="9" t="s">
        <v>34</v>
      </c>
      <c r="Y282" s="9" t="s">
        <v>2316</v>
      </c>
      <c r="Z282" s="9" t="s">
        <v>1110</v>
      </c>
      <c r="AA282" s="9" t="s">
        <v>2317</v>
      </c>
      <c r="AB282" s="9" t="s">
        <v>1067</v>
      </c>
    </row>
    <row r="283" spans="1:28" ht="17.25" customHeight="1" x14ac:dyDescent="0.2">
      <c r="A283" s="9">
        <v>416248</v>
      </c>
      <c r="B283" s="9" t="s">
        <v>2318</v>
      </c>
      <c r="C283" s="9" t="s">
        <v>283</v>
      </c>
      <c r="D283" s="9" t="s">
        <v>939</v>
      </c>
      <c r="E283" s="9" t="s">
        <v>92</v>
      </c>
      <c r="F283" s="187">
        <v>34529</v>
      </c>
      <c r="G283" s="9" t="s">
        <v>34</v>
      </c>
      <c r="H283" s="9" t="s">
        <v>31</v>
      </c>
      <c r="I283" s="9" t="s">
        <v>2276</v>
      </c>
      <c r="J283" s="9" t="s">
        <v>32</v>
      </c>
      <c r="K283" s="9">
        <v>2012</v>
      </c>
      <c r="L283" s="9" t="s">
        <v>34</v>
      </c>
      <c r="Y283" s="9" t="s">
        <v>2319</v>
      </c>
      <c r="Z283" s="9" t="s">
        <v>1111</v>
      </c>
      <c r="AA283" s="9" t="s">
        <v>2320</v>
      </c>
      <c r="AB283" s="9" t="s">
        <v>1100</v>
      </c>
    </row>
    <row r="284" spans="1:28" ht="17.25" customHeight="1" x14ac:dyDescent="0.2">
      <c r="A284" s="9">
        <v>419789</v>
      </c>
      <c r="B284" s="9" t="s">
        <v>2321</v>
      </c>
      <c r="C284" s="9" t="s">
        <v>2322</v>
      </c>
      <c r="D284" s="9" t="s">
        <v>465</v>
      </c>
      <c r="E284" s="9" t="s">
        <v>92</v>
      </c>
      <c r="F284" s="187">
        <v>35120</v>
      </c>
      <c r="G284" s="9" t="s">
        <v>34</v>
      </c>
      <c r="H284" s="9" t="s">
        <v>35</v>
      </c>
      <c r="I284" s="9" t="s">
        <v>2276</v>
      </c>
      <c r="J284" s="9" t="s">
        <v>32</v>
      </c>
      <c r="K284" s="9">
        <v>2014</v>
      </c>
      <c r="L284" s="9" t="s">
        <v>89</v>
      </c>
      <c r="Y284" s="9" t="s">
        <v>2323</v>
      </c>
      <c r="Z284" s="9" t="s">
        <v>1781</v>
      </c>
      <c r="AA284" s="9" t="s">
        <v>1112</v>
      </c>
      <c r="AB284" s="9" t="s">
        <v>1100</v>
      </c>
    </row>
    <row r="285" spans="1:28" ht="17.25" customHeight="1" x14ac:dyDescent="0.2">
      <c r="A285" s="9">
        <v>421448</v>
      </c>
      <c r="B285" s="9" t="s">
        <v>2324</v>
      </c>
      <c r="C285" s="9" t="s">
        <v>401</v>
      </c>
      <c r="D285" s="9" t="s">
        <v>364</v>
      </c>
      <c r="E285" s="9" t="s">
        <v>92</v>
      </c>
      <c r="F285" s="187">
        <v>36161</v>
      </c>
      <c r="G285" s="9" t="s">
        <v>995</v>
      </c>
      <c r="H285" s="9" t="s">
        <v>31</v>
      </c>
      <c r="I285" s="9" t="s">
        <v>2276</v>
      </c>
      <c r="J285" s="9" t="s">
        <v>32</v>
      </c>
      <c r="K285" s="9">
        <v>2016</v>
      </c>
      <c r="L285" s="9" t="s">
        <v>34</v>
      </c>
      <c r="Y285" s="9" t="s">
        <v>2325</v>
      </c>
      <c r="Z285" s="9" t="s">
        <v>1084</v>
      </c>
      <c r="AA285" s="9" t="s">
        <v>2326</v>
      </c>
      <c r="AB285" s="9" t="s">
        <v>2327</v>
      </c>
    </row>
    <row r="286" spans="1:28" ht="17.25" customHeight="1" x14ac:dyDescent="0.2">
      <c r="A286" s="9">
        <v>423332</v>
      </c>
      <c r="B286" s="9" t="s">
        <v>2328</v>
      </c>
      <c r="C286" s="9" t="s">
        <v>283</v>
      </c>
      <c r="D286" s="9" t="s">
        <v>997</v>
      </c>
      <c r="E286" s="9" t="s">
        <v>92</v>
      </c>
      <c r="F286" s="187">
        <v>35451</v>
      </c>
      <c r="G286" s="9" t="s">
        <v>549</v>
      </c>
      <c r="H286" s="9" t="s">
        <v>31</v>
      </c>
      <c r="I286" s="9" t="s">
        <v>2276</v>
      </c>
      <c r="J286" s="9" t="s">
        <v>32</v>
      </c>
      <c r="K286" s="9">
        <v>2014</v>
      </c>
      <c r="L286" s="9" t="s">
        <v>34</v>
      </c>
      <c r="Y286" s="9" t="s">
        <v>2329</v>
      </c>
      <c r="Z286" s="9" t="s">
        <v>1102</v>
      </c>
      <c r="AA286" s="9" t="s">
        <v>2330</v>
      </c>
      <c r="AB286" s="9" t="s">
        <v>1100</v>
      </c>
    </row>
    <row r="287" spans="1:28" ht="17.25" customHeight="1" x14ac:dyDescent="0.2">
      <c r="A287" s="9">
        <v>404760</v>
      </c>
      <c r="B287" s="9" t="s">
        <v>2331</v>
      </c>
      <c r="C287" s="9" t="s">
        <v>266</v>
      </c>
      <c r="D287" s="9" t="s">
        <v>2332</v>
      </c>
      <c r="E287" s="9" t="s">
        <v>92</v>
      </c>
      <c r="F287" s="187">
        <v>31900</v>
      </c>
      <c r="G287" s="9" t="s">
        <v>34</v>
      </c>
      <c r="H287" s="9" t="s">
        <v>31</v>
      </c>
      <c r="I287" s="9" t="s">
        <v>2276</v>
      </c>
      <c r="J287" s="9" t="s">
        <v>29</v>
      </c>
      <c r="K287" s="9">
        <v>2004</v>
      </c>
      <c r="L287" s="9" t="s">
        <v>2333</v>
      </c>
      <c r="X287" s="9" t="s">
        <v>514</v>
      </c>
      <c r="Y287" s="9" t="s">
        <v>2334</v>
      </c>
      <c r="Z287" s="9" t="s">
        <v>1093</v>
      </c>
      <c r="AA287" s="9" t="s">
        <v>2335</v>
      </c>
      <c r="AB287" s="9" t="s">
        <v>1100</v>
      </c>
    </row>
    <row r="288" spans="1:28" ht="17.25" customHeight="1" x14ac:dyDescent="0.2">
      <c r="A288" s="9">
        <v>417171</v>
      </c>
      <c r="B288" s="9" t="s">
        <v>2336</v>
      </c>
      <c r="C288" s="9" t="s">
        <v>336</v>
      </c>
      <c r="D288" s="9" t="s">
        <v>337</v>
      </c>
      <c r="E288" s="9" t="s">
        <v>92</v>
      </c>
      <c r="F288" s="187">
        <v>34911</v>
      </c>
      <c r="G288" s="9" t="s">
        <v>34</v>
      </c>
      <c r="H288" s="9" t="s">
        <v>31</v>
      </c>
      <c r="I288" s="9" t="s">
        <v>2276</v>
      </c>
      <c r="J288" s="9" t="s">
        <v>32</v>
      </c>
      <c r="K288" s="9">
        <v>2012</v>
      </c>
      <c r="L288" s="9" t="s">
        <v>34</v>
      </c>
      <c r="N288" s="9">
        <v>448</v>
      </c>
      <c r="O288" s="187">
        <v>44580.384733796294</v>
      </c>
      <c r="P288" s="9">
        <v>33000</v>
      </c>
      <c r="Y288" s="9" t="s">
        <v>2337</v>
      </c>
      <c r="Z288" s="9" t="s">
        <v>2338</v>
      </c>
      <c r="AA288" s="9" t="s">
        <v>2339</v>
      </c>
      <c r="AB288" s="9" t="s">
        <v>1078</v>
      </c>
    </row>
    <row r="289" spans="1:28" ht="17.25" customHeight="1" x14ac:dyDescent="0.2">
      <c r="A289" s="9">
        <v>419788</v>
      </c>
      <c r="B289" s="9" t="s">
        <v>2340</v>
      </c>
      <c r="C289" s="9" t="s">
        <v>428</v>
      </c>
      <c r="D289" s="9" t="s">
        <v>360</v>
      </c>
      <c r="E289" s="9" t="s">
        <v>92</v>
      </c>
      <c r="F289" s="187">
        <v>34843</v>
      </c>
      <c r="G289" s="9" t="s">
        <v>317</v>
      </c>
      <c r="H289" s="9" t="s">
        <v>31</v>
      </c>
      <c r="I289" s="9" t="s">
        <v>2276</v>
      </c>
      <c r="J289" s="9" t="s">
        <v>32</v>
      </c>
      <c r="K289" s="9">
        <v>2013</v>
      </c>
      <c r="L289" s="9" t="s">
        <v>46</v>
      </c>
      <c r="Y289" s="9" t="s">
        <v>2341</v>
      </c>
      <c r="Z289" s="9" t="s">
        <v>1117</v>
      </c>
      <c r="AA289" s="9" t="s">
        <v>2342</v>
      </c>
      <c r="AB289" s="9" t="s">
        <v>1100</v>
      </c>
    </row>
    <row r="290" spans="1:28" ht="17.25" customHeight="1" x14ac:dyDescent="0.2">
      <c r="A290" s="9">
        <v>421451</v>
      </c>
      <c r="B290" s="9" t="s">
        <v>2343</v>
      </c>
      <c r="C290" s="9" t="s">
        <v>2344</v>
      </c>
      <c r="D290" s="9" t="s">
        <v>288</v>
      </c>
      <c r="E290" s="9" t="s">
        <v>92</v>
      </c>
      <c r="F290" s="187">
        <v>35948</v>
      </c>
      <c r="G290" s="9" t="s">
        <v>34</v>
      </c>
      <c r="H290" s="9" t="s">
        <v>31</v>
      </c>
      <c r="I290" s="9" t="s">
        <v>2276</v>
      </c>
      <c r="J290" s="9" t="s">
        <v>32</v>
      </c>
      <c r="K290" s="9">
        <v>2016</v>
      </c>
      <c r="L290" s="9" t="s">
        <v>34</v>
      </c>
      <c r="Y290" s="9" t="s">
        <v>2345</v>
      </c>
      <c r="Z290" s="9" t="s">
        <v>2346</v>
      </c>
      <c r="AA290" s="9" t="s">
        <v>1118</v>
      </c>
      <c r="AB290" s="9" t="s">
        <v>1098</v>
      </c>
    </row>
    <row r="291" spans="1:28" ht="17.25" customHeight="1" x14ac:dyDescent="0.2">
      <c r="A291" s="9">
        <v>421421</v>
      </c>
      <c r="B291" s="9" t="s">
        <v>2347</v>
      </c>
      <c r="C291" s="9" t="s">
        <v>279</v>
      </c>
      <c r="D291" s="9" t="s">
        <v>387</v>
      </c>
      <c r="E291" s="9" t="s">
        <v>92</v>
      </c>
      <c r="F291" s="187">
        <v>35908</v>
      </c>
      <c r="G291" s="9" t="s">
        <v>53</v>
      </c>
      <c r="H291" s="9" t="s">
        <v>31</v>
      </c>
      <c r="I291" s="9" t="s">
        <v>2276</v>
      </c>
      <c r="J291" s="9" t="s">
        <v>32</v>
      </c>
      <c r="K291" s="9">
        <v>2016</v>
      </c>
      <c r="L291" s="9" t="s">
        <v>34</v>
      </c>
      <c r="Y291" s="9" t="s">
        <v>2348</v>
      </c>
      <c r="Z291" s="9" t="s">
        <v>2349</v>
      </c>
      <c r="AA291" s="9" t="s">
        <v>2350</v>
      </c>
      <c r="AB291" s="9" t="s">
        <v>1114</v>
      </c>
    </row>
    <row r="292" spans="1:28" ht="17.25" customHeight="1" x14ac:dyDescent="0.2">
      <c r="A292" s="9">
        <v>421407</v>
      </c>
      <c r="B292" s="9" t="s">
        <v>2351</v>
      </c>
      <c r="C292" s="9" t="s">
        <v>378</v>
      </c>
      <c r="D292" s="9" t="s">
        <v>290</v>
      </c>
      <c r="E292" s="9" t="s">
        <v>92</v>
      </c>
      <c r="F292" s="187">
        <v>36162</v>
      </c>
      <c r="G292" s="9" t="s">
        <v>34</v>
      </c>
      <c r="H292" s="9" t="s">
        <v>31</v>
      </c>
      <c r="I292" s="9" t="s">
        <v>2276</v>
      </c>
      <c r="J292" s="9" t="s">
        <v>29</v>
      </c>
      <c r="K292" s="9">
        <v>2016</v>
      </c>
      <c r="L292" s="9" t="s">
        <v>34</v>
      </c>
      <c r="Y292" s="9" t="s">
        <v>2352</v>
      </c>
      <c r="Z292" s="9" t="s">
        <v>2353</v>
      </c>
      <c r="AA292" s="9" t="s">
        <v>1122</v>
      </c>
      <c r="AB292" s="9" t="s">
        <v>1100</v>
      </c>
    </row>
    <row r="293" spans="1:28" ht="17.25" customHeight="1" x14ac:dyDescent="0.2">
      <c r="A293" s="9">
        <v>418323</v>
      </c>
      <c r="B293" s="9" t="s">
        <v>2354</v>
      </c>
      <c r="C293" s="9" t="s">
        <v>546</v>
      </c>
      <c r="D293" s="9" t="s">
        <v>374</v>
      </c>
      <c r="E293" s="9" t="s">
        <v>92</v>
      </c>
      <c r="F293" s="187">
        <v>29799</v>
      </c>
      <c r="G293" s="9" t="s">
        <v>34</v>
      </c>
      <c r="H293" s="9" t="s">
        <v>31</v>
      </c>
      <c r="I293" s="9" t="s">
        <v>2276</v>
      </c>
      <c r="J293" s="9" t="s">
        <v>29</v>
      </c>
      <c r="K293" s="9">
        <v>2000</v>
      </c>
      <c r="L293" s="9" t="s">
        <v>34</v>
      </c>
      <c r="X293" s="9" t="s">
        <v>514</v>
      </c>
      <c r="Y293" s="9" t="s">
        <v>2355</v>
      </c>
      <c r="Z293" s="9" t="s">
        <v>2356</v>
      </c>
      <c r="AA293" s="9" t="s">
        <v>1915</v>
      </c>
      <c r="AB293" s="9" t="s">
        <v>1100</v>
      </c>
    </row>
    <row r="294" spans="1:28" ht="17.25" customHeight="1" x14ac:dyDescent="0.2">
      <c r="A294" s="9">
        <v>425051</v>
      </c>
      <c r="B294" s="9" t="s">
        <v>2357</v>
      </c>
      <c r="C294" s="9" t="s">
        <v>691</v>
      </c>
      <c r="D294" s="9" t="s">
        <v>493</v>
      </c>
      <c r="E294" s="9" t="s">
        <v>93</v>
      </c>
      <c r="F294" s="187">
        <v>31157</v>
      </c>
      <c r="G294" s="9" t="s">
        <v>34</v>
      </c>
      <c r="H294" s="9" t="s">
        <v>35</v>
      </c>
      <c r="I294" s="9" t="s">
        <v>2276</v>
      </c>
      <c r="J294" s="9" t="s">
        <v>32</v>
      </c>
      <c r="K294" s="9">
        <v>2003</v>
      </c>
      <c r="L294" s="9" t="s">
        <v>34</v>
      </c>
      <c r="Y294" s="9" t="s">
        <v>2358</v>
      </c>
      <c r="Z294" s="9" t="s">
        <v>2359</v>
      </c>
      <c r="AA294" s="9" t="s">
        <v>2360</v>
      </c>
      <c r="AB294" s="9" t="s">
        <v>1089</v>
      </c>
    </row>
    <row r="295" spans="1:28" ht="17.25" customHeight="1" x14ac:dyDescent="0.2">
      <c r="A295" s="9">
        <v>425061</v>
      </c>
      <c r="B295" s="9" t="s">
        <v>2361</v>
      </c>
      <c r="C295" s="9" t="s">
        <v>270</v>
      </c>
      <c r="D295" s="9" t="s">
        <v>286</v>
      </c>
      <c r="E295" s="9" t="s">
        <v>92</v>
      </c>
      <c r="F295" s="187">
        <v>30682</v>
      </c>
      <c r="G295" s="9" t="s">
        <v>34</v>
      </c>
      <c r="H295" s="9" t="s">
        <v>31</v>
      </c>
      <c r="I295" s="9" t="s">
        <v>2276</v>
      </c>
      <c r="J295" s="9" t="s">
        <v>32</v>
      </c>
      <c r="K295" s="9">
        <v>2001</v>
      </c>
      <c r="L295" s="9" t="s">
        <v>34</v>
      </c>
      <c r="Y295" s="9" t="s">
        <v>2362</v>
      </c>
      <c r="Z295" s="9" t="s">
        <v>1084</v>
      </c>
      <c r="AA295" s="9" t="s">
        <v>1116</v>
      </c>
      <c r="AB295" s="9" t="s">
        <v>1078</v>
      </c>
    </row>
    <row r="296" spans="1:28" ht="17.25" customHeight="1" x14ac:dyDescent="0.2">
      <c r="A296" s="9">
        <v>425059</v>
      </c>
      <c r="B296" s="9" t="s">
        <v>2363</v>
      </c>
      <c r="C296" s="9" t="s">
        <v>775</v>
      </c>
      <c r="D296" s="9" t="s">
        <v>334</v>
      </c>
      <c r="E296" s="9" t="s">
        <v>93</v>
      </c>
      <c r="F296" s="187">
        <v>32895</v>
      </c>
      <c r="G296" s="9" t="s">
        <v>34</v>
      </c>
      <c r="H296" s="9" t="s">
        <v>31</v>
      </c>
      <c r="I296" s="9" t="s">
        <v>2276</v>
      </c>
      <c r="J296" s="9" t="s">
        <v>32</v>
      </c>
      <c r="K296" s="9">
        <v>2007</v>
      </c>
      <c r="L296" s="9" t="s">
        <v>34</v>
      </c>
      <c r="Y296" s="9" t="s">
        <v>2364</v>
      </c>
      <c r="Z296" s="9" t="s">
        <v>2365</v>
      </c>
      <c r="AA296" s="9" t="s">
        <v>1124</v>
      </c>
      <c r="AB296" s="9" t="s">
        <v>2366</v>
      </c>
    </row>
    <row r="297" spans="1:28" ht="17.25" customHeight="1" x14ac:dyDescent="0.2">
      <c r="A297" s="9">
        <v>419821</v>
      </c>
      <c r="B297" s="9" t="s">
        <v>2367</v>
      </c>
      <c r="C297" s="9" t="s">
        <v>435</v>
      </c>
      <c r="D297" s="9" t="s">
        <v>887</v>
      </c>
      <c r="E297" s="9" t="s">
        <v>93</v>
      </c>
      <c r="F297" s="187">
        <v>32234</v>
      </c>
      <c r="G297" s="9" t="s">
        <v>34</v>
      </c>
      <c r="H297" s="9" t="s">
        <v>31</v>
      </c>
      <c r="I297" s="9" t="s">
        <v>2276</v>
      </c>
      <c r="J297" s="9" t="s">
        <v>32</v>
      </c>
      <c r="K297" s="9">
        <v>2006</v>
      </c>
      <c r="L297" s="9" t="s">
        <v>34</v>
      </c>
      <c r="Y297" s="9" t="s">
        <v>2368</v>
      </c>
      <c r="Z297" s="9" t="s">
        <v>2369</v>
      </c>
      <c r="AA297" s="9" t="s">
        <v>2370</v>
      </c>
      <c r="AB297" s="9" t="s">
        <v>1098</v>
      </c>
    </row>
    <row r="298" spans="1:28" ht="17.25" customHeight="1" x14ac:dyDescent="0.2">
      <c r="A298" s="9">
        <v>425062</v>
      </c>
      <c r="B298" s="9" t="s">
        <v>2371</v>
      </c>
      <c r="C298" s="9" t="s">
        <v>2372</v>
      </c>
      <c r="D298" s="9" t="s">
        <v>1036</v>
      </c>
      <c r="E298" s="9" t="s">
        <v>93</v>
      </c>
      <c r="F298" s="187">
        <v>31323</v>
      </c>
      <c r="G298" s="9" t="s">
        <v>670</v>
      </c>
      <c r="H298" s="9" t="s">
        <v>31</v>
      </c>
      <c r="I298" s="9" t="s">
        <v>2276</v>
      </c>
      <c r="J298" s="9" t="s">
        <v>32</v>
      </c>
      <c r="K298" s="9">
        <v>2003</v>
      </c>
      <c r="L298" s="9" t="s">
        <v>34</v>
      </c>
      <c r="Y298" s="9" t="s">
        <v>2373</v>
      </c>
      <c r="Z298" s="9" t="s">
        <v>2374</v>
      </c>
      <c r="AA298" s="9" t="s">
        <v>2350</v>
      </c>
      <c r="AB298" s="9" t="s">
        <v>1067</v>
      </c>
    </row>
    <row r="299" spans="1:28" ht="17.25" customHeight="1" x14ac:dyDescent="0.2">
      <c r="A299" s="9">
        <v>425063</v>
      </c>
      <c r="B299" s="9" t="s">
        <v>2375</v>
      </c>
      <c r="C299" s="9" t="s">
        <v>512</v>
      </c>
      <c r="D299" s="9" t="s">
        <v>284</v>
      </c>
      <c r="E299" s="9" t="s">
        <v>92</v>
      </c>
      <c r="F299" s="187">
        <v>33023</v>
      </c>
      <c r="G299" s="9" t="s">
        <v>34</v>
      </c>
      <c r="H299" s="9" t="s">
        <v>31</v>
      </c>
      <c r="I299" s="9" t="s">
        <v>2276</v>
      </c>
      <c r="J299" s="9" t="s">
        <v>29</v>
      </c>
      <c r="K299" s="9">
        <v>2008</v>
      </c>
      <c r="L299" s="9" t="s">
        <v>268</v>
      </c>
      <c r="Y299" s="9" t="s">
        <v>2376</v>
      </c>
      <c r="Z299" s="9" t="s">
        <v>1598</v>
      </c>
      <c r="AA299" s="9" t="s">
        <v>2016</v>
      </c>
      <c r="AB299" s="9" t="s">
        <v>1082</v>
      </c>
    </row>
    <row r="300" spans="1:28" ht="17.25" customHeight="1" x14ac:dyDescent="0.2">
      <c r="A300" s="9">
        <v>421970</v>
      </c>
      <c r="B300" s="9" t="s">
        <v>2377</v>
      </c>
      <c r="C300" s="9" t="s">
        <v>2322</v>
      </c>
      <c r="D300" s="9" t="s">
        <v>321</v>
      </c>
      <c r="E300" s="9" t="s">
        <v>92</v>
      </c>
      <c r="F300" s="187">
        <v>35982</v>
      </c>
      <c r="G300" s="9" t="s">
        <v>34</v>
      </c>
      <c r="H300" s="9" t="s">
        <v>31</v>
      </c>
      <c r="I300" s="9" t="s">
        <v>2276</v>
      </c>
      <c r="J300" s="9" t="s">
        <v>29</v>
      </c>
      <c r="K300" s="9">
        <v>2016</v>
      </c>
      <c r="L300" s="9" t="s">
        <v>34</v>
      </c>
      <c r="Y300" s="9" t="s">
        <v>2378</v>
      </c>
      <c r="Z300" s="9" t="s">
        <v>2379</v>
      </c>
      <c r="AA300" s="9" t="s">
        <v>2380</v>
      </c>
      <c r="AB300" s="9" t="s">
        <v>1098</v>
      </c>
    </row>
    <row r="301" spans="1:28" ht="17.25" customHeight="1" x14ac:dyDescent="0.2">
      <c r="A301" s="9">
        <v>424423</v>
      </c>
      <c r="B301" s="9" t="s">
        <v>2381</v>
      </c>
      <c r="C301" s="9" t="s">
        <v>310</v>
      </c>
      <c r="D301" s="9" t="s">
        <v>372</v>
      </c>
      <c r="E301" s="9" t="s">
        <v>92</v>
      </c>
      <c r="F301" s="187">
        <v>35433</v>
      </c>
      <c r="G301" s="9" t="s">
        <v>34</v>
      </c>
      <c r="H301" s="9" t="s">
        <v>31</v>
      </c>
      <c r="I301" s="9" t="s">
        <v>2276</v>
      </c>
      <c r="J301" s="9" t="s">
        <v>29</v>
      </c>
      <c r="K301" s="9">
        <v>2015</v>
      </c>
      <c r="L301" s="9" t="s">
        <v>46</v>
      </c>
      <c r="Y301" s="9" t="s">
        <v>2382</v>
      </c>
      <c r="Z301" s="9" t="s">
        <v>1134</v>
      </c>
      <c r="AA301" s="9" t="s">
        <v>1897</v>
      </c>
      <c r="AB301" s="9" t="s">
        <v>1067</v>
      </c>
    </row>
    <row r="302" spans="1:28" ht="17.25" customHeight="1" x14ac:dyDescent="0.2">
      <c r="A302" s="9">
        <v>419826</v>
      </c>
      <c r="B302" s="9" t="s">
        <v>2383</v>
      </c>
      <c r="C302" s="9" t="s">
        <v>869</v>
      </c>
      <c r="D302" s="9" t="s">
        <v>511</v>
      </c>
      <c r="E302" s="9" t="s">
        <v>92</v>
      </c>
      <c r="F302" s="187">
        <v>35796</v>
      </c>
      <c r="G302" s="9" t="s">
        <v>764</v>
      </c>
      <c r="H302" s="9" t="s">
        <v>31</v>
      </c>
      <c r="I302" s="9" t="s">
        <v>2276</v>
      </c>
      <c r="J302" s="9" t="s">
        <v>32</v>
      </c>
      <c r="K302" s="9">
        <v>2015</v>
      </c>
      <c r="L302" s="9" t="s">
        <v>46</v>
      </c>
      <c r="Y302" s="9" t="s">
        <v>2384</v>
      </c>
      <c r="Z302" s="9" t="s">
        <v>2385</v>
      </c>
      <c r="AA302" s="9" t="s">
        <v>2386</v>
      </c>
      <c r="AB302" s="9" t="s">
        <v>1082</v>
      </c>
    </row>
    <row r="303" spans="1:28" ht="17.25" customHeight="1" x14ac:dyDescent="0.2">
      <c r="A303" s="9">
        <v>421478</v>
      </c>
      <c r="B303" s="9" t="s">
        <v>2387</v>
      </c>
      <c r="C303" s="9" t="s">
        <v>472</v>
      </c>
      <c r="D303" s="9" t="s">
        <v>392</v>
      </c>
      <c r="E303" s="9" t="s">
        <v>92</v>
      </c>
      <c r="F303" s="187">
        <v>35796</v>
      </c>
      <c r="G303" s="9" t="s">
        <v>34</v>
      </c>
      <c r="H303" s="9" t="s">
        <v>31</v>
      </c>
      <c r="I303" s="9" t="s">
        <v>2276</v>
      </c>
      <c r="J303" s="9" t="s">
        <v>32</v>
      </c>
      <c r="K303" s="9">
        <v>2016</v>
      </c>
      <c r="L303" s="9" t="s">
        <v>34</v>
      </c>
      <c r="N303" s="9">
        <v>235</v>
      </c>
      <c r="O303" s="187">
        <v>44573.531550925924</v>
      </c>
      <c r="P303" s="9">
        <v>14000</v>
      </c>
      <c r="Y303" s="9" t="s">
        <v>2388</v>
      </c>
      <c r="Z303" s="9" t="s">
        <v>2389</v>
      </c>
      <c r="AA303" s="9" t="s">
        <v>1137</v>
      </c>
      <c r="AB303" s="9" t="s">
        <v>1100</v>
      </c>
    </row>
    <row r="304" spans="1:28" ht="17.25" customHeight="1" x14ac:dyDescent="0.2">
      <c r="A304" s="9">
        <v>420688</v>
      </c>
      <c r="B304" s="9" t="s">
        <v>2390</v>
      </c>
      <c r="C304" s="9" t="s">
        <v>388</v>
      </c>
      <c r="D304" s="9" t="s">
        <v>432</v>
      </c>
      <c r="E304" s="9" t="s">
        <v>93</v>
      </c>
      <c r="F304" s="187">
        <v>35931</v>
      </c>
      <c r="G304" s="9" t="s">
        <v>273</v>
      </c>
      <c r="H304" s="9" t="s">
        <v>31</v>
      </c>
      <c r="I304" s="9" t="s">
        <v>2276</v>
      </c>
      <c r="J304" s="9" t="s">
        <v>32</v>
      </c>
      <c r="K304" s="9">
        <v>2016</v>
      </c>
      <c r="L304" s="9" t="s">
        <v>34</v>
      </c>
      <c r="N304" s="9">
        <v>1288</v>
      </c>
      <c r="O304" s="187">
        <v>44614.349305555559</v>
      </c>
      <c r="P304" s="9">
        <v>14000</v>
      </c>
      <c r="Y304" s="9" t="s">
        <v>2391</v>
      </c>
      <c r="Z304" s="9" t="s">
        <v>1088</v>
      </c>
      <c r="AA304" s="9" t="s">
        <v>1138</v>
      </c>
      <c r="AB304" s="9" t="s">
        <v>1100</v>
      </c>
    </row>
    <row r="305" spans="1:28" ht="17.25" customHeight="1" x14ac:dyDescent="0.2">
      <c r="A305" s="9">
        <v>416018</v>
      </c>
      <c r="B305" s="9" t="s">
        <v>2392</v>
      </c>
      <c r="C305" s="9" t="s">
        <v>283</v>
      </c>
      <c r="D305" s="9" t="s">
        <v>382</v>
      </c>
      <c r="E305" s="9" t="s">
        <v>93</v>
      </c>
      <c r="F305" s="187">
        <v>32892</v>
      </c>
      <c r="G305" s="9" t="s">
        <v>383</v>
      </c>
      <c r="H305" s="9" t="s">
        <v>31</v>
      </c>
      <c r="I305" s="9" t="s">
        <v>2276</v>
      </c>
      <c r="N305" s="9">
        <v>1070</v>
      </c>
      <c r="O305" s="187">
        <v>44602.456377314818</v>
      </c>
      <c r="P305" s="9">
        <v>22000</v>
      </c>
      <c r="Y305" s="9" t="s">
        <v>2393</v>
      </c>
      <c r="Z305" s="9" t="s">
        <v>1102</v>
      </c>
      <c r="AA305" s="9" t="s">
        <v>2394</v>
      </c>
      <c r="AB305" s="9" t="s">
        <v>1082</v>
      </c>
    </row>
    <row r="306" spans="1:28" ht="17.25" customHeight="1" x14ac:dyDescent="0.2">
      <c r="A306" s="9">
        <v>422733</v>
      </c>
      <c r="B306" s="9" t="s">
        <v>2395</v>
      </c>
      <c r="C306" s="9" t="s">
        <v>2396</v>
      </c>
      <c r="D306" s="9" t="s">
        <v>2397</v>
      </c>
      <c r="E306" s="9" t="s">
        <v>93</v>
      </c>
      <c r="F306" s="187">
        <v>35458</v>
      </c>
      <c r="G306" s="9" t="s">
        <v>594</v>
      </c>
      <c r="H306" s="9" t="s">
        <v>31</v>
      </c>
      <c r="I306" s="9" t="s">
        <v>2276</v>
      </c>
      <c r="J306" s="9" t="s">
        <v>32</v>
      </c>
      <c r="K306" s="9">
        <v>2014</v>
      </c>
      <c r="L306" s="9" t="s">
        <v>89</v>
      </c>
      <c r="Y306" s="9" t="s">
        <v>2398</v>
      </c>
      <c r="Z306" s="9" t="s">
        <v>2399</v>
      </c>
      <c r="AA306" s="9" t="s">
        <v>2400</v>
      </c>
      <c r="AB306" s="9" t="s">
        <v>1082</v>
      </c>
    </row>
    <row r="307" spans="1:28" ht="17.25" customHeight="1" x14ac:dyDescent="0.2">
      <c r="A307" s="9">
        <v>418270</v>
      </c>
      <c r="B307" s="9" t="s">
        <v>2401</v>
      </c>
      <c r="C307" s="9" t="s">
        <v>409</v>
      </c>
      <c r="D307" s="9" t="s">
        <v>1033</v>
      </c>
      <c r="E307" s="9" t="s">
        <v>93</v>
      </c>
      <c r="F307" s="187">
        <v>34617</v>
      </c>
      <c r="G307" s="9" t="s">
        <v>749</v>
      </c>
      <c r="H307" s="9" t="s">
        <v>31</v>
      </c>
      <c r="I307" s="9" t="s">
        <v>2276</v>
      </c>
      <c r="J307" s="9" t="s">
        <v>32</v>
      </c>
      <c r="K307" s="9">
        <v>2012</v>
      </c>
      <c r="L307" s="9" t="s">
        <v>83</v>
      </c>
      <c r="Y307" s="9" t="s">
        <v>2402</v>
      </c>
      <c r="Z307" s="9" t="s">
        <v>2403</v>
      </c>
      <c r="AA307" s="9" t="s">
        <v>2404</v>
      </c>
      <c r="AB307" s="9" t="s">
        <v>1082</v>
      </c>
    </row>
    <row r="308" spans="1:28" ht="17.25" customHeight="1" x14ac:dyDescent="0.2">
      <c r="A308" s="9">
        <v>423369</v>
      </c>
      <c r="B308" s="9" t="s">
        <v>2405</v>
      </c>
      <c r="C308" s="9" t="s">
        <v>780</v>
      </c>
      <c r="D308" s="9" t="s">
        <v>354</v>
      </c>
      <c r="E308" s="9" t="s">
        <v>93</v>
      </c>
      <c r="F308" s="187">
        <v>35822</v>
      </c>
      <c r="G308" s="9" t="s">
        <v>335</v>
      </c>
      <c r="H308" s="9" t="s">
        <v>31</v>
      </c>
      <c r="I308" s="9" t="s">
        <v>2276</v>
      </c>
      <c r="J308" s="9" t="s">
        <v>32</v>
      </c>
      <c r="K308" s="9">
        <v>2017</v>
      </c>
      <c r="L308" s="9" t="s">
        <v>46</v>
      </c>
      <c r="Y308" s="9" t="s">
        <v>2406</v>
      </c>
      <c r="Z308" s="9" t="s">
        <v>2407</v>
      </c>
      <c r="AA308" s="9" t="s">
        <v>2408</v>
      </c>
      <c r="AB308" s="9" t="s">
        <v>1082</v>
      </c>
    </row>
    <row r="309" spans="1:28" ht="17.25" customHeight="1" x14ac:dyDescent="0.2">
      <c r="A309" s="9">
        <v>415338</v>
      </c>
      <c r="B309" s="9" t="s">
        <v>2409</v>
      </c>
      <c r="C309" s="9" t="s">
        <v>279</v>
      </c>
      <c r="D309" s="9" t="s">
        <v>2410</v>
      </c>
      <c r="E309" s="9" t="s">
        <v>93</v>
      </c>
      <c r="F309" s="187">
        <v>32358</v>
      </c>
      <c r="G309" s="9" t="s">
        <v>34</v>
      </c>
      <c r="H309" s="9" t="s">
        <v>31</v>
      </c>
      <c r="I309" s="9" t="s">
        <v>2276</v>
      </c>
      <c r="J309" s="9" t="s">
        <v>32</v>
      </c>
      <c r="K309" s="9">
        <v>2005</v>
      </c>
      <c r="L309" s="9" t="s">
        <v>34</v>
      </c>
      <c r="Y309" s="9" t="s">
        <v>2411</v>
      </c>
      <c r="Z309" s="9" t="s">
        <v>1146</v>
      </c>
      <c r="AA309" s="9" t="s">
        <v>1147</v>
      </c>
      <c r="AB309" s="9" t="s">
        <v>1067</v>
      </c>
    </row>
    <row r="310" spans="1:28" ht="17.25" customHeight="1" x14ac:dyDescent="0.2">
      <c r="A310" s="9">
        <v>417762</v>
      </c>
      <c r="B310" s="9" t="s">
        <v>2412</v>
      </c>
      <c r="C310" s="9" t="s">
        <v>283</v>
      </c>
      <c r="D310" s="9" t="s">
        <v>506</v>
      </c>
      <c r="E310" s="9" t="s">
        <v>92</v>
      </c>
      <c r="F310" s="187">
        <v>34909</v>
      </c>
      <c r="G310" s="9" t="s">
        <v>34</v>
      </c>
      <c r="H310" s="9" t="s">
        <v>31</v>
      </c>
      <c r="I310" s="9" t="s">
        <v>2276</v>
      </c>
      <c r="J310" s="9" t="s">
        <v>29</v>
      </c>
      <c r="K310" s="9">
        <v>2012</v>
      </c>
      <c r="L310" s="9" t="s">
        <v>34</v>
      </c>
      <c r="N310" s="9">
        <v>927</v>
      </c>
      <c r="O310" s="187">
        <v>44599.415370370371</v>
      </c>
      <c r="P310" s="9">
        <v>11000</v>
      </c>
      <c r="Y310" s="9" t="s">
        <v>2413</v>
      </c>
      <c r="Z310" s="9" t="s">
        <v>1125</v>
      </c>
      <c r="AA310" s="9" t="s">
        <v>1986</v>
      </c>
      <c r="AB310" s="9" t="s">
        <v>1986</v>
      </c>
    </row>
    <row r="311" spans="1:28" ht="17.25" customHeight="1" x14ac:dyDescent="0.2">
      <c r="A311" s="9">
        <v>416758</v>
      </c>
      <c r="B311" s="9" t="s">
        <v>2414</v>
      </c>
      <c r="C311" s="9" t="s">
        <v>283</v>
      </c>
      <c r="D311" s="9" t="s">
        <v>363</v>
      </c>
      <c r="E311" s="9" t="s">
        <v>92</v>
      </c>
      <c r="F311" s="187">
        <v>34335</v>
      </c>
      <c r="G311" s="9" t="s">
        <v>34</v>
      </c>
      <c r="H311" s="9" t="s">
        <v>31</v>
      </c>
      <c r="I311" s="9" t="s">
        <v>2276</v>
      </c>
      <c r="J311" s="9" t="s">
        <v>32</v>
      </c>
      <c r="K311" s="9">
        <v>2011</v>
      </c>
      <c r="L311" s="9" t="s">
        <v>89</v>
      </c>
      <c r="N311" s="9">
        <v>1117</v>
      </c>
      <c r="O311" s="187">
        <v>44605.548159722224</v>
      </c>
      <c r="P311" s="9">
        <v>14000</v>
      </c>
      <c r="Y311" s="9" t="s">
        <v>2415</v>
      </c>
      <c r="Z311" s="9" t="s">
        <v>2416</v>
      </c>
      <c r="AA311" s="9" t="s">
        <v>2417</v>
      </c>
      <c r="AB311" s="9" t="s">
        <v>1098</v>
      </c>
    </row>
    <row r="312" spans="1:28" ht="17.25" customHeight="1" x14ac:dyDescent="0.2">
      <c r="A312" s="9">
        <v>419191</v>
      </c>
      <c r="B312" s="9" t="s">
        <v>2418</v>
      </c>
      <c r="C312" s="9" t="s">
        <v>2419</v>
      </c>
      <c r="D312" s="9" t="s">
        <v>330</v>
      </c>
      <c r="E312" s="9" t="s">
        <v>92</v>
      </c>
      <c r="F312" s="187">
        <v>35602</v>
      </c>
      <c r="G312" s="9" t="s">
        <v>34</v>
      </c>
      <c r="H312" s="9" t="s">
        <v>31</v>
      </c>
      <c r="I312" s="9" t="s">
        <v>2276</v>
      </c>
      <c r="J312" s="9" t="s">
        <v>29</v>
      </c>
      <c r="K312" s="9">
        <v>2015</v>
      </c>
      <c r="L312" s="9" t="s">
        <v>34</v>
      </c>
      <c r="Y312" s="9" t="s">
        <v>2420</v>
      </c>
      <c r="Z312" s="9" t="s">
        <v>2421</v>
      </c>
      <c r="AA312" s="9" t="s">
        <v>2422</v>
      </c>
      <c r="AB312" s="9" t="s">
        <v>1067</v>
      </c>
    </row>
    <row r="313" spans="1:28" ht="17.25" customHeight="1" x14ac:dyDescent="0.2">
      <c r="A313" s="9">
        <v>422518</v>
      </c>
      <c r="B313" s="9" t="s">
        <v>2423</v>
      </c>
      <c r="C313" s="9" t="s">
        <v>388</v>
      </c>
      <c r="D313" s="9" t="s">
        <v>928</v>
      </c>
      <c r="E313" s="9" t="s">
        <v>92</v>
      </c>
      <c r="F313" s="187">
        <v>36263</v>
      </c>
      <c r="G313" s="9" t="s">
        <v>34</v>
      </c>
      <c r="H313" s="9" t="s">
        <v>31</v>
      </c>
      <c r="I313" s="9" t="s">
        <v>2276</v>
      </c>
      <c r="J313" s="9" t="s">
        <v>29</v>
      </c>
      <c r="K313" s="9">
        <v>2017</v>
      </c>
      <c r="L313" s="9" t="s">
        <v>34</v>
      </c>
      <c r="Y313" s="9" t="s">
        <v>2424</v>
      </c>
      <c r="Z313" s="9" t="s">
        <v>1515</v>
      </c>
      <c r="AA313" s="9" t="s">
        <v>2425</v>
      </c>
      <c r="AB313" s="9" t="s">
        <v>1067</v>
      </c>
    </row>
    <row r="314" spans="1:28" ht="17.25" customHeight="1" x14ac:dyDescent="0.2">
      <c r="A314" s="9">
        <v>420543</v>
      </c>
      <c r="B314" s="9" t="s">
        <v>575</v>
      </c>
      <c r="C314" s="9" t="s">
        <v>445</v>
      </c>
      <c r="D314" s="9" t="s">
        <v>418</v>
      </c>
      <c r="E314" s="9" t="s">
        <v>92</v>
      </c>
      <c r="F314" s="187">
        <v>35878</v>
      </c>
      <c r="G314" s="9" t="s">
        <v>34</v>
      </c>
      <c r="H314" s="9" t="s">
        <v>31</v>
      </c>
      <c r="I314" s="9" t="s">
        <v>2276</v>
      </c>
      <c r="J314" s="9" t="s">
        <v>29</v>
      </c>
      <c r="K314" s="9">
        <v>2016</v>
      </c>
      <c r="L314" s="9" t="s">
        <v>34</v>
      </c>
      <c r="Y314" s="9" t="s">
        <v>2426</v>
      </c>
      <c r="Z314" s="9" t="s">
        <v>1156</v>
      </c>
      <c r="AA314" s="9" t="s">
        <v>1101</v>
      </c>
      <c r="AB314" s="9" t="s">
        <v>1067</v>
      </c>
    </row>
    <row r="315" spans="1:28" ht="17.25" customHeight="1" x14ac:dyDescent="0.2">
      <c r="A315" s="9">
        <v>420591</v>
      </c>
      <c r="B315" s="9" t="s">
        <v>2427</v>
      </c>
      <c r="C315" s="9" t="s">
        <v>741</v>
      </c>
      <c r="D315" s="9" t="s">
        <v>528</v>
      </c>
      <c r="E315" s="9" t="s">
        <v>92</v>
      </c>
      <c r="F315" s="187">
        <v>35946</v>
      </c>
      <c r="G315" s="9" t="s">
        <v>592</v>
      </c>
      <c r="H315" s="9" t="s">
        <v>31</v>
      </c>
      <c r="I315" s="9" t="s">
        <v>2276</v>
      </c>
      <c r="J315" s="9" t="s">
        <v>32</v>
      </c>
      <c r="K315" s="9">
        <v>2016</v>
      </c>
      <c r="L315" s="9" t="s">
        <v>34</v>
      </c>
      <c r="Y315" s="9" t="s">
        <v>2428</v>
      </c>
      <c r="Z315" s="9" t="s">
        <v>2429</v>
      </c>
      <c r="AA315" s="9" t="s">
        <v>2430</v>
      </c>
      <c r="AB315" s="9" t="s">
        <v>1082</v>
      </c>
    </row>
    <row r="316" spans="1:28" ht="17.25" customHeight="1" x14ac:dyDescent="0.2">
      <c r="A316" s="9">
        <v>422533</v>
      </c>
      <c r="B316" s="9" t="s">
        <v>2431</v>
      </c>
      <c r="C316" s="9" t="s">
        <v>283</v>
      </c>
      <c r="D316" s="9" t="s">
        <v>418</v>
      </c>
      <c r="E316" s="9" t="s">
        <v>92</v>
      </c>
      <c r="F316" s="187">
        <v>35082</v>
      </c>
      <c r="G316" s="9" t="s">
        <v>34</v>
      </c>
      <c r="H316" s="9" t="s">
        <v>31</v>
      </c>
      <c r="I316" s="9" t="s">
        <v>2276</v>
      </c>
      <c r="J316" s="9" t="s">
        <v>32</v>
      </c>
      <c r="K316" s="9">
        <v>2014</v>
      </c>
      <c r="L316" s="9" t="s">
        <v>34</v>
      </c>
      <c r="Y316" s="9" t="s">
        <v>2432</v>
      </c>
      <c r="Z316" s="9" t="s">
        <v>1102</v>
      </c>
      <c r="AA316" s="9" t="s">
        <v>1095</v>
      </c>
      <c r="AB316" s="9" t="s">
        <v>1100</v>
      </c>
    </row>
    <row r="317" spans="1:28" ht="17.25" customHeight="1" x14ac:dyDescent="0.2">
      <c r="A317" s="9">
        <v>417763</v>
      </c>
      <c r="B317" s="9" t="s">
        <v>2433</v>
      </c>
      <c r="C317" s="9" t="s">
        <v>301</v>
      </c>
      <c r="D317" s="9" t="s">
        <v>358</v>
      </c>
      <c r="E317" s="9" t="s">
        <v>92</v>
      </c>
      <c r="F317" s="187">
        <v>31513</v>
      </c>
      <c r="G317" s="9" t="s">
        <v>34</v>
      </c>
      <c r="H317" s="9" t="s">
        <v>31</v>
      </c>
      <c r="I317" s="9" t="s">
        <v>2276</v>
      </c>
      <c r="J317" s="9" t="s">
        <v>32</v>
      </c>
      <c r="K317" s="9">
        <v>2004</v>
      </c>
      <c r="L317" s="9" t="s">
        <v>34</v>
      </c>
      <c r="Y317" s="9" t="s">
        <v>2434</v>
      </c>
      <c r="Z317" s="9" t="s">
        <v>2435</v>
      </c>
      <c r="AA317" s="9" t="s">
        <v>1161</v>
      </c>
      <c r="AB317" s="9" t="s">
        <v>1082</v>
      </c>
    </row>
    <row r="318" spans="1:28" ht="17.25" customHeight="1" x14ac:dyDescent="0.2">
      <c r="A318" s="9">
        <v>420554</v>
      </c>
      <c r="B318" s="9" t="s">
        <v>2436</v>
      </c>
      <c r="C318" s="9" t="s">
        <v>415</v>
      </c>
      <c r="D318" s="9" t="s">
        <v>307</v>
      </c>
      <c r="E318" s="9" t="s">
        <v>92</v>
      </c>
      <c r="F318" s="187">
        <v>34339</v>
      </c>
      <c r="G318" s="9" t="s">
        <v>412</v>
      </c>
      <c r="H318" s="9" t="s">
        <v>31</v>
      </c>
      <c r="I318" s="9" t="s">
        <v>2276</v>
      </c>
      <c r="J318" s="9" t="s">
        <v>32</v>
      </c>
      <c r="K318" s="9">
        <v>2013</v>
      </c>
      <c r="L318" s="9" t="s">
        <v>46</v>
      </c>
      <c r="N318" s="9">
        <v>1172</v>
      </c>
      <c r="O318" s="187">
        <v>44607.54179398148</v>
      </c>
      <c r="P318" s="9">
        <v>20000</v>
      </c>
      <c r="Y318" s="9" t="s">
        <v>2437</v>
      </c>
      <c r="Z318" s="9" t="s">
        <v>2438</v>
      </c>
      <c r="AA318" s="9" t="s">
        <v>2439</v>
      </c>
      <c r="AB318" s="9" t="s">
        <v>1066</v>
      </c>
    </row>
    <row r="319" spans="1:28" ht="17.25" customHeight="1" x14ac:dyDescent="0.2">
      <c r="A319" s="9">
        <v>420541</v>
      </c>
      <c r="B319" s="9" t="s">
        <v>2440</v>
      </c>
      <c r="C319" s="9" t="s">
        <v>304</v>
      </c>
      <c r="D319" s="9" t="s">
        <v>292</v>
      </c>
      <c r="E319" s="9" t="s">
        <v>92</v>
      </c>
      <c r="F319" s="187">
        <v>35431</v>
      </c>
      <c r="G319" s="9" t="s">
        <v>34</v>
      </c>
      <c r="H319" s="9" t="s">
        <v>31</v>
      </c>
      <c r="I319" s="9" t="s">
        <v>2276</v>
      </c>
      <c r="K319" s="9">
        <v>2014</v>
      </c>
      <c r="Y319" s="9" t="s">
        <v>2441</v>
      </c>
      <c r="Z319" s="9" t="s">
        <v>1163</v>
      </c>
      <c r="AA319" s="9" t="s">
        <v>2442</v>
      </c>
      <c r="AB319" s="9" t="s">
        <v>1067</v>
      </c>
    </row>
    <row r="320" spans="1:28" ht="17.25" customHeight="1" x14ac:dyDescent="0.2">
      <c r="A320" s="9">
        <v>420562</v>
      </c>
      <c r="B320" s="9" t="s">
        <v>2443</v>
      </c>
      <c r="C320" s="9" t="s">
        <v>626</v>
      </c>
      <c r="D320" s="9" t="s">
        <v>286</v>
      </c>
      <c r="E320" s="9" t="s">
        <v>92</v>
      </c>
      <c r="F320" s="187">
        <v>35948</v>
      </c>
      <c r="G320" s="9" t="s">
        <v>34</v>
      </c>
      <c r="H320" s="9" t="s">
        <v>31</v>
      </c>
      <c r="I320" s="9" t="s">
        <v>2276</v>
      </c>
      <c r="J320" s="9" t="s">
        <v>32</v>
      </c>
      <c r="K320" s="9">
        <v>2016</v>
      </c>
      <c r="L320" s="9" t="s">
        <v>34</v>
      </c>
      <c r="Y320" s="9" t="s">
        <v>2444</v>
      </c>
      <c r="Z320" s="9" t="s">
        <v>2445</v>
      </c>
      <c r="AA320" s="9" t="s">
        <v>1164</v>
      </c>
      <c r="AB320" s="9" t="s">
        <v>1067</v>
      </c>
    </row>
    <row r="321" spans="1:28" ht="17.25" customHeight="1" x14ac:dyDescent="0.2">
      <c r="A321" s="9">
        <v>401717</v>
      </c>
      <c r="B321" s="9" t="s">
        <v>2446</v>
      </c>
      <c r="C321" s="9" t="s">
        <v>603</v>
      </c>
      <c r="D321" s="9" t="s">
        <v>1033</v>
      </c>
      <c r="E321" s="9" t="s">
        <v>92</v>
      </c>
      <c r="F321" s="187">
        <v>31413</v>
      </c>
      <c r="G321" s="9" t="s">
        <v>317</v>
      </c>
      <c r="H321" s="9" t="s">
        <v>31</v>
      </c>
      <c r="I321" s="9" t="s">
        <v>2276</v>
      </c>
      <c r="J321" s="9" t="s">
        <v>29</v>
      </c>
      <c r="K321" s="9">
        <v>2005</v>
      </c>
      <c r="L321" s="9" t="s">
        <v>34</v>
      </c>
      <c r="Y321" s="9" t="s">
        <v>2447</v>
      </c>
      <c r="Z321" s="9" t="s">
        <v>2448</v>
      </c>
      <c r="AA321" s="9" t="s">
        <v>2449</v>
      </c>
      <c r="AB321" s="9" t="s">
        <v>2450</v>
      </c>
    </row>
    <row r="322" spans="1:28" ht="17.25" customHeight="1" x14ac:dyDescent="0.2">
      <c r="A322" s="9">
        <v>422504</v>
      </c>
      <c r="B322" s="9" t="s">
        <v>2451</v>
      </c>
      <c r="C322" s="9" t="s">
        <v>393</v>
      </c>
      <c r="D322" s="9" t="s">
        <v>2452</v>
      </c>
      <c r="E322" s="9" t="s">
        <v>92</v>
      </c>
      <c r="F322" s="187">
        <v>35453</v>
      </c>
      <c r="G322" s="9" t="s">
        <v>34</v>
      </c>
      <c r="H322" s="9" t="s">
        <v>31</v>
      </c>
      <c r="I322" s="9" t="s">
        <v>2276</v>
      </c>
      <c r="J322" s="9" t="s">
        <v>29</v>
      </c>
      <c r="K322" s="9">
        <v>2015</v>
      </c>
      <c r="L322" s="9" t="s">
        <v>34</v>
      </c>
      <c r="Y322" s="9" t="s">
        <v>2453</v>
      </c>
      <c r="Z322" s="9" t="s">
        <v>2454</v>
      </c>
      <c r="AA322" s="9" t="s">
        <v>1083</v>
      </c>
      <c r="AB322" s="9" t="s">
        <v>1080</v>
      </c>
    </row>
    <row r="323" spans="1:28" ht="17.25" customHeight="1" x14ac:dyDescent="0.2">
      <c r="A323" s="9">
        <v>417788</v>
      </c>
      <c r="B323" s="9" t="s">
        <v>2455</v>
      </c>
      <c r="C323" s="9" t="s">
        <v>314</v>
      </c>
      <c r="D323" s="9" t="s">
        <v>1013</v>
      </c>
      <c r="E323" s="9" t="s">
        <v>92</v>
      </c>
      <c r="F323" s="187">
        <v>35431</v>
      </c>
      <c r="G323" s="9" t="s">
        <v>764</v>
      </c>
      <c r="H323" s="9" t="s">
        <v>31</v>
      </c>
      <c r="I323" s="9" t="s">
        <v>2276</v>
      </c>
      <c r="J323" s="9" t="s">
        <v>32</v>
      </c>
      <c r="K323" s="9">
        <v>2013</v>
      </c>
      <c r="L323" s="9" t="s">
        <v>34</v>
      </c>
      <c r="Y323" s="9" t="s">
        <v>2456</v>
      </c>
      <c r="Z323" s="9" t="s">
        <v>1120</v>
      </c>
      <c r="AA323" s="9" t="s">
        <v>2457</v>
      </c>
      <c r="AB323" s="9" t="s">
        <v>1082</v>
      </c>
    </row>
    <row r="324" spans="1:28" ht="17.25" customHeight="1" x14ac:dyDescent="0.2">
      <c r="A324" s="9">
        <v>419193</v>
      </c>
      <c r="B324" s="9" t="s">
        <v>2458</v>
      </c>
      <c r="C324" s="9" t="s">
        <v>684</v>
      </c>
      <c r="D324" s="9" t="s">
        <v>424</v>
      </c>
      <c r="E324" s="9" t="s">
        <v>92</v>
      </c>
      <c r="F324" s="187">
        <v>35439</v>
      </c>
      <c r="G324" s="9" t="s">
        <v>34</v>
      </c>
      <c r="H324" s="9" t="s">
        <v>31</v>
      </c>
      <c r="I324" s="9" t="s">
        <v>2276</v>
      </c>
      <c r="J324" s="9" t="s">
        <v>32</v>
      </c>
      <c r="K324" s="9">
        <v>2015</v>
      </c>
      <c r="L324" s="9" t="s">
        <v>46</v>
      </c>
      <c r="Y324" s="9" t="s">
        <v>2459</v>
      </c>
      <c r="Z324" s="9" t="s">
        <v>2460</v>
      </c>
      <c r="AA324" s="9" t="s">
        <v>1485</v>
      </c>
      <c r="AB324" s="9" t="s">
        <v>1067</v>
      </c>
    </row>
    <row r="325" spans="1:28" ht="17.25" customHeight="1" x14ac:dyDescent="0.2">
      <c r="A325" s="9">
        <v>420923</v>
      </c>
      <c r="B325" s="9" t="s">
        <v>2461</v>
      </c>
      <c r="C325" s="9" t="s">
        <v>315</v>
      </c>
      <c r="D325" s="9" t="s">
        <v>316</v>
      </c>
      <c r="E325" s="9" t="s">
        <v>92</v>
      </c>
      <c r="F325" s="187">
        <v>36008</v>
      </c>
      <c r="G325" s="9" t="s">
        <v>317</v>
      </c>
      <c r="H325" s="9" t="s">
        <v>31</v>
      </c>
      <c r="I325" s="9" t="s">
        <v>2276</v>
      </c>
      <c r="J325" s="9" t="s">
        <v>29</v>
      </c>
      <c r="K325" s="9">
        <v>2016</v>
      </c>
      <c r="L325" s="9" t="s">
        <v>46</v>
      </c>
      <c r="N325" s="9">
        <v>33</v>
      </c>
      <c r="O325" s="187">
        <v>44567.545740740738</v>
      </c>
      <c r="P325" s="9">
        <v>14000</v>
      </c>
    </row>
    <row r="326" spans="1:28" ht="17.25" customHeight="1" x14ac:dyDescent="0.2">
      <c r="A326" s="9">
        <v>418021</v>
      </c>
      <c r="B326" s="9" t="s">
        <v>2462</v>
      </c>
      <c r="C326" s="9" t="s">
        <v>283</v>
      </c>
      <c r="D326" s="9" t="s">
        <v>286</v>
      </c>
      <c r="E326" s="9" t="s">
        <v>92</v>
      </c>
      <c r="F326" s="187">
        <v>35065</v>
      </c>
      <c r="G326" s="9" t="s">
        <v>2463</v>
      </c>
      <c r="H326" s="9" t="s">
        <v>31</v>
      </c>
      <c r="I326" s="9" t="s">
        <v>2276</v>
      </c>
      <c r="J326" s="9" t="s">
        <v>32</v>
      </c>
      <c r="K326" s="9">
        <v>2014</v>
      </c>
      <c r="L326" s="9" t="s">
        <v>34</v>
      </c>
    </row>
    <row r="327" spans="1:28" ht="17.25" customHeight="1" x14ac:dyDescent="0.2">
      <c r="A327" s="9">
        <v>420045</v>
      </c>
      <c r="B327" s="9" t="s">
        <v>2464</v>
      </c>
      <c r="C327" s="9" t="s">
        <v>2465</v>
      </c>
      <c r="D327" s="9" t="s">
        <v>321</v>
      </c>
      <c r="E327" s="9" t="s">
        <v>92</v>
      </c>
      <c r="F327" s="187">
        <v>35454</v>
      </c>
      <c r="G327" s="9" t="s">
        <v>34</v>
      </c>
      <c r="H327" s="9" t="s">
        <v>31</v>
      </c>
      <c r="I327" s="9" t="s">
        <v>2276</v>
      </c>
      <c r="J327" s="9" t="s">
        <v>32</v>
      </c>
      <c r="K327" s="9">
        <v>2014</v>
      </c>
      <c r="L327" s="9" t="s">
        <v>34</v>
      </c>
    </row>
    <row r="328" spans="1:28" ht="17.25" customHeight="1" x14ac:dyDescent="0.2">
      <c r="A328" s="9">
        <v>420107</v>
      </c>
      <c r="B328" s="9" t="s">
        <v>1069</v>
      </c>
      <c r="C328" s="9" t="s">
        <v>1045</v>
      </c>
      <c r="D328" s="9" t="s">
        <v>267</v>
      </c>
      <c r="E328" s="9" t="s">
        <v>92</v>
      </c>
      <c r="F328" s="187">
        <v>34851</v>
      </c>
      <c r="G328" s="9" t="s">
        <v>34</v>
      </c>
      <c r="H328" s="9" t="s">
        <v>31</v>
      </c>
      <c r="I328" s="9" t="s">
        <v>2276</v>
      </c>
      <c r="J328" s="9" t="s">
        <v>32</v>
      </c>
      <c r="K328" s="9">
        <v>2013</v>
      </c>
      <c r="L328" s="9" t="s">
        <v>34</v>
      </c>
    </row>
    <row r="329" spans="1:28" ht="17.25" customHeight="1" x14ac:dyDescent="0.2">
      <c r="A329" s="9">
        <v>420889</v>
      </c>
      <c r="B329" s="9" t="s">
        <v>2466</v>
      </c>
      <c r="C329" s="9" t="s">
        <v>961</v>
      </c>
      <c r="D329" s="9" t="s">
        <v>290</v>
      </c>
      <c r="E329" s="9" t="s">
        <v>92</v>
      </c>
      <c r="F329" s="187">
        <v>36161</v>
      </c>
      <c r="G329" s="9" t="s">
        <v>312</v>
      </c>
      <c r="H329" s="9" t="s">
        <v>31</v>
      </c>
      <c r="I329" s="9" t="s">
        <v>2276</v>
      </c>
      <c r="J329" s="9" t="s">
        <v>32</v>
      </c>
      <c r="K329" s="9">
        <v>2016</v>
      </c>
      <c r="L329" s="9" t="s">
        <v>46</v>
      </c>
    </row>
    <row r="330" spans="1:28" ht="17.25" customHeight="1" x14ac:dyDescent="0.2">
      <c r="A330" s="9">
        <v>421493</v>
      </c>
      <c r="B330" s="9" t="s">
        <v>2467</v>
      </c>
      <c r="C330" s="9" t="s">
        <v>945</v>
      </c>
      <c r="D330" s="9" t="s">
        <v>484</v>
      </c>
      <c r="E330" s="9" t="s">
        <v>92</v>
      </c>
      <c r="F330" s="187">
        <v>35726</v>
      </c>
      <c r="G330" s="9" t="s">
        <v>34</v>
      </c>
      <c r="H330" s="9" t="s">
        <v>31</v>
      </c>
      <c r="I330" s="9" t="s">
        <v>2276</v>
      </c>
      <c r="J330" s="9" t="s">
        <v>29</v>
      </c>
      <c r="K330" s="9">
        <v>2016</v>
      </c>
      <c r="L330" s="9" t="s">
        <v>34</v>
      </c>
    </row>
    <row r="331" spans="1:28" ht="17.25" customHeight="1" x14ac:dyDescent="0.2">
      <c r="A331" s="9">
        <v>422225</v>
      </c>
      <c r="B331" s="9" t="s">
        <v>2468</v>
      </c>
      <c r="C331" s="9" t="s">
        <v>578</v>
      </c>
      <c r="D331" s="9" t="s">
        <v>2469</v>
      </c>
      <c r="E331" s="9" t="s">
        <v>92</v>
      </c>
      <c r="F331" s="187">
        <v>35610</v>
      </c>
      <c r="G331" s="9" t="s">
        <v>34</v>
      </c>
      <c r="H331" s="9" t="s">
        <v>31</v>
      </c>
      <c r="I331" s="9" t="s">
        <v>2276</v>
      </c>
      <c r="J331" s="9" t="s">
        <v>32</v>
      </c>
      <c r="K331" s="9">
        <v>2016</v>
      </c>
      <c r="L331" s="9" t="s">
        <v>34</v>
      </c>
    </row>
    <row r="332" spans="1:28" ht="17.25" customHeight="1" x14ac:dyDescent="0.2">
      <c r="A332" s="9">
        <v>422301</v>
      </c>
      <c r="B332" s="9" t="s">
        <v>2470</v>
      </c>
      <c r="C332" s="9" t="s">
        <v>388</v>
      </c>
      <c r="D332" s="9" t="s">
        <v>497</v>
      </c>
      <c r="E332" s="9" t="s">
        <v>93</v>
      </c>
      <c r="F332" s="187">
        <v>36161</v>
      </c>
      <c r="G332" s="9" t="s">
        <v>86</v>
      </c>
      <c r="H332" s="9" t="s">
        <v>31</v>
      </c>
      <c r="I332" s="9" t="s">
        <v>2276</v>
      </c>
      <c r="J332" s="9" t="s">
        <v>29</v>
      </c>
      <c r="K332" s="9">
        <v>2016</v>
      </c>
      <c r="L332" s="9" t="s">
        <v>34</v>
      </c>
    </row>
    <row r="333" spans="1:28" ht="17.25" customHeight="1" x14ac:dyDescent="0.2">
      <c r="A333" s="9">
        <v>423572</v>
      </c>
      <c r="B333" s="9" t="s">
        <v>2471</v>
      </c>
      <c r="C333" s="9" t="s">
        <v>299</v>
      </c>
      <c r="D333" s="9" t="s">
        <v>2472</v>
      </c>
      <c r="E333" s="9" t="s">
        <v>93</v>
      </c>
      <c r="F333" s="187">
        <v>36358</v>
      </c>
      <c r="G333" s="9" t="s">
        <v>282</v>
      </c>
      <c r="H333" s="9" t="s">
        <v>31</v>
      </c>
      <c r="I333" s="9" t="s">
        <v>2276</v>
      </c>
      <c r="J333" s="9" t="s">
        <v>29</v>
      </c>
      <c r="K333" s="9">
        <v>2017</v>
      </c>
      <c r="L333" s="9" t="s">
        <v>46</v>
      </c>
    </row>
    <row r="334" spans="1:28" ht="17.25" customHeight="1" x14ac:dyDescent="0.2">
      <c r="A334" s="9">
        <v>423952</v>
      </c>
      <c r="B334" s="9" t="s">
        <v>2473</v>
      </c>
      <c r="C334" s="9" t="s">
        <v>2474</v>
      </c>
      <c r="D334" s="9" t="s">
        <v>465</v>
      </c>
      <c r="E334" s="9" t="s">
        <v>93</v>
      </c>
      <c r="F334" s="187">
        <v>34823</v>
      </c>
      <c r="G334" s="9" t="s">
        <v>420</v>
      </c>
      <c r="H334" s="9" t="s">
        <v>31</v>
      </c>
      <c r="I334" s="9" t="s">
        <v>2276</v>
      </c>
      <c r="J334" s="9" t="s">
        <v>29</v>
      </c>
      <c r="K334" s="9">
        <v>2013</v>
      </c>
      <c r="L334" s="9" t="s">
        <v>46</v>
      </c>
    </row>
    <row r="335" spans="1:28" ht="17.25" customHeight="1" x14ac:dyDescent="0.2">
      <c r="A335" s="9">
        <v>424885</v>
      </c>
      <c r="B335" s="9" t="s">
        <v>2475</v>
      </c>
      <c r="C335" s="9" t="s">
        <v>384</v>
      </c>
      <c r="D335" s="9" t="s">
        <v>1032</v>
      </c>
      <c r="E335" s="9" t="s">
        <v>92</v>
      </c>
      <c r="F335" s="187">
        <v>35432</v>
      </c>
      <c r="G335" s="9" t="s">
        <v>710</v>
      </c>
      <c r="H335" s="9" t="s">
        <v>31</v>
      </c>
      <c r="I335" s="9" t="s">
        <v>2276</v>
      </c>
      <c r="J335" s="9" t="s">
        <v>29</v>
      </c>
      <c r="K335" s="9">
        <v>2014</v>
      </c>
      <c r="L335" s="9" t="s">
        <v>46</v>
      </c>
    </row>
    <row r="336" spans="1:28" ht="17.25" customHeight="1" x14ac:dyDescent="0.2">
      <c r="A336" s="9">
        <v>425146</v>
      </c>
      <c r="B336" s="9" t="s">
        <v>2476</v>
      </c>
      <c r="C336" s="9" t="s">
        <v>2477</v>
      </c>
      <c r="D336" s="9" t="s">
        <v>432</v>
      </c>
      <c r="E336" s="9" t="s">
        <v>93</v>
      </c>
      <c r="F336" s="187">
        <v>35679</v>
      </c>
      <c r="G336" s="9" t="s">
        <v>34</v>
      </c>
      <c r="H336" s="9" t="s">
        <v>31</v>
      </c>
      <c r="I336" s="9" t="s">
        <v>2276</v>
      </c>
      <c r="J336" s="9" t="s">
        <v>32</v>
      </c>
      <c r="K336" s="9">
        <v>2015</v>
      </c>
      <c r="L336" s="9" t="s">
        <v>34</v>
      </c>
    </row>
    <row r="337" spans="1:28" ht="17.25" customHeight="1" x14ac:dyDescent="0.2">
      <c r="A337" s="9">
        <v>420599</v>
      </c>
      <c r="B337" s="9" t="s">
        <v>2478</v>
      </c>
      <c r="C337" s="9" t="s">
        <v>2479</v>
      </c>
      <c r="D337" s="9" t="s">
        <v>915</v>
      </c>
      <c r="E337" s="9" t="s">
        <v>92</v>
      </c>
      <c r="F337" s="187">
        <v>36161</v>
      </c>
      <c r="G337" s="9" t="s">
        <v>34</v>
      </c>
      <c r="H337" s="9" t="s">
        <v>31</v>
      </c>
      <c r="I337" s="9" t="s">
        <v>2276</v>
      </c>
      <c r="J337" s="9" t="s">
        <v>29</v>
      </c>
      <c r="K337" s="9">
        <v>2016</v>
      </c>
      <c r="L337" s="9" t="s">
        <v>34</v>
      </c>
      <c r="Y337" s="9" t="s">
        <v>2480</v>
      </c>
      <c r="Z337" s="9" t="s">
        <v>2481</v>
      </c>
      <c r="AA337" s="9" t="s">
        <v>1172</v>
      </c>
      <c r="AB337" s="9" t="s">
        <v>1100</v>
      </c>
    </row>
    <row r="338" spans="1:28" ht="17.25" customHeight="1" x14ac:dyDescent="0.2">
      <c r="A338" s="9">
        <v>419323</v>
      </c>
      <c r="B338" s="9" t="s">
        <v>2482</v>
      </c>
      <c r="C338" s="9" t="s">
        <v>2483</v>
      </c>
      <c r="D338" s="9" t="s">
        <v>318</v>
      </c>
      <c r="E338" s="9" t="s">
        <v>92</v>
      </c>
      <c r="F338" s="187">
        <v>34482</v>
      </c>
      <c r="G338" s="9" t="s">
        <v>298</v>
      </c>
      <c r="H338" s="9" t="s">
        <v>31</v>
      </c>
      <c r="I338" s="9" t="s">
        <v>2276</v>
      </c>
      <c r="J338" s="9" t="s">
        <v>29</v>
      </c>
      <c r="K338" s="9">
        <v>2013</v>
      </c>
      <c r="L338" s="9" t="s">
        <v>46</v>
      </c>
      <c r="N338" s="9">
        <v>785</v>
      </c>
      <c r="O338" s="187">
        <v>44595.360879629632</v>
      </c>
      <c r="P338" s="9">
        <v>11000</v>
      </c>
      <c r="Y338" s="9" t="s">
        <v>2484</v>
      </c>
      <c r="Z338" s="9" t="s">
        <v>2485</v>
      </c>
      <c r="AA338" s="9" t="s">
        <v>1173</v>
      </c>
      <c r="AB338" s="9" t="s">
        <v>1082</v>
      </c>
    </row>
    <row r="339" spans="1:28" ht="17.25" customHeight="1" x14ac:dyDescent="0.2">
      <c r="A339" s="9">
        <v>422563</v>
      </c>
      <c r="B339" s="9" t="s">
        <v>2486</v>
      </c>
      <c r="C339" s="9" t="s">
        <v>402</v>
      </c>
      <c r="D339" s="9" t="s">
        <v>321</v>
      </c>
      <c r="E339" s="9" t="s">
        <v>92</v>
      </c>
      <c r="F339" s="187">
        <v>35655</v>
      </c>
      <c r="G339" s="9" t="s">
        <v>34</v>
      </c>
      <c r="H339" s="9" t="s">
        <v>31</v>
      </c>
      <c r="I339" s="9" t="s">
        <v>2276</v>
      </c>
      <c r="J339" s="9" t="s">
        <v>29</v>
      </c>
      <c r="K339" s="9">
        <v>2017</v>
      </c>
      <c r="L339" s="9" t="s">
        <v>34</v>
      </c>
      <c r="Y339" s="9" t="s">
        <v>2487</v>
      </c>
      <c r="Z339" s="9" t="s">
        <v>2488</v>
      </c>
      <c r="AA339" s="9" t="s">
        <v>1175</v>
      </c>
      <c r="AB339" s="9" t="s">
        <v>1067</v>
      </c>
    </row>
    <row r="340" spans="1:28" ht="17.25" customHeight="1" x14ac:dyDescent="0.2">
      <c r="A340" s="9">
        <v>410552</v>
      </c>
      <c r="B340" s="9" t="s">
        <v>2489</v>
      </c>
      <c r="C340" s="9" t="s">
        <v>671</v>
      </c>
      <c r="D340" s="9" t="s">
        <v>2490</v>
      </c>
      <c r="E340" s="9" t="s">
        <v>92</v>
      </c>
      <c r="F340" s="187">
        <v>33062</v>
      </c>
      <c r="G340" s="9" t="s">
        <v>34</v>
      </c>
      <c r="H340" s="9" t="s">
        <v>31</v>
      </c>
      <c r="I340" s="9" t="s">
        <v>2276</v>
      </c>
      <c r="J340" s="9" t="s">
        <v>29</v>
      </c>
      <c r="K340" s="9">
        <v>2008</v>
      </c>
      <c r="L340" s="9" t="s">
        <v>34</v>
      </c>
      <c r="Y340" s="9" t="s">
        <v>2491</v>
      </c>
      <c r="Z340" s="9" t="s">
        <v>2492</v>
      </c>
      <c r="AA340" s="9" t="s">
        <v>2493</v>
      </c>
      <c r="AB340" s="9" t="s">
        <v>1098</v>
      </c>
    </row>
    <row r="341" spans="1:28" ht="17.25" customHeight="1" x14ac:dyDescent="0.2">
      <c r="A341" s="9">
        <v>419200</v>
      </c>
      <c r="B341" s="9" t="s">
        <v>2494</v>
      </c>
      <c r="C341" s="9" t="s">
        <v>498</v>
      </c>
      <c r="D341" s="9" t="s">
        <v>761</v>
      </c>
      <c r="E341" s="9" t="s">
        <v>92</v>
      </c>
      <c r="F341" s="187">
        <v>33512</v>
      </c>
      <c r="G341" s="9" t="s">
        <v>34</v>
      </c>
      <c r="H341" s="9" t="s">
        <v>31</v>
      </c>
      <c r="I341" s="9" t="s">
        <v>2276</v>
      </c>
      <c r="Y341" s="9" t="s">
        <v>2495</v>
      </c>
      <c r="Z341" s="9" t="s">
        <v>2496</v>
      </c>
      <c r="AA341" s="9" t="s">
        <v>1178</v>
      </c>
      <c r="AB341" s="9" t="s">
        <v>1100</v>
      </c>
    </row>
    <row r="342" spans="1:28" ht="17.25" customHeight="1" x14ac:dyDescent="0.2">
      <c r="A342" s="9">
        <v>419198</v>
      </c>
      <c r="B342" s="9" t="s">
        <v>2497</v>
      </c>
      <c r="C342" s="9" t="s">
        <v>283</v>
      </c>
      <c r="D342" s="9" t="s">
        <v>308</v>
      </c>
      <c r="E342" s="9" t="s">
        <v>92</v>
      </c>
      <c r="F342" s="187">
        <v>34700</v>
      </c>
      <c r="G342" s="9" t="s">
        <v>2498</v>
      </c>
      <c r="H342" s="9" t="s">
        <v>31</v>
      </c>
      <c r="I342" s="9" t="s">
        <v>2276</v>
      </c>
      <c r="J342" s="9" t="s">
        <v>29</v>
      </c>
      <c r="K342" s="9">
        <v>2013</v>
      </c>
      <c r="L342" s="9" t="s">
        <v>46</v>
      </c>
      <c r="N342" s="9">
        <v>560</v>
      </c>
      <c r="O342" s="187">
        <v>44592.38449074074</v>
      </c>
      <c r="P342" s="9">
        <v>45000</v>
      </c>
      <c r="Y342" s="9" t="s">
        <v>2499</v>
      </c>
      <c r="Z342" s="9" t="s">
        <v>1102</v>
      </c>
      <c r="AA342" s="9" t="s">
        <v>1181</v>
      </c>
      <c r="AB342" s="9" t="s">
        <v>1082</v>
      </c>
    </row>
    <row r="343" spans="1:28" ht="17.25" customHeight="1" x14ac:dyDescent="0.2">
      <c r="A343" s="9">
        <v>419196</v>
      </c>
      <c r="B343" s="9" t="s">
        <v>2500</v>
      </c>
      <c r="C343" s="9" t="s">
        <v>384</v>
      </c>
      <c r="D343" s="9" t="s">
        <v>286</v>
      </c>
      <c r="E343" s="9" t="s">
        <v>92</v>
      </c>
      <c r="F343" s="187">
        <v>34730</v>
      </c>
      <c r="G343" s="9" t="s">
        <v>385</v>
      </c>
      <c r="H343" s="9" t="s">
        <v>31</v>
      </c>
      <c r="I343" s="9" t="s">
        <v>2276</v>
      </c>
      <c r="J343" s="9" t="s">
        <v>29</v>
      </c>
      <c r="K343" s="9">
        <v>2012</v>
      </c>
      <c r="L343" s="9" t="s">
        <v>46</v>
      </c>
      <c r="N343" s="9">
        <v>1077</v>
      </c>
      <c r="O343" s="187">
        <v>44605.342870370368</v>
      </c>
      <c r="P343" s="9">
        <v>22000</v>
      </c>
      <c r="Y343" s="9" t="s">
        <v>2501</v>
      </c>
      <c r="Z343" s="9" t="s">
        <v>1184</v>
      </c>
      <c r="AA343" s="9" t="s">
        <v>1139</v>
      </c>
      <c r="AB343" s="9" t="s">
        <v>1082</v>
      </c>
    </row>
    <row r="344" spans="1:28" ht="17.25" customHeight="1" x14ac:dyDescent="0.2">
      <c r="A344" s="9">
        <v>419197</v>
      </c>
      <c r="B344" s="9" t="s">
        <v>2502</v>
      </c>
      <c r="C344" s="9" t="s">
        <v>305</v>
      </c>
      <c r="D344" s="9" t="s">
        <v>2503</v>
      </c>
      <c r="E344" s="9" t="s">
        <v>92</v>
      </c>
      <c r="F344" s="187">
        <v>35129</v>
      </c>
      <c r="G344" s="9" t="s">
        <v>425</v>
      </c>
      <c r="H344" s="9" t="s">
        <v>31</v>
      </c>
      <c r="I344" s="9" t="s">
        <v>2276</v>
      </c>
      <c r="J344" s="9" t="s">
        <v>29</v>
      </c>
      <c r="K344" s="9">
        <v>2014</v>
      </c>
      <c r="L344" s="9" t="s">
        <v>46</v>
      </c>
      <c r="N344" s="9">
        <v>360</v>
      </c>
      <c r="O344" s="187">
        <v>44578.458587962959</v>
      </c>
      <c r="P344" s="9">
        <v>16000</v>
      </c>
      <c r="Y344" s="9" t="s">
        <v>2504</v>
      </c>
      <c r="Z344" s="9" t="s">
        <v>2505</v>
      </c>
      <c r="AA344" s="9" t="s">
        <v>1169</v>
      </c>
      <c r="AB344" s="9" t="s">
        <v>2506</v>
      </c>
    </row>
    <row r="345" spans="1:28" ht="17.25" customHeight="1" x14ac:dyDescent="0.2">
      <c r="A345" s="9">
        <v>401690</v>
      </c>
      <c r="B345" s="9" t="s">
        <v>2507</v>
      </c>
      <c r="C345" s="9" t="s">
        <v>283</v>
      </c>
      <c r="D345" s="9" t="s">
        <v>2508</v>
      </c>
      <c r="E345" s="9" t="s">
        <v>92</v>
      </c>
      <c r="F345" s="187">
        <v>31444</v>
      </c>
      <c r="G345" s="9" t="s">
        <v>710</v>
      </c>
      <c r="H345" s="9" t="s">
        <v>31</v>
      </c>
      <c r="I345" s="9" t="s">
        <v>2276</v>
      </c>
      <c r="J345" s="9" t="s">
        <v>29</v>
      </c>
      <c r="K345" s="9">
        <v>2004</v>
      </c>
      <c r="L345" s="9" t="s">
        <v>66</v>
      </c>
      <c r="Y345" s="9" t="s">
        <v>2509</v>
      </c>
      <c r="Z345" s="9" t="s">
        <v>2510</v>
      </c>
      <c r="AA345" s="9" t="s">
        <v>2114</v>
      </c>
      <c r="AB345" s="9" t="s">
        <v>2511</v>
      </c>
    </row>
    <row r="346" spans="1:28" ht="17.25" customHeight="1" x14ac:dyDescent="0.2">
      <c r="A346" s="9">
        <v>419309</v>
      </c>
      <c r="B346" s="9" t="s">
        <v>503</v>
      </c>
      <c r="C346" s="9" t="s">
        <v>285</v>
      </c>
      <c r="D346" s="9" t="s">
        <v>2512</v>
      </c>
      <c r="E346" s="9" t="s">
        <v>92</v>
      </c>
      <c r="F346" s="187">
        <v>34344</v>
      </c>
      <c r="G346" s="9" t="s">
        <v>335</v>
      </c>
      <c r="H346" s="9" t="s">
        <v>31</v>
      </c>
      <c r="I346" s="9" t="s">
        <v>2276</v>
      </c>
      <c r="J346" s="9" t="s">
        <v>32</v>
      </c>
      <c r="K346" s="9">
        <v>2011</v>
      </c>
      <c r="L346" s="9" t="s">
        <v>46</v>
      </c>
      <c r="N346" s="9">
        <v>632</v>
      </c>
      <c r="O346" s="187">
        <v>44592.490185185183</v>
      </c>
      <c r="P346" s="9">
        <v>11000</v>
      </c>
      <c r="Y346" s="9" t="s">
        <v>2513</v>
      </c>
      <c r="Z346" s="9" t="s">
        <v>1109</v>
      </c>
      <c r="AA346" s="9" t="s">
        <v>1186</v>
      </c>
      <c r="AB346" s="9" t="s">
        <v>2514</v>
      </c>
    </row>
    <row r="347" spans="1:28" ht="17.25" customHeight="1" x14ac:dyDescent="0.2">
      <c r="A347" s="9">
        <v>416778</v>
      </c>
      <c r="B347" s="9" t="s">
        <v>2515</v>
      </c>
      <c r="C347" s="9" t="s">
        <v>642</v>
      </c>
      <c r="D347" s="9" t="s">
        <v>293</v>
      </c>
      <c r="E347" s="9" t="s">
        <v>92</v>
      </c>
      <c r="F347" s="187">
        <v>34783</v>
      </c>
      <c r="G347" s="9" t="s">
        <v>34</v>
      </c>
      <c r="H347" s="9" t="s">
        <v>31</v>
      </c>
      <c r="I347" s="9" t="s">
        <v>2276</v>
      </c>
      <c r="J347" s="9" t="s">
        <v>32</v>
      </c>
      <c r="K347" s="9">
        <v>2013</v>
      </c>
      <c r="L347" s="9" t="s">
        <v>34</v>
      </c>
      <c r="Y347" s="9" t="s">
        <v>2516</v>
      </c>
      <c r="Z347" s="9" t="s">
        <v>2517</v>
      </c>
      <c r="AA347" s="9" t="s">
        <v>2518</v>
      </c>
      <c r="AB347" s="9" t="s">
        <v>1098</v>
      </c>
    </row>
    <row r="348" spans="1:28" ht="17.25" customHeight="1" x14ac:dyDescent="0.2">
      <c r="A348" s="9">
        <v>420578</v>
      </c>
      <c r="B348" s="9" t="s">
        <v>2519</v>
      </c>
      <c r="C348" s="9" t="s">
        <v>2520</v>
      </c>
      <c r="D348" s="9" t="s">
        <v>2521</v>
      </c>
      <c r="E348" s="9" t="s">
        <v>92</v>
      </c>
      <c r="F348" s="187">
        <v>35065</v>
      </c>
      <c r="G348" s="9" t="s">
        <v>34</v>
      </c>
      <c r="H348" s="9" t="s">
        <v>31</v>
      </c>
      <c r="I348" s="9" t="s">
        <v>2276</v>
      </c>
      <c r="J348" s="9" t="s">
        <v>32</v>
      </c>
      <c r="K348" s="9">
        <v>2016</v>
      </c>
      <c r="L348" s="9" t="s">
        <v>46</v>
      </c>
      <c r="Y348" s="9" t="s">
        <v>2522</v>
      </c>
      <c r="Z348" s="9" t="s">
        <v>2523</v>
      </c>
      <c r="AA348" s="9" t="s">
        <v>2524</v>
      </c>
      <c r="AB348" s="9" t="s">
        <v>1100</v>
      </c>
    </row>
    <row r="349" spans="1:28" ht="17.25" customHeight="1" x14ac:dyDescent="0.2">
      <c r="A349" s="9">
        <v>416854</v>
      </c>
      <c r="B349" s="9" t="s">
        <v>2525</v>
      </c>
      <c r="C349" s="9" t="s">
        <v>2526</v>
      </c>
      <c r="D349" s="9" t="s">
        <v>278</v>
      </c>
      <c r="E349" s="9" t="s">
        <v>92</v>
      </c>
      <c r="F349" s="187">
        <v>34394</v>
      </c>
      <c r="G349" s="9" t="s">
        <v>34</v>
      </c>
      <c r="H349" s="9" t="s">
        <v>31</v>
      </c>
      <c r="I349" s="9" t="s">
        <v>2276</v>
      </c>
      <c r="Y349" s="9" t="s">
        <v>2527</v>
      </c>
      <c r="Z349" s="9" t="s">
        <v>2528</v>
      </c>
      <c r="AA349" s="9" t="s">
        <v>1142</v>
      </c>
      <c r="AB349" s="9" t="s">
        <v>1100</v>
      </c>
    </row>
    <row r="350" spans="1:28" ht="17.25" customHeight="1" x14ac:dyDescent="0.2">
      <c r="A350" s="9">
        <v>414933</v>
      </c>
      <c r="B350" s="9" t="s">
        <v>2529</v>
      </c>
      <c r="C350" s="9" t="s">
        <v>625</v>
      </c>
      <c r="D350" s="9" t="s">
        <v>2530</v>
      </c>
      <c r="E350" s="9" t="s">
        <v>93</v>
      </c>
      <c r="F350" s="187">
        <v>32994</v>
      </c>
      <c r="G350" s="9" t="s">
        <v>2531</v>
      </c>
      <c r="H350" s="9" t="s">
        <v>31</v>
      </c>
      <c r="I350" s="9" t="s">
        <v>2276</v>
      </c>
      <c r="Y350" s="9" t="s">
        <v>2532</v>
      </c>
      <c r="Z350" s="9" t="s">
        <v>2533</v>
      </c>
      <c r="AA350" s="9" t="s">
        <v>2534</v>
      </c>
      <c r="AB350" s="9" t="s">
        <v>1098</v>
      </c>
    </row>
    <row r="351" spans="1:28" ht="17.25" customHeight="1" x14ac:dyDescent="0.2">
      <c r="A351" s="9">
        <v>422641</v>
      </c>
      <c r="B351" s="9" t="s">
        <v>2535</v>
      </c>
      <c r="C351" s="9" t="s">
        <v>671</v>
      </c>
      <c r="D351" s="9" t="s">
        <v>572</v>
      </c>
      <c r="E351" s="9" t="s">
        <v>93</v>
      </c>
      <c r="F351" s="187">
        <v>34551</v>
      </c>
      <c r="G351" s="9" t="s">
        <v>870</v>
      </c>
      <c r="H351" s="9" t="s">
        <v>31</v>
      </c>
      <c r="I351" s="9" t="s">
        <v>2276</v>
      </c>
      <c r="J351" s="9" t="s">
        <v>32</v>
      </c>
      <c r="K351" s="9">
        <v>2012</v>
      </c>
      <c r="L351" s="9" t="s">
        <v>43</v>
      </c>
      <c r="Y351" s="9" t="s">
        <v>2536</v>
      </c>
      <c r="Z351" s="9" t="s">
        <v>1195</v>
      </c>
      <c r="AA351" s="9" t="s">
        <v>2537</v>
      </c>
      <c r="AB351" s="9" t="s">
        <v>1082</v>
      </c>
    </row>
    <row r="352" spans="1:28" ht="17.25" customHeight="1" x14ac:dyDescent="0.2">
      <c r="A352" s="9">
        <v>424464</v>
      </c>
      <c r="B352" s="9" t="s">
        <v>2538</v>
      </c>
      <c r="C352" s="9" t="s">
        <v>377</v>
      </c>
      <c r="D352" s="9" t="s">
        <v>288</v>
      </c>
      <c r="E352" s="9" t="s">
        <v>93</v>
      </c>
      <c r="F352" s="187">
        <v>35929</v>
      </c>
      <c r="G352" s="9" t="s">
        <v>34</v>
      </c>
      <c r="H352" s="9" t="s">
        <v>31</v>
      </c>
      <c r="I352" s="9" t="s">
        <v>2276</v>
      </c>
      <c r="J352" s="9" t="s">
        <v>32</v>
      </c>
      <c r="K352" s="9">
        <v>2016</v>
      </c>
      <c r="L352" s="9" t="s">
        <v>268</v>
      </c>
      <c r="Y352" s="9" t="s">
        <v>2539</v>
      </c>
      <c r="Z352" s="9" t="s">
        <v>1781</v>
      </c>
      <c r="AA352" s="9" t="s">
        <v>1169</v>
      </c>
      <c r="AB352" s="9" t="s">
        <v>1100</v>
      </c>
    </row>
    <row r="353" spans="1:28" ht="17.25" customHeight="1" x14ac:dyDescent="0.2">
      <c r="A353" s="9">
        <v>422618</v>
      </c>
      <c r="B353" s="9" t="s">
        <v>2540</v>
      </c>
      <c r="C353" s="9" t="s">
        <v>329</v>
      </c>
      <c r="D353" s="9" t="s">
        <v>395</v>
      </c>
      <c r="E353" s="9" t="s">
        <v>93</v>
      </c>
      <c r="F353" s="187">
        <v>34518</v>
      </c>
      <c r="G353" s="9" t="s">
        <v>34</v>
      </c>
      <c r="H353" s="9" t="s">
        <v>31</v>
      </c>
      <c r="I353" s="9" t="s">
        <v>2276</v>
      </c>
      <c r="J353" s="9" t="s">
        <v>32</v>
      </c>
      <c r="K353" s="9">
        <v>2012</v>
      </c>
      <c r="L353" s="9" t="s">
        <v>34</v>
      </c>
      <c r="Y353" s="9" t="s">
        <v>2541</v>
      </c>
      <c r="Z353" s="9" t="s">
        <v>2542</v>
      </c>
      <c r="AA353" s="9" t="s">
        <v>2543</v>
      </c>
      <c r="AB353" s="9" t="s">
        <v>1100</v>
      </c>
    </row>
    <row r="354" spans="1:28" ht="17.25" customHeight="1" x14ac:dyDescent="0.2">
      <c r="A354" s="9">
        <v>420650</v>
      </c>
      <c r="B354" s="9" t="s">
        <v>2544</v>
      </c>
      <c r="C354" s="9" t="s">
        <v>327</v>
      </c>
      <c r="D354" s="9" t="s">
        <v>2545</v>
      </c>
      <c r="E354" s="9" t="s">
        <v>93</v>
      </c>
      <c r="F354" s="187">
        <v>34700</v>
      </c>
      <c r="G354" s="9" t="s">
        <v>34</v>
      </c>
      <c r="H354" s="9" t="s">
        <v>31</v>
      </c>
      <c r="I354" s="9" t="s">
        <v>2276</v>
      </c>
      <c r="J354" s="9" t="s">
        <v>29</v>
      </c>
      <c r="K354" s="9">
        <v>2012</v>
      </c>
      <c r="L354" s="9" t="s">
        <v>34</v>
      </c>
      <c r="N354" s="9">
        <v>1324</v>
      </c>
      <c r="O354" s="187">
        <v>44615.540138888886</v>
      </c>
      <c r="P354" s="9">
        <v>36000</v>
      </c>
      <c r="Y354" s="9" t="s">
        <v>2546</v>
      </c>
      <c r="Z354" s="9" t="s">
        <v>2547</v>
      </c>
      <c r="AA354" s="9" t="s">
        <v>2548</v>
      </c>
      <c r="AB354" s="9" t="s">
        <v>1100</v>
      </c>
    </row>
    <row r="355" spans="1:28" ht="17.25" customHeight="1" x14ac:dyDescent="0.2">
      <c r="A355" s="9">
        <v>417196</v>
      </c>
      <c r="B355" s="9" t="s">
        <v>2549</v>
      </c>
      <c r="C355" s="9" t="s">
        <v>283</v>
      </c>
      <c r="D355" s="9" t="s">
        <v>971</v>
      </c>
      <c r="E355" s="9" t="s">
        <v>93</v>
      </c>
      <c r="F355" s="187">
        <v>31442</v>
      </c>
      <c r="G355" s="9" t="s">
        <v>931</v>
      </c>
      <c r="H355" s="9" t="s">
        <v>31</v>
      </c>
      <c r="I355" s="9" t="s">
        <v>2276</v>
      </c>
      <c r="J355" s="9" t="s">
        <v>29</v>
      </c>
      <c r="K355" s="9">
        <v>2004</v>
      </c>
      <c r="L355" s="9" t="s">
        <v>46</v>
      </c>
      <c r="X355" s="9" t="s">
        <v>514</v>
      </c>
      <c r="Y355" s="9" t="s">
        <v>2550</v>
      </c>
      <c r="Z355" s="9" t="s">
        <v>2551</v>
      </c>
      <c r="AA355" s="9" t="s">
        <v>2552</v>
      </c>
      <c r="AB355" s="9" t="s">
        <v>2553</v>
      </c>
    </row>
    <row r="356" spans="1:28" ht="17.25" customHeight="1" x14ac:dyDescent="0.2">
      <c r="A356" s="9">
        <v>411348</v>
      </c>
      <c r="B356" s="9" t="s">
        <v>2554</v>
      </c>
      <c r="C356" s="9" t="s">
        <v>384</v>
      </c>
      <c r="D356" s="9" t="s">
        <v>2555</v>
      </c>
      <c r="E356" s="9" t="s">
        <v>92</v>
      </c>
      <c r="F356" s="187">
        <v>32674</v>
      </c>
      <c r="G356" s="9" t="s">
        <v>34</v>
      </c>
      <c r="H356" s="9" t="s">
        <v>31</v>
      </c>
      <c r="I356" s="9" t="s">
        <v>2276</v>
      </c>
      <c r="Y356" s="9" t="s">
        <v>2556</v>
      </c>
      <c r="Z356" s="9" t="s">
        <v>1184</v>
      </c>
      <c r="AA356" s="9" t="s">
        <v>2557</v>
      </c>
      <c r="AB356" s="9" t="s">
        <v>1082</v>
      </c>
    </row>
    <row r="357" spans="1:28" ht="17.25" customHeight="1" x14ac:dyDescent="0.2">
      <c r="A357" s="9">
        <v>419285</v>
      </c>
      <c r="B357" s="9" t="s">
        <v>2558</v>
      </c>
      <c r="C357" s="9" t="s">
        <v>553</v>
      </c>
      <c r="D357" s="9" t="s">
        <v>407</v>
      </c>
      <c r="E357" s="9" t="s">
        <v>93</v>
      </c>
      <c r="F357" s="187">
        <v>33618</v>
      </c>
      <c r="G357" s="9" t="s">
        <v>34</v>
      </c>
      <c r="H357" s="9" t="s">
        <v>31</v>
      </c>
      <c r="I357" s="9" t="s">
        <v>2276</v>
      </c>
      <c r="J357" s="9" t="s">
        <v>32</v>
      </c>
      <c r="K357" s="9">
        <v>2009</v>
      </c>
      <c r="L357" s="9" t="s">
        <v>34</v>
      </c>
      <c r="Y357" s="9" t="s">
        <v>2559</v>
      </c>
      <c r="Z357" s="9" t="s">
        <v>1197</v>
      </c>
      <c r="AA357" s="9" t="s">
        <v>1768</v>
      </c>
      <c r="AB357" s="9" t="s">
        <v>2560</v>
      </c>
    </row>
    <row r="358" spans="1:28" ht="17.25" customHeight="1" x14ac:dyDescent="0.2">
      <c r="A358" s="9">
        <v>415912</v>
      </c>
      <c r="B358" s="9" t="s">
        <v>2561</v>
      </c>
      <c r="C358" s="9" t="s">
        <v>2562</v>
      </c>
      <c r="D358" s="9" t="s">
        <v>271</v>
      </c>
      <c r="E358" s="9" t="s">
        <v>93</v>
      </c>
      <c r="F358" s="187">
        <v>31938</v>
      </c>
      <c r="G358" s="9" t="s">
        <v>34</v>
      </c>
      <c r="H358" s="9" t="s">
        <v>31</v>
      </c>
      <c r="I358" s="9" t="s">
        <v>2276</v>
      </c>
      <c r="K358" s="9">
        <v>2008</v>
      </c>
      <c r="L358" s="9" t="s">
        <v>34</v>
      </c>
      <c r="Y358" s="9" t="s">
        <v>2563</v>
      </c>
      <c r="Z358" s="9" t="s">
        <v>2564</v>
      </c>
      <c r="AA358" s="9" t="s">
        <v>2565</v>
      </c>
      <c r="AB358" s="9" t="s">
        <v>1098</v>
      </c>
    </row>
    <row r="359" spans="1:28" ht="17.25" customHeight="1" x14ac:dyDescent="0.2">
      <c r="A359" s="9">
        <v>421520</v>
      </c>
      <c r="B359" s="9" t="s">
        <v>2566</v>
      </c>
      <c r="C359" s="9" t="s">
        <v>329</v>
      </c>
      <c r="D359" s="9" t="s">
        <v>292</v>
      </c>
      <c r="E359" s="9" t="s">
        <v>92</v>
      </c>
      <c r="F359" s="187">
        <v>32509</v>
      </c>
      <c r="G359" s="9" t="s">
        <v>34</v>
      </c>
      <c r="H359" s="9" t="s">
        <v>31</v>
      </c>
      <c r="I359" s="9" t="s">
        <v>2276</v>
      </c>
      <c r="J359" s="9" t="s">
        <v>32</v>
      </c>
      <c r="K359" s="9">
        <v>2016</v>
      </c>
      <c r="L359" s="9" t="s">
        <v>34</v>
      </c>
      <c r="Y359" s="9" t="s">
        <v>2567</v>
      </c>
      <c r="Z359" s="9" t="s">
        <v>1189</v>
      </c>
      <c r="AA359" s="9" t="s">
        <v>1845</v>
      </c>
      <c r="AB359" s="9" t="s">
        <v>1067</v>
      </c>
    </row>
    <row r="360" spans="1:28" ht="17.25" customHeight="1" x14ac:dyDescent="0.2">
      <c r="A360" s="9">
        <v>418388</v>
      </c>
      <c r="B360" s="9" t="s">
        <v>2568</v>
      </c>
      <c r="C360" s="9" t="s">
        <v>780</v>
      </c>
      <c r="D360" s="9" t="s">
        <v>695</v>
      </c>
      <c r="E360" s="9" t="s">
        <v>92</v>
      </c>
      <c r="F360" s="187">
        <v>35229</v>
      </c>
      <c r="G360" s="9" t="s">
        <v>34</v>
      </c>
      <c r="H360" s="9" t="s">
        <v>31</v>
      </c>
      <c r="I360" s="9" t="s">
        <v>2276</v>
      </c>
      <c r="J360" s="9" t="s">
        <v>29</v>
      </c>
      <c r="K360" s="9">
        <v>2014</v>
      </c>
      <c r="L360" s="9" t="s">
        <v>34</v>
      </c>
      <c r="Y360" s="9" t="s">
        <v>2569</v>
      </c>
      <c r="Z360" s="9" t="s">
        <v>2570</v>
      </c>
      <c r="AA360" s="9" t="s">
        <v>2571</v>
      </c>
      <c r="AB360" s="9" t="s">
        <v>1098</v>
      </c>
    </row>
    <row r="361" spans="1:28" ht="17.25" customHeight="1" x14ac:dyDescent="0.2">
      <c r="A361" s="9">
        <v>420660</v>
      </c>
      <c r="B361" s="9" t="s">
        <v>2572</v>
      </c>
      <c r="C361" s="9" t="s">
        <v>2573</v>
      </c>
      <c r="D361" s="9" t="s">
        <v>2574</v>
      </c>
      <c r="E361" s="9" t="s">
        <v>93</v>
      </c>
      <c r="F361" s="187">
        <v>31995</v>
      </c>
      <c r="G361" s="9" t="s">
        <v>34</v>
      </c>
      <c r="H361" s="9" t="s">
        <v>35</v>
      </c>
      <c r="I361" s="9" t="s">
        <v>2276</v>
      </c>
      <c r="J361" s="9" t="s">
        <v>32</v>
      </c>
      <c r="K361" s="9">
        <v>2005</v>
      </c>
      <c r="L361" s="9" t="s">
        <v>46</v>
      </c>
      <c r="N361" s="9">
        <v>1724</v>
      </c>
      <c r="O361" s="187">
        <v>44697</v>
      </c>
      <c r="P361" s="9">
        <v>39000</v>
      </c>
      <c r="Y361" s="9" t="s">
        <v>2575</v>
      </c>
      <c r="Z361" s="9" t="s">
        <v>2576</v>
      </c>
      <c r="AA361" s="9" t="s">
        <v>2577</v>
      </c>
      <c r="AB361" s="9" t="s">
        <v>1098</v>
      </c>
    </row>
    <row r="362" spans="1:28" ht="17.25" customHeight="1" x14ac:dyDescent="0.2">
      <c r="A362" s="9">
        <v>420673</v>
      </c>
      <c r="B362" s="9" t="s">
        <v>2578</v>
      </c>
      <c r="C362" s="9" t="s">
        <v>487</v>
      </c>
      <c r="D362" s="9" t="s">
        <v>465</v>
      </c>
      <c r="E362" s="9" t="s">
        <v>93</v>
      </c>
      <c r="F362" s="187">
        <v>34531</v>
      </c>
      <c r="G362" s="9" t="s">
        <v>34</v>
      </c>
      <c r="H362" s="9" t="s">
        <v>31</v>
      </c>
      <c r="I362" s="9" t="s">
        <v>2276</v>
      </c>
      <c r="N362" s="9">
        <v>1028</v>
      </c>
      <c r="O362" s="187">
        <v>44601.440787037034</v>
      </c>
      <c r="P362" s="9">
        <v>14000</v>
      </c>
      <c r="Y362" s="9" t="s">
        <v>2579</v>
      </c>
      <c r="Z362" s="9" t="s">
        <v>2580</v>
      </c>
      <c r="AA362" s="9" t="s">
        <v>2581</v>
      </c>
      <c r="AB362" s="9" t="s">
        <v>1067</v>
      </c>
    </row>
    <row r="363" spans="1:28" ht="17.25" customHeight="1" x14ac:dyDescent="0.2">
      <c r="A363" s="9">
        <v>422628</v>
      </c>
      <c r="B363" s="9" t="s">
        <v>2582</v>
      </c>
      <c r="C363" s="9" t="s">
        <v>830</v>
      </c>
      <c r="D363" s="9" t="s">
        <v>492</v>
      </c>
      <c r="E363" s="9" t="s">
        <v>93</v>
      </c>
      <c r="F363" s="187">
        <v>36336</v>
      </c>
      <c r="G363" s="9" t="s">
        <v>34</v>
      </c>
      <c r="H363" s="9" t="s">
        <v>47</v>
      </c>
      <c r="I363" s="9" t="s">
        <v>2276</v>
      </c>
      <c r="J363" s="9" t="s">
        <v>29</v>
      </c>
      <c r="K363" s="9">
        <v>2017</v>
      </c>
      <c r="L363" s="9" t="s">
        <v>34</v>
      </c>
      <c r="Y363" s="9" t="s">
        <v>2583</v>
      </c>
      <c r="Z363" s="9" t="s">
        <v>2584</v>
      </c>
      <c r="AA363" s="9" t="s">
        <v>2585</v>
      </c>
      <c r="AB363" s="9" t="s">
        <v>1067</v>
      </c>
    </row>
    <row r="364" spans="1:28" ht="17.25" customHeight="1" x14ac:dyDescent="0.2">
      <c r="A364" s="9">
        <v>418380</v>
      </c>
      <c r="B364" s="9" t="s">
        <v>2586</v>
      </c>
      <c r="C364" s="9" t="s">
        <v>401</v>
      </c>
      <c r="D364" s="9" t="s">
        <v>330</v>
      </c>
      <c r="E364" s="9" t="s">
        <v>92</v>
      </c>
      <c r="F364" s="187">
        <v>34353</v>
      </c>
      <c r="G364" s="9" t="s">
        <v>34</v>
      </c>
      <c r="H364" s="9" t="s">
        <v>31</v>
      </c>
      <c r="I364" s="9" t="s">
        <v>2276</v>
      </c>
      <c r="Y364" s="9" t="s">
        <v>2587</v>
      </c>
      <c r="Z364" s="9" t="s">
        <v>1084</v>
      </c>
      <c r="AA364" s="9" t="s">
        <v>2588</v>
      </c>
      <c r="AB364" s="9" t="s">
        <v>1078</v>
      </c>
    </row>
    <row r="365" spans="1:28" ht="17.25" customHeight="1" x14ac:dyDescent="0.2">
      <c r="A365" s="9">
        <v>420677</v>
      </c>
      <c r="B365" s="9" t="s">
        <v>2589</v>
      </c>
      <c r="C365" s="9" t="s">
        <v>283</v>
      </c>
      <c r="D365" s="9" t="s">
        <v>639</v>
      </c>
      <c r="E365" s="9" t="s">
        <v>93</v>
      </c>
      <c r="F365" s="187">
        <v>35996</v>
      </c>
      <c r="G365" s="9" t="s">
        <v>34</v>
      </c>
      <c r="H365" s="9" t="s">
        <v>31</v>
      </c>
      <c r="I365" s="9" t="s">
        <v>2276</v>
      </c>
      <c r="J365" s="9" t="s">
        <v>29</v>
      </c>
      <c r="K365" s="9">
        <v>2016</v>
      </c>
      <c r="L365" s="9" t="s">
        <v>34</v>
      </c>
      <c r="Y365" s="9" t="s">
        <v>2590</v>
      </c>
      <c r="Z365" s="9" t="s">
        <v>1090</v>
      </c>
      <c r="AA365" s="9" t="s">
        <v>1203</v>
      </c>
      <c r="AB365" s="9" t="s">
        <v>1067</v>
      </c>
    </row>
    <row r="366" spans="1:28" ht="17.25" customHeight="1" x14ac:dyDescent="0.2">
      <c r="A366" s="9">
        <v>410624</v>
      </c>
      <c r="B366" s="9" t="s">
        <v>2591</v>
      </c>
      <c r="C366" s="9" t="s">
        <v>370</v>
      </c>
      <c r="D366" s="9" t="s">
        <v>928</v>
      </c>
      <c r="E366" s="9" t="s">
        <v>93</v>
      </c>
      <c r="F366" s="187">
        <v>33270</v>
      </c>
      <c r="G366" s="9" t="s">
        <v>34</v>
      </c>
      <c r="H366" s="9" t="s">
        <v>31</v>
      </c>
      <c r="I366" s="9" t="s">
        <v>2276</v>
      </c>
      <c r="J366" s="9" t="s">
        <v>29</v>
      </c>
      <c r="K366" s="9">
        <v>2008</v>
      </c>
      <c r="L366" s="9" t="s">
        <v>34</v>
      </c>
      <c r="Y366" s="9" t="s">
        <v>2592</v>
      </c>
      <c r="Z366" s="9" t="s">
        <v>2593</v>
      </c>
      <c r="AA366" s="9" t="s">
        <v>2594</v>
      </c>
      <c r="AB366" s="9" t="s">
        <v>1150</v>
      </c>
    </row>
    <row r="367" spans="1:28" ht="17.25" customHeight="1" x14ac:dyDescent="0.2">
      <c r="A367" s="9">
        <v>422647</v>
      </c>
      <c r="B367" s="9" t="s">
        <v>2595</v>
      </c>
      <c r="C367" s="9" t="s">
        <v>313</v>
      </c>
      <c r="D367" s="9" t="s">
        <v>332</v>
      </c>
      <c r="E367" s="9" t="s">
        <v>93</v>
      </c>
      <c r="F367" s="187">
        <v>36416</v>
      </c>
      <c r="G367" s="9" t="s">
        <v>34</v>
      </c>
      <c r="H367" s="9" t="s">
        <v>31</v>
      </c>
      <c r="I367" s="9" t="s">
        <v>2276</v>
      </c>
      <c r="J367" s="9" t="s">
        <v>32</v>
      </c>
      <c r="K367" s="9">
        <v>2017</v>
      </c>
      <c r="L367" s="9" t="s">
        <v>34</v>
      </c>
      <c r="Y367" s="9" t="s">
        <v>2596</v>
      </c>
      <c r="Z367" s="9" t="s">
        <v>2597</v>
      </c>
      <c r="AA367" s="9" t="s">
        <v>2598</v>
      </c>
      <c r="AB367" s="9" t="s">
        <v>1098</v>
      </c>
    </row>
    <row r="368" spans="1:28" ht="17.25" customHeight="1" x14ac:dyDescent="0.2">
      <c r="A368" s="9">
        <v>422637</v>
      </c>
      <c r="B368" s="9" t="s">
        <v>2599</v>
      </c>
      <c r="C368" s="9" t="s">
        <v>540</v>
      </c>
      <c r="D368" s="9" t="s">
        <v>2600</v>
      </c>
      <c r="E368" s="9" t="s">
        <v>93</v>
      </c>
      <c r="F368" s="187">
        <v>36469</v>
      </c>
      <c r="G368" s="9" t="s">
        <v>34</v>
      </c>
      <c r="H368" s="9" t="s">
        <v>31</v>
      </c>
      <c r="I368" s="9" t="s">
        <v>2276</v>
      </c>
      <c r="J368" s="9" t="s">
        <v>32</v>
      </c>
      <c r="K368" s="9">
        <v>2017</v>
      </c>
      <c r="L368" s="9" t="s">
        <v>34</v>
      </c>
      <c r="Y368" s="9" t="s">
        <v>2601</v>
      </c>
      <c r="Z368" s="9" t="s">
        <v>2602</v>
      </c>
      <c r="AA368" s="9" t="s">
        <v>2603</v>
      </c>
      <c r="AB368" s="9" t="s">
        <v>1067</v>
      </c>
    </row>
    <row r="369" spans="1:28" ht="17.25" customHeight="1" x14ac:dyDescent="0.2">
      <c r="A369" s="9">
        <v>416864</v>
      </c>
      <c r="B369" s="9" t="s">
        <v>2604</v>
      </c>
      <c r="C369" s="9" t="s">
        <v>324</v>
      </c>
      <c r="D369" s="9" t="s">
        <v>492</v>
      </c>
      <c r="E369" s="9" t="s">
        <v>93</v>
      </c>
      <c r="F369" s="187">
        <v>34700</v>
      </c>
      <c r="G369" s="9" t="s">
        <v>34</v>
      </c>
      <c r="H369" s="9" t="s">
        <v>31</v>
      </c>
      <c r="I369" s="9" t="s">
        <v>2276</v>
      </c>
      <c r="J369" s="9" t="s">
        <v>29</v>
      </c>
      <c r="K369" s="9">
        <v>2013</v>
      </c>
      <c r="L369" s="9" t="s">
        <v>34</v>
      </c>
      <c r="Y369" s="9" t="s">
        <v>2605</v>
      </c>
      <c r="Z369" s="9" t="s">
        <v>1207</v>
      </c>
      <c r="AA369" s="9" t="s">
        <v>1183</v>
      </c>
      <c r="AB369" s="9" t="s">
        <v>1100</v>
      </c>
    </row>
    <row r="370" spans="1:28" ht="17.25" customHeight="1" x14ac:dyDescent="0.2">
      <c r="A370" s="9">
        <v>422639</v>
      </c>
      <c r="B370" s="9" t="s">
        <v>2606</v>
      </c>
      <c r="C370" s="9" t="s">
        <v>305</v>
      </c>
      <c r="D370" s="9" t="s">
        <v>2607</v>
      </c>
      <c r="E370" s="9" t="s">
        <v>93</v>
      </c>
      <c r="F370" s="187">
        <v>36550</v>
      </c>
      <c r="G370" s="9" t="s">
        <v>34</v>
      </c>
      <c r="H370" s="9" t="s">
        <v>31</v>
      </c>
      <c r="I370" s="9" t="s">
        <v>2276</v>
      </c>
      <c r="J370" s="9" t="s">
        <v>32</v>
      </c>
      <c r="K370" s="9">
        <v>2017</v>
      </c>
      <c r="L370" s="9" t="s">
        <v>89</v>
      </c>
      <c r="N370" s="9">
        <v>1293</v>
      </c>
      <c r="O370" s="187">
        <v>44614.413599537038</v>
      </c>
      <c r="P370" s="9">
        <v>47000</v>
      </c>
      <c r="Y370" s="9" t="s">
        <v>2608</v>
      </c>
      <c r="Z370" s="9" t="s">
        <v>1107</v>
      </c>
      <c r="AA370" s="9" t="s">
        <v>2609</v>
      </c>
      <c r="AB370" s="9" t="s">
        <v>1078</v>
      </c>
    </row>
    <row r="371" spans="1:28" ht="17.25" customHeight="1" x14ac:dyDescent="0.2">
      <c r="A371" s="9">
        <v>421523</v>
      </c>
      <c r="B371" s="9" t="s">
        <v>2610</v>
      </c>
      <c r="C371" s="9" t="s">
        <v>934</v>
      </c>
      <c r="D371" s="9" t="s">
        <v>293</v>
      </c>
      <c r="E371" s="9" t="s">
        <v>92</v>
      </c>
      <c r="F371" s="187">
        <v>35640</v>
      </c>
      <c r="G371" s="9" t="s">
        <v>34</v>
      </c>
      <c r="H371" s="9" t="s">
        <v>31</v>
      </c>
      <c r="I371" s="9" t="s">
        <v>2276</v>
      </c>
      <c r="J371" s="9" t="s">
        <v>32</v>
      </c>
      <c r="K371" s="9">
        <v>2016</v>
      </c>
      <c r="L371" s="9" t="s">
        <v>34</v>
      </c>
      <c r="Y371" s="9" t="s">
        <v>2611</v>
      </c>
      <c r="Z371" s="9" t="s">
        <v>2612</v>
      </c>
      <c r="AA371" s="9" t="s">
        <v>1187</v>
      </c>
      <c r="AB371" s="9" t="s">
        <v>1067</v>
      </c>
    </row>
    <row r="372" spans="1:28" ht="17.25" customHeight="1" x14ac:dyDescent="0.2">
      <c r="A372" s="9">
        <v>420682</v>
      </c>
      <c r="B372" s="9" t="s">
        <v>2613</v>
      </c>
      <c r="C372" s="9" t="s">
        <v>283</v>
      </c>
      <c r="D372" s="9" t="s">
        <v>544</v>
      </c>
      <c r="E372" s="9" t="s">
        <v>92</v>
      </c>
      <c r="F372" s="187">
        <v>35472</v>
      </c>
      <c r="G372" s="9" t="s">
        <v>833</v>
      </c>
      <c r="H372" s="9" t="s">
        <v>31</v>
      </c>
      <c r="I372" s="9" t="s">
        <v>2276</v>
      </c>
      <c r="J372" s="9" t="s">
        <v>32</v>
      </c>
      <c r="K372" s="9">
        <v>2015</v>
      </c>
      <c r="L372" s="9" t="s">
        <v>34</v>
      </c>
      <c r="Y372" s="9" t="s">
        <v>2614</v>
      </c>
      <c r="Z372" s="9" t="s">
        <v>1209</v>
      </c>
      <c r="AA372" s="9" t="s">
        <v>2615</v>
      </c>
      <c r="AB372" s="9" t="s">
        <v>2616</v>
      </c>
    </row>
    <row r="373" spans="1:28" ht="17.25" customHeight="1" x14ac:dyDescent="0.2">
      <c r="A373" s="9">
        <v>422655</v>
      </c>
      <c r="B373" s="9" t="s">
        <v>2617</v>
      </c>
      <c r="C373" s="9" t="s">
        <v>377</v>
      </c>
      <c r="D373" s="9" t="s">
        <v>497</v>
      </c>
      <c r="E373" s="9" t="s">
        <v>93</v>
      </c>
      <c r="F373" s="187">
        <v>35698</v>
      </c>
      <c r="G373" s="9" t="s">
        <v>34</v>
      </c>
      <c r="H373" s="9" t="s">
        <v>31</v>
      </c>
      <c r="I373" s="9" t="s">
        <v>2276</v>
      </c>
      <c r="J373" s="9" t="s">
        <v>29</v>
      </c>
      <c r="K373" s="9">
        <v>2017</v>
      </c>
      <c r="L373" s="9" t="s">
        <v>34</v>
      </c>
      <c r="Y373" s="9" t="s">
        <v>2618</v>
      </c>
      <c r="Z373" s="9" t="s">
        <v>1781</v>
      </c>
      <c r="AA373" s="9" t="s">
        <v>1166</v>
      </c>
      <c r="AB373" s="9" t="s">
        <v>1100</v>
      </c>
    </row>
    <row r="374" spans="1:28" ht="17.25" customHeight="1" x14ac:dyDescent="0.2">
      <c r="A374" s="9">
        <v>415357</v>
      </c>
      <c r="B374" s="9" t="s">
        <v>2619</v>
      </c>
      <c r="C374" s="9" t="s">
        <v>556</v>
      </c>
      <c r="D374" s="9" t="s">
        <v>753</v>
      </c>
      <c r="E374" s="9" t="s">
        <v>92</v>
      </c>
      <c r="F374" s="187">
        <v>33705</v>
      </c>
      <c r="G374" s="9" t="s">
        <v>34</v>
      </c>
      <c r="H374" s="9" t="s">
        <v>31</v>
      </c>
      <c r="I374" s="9" t="s">
        <v>2276</v>
      </c>
      <c r="J374" s="9" t="s">
        <v>29</v>
      </c>
      <c r="K374" s="9">
        <v>2011</v>
      </c>
      <c r="L374" s="9" t="s">
        <v>34</v>
      </c>
      <c r="Y374" s="9" t="s">
        <v>2620</v>
      </c>
      <c r="Z374" s="9" t="s">
        <v>2621</v>
      </c>
      <c r="AA374" s="9" t="s">
        <v>1136</v>
      </c>
      <c r="AB374" s="9" t="s">
        <v>1150</v>
      </c>
    </row>
    <row r="375" spans="1:28" ht="17.25" customHeight="1" x14ac:dyDescent="0.2">
      <c r="A375" s="9">
        <v>413088</v>
      </c>
      <c r="B375" s="9" t="s">
        <v>2622</v>
      </c>
      <c r="C375" s="9" t="s">
        <v>384</v>
      </c>
      <c r="D375" s="9" t="s">
        <v>524</v>
      </c>
      <c r="E375" s="9" t="s">
        <v>92</v>
      </c>
      <c r="F375" s="187">
        <v>31948</v>
      </c>
      <c r="G375" s="9" t="s">
        <v>2322</v>
      </c>
      <c r="H375" s="9" t="s">
        <v>31</v>
      </c>
      <c r="I375" s="9" t="s">
        <v>2276</v>
      </c>
      <c r="X375" s="9" t="s">
        <v>514</v>
      </c>
      <c r="Y375" s="9" t="s">
        <v>2623</v>
      </c>
      <c r="Z375" s="9" t="s">
        <v>1184</v>
      </c>
      <c r="AA375" s="9" t="s">
        <v>2624</v>
      </c>
      <c r="AB375" s="9" t="s">
        <v>1216</v>
      </c>
    </row>
    <row r="376" spans="1:28" ht="17.25" customHeight="1" x14ac:dyDescent="0.2">
      <c r="A376" s="9">
        <v>423404</v>
      </c>
      <c r="B376" s="9" t="s">
        <v>2625</v>
      </c>
      <c r="C376" s="9" t="s">
        <v>283</v>
      </c>
      <c r="D376" s="9" t="s">
        <v>488</v>
      </c>
      <c r="E376" s="9" t="s">
        <v>92</v>
      </c>
      <c r="F376" s="187">
        <v>35114</v>
      </c>
      <c r="G376" s="9" t="s">
        <v>34</v>
      </c>
      <c r="H376" s="9" t="s">
        <v>31</v>
      </c>
      <c r="I376" s="9" t="s">
        <v>2276</v>
      </c>
      <c r="J376" s="9" t="s">
        <v>29</v>
      </c>
      <c r="K376" s="9">
        <v>2016</v>
      </c>
      <c r="L376" s="9" t="s">
        <v>34</v>
      </c>
      <c r="N376" s="9">
        <v>1058</v>
      </c>
      <c r="O376" s="187">
        <v>44602.4296875</v>
      </c>
      <c r="P376" s="9">
        <v>14000</v>
      </c>
      <c r="Y376" s="9" t="s">
        <v>2626</v>
      </c>
      <c r="Z376" s="9" t="s">
        <v>2627</v>
      </c>
      <c r="AA376" s="9" t="s">
        <v>2628</v>
      </c>
      <c r="AB376" s="9" t="s">
        <v>1082</v>
      </c>
    </row>
    <row r="377" spans="1:28" ht="17.25" customHeight="1" x14ac:dyDescent="0.2">
      <c r="A377" s="9">
        <v>419856</v>
      </c>
      <c r="B377" s="9" t="s">
        <v>2629</v>
      </c>
      <c r="C377" s="9" t="s">
        <v>283</v>
      </c>
      <c r="D377" s="9" t="s">
        <v>819</v>
      </c>
      <c r="E377" s="9" t="s">
        <v>92</v>
      </c>
      <c r="F377" s="187">
        <v>34902</v>
      </c>
      <c r="G377" s="9" t="s">
        <v>282</v>
      </c>
      <c r="H377" s="9" t="s">
        <v>31</v>
      </c>
      <c r="I377" s="9" t="s">
        <v>2276</v>
      </c>
      <c r="J377" s="9" t="s">
        <v>32</v>
      </c>
      <c r="K377" s="9">
        <v>2012</v>
      </c>
      <c r="L377" s="9" t="s">
        <v>46</v>
      </c>
      <c r="Y377" s="9" t="s">
        <v>2630</v>
      </c>
      <c r="Z377" s="9" t="s">
        <v>1081</v>
      </c>
      <c r="AA377" s="9" t="s">
        <v>2631</v>
      </c>
      <c r="AB377" s="9" t="s">
        <v>1082</v>
      </c>
    </row>
    <row r="378" spans="1:28" ht="17.25" customHeight="1" x14ac:dyDescent="0.2">
      <c r="A378" s="9">
        <v>420481</v>
      </c>
      <c r="B378" s="9" t="s">
        <v>1409</v>
      </c>
      <c r="C378" s="9" t="s">
        <v>582</v>
      </c>
      <c r="D378" s="9" t="s">
        <v>2632</v>
      </c>
      <c r="E378" s="9" t="s">
        <v>92</v>
      </c>
      <c r="F378" s="187">
        <v>31479</v>
      </c>
      <c r="G378" s="9" t="s">
        <v>34</v>
      </c>
      <c r="H378" s="9" t="s">
        <v>31</v>
      </c>
      <c r="I378" s="9" t="s">
        <v>2276</v>
      </c>
      <c r="J378" s="9" t="s">
        <v>29</v>
      </c>
      <c r="K378" s="9">
        <v>2003</v>
      </c>
      <c r="L378" s="9" t="s">
        <v>34</v>
      </c>
      <c r="Y378" s="9" t="s">
        <v>2633</v>
      </c>
      <c r="Z378" s="9" t="s">
        <v>2634</v>
      </c>
      <c r="AA378" s="9" t="s">
        <v>2635</v>
      </c>
      <c r="AB378" s="9" t="s">
        <v>1078</v>
      </c>
    </row>
    <row r="379" spans="1:28" ht="17.25" customHeight="1" x14ac:dyDescent="0.2">
      <c r="A379" s="9">
        <v>423408</v>
      </c>
      <c r="B379" s="9" t="s">
        <v>2636</v>
      </c>
      <c r="C379" s="9" t="s">
        <v>920</v>
      </c>
      <c r="D379" s="9" t="s">
        <v>562</v>
      </c>
      <c r="E379" s="9" t="s">
        <v>92</v>
      </c>
      <c r="F379" s="187">
        <v>31980</v>
      </c>
      <c r="G379" s="9" t="s">
        <v>34</v>
      </c>
      <c r="H379" s="9" t="s">
        <v>31</v>
      </c>
      <c r="I379" s="9" t="s">
        <v>2276</v>
      </c>
      <c r="J379" s="9" t="s">
        <v>29</v>
      </c>
      <c r="K379" s="9">
        <v>2013</v>
      </c>
      <c r="L379" s="9" t="s">
        <v>34</v>
      </c>
      <c r="Y379" s="9" t="s">
        <v>2637</v>
      </c>
      <c r="Z379" s="9" t="s">
        <v>2638</v>
      </c>
      <c r="AA379" s="9" t="s">
        <v>2639</v>
      </c>
      <c r="AB379" s="9" t="s">
        <v>1067</v>
      </c>
    </row>
    <row r="380" spans="1:28" ht="17.25" customHeight="1" x14ac:dyDescent="0.2">
      <c r="A380" s="9">
        <v>414180</v>
      </c>
      <c r="B380" s="9" t="s">
        <v>2640</v>
      </c>
      <c r="C380" s="9" t="s">
        <v>796</v>
      </c>
      <c r="D380" s="9" t="s">
        <v>528</v>
      </c>
      <c r="E380" s="9" t="s">
        <v>92</v>
      </c>
      <c r="F380" s="187">
        <v>33896</v>
      </c>
      <c r="G380" s="9" t="s">
        <v>34</v>
      </c>
      <c r="H380" s="9" t="s">
        <v>31</v>
      </c>
      <c r="I380" s="9" t="s">
        <v>2276</v>
      </c>
      <c r="Y380" s="9" t="s">
        <v>2641</v>
      </c>
      <c r="Z380" s="9" t="s">
        <v>2642</v>
      </c>
      <c r="AA380" s="9" t="s">
        <v>2430</v>
      </c>
      <c r="AB380" s="9" t="s">
        <v>1100</v>
      </c>
    </row>
    <row r="381" spans="1:28" ht="17.25" customHeight="1" x14ac:dyDescent="0.2">
      <c r="A381" s="9">
        <v>423414</v>
      </c>
      <c r="B381" s="9" t="s">
        <v>2643</v>
      </c>
      <c r="C381" s="9" t="s">
        <v>428</v>
      </c>
      <c r="D381" s="9" t="s">
        <v>465</v>
      </c>
      <c r="E381" s="9" t="s">
        <v>92</v>
      </c>
      <c r="F381" s="187">
        <v>33873</v>
      </c>
      <c r="G381" s="9" t="s">
        <v>34</v>
      </c>
      <c r="H381" s="9" t="s">
        <v>87</v>
      </c>
      <c r="I381" s="9" t="s">
        <v>2276</v>
      </c>
      <c r="J381" s="9" t="s">
        <v>32</v>
      </c>
      <c r="K381" s="9">
        <v>2017</v>
      </c>
      <c r="L381" s="9" t="s">
        <v>34</v>
      </c>
      <c r="Y381" s="9" t="s">
        <v>2644</v>
      </c>
      <c r="Z381" s="9" t="s">
        <v>2645</v>
      </c>
      <c r="AA381" s="9" t="s">
        <v>1660</v>
      </c>
      <c r="AB381" s="9" t="s">
        <v>1067</v>
      </c>
    </row>
    <row r="382" spans="1:28" ht="17.25" customHeight="1" x14ac:dyDescent="0.2">
      <c r="A382" s="9">
        <v>425106</v>
      </c>
      <c r="B382" s="9" t="s">
        <v>2646</v>
      </c>
      <c r="C382" s="9" t="s">
        <v>662</v>
      </c>
      <c r="D382" s="9" t="s">
        <v>267</v>
      </c>
      <c r="E382" s="9" t="s">
        <v>93</v>
      </c>
      <c r="F382" s="187">
        <v>36161</v>
      </c>
      <c r="G382" s="9" t="s">
        <v>917</v>
      </c>
      <c r="H382" s="9" t="s">
        <v>31</v>
      </c>
      <c r="I382" s="9" t="s">
        <v>2276</v>
      </c>
      <c r="J382" s="9" t="s">
        <v>29</v>
      </c>
      <c r="K382" s="9">
        <v>2016</v>
      </c>
      <c r="L382" s="9" t="s">
        <v>376</v>
      </c>
      <c r="Y382" s="9" t="s">
        <v>2647</v>
      </c>
      <c r="Z382" s="9" t="s">
        <v>2648</v>
      </c>
      <c r="AA382" s="9" t="s">
        <v>1097</v>
      </c>
      <c r="AB382" s="9" t="s">
        <v>1082</v>
      </c>
    </row>
    <row r="383" spans="1:28" ht="17.25" customHeight="1" x14ac:dyDescent="0.2">
      <c r="A383" s="9">
        <v>425107</v>
      </c>
      <c r="B383" s="9" t="s">
        <v>2649</v>
      </c>
      <c r="C383" s="9" t="s">
        <v>900</v>
      </c>
      <c r="D383" s="9" t="s">
        <v>2650</v>
      </c>
      <c r="E383" s="9" t="s">
        <v>93</v>
      </c>
      <c r="F383" s="187">
        <v>32161</v>
      </c>
      <c r="G383" s="9" t="s">
        <v>2651</v>
      </c>
      <c r="H383" s="9" t="s">
        <v>31</v>
      </c>
      <c r="I383" s="9" t="s">
        <v>2276</v>
      </c>
      <c r="J383" s="9" t="s">
        <v>32</v>
      </c>
      <c r="K383" s="9">
        <v>2006</v>
      </c>
      <c r="L383" s="9" t="s">
        <v>34</v>
      </c>
      <c r="Y383" s="9" t="s">
        <v>2652</v>
      </c>
      <c r="Z383" s="9" t="s">
        <v>2653</v>
      </c>
      <c r="AA383" s="9" t="s">
        <v>2654</v>
      </c>
      <c r="AB383" s="9" t="s">
        <v>1100</v>
      </c>
    </row>
    <row r="384" spans="1:28" ht="17.25" customHeight="1" x14ac:dyDescent="0.2">
      <c r="A384" s="9">
        <v>423417</v>
      </c>
      <c r="B384" s="9" t="s">
        <v>2655</v>
      </c>
      <c r="C384" s="9" t="s">
        <v>439</v>
      </c>
      <c r="D384" s="9" t="s">
        <v>819</v>
      </c>
      <c r="E384" s="9" t="s">
        <v>93</v>
      </c>
      <c r="F384" s="187">
        <v>34697</v>
      </c>
      <c r="G384" s="9" t="s">
        <v>833</v>
      </c>
      <c r="H384" s="9" t="s">
        <v>31</v>
      </c>
      <c r="I384" s="9" t="s">
        <v>2276</v>
      </c>
      <c r="J384" s="9" t="s">
        <v>29</v>
      </c>
      <c r="K384" s="9">
        <v>2012</v>
      </c>
      <c r="L384" s="9" t="s">
        <v>34</v>
      </c>
      <c r="Y384" s="9" t="s">
        <v>2656</v>
      </c>
      <c r="Z384" s="9" t="s">
        <v>2657</v>
      </c>
      <c r="AA384" s="9" t="s">
        <v>2658</v>
      </c>
      <c r="AB384" s="9" t="s">
        <v>2659</v>
      </c>
    </row>
    <row r="385" spans="1:28" ht="17.25" customHeight="1" x14ac:dyDescent="0.2">
      <c r="A385" s="9">
        <v>422673</v>
      </c>
      <c r="B385" s="9" t="s">
        <v>2660</v>
      </c>
      <c r="C385" s="9" t="s">
        <v>620</v>
      </c>
      <c r="D385" s="9" t="s">
        <v>572</v>
      </c>
      <c r="E385" s="9" t="s">
        <v>93</v>
      </c>
      <c r="F385" s="187">
        <v>33741</v>
      </c>
      <c r="G385" s="9" t="s">
        <v>34</v>
      </c>
      <c r="H385" s="9" t="s">
        <v>31</v>
      </c>
      <c r="I385" s="9" t="s">
        <v>2276</v>
      </c>
      <c r="J385" s="9" t="s">
        <v>29</v>
      </c>
      <c r="K385" s="9">
        <v>2011</v>
      </c>
      <c r="L385" s="9" t="s">
        <v>34</v>
      </c>
      <c r="Y385" s="9" t="s">
        <v>2661</v>
      </c>
      <c r="Z385" s="9" t="s">
        <v>2662</v>
      </c>
      <c r="AA385" s="9" t="s">
        <v>2663</v>
      </c>
      <c r="AB385" s="9" t="s">
        <v>1067</v>
      </c>
    </row>
    <row r="386" spans="1:28" ht="17.25" customHeight="1" x14ac:dyDescent="0.2">
      <c r="A386" s="9">
        <v>422672</v>
      </c>
      <c r="B386" s="9" t="s">
        <v>2664</v>
      </c>
      <c r="C386" s="9" t="s">
        <v>2207</v>
      </c>
      <c r="D386" s="9" t="s">
        <v>382</v>
      </c>
      <c r="E386" s="9" t="s">
        <v>93</v>
      </c>
      <c r="F386" s="187">
        <v>36462</v>
      </c>
      <c r="G386" s="9" t="s">
        <v>34</v>
      </c>
      <c r="H386" s="9" t="s">
        <v>31</v>
      </c>
      <c r="I386" s="9" t="s">
        <v>2276</v>
      </c>
      <c r="J386" s="9" t="s">
        <v>32</v>
      </c>
      <c r="K386" s="9">
        <v>2017</v>
      </c>
      <c r="L386" s="9" t="s">
        <v>34</v>
      </c>
      <c r="Y386" s="9" t="s">
        <v>2665</v>
      </c>
      <c r="Z386" s="9" t="s">
        <v>2666</v>
      </c>
      <c r="AA386" s="9" t="s">
        <v>2667</v>
      </c>
      <c r="AB386" s="9" t="s">
        <v>1067</v>
      </c>
    </row>
    <row r="387" spans="1:28" ht="17.25" customHeight="1" x14ac:dyDescent="0.2">
      <c r="A387" s="9">
        <v>402079</v>
      </c>
      <c r="B387" s="9" t="s">
        <v>2668</v>
      </c>
      <c r="C387" s="9" t="s">
        <v>462</v>
      </c>
      <c r="D387" s="9" t="s">
        <v>2669</v>
      </c>
      <c r="E387" s="9" t="s">
        <v>93</v>
      </c>
      <c r="F387" s="187">
        <v>32036</v>
      </c>
      <c r="G387" s="9" t="s">
        <v>34</v>
      </c>
      <c r="H387" s="9" t="s">
        <v>31</v>
      </c>
      <c r="I387" s="9" t="s">
        <v>2276</v>
      </c>
      <c r="X387" s="9" t="s">
        <v>514</v>
      </c>
      <c r="Y387" s="9" t="s">
        <v>2670</v>
      </c>
      <c r="Z387" s="9" t="s">
        <v>2671</v>
      </c>
      <c r="AA387" s="9" t="s">
        <v>1105</v>
      </c>
      <c r="AB387" s="9" t="s">
        <v>1078</v>
      </c>
    </row>
    <row r="388" spans="1:28" ht="17.25" customHeight="1" x14ac:dyDescent="0.2">
      <c r="A388" s="9">
        <v>419344</v>
      </c>
      <c r="B388" s="9" t="s">
        <v>2672</v>
      </c>
      <c r="C388" s="9" t="s">
        <v>270</v>
      </c>
      <c r="D388" s="9" t="s">
        <v>876</v>
      </c>
      <c r="E388" s="9" t="s">
        <v>93</v>
      </c>
      <c r="F388" s="187">
        <v>34425</v>
      </c>
      <c r="G388" s="9" t="s">
        <v>34</v>
      </c>
      <c r="H388" s="9" t="s">
        <v>31</v>
      </c>
      <c r="I388" s="9" t="s">
        <v>2276</v>
      </c>
      <c r="J388" s="9" t="s">
        <v>29</v>
      </c>
      <c r="K388" s="9">
        <v>2012</v>
      </c>
      <c r="L388" s="9" t="s">
        <v>46</v>
      </c>
      <c r="Y388" s="9" t="s">
        <v>2673</v>
      </c>
      <c r="Z388" s="9" t="s">
        <v>1096</v>
      </c>
      <c r="AA388" s="9" t="s">
        <v>2674</v>
      </c>
      <c r="AB388" s="9" t="s">
        <v>1067</v>
      </c>
    </row>
    <row r="389" spans="1:28" ht="17.25" customHeight="1" x14ac:dyDescent="0.2">
      <c r="A389" s="9">
        <v>422676</v>
      </c>
      <c r="B389" s="9" t="s">
        <v>2675</v>
      </c>
      <c r="C389" s="9" t="s">
        <v>622</v>
      </c>
      <c r="D389" s="9" t="s">
        <v>277</v>
      </c>
      <c r="E389" s="9" t="s">
        <v>93</v>
      </c>
      <c r="F389" s="187">
        <v>35213</v>
      </c>
      <c r="G389" s="9" t="s">
        <v>599</v>
      </c>
      <c r="H389" s="9" t="s">
        <v>31</v>
      </c>
      <c r="I389" s="9" t="s">
        <v>2276</v>
      </c>
      <c r="J389" s="9" t="s">
        <v>32</v>
      </c>
      <c r="K389" s="9">
        <v>2017</v>
      </c>
      <c r="L389" s="9" t="s">
        <v>34</v>
      </c>
      <c r="Y389" s="9" t="s">
        <v>2676</v>
      </c>
      <c r="Z389" s="9" t="s">
        <v>2677</v>
      </c>
      <c r="AA389" s="9" t="s">
        <v>1083</v>
      </c>
      <c r="AB389" s="9" t="s">
        <v>1080</v>
      </c>
    </row>
    <row r="390" spans="1:28" ht="17.25" customHeight="1" x14ac:dyDescent="0.2">
      <c r="A390" s="9">
        <v>420690</v>
      </c>
      <c r="B390" s="9" t="s">
        <v>2678</v>
      </c>
      <c r="C390" s="9" t="s">
        <v>402</v>
      </c>
      <c r="D390" s="9" t="s">
        <v>940</v>
      </c>
      <c r="E390" s="9" t="s">
        <v>93</v>
      </c>
      <c r="F390" s="187">
        <v>27857</v>
      </c>
      <c r="G390" s="9" t="s">
        <v>2679</v>
      </c>
      <c r="H390" s="9" t="s">
        <v>31</v>
      </c>
      <c r="I390" s="9" t="s">
        <v>2276</v>
      </c>
      <c r="J390" s="9" t="s">
        <v>29</v>
      </c>
      <c r="K390" s="9">
        <v>1997</v>
      </c>
      <c r="L390" s="9" t="s">
        <v>86</v>
      </c>
      <c r="Y390" s="9" t="s">
        <v>2680</v>
      </c>
      <c r="Z390" s="9" t="s">
        <v>2681</v>
      </c>
      <c r="AA390" s="9" t="s">
        <v>2682</v>
      </c>
      <c r="AB390" s="9" t="s">
        <v>1143</v>
      </c>
    </row>
    <row r="391" spans="1:28" ht="17.25" customHeight="1" x14ac:dyDescent="0.2">
      <c r="A391" s="9">
        <v>425857</v>
      </c>
      <c r="B391" s="9" t="s">
        <v>2683</v>
      </c>
      <c r="C391" s="9" t="s">
        <v>289</v>
      </c>
      <c r="D391" s="9" t="s">
        <v>2684</v>
      </c>
      <c r="E391" s="9" t="s">
        <v>93</v>
      </c>
      <c r="F391" s="187">
        <v>35260</v>
      </c>
      <c r="G391" s="9" t="s">
        <v>34</v>
      </c>
      <c r="H391" s="9" t="s">
        <v>31</v>
      </c>
      <c r="I391" s="9" t="s">
        <v>2276</v>
      </c>
      <c r="J391" s="9" t="s">
        <v>29</v>
      </c>
      <c r="K391" s="9">
        <v>2014</v>
      </c>
      <c r="L391" s="9" t="s">
        <v>34</v>
      </c>
      <c r="Y391" s="9" t="s">
        <v>2685</v>
      </c>
      <c r="Z391" s="9" t="s">
        <v>2686</v>
      </c>
      <c r="AA391" s="9" t="s">
        <v>2687</v>
      </c>
      <c r="AB391" s="9" t="s">
        <v>1067</v>
      </c>
    </row>
    <row r="392" spans="1:28" ht="17.25" customHeight="1" x14ac:dyDescent="0.2">
      <c r="A392" s="9">
        <v>422660</v>
      </c>
      <c r="B392" s="9" t="s">
        <v>2688</v>
      </c>
      <c r="C392" s="9" t="s">
        <v>428</v>
      </c>
      <c r="D392" s="9" t="s">
        <v>465</v>
      </c>
      <c r="E392" s="9" t="s">
        <v>93</v>
      </c>
      <c r="F392" s="187">
        <v>36061</v>
      </c>
      <c r="G392" s="9" t="s">
        <v>34</v>
      </c>
      <c r="H392" s="9" t="s">
        <v>31</v>
      </c>
      <c r="I392" s="9" t="s">
        <v>2276</v>
      </c>
      <c r="J392" s="9" t="s">
        <v>32</v>
      </c>
      <c r="K392" s="9">
        <v>2016</v>
      </c>
      <c r="L392" s="9" t="s">
        <v>34</v>
      </c>
      <c r="Y392" s="9" t="s">
        <v>2689</v>
      </c>
      <c r="Z392" s="9" t="s">
        <v>2690</v>
      </c>
      <c r="AA392" s="9" t="s">
        <v>1660</v>
      </c>
      <c r="AB392" s="9" t="s">
        <v>1150</v>
      </c>
    </row>
    <row r="393" spans="1:28" ht="17.25" customHeight="1" x14ac:dyDescent="0.2">
      <c r="A393" s="9">
        <v>419242</v>
      </c>
      <c r="B393" s="9" t="s">
        <v>2691</v>
      </c>
      <c r="C393" s="9" t="s">
        <v>445</v>
      </c>
      <c r="D393" s="9" t="s">
        <v>334</v>
      </c>
      <c r="E393" s="9" t="s">
        <v>93</v>
      </c>
      <c r="F393" s="187">
        <v>31072</v>
      </c>
      <c r="G393" s="9" t="s">
        <v>34</v>
      </c>
      <c r="H393" s="9" t="s">
        <v>35</v>
      </c>
      <c r="I393" s="9" t="s">
        <v>2276</v>
      </c>
      <c r="J393" s="9" t="s">
        <v>29</v>
      </c>
      <c r="K393" s="9">
        <v>2004</v>
      </c>
      <c r="L393" s="9" t="s">
        <v>34</v>
      </c>
      <c r="Y393" s="9" t="s">
        <v>2692</v>
      </c>
      <c r="Z393" s="9" t="s">
        <v>2693</v>
      </c>
      <c r="AA393" s="9" t="s">
        <v>2694</v>
      </c>
      <c r="AB393" s="9" t="s">
        <v>1098</v>
      </c>
    </row>
    <row r="394" spans="1:28" ht="17.25" customHeight="1" x14ac:dyDescent="0.2">
      <c r="A394" s="9">
        <v>421572</v>
      </c>
      <c r="B394" s="9" t="s">
        <v>2695</v>
      </c>
      <c r="C394" s="9" t="s">
        <v>377</v>
      </c>
      <c r="D394" s="9" t="s">
        <v>267</v>
      </c>
      <c r="E394" s="9" t="s">
        <v>92</v>
      </c>
      <c r="F394" s="187">
        <v>35065</v>
      </c>
      <c r="G394" s="9" t="s">
        <v>34</v>
      </c>
      <c r="H394" s="9" t="s">
        <v>31</v>
      </c>
      <c r="I394" s="9" t="s">
        <v>2276</v>
      </c>
      <c r="J394" s="9" t="s">
        <v>32</v>
      </c>
      <c r="K394" s="9">
        <v>2014</v>
      </c>
      <c r="L394" s="9" t="s">
        <v>34</v>
      </c>
      <c r="Y394" s="9" t="s">
        <v>2696</v>
      </c>
      <c r="Z394" s="9" t="s">
        <v>1781</v>
      </c>
      <c r="AA394" s="9" t="s">
        <v>2697</v>
      </c>
      <c r="AB394" s="9" t="s">
        <v>1082</v>
      </c>
    </row>
    <row r="395" spans="1:28" ht="17.25" customHeight="1" x14ac:dyDescent="0.2">
      <c r="A395" s="9">
        <v>421400</v>
      </c>
      <c r="B395" s="9" t="s">
        <v>2698</v>
      </c>
      <c r="C395" s="9" t="s">
        <v>642</v>
      </c>
      <c r="D395" s="9" t="s">
        <v>2699</v>
      </c>
      <c r="E395" s="9" t="s">
        <v>92</v>
      </c>
      <c r="F395" s="187">
        <v>35796</v>
      </c>
      <c r="G395" s="9" t="s">
        <v>34</v>
      </c>
      <c r="H395" s="9" t="s">
        <v>31</v>
      </c>
      <c r="I395" s="9" t="s">
        <v>2276</v>
      </c>
      <c r="J395" s="9" t="s">
        <v>32</v>
      </c>
      <c r="K395" s="9">
        <v>2016</v>
      </c>
      <c r="L395" s="9" t="s">
        <v>34</v>
      </c>
      <c r="Y395" s="9" t="s">
        <v>2700</v>
      </c>
      <c r="Z395" s="9" t="s">
        <v>2701</v>
      </c>
      <c r="AA395" s="9" t="s">
        <v>2702</v>
      </c>
      <c r="AB395" s="9" t="s">
        <v>1100</v>
      </c>
    </row>
    <row r="396" spans="1:28" ht="17.25" customHeight="1" x14ac:dyDescent="0.2">
      <c r="A396" s="9">
        <v>419247</v>
      </c>
      <c r="B396" s="9" t="s">
        <v>2703</v>
      </c>
      <c r="C396" s="9" t="s">
        <v>309</v>
      </c>
      <c r="D396" s="9" t="s">
        <v>278</v>
      </c>
      <c r="E396" s="9" t="s">
        <v>92</v>
      </c>
      <c r="F396" s="187">
        <v>35517</v>
      </c>
      <c r="G396" s="9" t="s">
        <v>34</v>
      </c>
      <c r="H396" s="9" t="s">
        <v>31</v>
      </c>
      <c r="I396" s="9" t="s">
        <v>2276</v>
      </c>
      <c r="J396" s="9" t="s">
        <v>32</v>
      </c>
      <c r="K396" s="9">
        <v>2015</v>
      </c>
      <c r="L396" s="9" t="s">
        <v>46</v>
      </c>
      <c r="N396" s="9">
        <v>253</v>
      </c>
      <c r="O396" s="187">
        <v>44574.447314814817</v>
      </c>
      <c r="P396" s="9">
        <v>44000</v>
      </c>
      <c r="Y396" s="9" t="s">
        <v>2704</v>
      </c>
      <c r="Z396" s="9" t="s">
        <v>2705</v>
      </c>
      <c r="AA396" s="9" t="s">
        <v>1142</v>
      </c>
      <c r="AB396" s="9" t="s">
        <v>1100</v>
      </c>
    </row>
    <row r="397" spans="1:28" ht="17.25" customHeight="1" x14ac:dyDescent="0.2">
      <c r="A397" s="9">
        <v>425118</v>
      </c>
      <c r="B397" s="9" t="s">
        <v>2706</v>
      </c>
      <c r="C397" s="9" t="s">
        <v>283</v>
      </c>
      <c r="D397" s="9" t="s">
        <v>1053</v>
      </c>
      <c r="E397" s="9" t="s">
        <v>93</v>
      </c>
      <c r="F397" s="187">
        <v>33035</v>
      </c>
      <c r="G397" s="9" t="s">
        <v>298</v>
      </c>
      <c r="H397" s="9" t="s">
        <v>35</v>
      </c>
      <c r="I397" s="9" t="s">
        <v>2276</v>
      </c>
      <c r="J397" s="9" t="s">
        <v>29</v>
      </c>
      <c r="K397" s="9">
        <v>2008</v>
      </c>
      <c r="L397" s="9" t="s">
        <v>34</v>
      </c>
      <c r="Y397" s="9" t="s">
        <v>2707</v>
      </c>
      <c r="Z397" s="9" t="s">
        <v>1425</v>
      </c>
      <c r="AA397" s="9" t="s">
        <v>2708</v>
      </c>
      <c r="AB397" s="9" t="s">
        <v>2709</v>
      </c>
    </row>
    <row r="398" spans="1:28" ht="17.25" customHeight="1" x14ac:dyDescent="0.2">
      <c r="A398" s="9">
        <v>421561</v>
      </c>
      <c r="B398" s="9" t="s">
        <v>2710</v>
      </c>
      <c r="C398" s="9" t="s">
        <v>2711</v>
      </c>
      <c r="D398" s="9" t="s">
        <v>365</v>
      </c>
      <c r="E398" s="9" t="s">
        <v>92</v>
      </c>
      <c r="F398" s="187">
        <v>35431</v>
      </c>
      <c r="G398" s="9" t="s">
        <v>34</v>
      </c>
      <c r="H398" s="9" t="s">
        <v>31</v>
      </c>
      <c r="I398" s="9" t="s">
        <v>2276</v>
      </c>
      <c r="J398" s="9" t="s">
        <v>32</v>
      </c>
      <c r="K398" s="9">
        <v>2014</v>
      </c>
      <c r="L398" s="9" t="s">
        <v>34</v>
      </c>
      <c r="Y398" s="9" t="s">
        <v>2712</v>
      </c>
      <c r="Z398" s="9" t="s">
        <v>2713</v>
      </c>
      <c r="AA398" s="9" t="s">
        <v>1153</v>
      </c>
      <c r="AB398" s="9" t="s">
        <v>1100</v>
      </c>
    </row>
    <row r="399" spans="1:28" ht="17.25" customHeight="1" x14ac:dyDescent="0.2">
      <c r="A399" s="9">
        <v>421554</v>
      </c>
      <c r="B399" s="9" t="s">
        <v>2714</v>
      </c>
      <c r="C399" s="9" t="s">
        <v>305</v>
      </c>
      <c r="D399" s="9" t="s">
        <v>909</v>
      </c>
      <c r="E399" s="9" t="s">
        <v>92</v>
      </c>
      <c r="F399" s="187">
        <v>35065</v>
      </c>
      <c r="G399" s="9" t="s">
        <v>2715</v>
      </c>
      <c r="H399" s="9" t="s">
        <v>31</v>
      </c>
      <c r="I399" s="9" t="s">
        <v>2276</v>
      </c>
      <c r="J399" s="9" t="s">
        <v>32</v>
      </c>
      <c r="K399" s="9">
        <v>2014</v>
      </c>
      <c r="L399" s="9" t="s">
        <v>46</v>
      </c>
      <c r="Y399" s="9" t="s">
        <v>2716</v>
      </c>
      <c r="Z399" s="9" t="s">
        <v>1107</v>
      </c>
      <c r="AA399" s="9" t="s">
        <v>1241</v>
      </c>
      <c r="AB399" s="9" t="s">
        <v>2717</v>
      </c>
    </row>
    <row r="400" spans="1:28" ht="17.25" customHeight="1" x14ac:dyDescent="0.2">
      <c r="A400" s="9">
        <v>416275</v>
      </c>
      <c r="B400" s="9" t="s">
        <v>2718</v>
      </c>
      <c r="C400" s="9" t="s">
        <v>428</v>
      </c>
      <c r="D400" s="9" t="s">
        <v>2719</v>
      </c>
      <c r="E400" s="9" t="s">
        <v>92</v>
      </c>
      <c r="F400" s="187">
        <v>30451</v>
      </c>
      <c r="G400" s="9" t="s">
        <v>34</v>
      </c>
      <c r="H400" s="9" t="s">
        <v>31</v>
      </c>
      <c r="I400" s="9" t="s">
        <v>2276</v>
      </c>
      <c r="J400" s="9" t="s">
        <v>29</v>
      </c>
      <c r="K400" s="9">
        <v>2003</v>
      </c>
      <c r="L400" s="9" t="s">
        <v>34</v>
      </c>
      <c r="Y400" s="9" t="s">
        <v>2720</v>
      </c>
      <c r="Z400" s="9" t="s">
        <v>1117</v>
      </c>
      <c r="AA400" s="9" t="s">
        <v>1108</v>
      </c>
      <c r="AB400" s="9" t="s">
        <v>1098</v>
      </c>
    </row>
    <row r="401" spans="1:28" ht="17.25" customHeight="1" x14ac:dyDescent="0.2">
      <c r="A401" s="9">
        <v>423426</v>
      </c>
      <c r="B401" s="9" t="s">
        <v>2721</v>
      </c>
      <c r="C401" s="9" t="s">
        <v>937</v>
      </c>
      <c r="D401" s="9" t="s">
        <v>536</v>
      </c>
      <c r="E401" s="9" t="s">
        <v>92</v>
      </c>
      <c r="F401" s="187">
        <v>33356</v>
      </c>
      <c r="G401" s="9" t="s">
        <v>1056</v>
      </c>
      <c r="H401" s="9" t="s">
        <v>31</v>
      </c>
      <c r="I401" s="9" t="s">
        <v>2276</v>
      </c>
      <c r="J401" s="9" t="s">
        <v>32</v>
      </c>
      <c r="K401" s="9">
        <v>2011</v>
      </c>
      <c r="L401" s="9" t="s">
        <v>46</v>
      </c>
      <c r="Y401" s="9" t="s">
        <v>2722</v>
      </c>
      <c r="Z401" s="9" t="s">
        <v>2723</v>
      </c>
      <c r="AA401" s="9" t="s">
        <v>1085</v>
      </c>
      <c r="AB401" s="9" t="s">
        <v>1082</v>
      </c>
    </row>
    <row r="402" spans="1:28" ht="17.25" customHeight="1" x14ac:dyDescent="0.2">
      <c r="A402" s="9">
        <v>424485</v>
      </c>
      <c r="B402" s="9" t="s">
        <v>2724</v>
      </c>
      <c r="C402" s="9" t="s">
        <v>692</v>
      </c>
      <c r="D402" s="9" t="s">
        <v>286</v>
      </c>
      <c r="E402" s="9" t="s">
        <v>93</v>
      </c>
      <c r="F402" s="187">
        <v>33983</v>
      </c>
      <c r="G402" s="9" t="s">
        <v>34</v>
      </c>
      <c r="H402" s="9" t="s">
        <v>31</v>
      </c>
      <c r="I402" s="9" t="s">
        <v>2276</v>
      </c>
      <c r="J402" s="9" t="s">
        <v>29</v>
      </c>
      <c r="K402" s="9">
        <v>2011</v>
      </c>
      <c r="L402" s="9" t="s">
        <v>46</v>
      </c>
      <c r="Y402" s="9" t="s">
        <v>2725</v>
      </c>
      <c r="Z402" s="9" t="s">
        <v>2726</v>
      </c>
      <c r="AA402" s="9" t="s">
        <v>1164</v>
      </c>
      <c r="AB402" s="9" t="s">
        <v>1067</v>
      </c>
    </row>
    <row r="403" spans="1:28" ht="17.25" customHeight="1" x14ac:dyDescent="0.2">
      <c r="A403" s="9">
        <v>418443</v>
      </c>
      <c r="B403" s="9" t="s">
        <v>2727</v>
      </c>
      <c r="C403" s="9" t="s">
        <v>2728</v>
      </c>
      <c r="D403" s="9" t="s">
        <v>2729</v>
      </c>
      <c r="E403" s="9" t="s">
        <v>92</v>
      </c>
      <c r="F403" s="187">
        <v>35156</v>
      </c>
      <c r="G403" s="9" t="s">
        <v>2730</v>
      </c>
      <c r="H403" s="9" t="s">
        <v>31</v>
      </c>
      <c r="I403" s="9" t="s">
        <v>2276</v>
      </c>
      <c r="J403" s="9" t="s">
        <v>29</v>
      </c>
      <c r="K403" s="9">
        <v>2014</v>
      </c>
      <c r="L403" s="9" t="s">
        <v>34</v>
      </c>
      <c r="Y403" s="9" t="s">
        <v>2731</v>
      </c>
      <c r="Z403" s="9" t="s">
        <v>1197</v>
      </c>
      <c r="AA403" s="9" t="s">
        <v>2732</v>
      </c>
      <c r="AB403" s="9" t="s">
        <v>2733</v>
      </c>
    </row>
    <row r="404" spans="1:28" ht="17.25" customHeight="1" x14ac:dyDescent="0.2">
      <c r="A404" s="9">
        <v>420722</v>
      </c>
      <c r="B404" s="9" t="s">
        <v>2734</v>
      </c>
      <c r="C404" s="9" t="s">
        <v>287</v>
      </c>
      <c r="D404" s="9" t="s">
        <v>2735</v>
      </c>
      <c r="E404" s="9" t="s">
        <v>92</v>
      </c>
      <c r="F404" s="187">
        <v>35858</v>
      </c>
      <c r="G404" s="9" t="s">
        <v>34</v>
      </c>
      <c r="H404" s="9" t="s">
        <v>31</v>
      </c>
      <c r="I404" s="9" t="s">
        <v>2276</v>
      </c>
      <c r="J404" s="9" t="s">
        <v>32</v>
      </c>
      <c r="K404" s="9">
        <v>2016</v>
      </c>
      <c r="L404" s="9" t="s">
        <v>34</v>
      </c>
      <c r="Y404" s="9" t="s">
        <v>2736</v>
      </c>
      <c r="Z404" s="9" t="s">
        <v>2737</v>
      </c>
      <c r="AA404" s="9" t="s">
        <v>1131</v>
      </c>
      <c r="AB404" s="9" t="s">
        <v>1067</v>
      </c>
    </row>
    <row r="405" spans="1:28" ht="17.25" customHeight="1" x14ac:dyDescent="0.2">
      <c r="A405" s="9">
        <v>417843</v>
      </c>
      <c r="B405" s="9" t="s">
        <v>2738</v>
      </c>
      <c r="C405" s="9" t="s">
        <v>649</v>
      </c>
      <c r="D405" s="9" t="s">
        <v>271</v>
      </c>
      <c r="E405" s="9" t="s">
        <v>92</v>
      </c>
      <c r="F405" s="187">
        <v>35186</v>
      </c>
      <c r="G405" s="9" t="s">
        <v>385</v>
      </c>
      <c r="H405" s="9" t="s">
        <v>31</v>
      </c>
      <c r="I405" s="9" t="s">
        <v>2276</v>
      </c>
      <c r="J405" s="9" t="s">
        <v>29</v>
      </c>
      <c r="K405" s="9">
        <v>2014</v>
      </c>
      <c r="L405" s="9" t="s">
        <v>46</v>
      </c>
      <c r="Y405" s="9" t="s">
        <v>2739</v>
      </c>
      <c r="Z405" s="9" t="s">
        <v>1243</v>
      </c>
      <c r="AA405" s="9" t="s">
        <v>1192</v>
      </c>
      <c r="AB405" s="9" t="s">
        <v>1244</v>
      </c>
    </row>
    <row r="406" spans="1:28" ht="17.25" customHeight="1" x14ac:dyDescent="0.2">
      <c r="A406" s="9">
        <v>420725</v>
      </c>
      <c r="B406" s="9" t="s">
        <v>2740</v>
      </c>
      <c r="C406" s="9" t="s">
        <v>509</v>
      </c>
      <c r="D406" s="9" t="s">
        <v>2741</v>
      </c>
      <c r="E406" s="9" t="s">
        <v>92</v>
      </c>
      <c r="F406" s="187">
        <v>32785</v>
      </c>
      <c r="G406" s="9" t="s">
        <v>510</v>
      </c>
      <c r="H406" s="9" t="s">
        <v>31</v>
      </c>
      <c r="I406" s="9" t="s">
        <v>2276</v>
      </c>
      <c r="J406" s="9" t="s">
        <v>29</v>
      </c>
      <c r="K406" s="9">
        <v>2005</v>
      </c>
      <c r="L406" s="9" t="s">
        <v>46</v>
      </c>
      <c r="N406" s="9">
        <v>1060</v>
      </c>
      <c r="O406" s="187">
        <v>44602.43072916667</v>
      </c>
      <c r="P406" s="9">
        <v>8000</v>
      </c>
      <c r="Y406" s="9" t="s">
        <v>2742</v>
      </c>
      <c r="Z406" s="9" t="s">
        <v>2743</v>
      </c>
      <c r="AA406" s="9" t="s">
        <v>2290</v>
      </c>
      <c r="AB406" s="9" t="s">
        <v>1100</v>
      </c>
    </row>
    <row r="407" spans="1:28" ht="17.25" customHeight="1" x14ac:dyDescent="0.2">
      <c r="A407" s="9">
        <v>408823</v>
      </c>
      <c r="B407" s="9" t="s">
        <v>2744</v>
      </c>
      <c r="C407" s="9" t="s">
        <v>270</v>
      </c>
      <c r="D407" s="9" t="s">
        <v>2745</v>
      </c>
      <c r="E407" s="9" t="s">
        <v>93</v>
      </c>
      <c r="F407" s="187">
        <v>28679</v>
      </c>
      <c r="G407" s="9" t="s">
        <v>2746</v>
      </c>
      <c r="H407" s="9" t="s">
        <v>35</v>
      </c>
      <c r="I407" s="9" t="s">
        <v>2276</v>
      </c>
      <c r="J407" s="9" t="s">
        <v>322</v>
      </c>
      <c r="K407" s="9">
        <v>2011</v>
      </c>
      <c r="L407" s="9" t="s">
        <v>34</v>
      </c>
      <c r="Y407" s="9" t="s">
        <v>2747</v>
      </c>
      <c r="Z407" s="9" t="s">
        <v>1084</v>
      </c>
      <c r="AA407" s="9" t="s">
        <v>2748</v>
      </c>
      <c r="AB407" s="9" t="s">
        <v>1082</v>
      </c>
    </row>
    <row r="408" spans="1:28" ht="17.25" customHeight="1" x14ac:dyDescent="0.2">
      <c r="A408" s="9">
        <v>423365</v>
      </c>
      <c r="B408" s="9" t="s">
        <v>2749</v>
      </c>
      <c r="C408" s="9" t="s">
        <v>324</v>
      </c>
      <c r="D408" s="9" t="s">
        <v>823</v>
      </c>
      <c r="E408" s="9" t="s">
        <v>93</v>
      </c>
      <c r="F408" s="187">
        <v>33288</v>
      </c>
      <c r="G408" s="9" t="s">
        <v>298</v>
      </c>
      <c r="H408" s="9" t="s">
        <v>31</v>
      </c>
      <c r="I408" s="9" t="s">
        <v>2276</v>
      </c>
      <c r="J408" s="9" t="s">
        <v>29</v>
      </c>
      <c r="K408" s="9">
        <v>2009</v>
      </c>
      <c r="L408" s="9" t="s">
        <v>46</v>
      </c>
      <c r="Y408" s="9" t="s">
        <v>2750</v>
      </c>
      <c r="Z408" s="9" t="s">
        <v>1207</v>
      </c>
      <c r="AA408" s="9" t="s">
        <v>2751</v>
      </c>
      <c r="AB408" s="9" t="s">
        <v>1215</v>
      </c>
    </row>
    <row r="409" spans="1:28" ht="17.25" customHeight="1" x14ac:dyDescent="0.2">
      <c r="A409" s="9">
        <v>419281</v>
      </c>
      <c r="B409" s="9" t="s">
        <v>2752</v>
      </c>
      <c r="C409" s="9" t="s">
        <v>2753</v>
      </c>
      <c r="D409" s="9" t="s">
        <v>638</v>
      </c>
      <c r="E409" s="9" t="s">
        <v>93</v>
      </c>
      <c r="F409" s="187">
        <v>34824</v>
      </c>
      <c r="G409" s="9" t="s">
        <v>34</v>
      </c>
      <c r="H409" s="9" t="s">
        <v>31</v>
      </c>
      <c r="I409" s="9" t="s">
        <v>2276</v>
      </c>
      <c r="J409" s="9" t="s">
        <v>32</v>
      </c>
      <c r="K409" s="9">
        <v>2012</v>
      </c>
      <c r="L409" s="9" t="s">
        <v>34</v>
      </c>
      <c r="Y409" s="9" t="s">
        <v>2754</v>
      </c>
      <c r="Z409" s="9" t="s">
        <v>2755</v>
      </c>
      <c r="AA409" s="9" t="s">
        <v>2756</v>
      </c>
      <c r="AB409" s="9" t="s">
        <v>1100</v>
      </c>
    </row>
    <row r="410" spans="1:28" ht="17.25" customHeight="1" x14ac:dyDescent="0.2">
      <c r="A410" s="9">
        <v>422574</v>
      </c>
      <c r="B410" s="9" t="s">
        <v>2757</v>
      </c>
      <c r="C410" s="9" t="s">
        <v>646</v>
      </c>
      <c r="D410" s="9" t="s">
        <v>318</v>
      </c>
      <c r="E410" s="9" t="s">
        <v>93</v>
      </c>
      <c r="F410" s="187">
        <v>34335</v>
      </c>
      <c r="G410" s="9" t="s">
        <v>34</v>
      </c>
      <c r="H410" s="9" t="s">
        <v>35</v>
      </c>
      <c r="I410" s="9" t="s">
        <v>2276</v>
      </c>
      <c r="J410" s="9" t="s">
        <v>32</v>
      </c>
      <c r="K410" s="9">
        <v>2012</v>
      </c>
      <c r="L410" s="9" t="s">
        <v>89</v>
      </c>
      <c r="Y410" s="9" t="s">
        <v>2758</v>
      </c>
      <c r="Z410" s="9" t="s">
        <v>2759</v>
      </c>
      <c r="AA410" s="9" t="s">
        <v>2760</v>
      </c>
      <c r="AB410" s="9" t="s">
        <v>1100</v>
      </c>
    </row>
    <row r="411" spans="1:28" ht="17.25" customHeight="1" x14ac:dyDescent="0.2">
      <c r="A411" s="9">
        <v>422575</v>
      </c>
      <c r="B411" s="9" t="s">
        <v>2761</v>
      </c>
      <c r="C411" s="9" t="s">
        <v>1042</v>
      </c>
      <c r="D411" s="9" t="s">
        <v>2762</v>
      </c>
      <c r="E411" s="9" t="s">
        <v>93</v>
      </c>
      <c r="F411" s="187">
        <v>36423</v>
      </c>
      <c r="G411" s="9" t="s">
        <v>476</v>
      </c>
      <c r="H411" s="9" t="s">
        <v>31</v>
      </c>
      <c r="I411" s="9" t="s">
        <v>2276</v>
      </c>
      <c r="J411" s="9" t="s">
        <v>29</v>
      </c>
      <c r="K411" s="9">
        <v>2017</v>
      </c>
      <c r="L411" s="9" t="s">
        <v>46</v>
      </c>
      <c r="Y411" s="9" t="s">
        <v>2763</v>
      </c>
      <c r="Z411" s="9" t="s">
        <v>2764</v>
      </c>
      <c r="AA411" s="9" t="s">
        <v>2765</v>
      </c>
      <c r="AB411" s="9" t="s">
        <v>2766</v>
      </c>
    </row>
    <row r="412" spans="1:28" ht="17.25" customHeight="1" x14ac:dyDescent="0.2">
      <c r="A412" s="9">
        <v>424426</v>
      </c>
      <c r="B412" s="9" t="s">
        <v>2767</v>
      </c>
      <c r="C412" s="9" t="s">
        <v>296</v>
      </c>
      <c r="D412" s="9" t="s">
        <v>293</v>
      </c>
      <c r="E412" s="9" t="s">
        <v>92</v>
      </c>
      <c r="F412" s="187">
        <v>33508</v>
      </c>
      <c r="G412" s="9" t="s">
        <v>34</v>
      </c>
      <c r="H412" s="9" t="s">
        <v>31</v>
      </c>
      <c r="I412" s="9" t="s">
        <v>2276</v>
      </c>
      <c r="J412" s="9" t="s">
        <v>32</v>
      </c>
      <c r="K412" s="9">
        <v>2009</v>
      </c>
      <c r="L412" s="9" t="s">
        <v>268</v>
      </c>
      <c r="Y412" s="9" t="s">
        <v>2768</v>
      </c>
      <c r="Z412" s="9" t="s">
        <v>2769</v>
      </c>
      <c r="AA412" s="9" t="s">
        <v>1103</v>
      </c>
      <c r="AB412" s="9" t="s">
        <v>1082</v>
      </c>
    </row>
    <row r="413" spans="1:28" ht="17.25" customHeight="1" x14ac:dyDescent="0.2">
      <c r="A413" s="9">
        <v>417799</v>
      </c>
      <c r="B413" s="9" t="s">
        <v>2770</v>
      </c>
      <c r="C413" s="9" t="s">
        <v>832</v>
      </c>
      <c r="D413" s="9" t="s">
        <v>407</v>
      </c>
      <c r="E413" s="9" t="s">
        <v>93</v>
      </c>
      <c r="F413" s="187">
        <v>33604</v>
      </c>
      <c r="G413" s="9" t="s">
        <v>2771</v>
      </c>
      <c r="H413" s="9" t="s">
        <v>31</v>
      </c>
      <c r="I413" s="9" t="s">
        <v>2276</v>
      </c>
      <c r="J413" s="9" t="s">
        <v>32</v>
      </c>
      <c r="K413" s="9">
        <v>1999</v>
      </c>
      <c r="L413" s="9" t="s">
        <v>34</v>
      </c>
      <c r="Y413" s="9" t="s">
        <v>2772</v>
      </c>
      <c r="Z413" s="9" t="s">
        <v>2773</v>
      </c>
      <c r="AA413" s="9" t="s">
        <v>1768</v>
      </c>
      <c r="AB413" s="9" t="s">
        <v>2774</v>
      </c>
    </row>
    <row r="414" spans="1:28" ht="17.25" customHeight="1" x14ac:dyDescent="0.2">
      <c r="A414" s="9">
        <v>420645</v>
      </c>
      <c r="B414" s="9" t="s">
        <v>2775</v>
      </c>
      <c r="C414" s="9" t="s">
        <v>413</v>
      </c>
      <c r="D414" s="9" t="s">
        <v>360</v>
      </c>
      <c r="E414" s="9" t="s">
        <v>92</v>
      </c>
      <c r="F414" s="187">
        <v>34905</v>
      </c>
      <c r="G414" s="9" t="s">
        <v>610</v>
      </c>
      <c r="H414" s="9" t="s">
        <v>31</v>
      </c>
      <c r="I414" s="9" t="s">
        <v>2276</v>
      </c>
      <c r="J414" s="9" t="s">
        <v>32</v>
      </c>
      <c r="K414" s="9">
        <v>2013</v>
      </c>
      <c r="L414" s="9" t="s">
        <v>46</v>
      </c>
      <c r="Y414" s="9" t="s">
        <v>2776</v>
      </c>
      <c r="Z414" s="9" t="s">
        <v>1760</v>
      </c>
      <c r="AA414" s="9" t="s">
        <v>1234</v>
      </c>
      <c r="AB414" s="9" t="s">
        <v>1150</v>
      </c>
    </row>
    <row r="415" spans="1:28" ht="17.25" customHeight="1" x14ac:dyDescent="0.2">
      <c r="A415" s="9">
        <v>422607</v>
      </c>
      <c r="B415" s="9" t="s">
        <v>2777</v>
      </c>
      <c r="C415" s="9" t="s">
        <v>600</v>
      </c>
      <c r="D415" s="9" t="s">
        <v>2778</v>
      </c>
      <c r="E415" s="9" t="s">
        <v>93</v>
      </c>
      <c r="F415" s="187">
        <v>33604</v>
      </c>
      <c r="G415" s="9" t="s">
        <v>2779</v>
      </c>
      <c r="H415" s="9" t="s">
        <v>31</v>
      </c>
      <c r="I415" s="9" t="s">
        <v>2276</v>
      </c>
      <c r="J415" s="9" t="s">
        <v>32</v>
      </c>
      <c r="K415" s="9">
        <v>2010</v>
      </c>
      <c r="L415" s="9" t="s">
        <v>34</v>
      </c>
      <c r="Y415" s="9" t="s">
        <v>2780</v>
      </c>
      <c r="Z415" s="9" t="s">
        <v>2781</v>
      </c>
      <c r="AA415" s="9" t="s">
        <v>2782</v>
      </c>
      <c r="AB415" s="9" t="s">
        <v>2783</v>
      </c>
    </row>
    <row r="416" spans="1:28" ht="17.25" customHeight="1" x14ac:dyDescent="0.2">
      <c r="A416" s="9">
        <v>422601</v>
      </c>
      <c r="B416" s="9" t="s">
        <v>2784</v>
      </c>
      <c r="C416" s="9" t="s">
        <v>462</v>
      </c>
      <c r="D416" s="9" t="s">
        <v>271</v>
      </c>
      <c r="E416" s="9" t="s">
        <v>93</v>
      </c>
      <c r="F416" s="187">
        <v>36526</v>
      </c>
      <c r="G416" s="9" t="s">
        <v>34</v>
      </c>
      <c r="H416" s="9" t="s">
        <v>31</v>
      </c>
      <c r="I416" s="9" t="s">
        <v>2276</v>
      </c>
      <c r="J416" s="9" t="s">
        <v>32</v>
      </c>
      <c r="K416" s="9">
        <v>2017</v>
      </c>
      <c r="L416" s="9" t="s">
        <v>34</v>
      </c>
      <c r="Y416" s="9" t="s">
        <v>2785</v>
      </c>
      <c r="Z416" s="9" t="s">
        <v>1252</v>
      </c>
      <c r="AA416" s="9" t="s">
        <v>1104</v>
      </c>
      <c r="AB416" s="9" t="s">
        <v>1100</v>
      </c>
    </row>
    <row r="417" spans="1:28" ht="17.25" customHeight="1" x14ac:dyDescent="0.2">
      <c r="A417" s="9">
        <v>419221</v>
      </c>
      <c r="B417" s="9" t="s">
        <v>2786</v>
      </c>
      <c r="C417" s="9" t="s">
        <v>698</v>
      </c>
      <c r="D417" s="9" t="s">
        <v>334</v>
      </c>
      <c r="E417" s="9" t="s">
        <v>93</v>
      </c>
      <c r="F417" s="187">
        <v>35258</v>
      </c>
      <c r="G417" s="9" t="s">
        <v>34</v>
      </c>
      <c r="H417" s="9" t="s">
        <v>31</v>
      </c>
      <c r="I417" s="9" t="s">
        <v>2276</v>
      </c>
      <c r="J417" s="9" t="s">
        <v>32</v>
      </c>
      <c r="K417" s="9">
        <v>2015</v>
      </c>
      <c r="L417" s="9" t="s">
        <v>34</v>
      </c>
      <c r="Y417" s="9" t="s">
        <v>2787</v>
      </c>
      <c r="Z417" s="9" t="s">
        <v>2788</v>
      </c>
      <c r="AA417" s="9" t="s">
        <v>1152</v>
      </c>
      <c r="AB417" s="9" t="s">
        <v>1067</v>
      </c>
    </row>
    <row r="418" spans="1:28" ht="17.25" customHeight="1" x14ac:dyDescent="0.2">
      <c r="A418" s="9">
        <v>420640</v>
      </c>
      <c r="B418" s="9" t="s">
        <v>2789</v>
      </c>
      <c r="C418" s="9" t="s">
        <v>534</v>
      </c>
      <c r="D418" s="9" t="s">
        <v>360</v>
      </c>
      <c r="E418" s="9" t="s">
        <v>93</v>
      </c>
      <c r="F418" s="187">
        <v>34545</v>
      </c>
      <c r="G418" s="9" t="s">
        <v>34</v>
      </c>
      <c r="H418" s="9" t="s">
        <v>31</v>
      </c>
      <c r="I418" s="9" t="s">
        <v>2276</v>
      </c>
      <c r="J418" s="9" t="s">
        <v>29</v>
      </c>
      <c r="K418" s="9">
        <v>2013</v>
      </c>
      <c r="L418" s="9" t="s">
        <v>34</v>
      </c>
      <c r="Y418" s="9" t="s">
        <v>2790</v>
      </c>
      <c r="Z418" s="9" t="s">
        <v>2791</v>
      </c>
      <c r="AA418" s="9" t="s">
        <v>1234</v>
      </c>
      <c r="AB418" s="9" t="s">
        <v>1067</v>
      </c>
    </row>
    <row r="419" spans="1:28" ht="17.25" customHeight="1" x14ac:dyDescent="0.2">
      <c r="A419" s="9">
        <v>422600</v>
      </c>
      <c r="B419" s="9" t="s">
        <v>2792</v>
      </c>
      <c r="C419" s="9" t="s">
        <v>341</v>
      </c>
      <c r="D419" s="9" t="s">
        <v>382</v>
      </c>
      <c r="E419" s="9" t="s">
        <v>93</v>
      </c>
      <c r="F419" s="187">
        <v>36043</v>
      </c>
      <c r="G419" s="9" t="s">
        <v>34</v>
      </c>
      <c r="H419" s="9" t="s">
        <v>31</v>
      </c>
      <c r="I419" s="9" t="s">
        <v>2276</v>
      </c>
      <c r="J419" s="9" t="s">
        <v>29</v>
      </c>
      <c r="K419" s="9">
        <v>2016</v>
      </c>
      <c r="L419" s="9" t="s">
        <v>89</v>
      </c>
      <c r="Y419" s="9" t="s">
        <v>2793</v>
      </c>
      <c r="Z419" s="9" t="s">
        <v>1174</v>
      </c>
      <c r="AA419" s="9" t="s">
        <v>1194</v>
      </c>
      <c r="AB419" s="9" t="s">
        <v>1100</v>
      </c>
    </row>
    <row r="420" spans="1:28" ht="17.25" customHeight="1" x14ac:dyDescent="0.2">
      <c r="A420" s="9">
        <v>425005</v>
      </c>
      <c r="B420" s="9" t="s">
        <v>2794</v>
      </c>
      <c r="C420" s="9" t="s">
        <v>314</v>
      </c>
      <c r="D420" s="9" t="s">
        <v>316</v>
      </c>
      <c r="E420" s="9" t="s">
        <v>93</v>
      </c>
      <c r="F420" s="187">
        <v>35946</v>
      </c>
      <c r="G420" s="9" t="s">
        <v>53</v>
      </c>
      <c r="H420" s="9" t="s">
        <v>31</v>
      </c>
      <c r="I420" s="9" t="s">
        <v>2276</v>
      </c>
      <c r="J420" s="9" t="s">
        <v>29</v>
      </c>
      <c r="K420" s="9">
        <v>2016</v>
      </c>
      <c r="L420" s="9" t="s">
        <v>46</v>
      </c>
      <c r="Y420" s="9" t="s">
        <v>2795</v>
      </c>
      <c r="Z420" s="9" t="s">
        <v>1120</v>
      </c>
      <c r="AA420" s="9" t="s">
        <v>2796</v>
      </c>
      <c r="AB420" s="9" t="s">
        <v>1216</v>
      </c>
    </row>
    <row r="421" spans="1:28" ht="17.25" customHeight="1" x14ac:dyDescent="0.2">
      <c r="A421" s="9">
        <v>422610</v>
      </c>
      <c r="B421" s="9" t="s">
        <v>2797</v>
      </c>
      <c r="C421" s="9" t="s">
        <v>990</v>
      </c>
      <c r="D421" s="9" t="s">
        <v>877</v>
      </c>
      <c r="E421" s="9" t="s">
        <v>93</v>
      </c>
      <c r="F421" s="187">
        <v>34700</v>
      </c>
      <c r="G421" s="9" t="s">
        <v>34</v>
      </c>
      <c r="H421" s="9" t="s">
        <v>31</v>
      </c>
      <c r="I421" s="9" t="s">
        <v>2276</v>
      </c>
      <c r="J421" s="9" t="s">
        <v>29</v>
      </c>
      <c r="K421" s="9">
        <v>2012</v>
      </c>
      <c r="L421" s="9" t="s">
        <v>34</v>
      </c>
      <c r="Y421" s="9" t="s">
        <v>2798</v>
      </c>
      <c r="Z421" s="9" t="s">
        <v>2799</v>
      </c>
      <c r="AA421" s="9" t="s">
        <v>2800</v>
      </c>
      <c r="AB421" s="9" t="s">
        <v>1150</v>
      </c>
    </row>
    <row r="422" spans="1:28" ht="17.25" customHeight="1" x14ac:dyDescent="0.2">
      <c r="A422" s="9">
        <v>420767</v>
      </c>
      <c r="B422" s="9" t="s">
        <v>2801</v>
      </c>
      <c r="C422" s="9" t="s">
        <v>464</v>
      </c>
      <c r="D422" s="9" t="s">
        <v>2802</v>
      </c>
      <c r="E422" s="9" t="s">
        <v>93</v>
      </c>
      <c r="F422" s="187">
        <v>35830</v>
      </c>
      <c r="G422" s="9" t="s">
        <v>34</v>
      </c>
      <c r="H422" s="9" t="s">
        <v>31</v>
      </c>
      <c r="I422" s="9" t="s">
        <v>2276</v>
      </c>
      <c r="J422" s="9" t="s">
        <v>32</v>
      </c>
      <c r="K422" s="9">
        <v>2016</v>
      </c>
      <c r="L422" s="9" t="s">
        <v>34</v>
      </c>
      <c r="Y422" s="9" t="s">
        <v>2803</v>
      </c>
      <c r="Z422" s="9" t="s">
        <v>2804</v>
      </c>
      <c r="AA422" s="9" t="s">
        <v>2805</v>
      </c>
      <c r="AB422" s="9" t="s">
        <v>1098</v>
      </c>
    </row>
    <row r="423" spans="1:28" ht="17.25" customHeight="1" x14ac:dyDescent="0.2">
      <c r="A423" s="9">
        <v>419301</v>
      </c>
      <c r="B423" s="9" t="s">
        <v>2806</v>
      </c>
      <c r="C423" s="9" t="s">
        <v>2292</v>
      </c>
      <c r="D423" s="9" t="s">
        <v>360</v>
      </c>
      <c r="E423" s="9" t="s">
        <v>93</v>
      </c>
      <c r="F423" s="187">
        <v>35452</v>
      </c>
      <c r="G423" s="9" t="s">
        <v>34</v>
      </c>
      <c r="H423" s="9" t="s">
        <v>31</v>
      </c>
      <c r="I423" s="9" t="s">
        <v>2276</v>
      </c>
      <c r="J423" s="9" t="s">
        <v>29</v>
      </c>
      <c r="K423" s="9">
        <v>2015</v>
      </c>
      <c r="L423" s="9" t="s">
        <v>34</v>
      </c>
      <c r="Y423" s="9" t="s">
        <v>2807</v>
      </c>
      <c r="Z423" s="9" t="s">
        <v>2808</v>
      </c>
      <c r="AA423" s="9" t="s">
        <v>2342</v>
      </c>
      <c r="AB423" s="9" t="s">
        <v>1078</v>
      </c>
    </row>
    <row r="424" spans="1:28" ht="17.25" customHeight="1" x14ac:dyDescent="0.2">
      <c r="A424" s="9">
        <v>420771</v>
      </c>
      <c r="B424" s="9" t="s">
        <v>2809</v>
      </c>
      <c r="C424" s="9" t="s">
        <v>437</v>
      </c>
      <c r="D424" s="9" t="s">
        <v>664</v>
      </c>
      <c r="E424" s="9" t="s">
        <v>93</v>
      </c>
      <c r="F424" s="187">
        <v>34506</v>
      </c>
      <c r="G424" s="9" t="s">
        <v>34</v>
      </c>
      <c r="H424" s="9" t="s">
        <v>31</v>
      </c>
      <c r="I424" s="9" t="s">
        <v>2276</v>
      </c>
      <c r="J424" s="9" t="s">
        <v>29</v>
      </c>
      <c r="K424" s="9">
        <v>2012</v>
      </c>
      <c r="L424" s="9" t="s">
        <v>34</v>
      </c>
      <c r="Y424" s="9" t="s">
        <v>2810</v>
      </c>
      <c r="Z424" s="9" t="s">
        <v>2811</v>
      </c>
      <c r="AA424" s="9" t="s">
        <v>2812</v>
      </c>
      <c r="AB424" s="9" t="s">
        <v>1100</v>
      </c>
    </row>
    <row r="425" spans="1:28" ht="17.25" customHeight="1" x14ac:dyDescent="0.2">
      <c r="A425" s="9">
        <v>424532</v>
      </c>
      <c r="B425" s="9" t="s">
        <v>2813</v>
      </c>
      <c r="C425" s="9" t="s">
        <v>301</v>
      </c>
      <c r="D425" s="9" t="s">
        <v>705</v>
      </c>
      <c r="E425" s="9" t="s">
        <v>92</v>
      </c>
      <c r="F425" s="187">
        <v>36113</v>
      </c>
      <c r="G425" s="9" t="s">
        <v>594</v>
      </c>
      <c r="H425" s="9" t="s">
        <v>31</v>
      </c>
      <c r="I425" s="9" t="s">
        <v>2276</v>
      </c>
      <c r="J425" s="9" t="s">
        <v>29</v>
      </c>
      <c r="K425" s="9">
        <v>2016</v>
      </c>
      <c r="L425" s="9" t="s">
        <v>89</v>
      </c>
      <c r="Y425" s="9" t="s">
        <v>2814</v>
      </c>
      <c r="Z425" s="9" t="s">
        <v>2815</v>
      </c>
      <c r="AA425" s="9" t="s">
        <v>2816</v>
      </c>
      <c r="AB425" s="9" t="s">
        <v>2817</v>
      </c>
    </row>
    <row r="426" spans="1:28" ht="17.25" customHeight="1" x14ac:dyDescent="0.2">
      <c r="A426" s="9">
        <v>424536</v>
      </c>
      <c r="B426" s="9" t="s">
        <v>2818</v>
      </c>
      <c r="C426" s="9" t="s">
        <v>338</v>
      </c>
      <c r="D426" s="9" t="s">
        <v>590</v>
      </c>
      <c r="E426" s="9" t="s">
        <v>93</v>
      </c>
      <c r="F426" s="187">
        <v>36031</v>
      </c>
      <c r="G426" s="9" t="s">
        <v>273</v>
      </c>
      <c r="H426" s="9" t="s">
        <v>35</v>
      </c>
      <c r="I426" s="9" t="s">
        <v>2276</v>
      </c>
      <c r="J426" s="9" t="s">
        <v>29</v>
      </c>
      <c r="K426" s="9">
        <v>2016</v>
      </c>
      <c r="L426" s="9" t="s">
        <v>376</v>
      </c>
      <c r="Y426" s="9" t="s">
        <v>2819</v>
      </c>
      <c r="Z426" s="9" t="s">
        <v>2820</v>
      </c>
      <c r="AA426" s="9" t="s">
        <v>1208</v>
      </c>
      <c r="AB426" s="9" t="s">
        <v>1067</v>
      </c>
    </row>
    <row r="427" spans="1:28" ht="17.25" customHeight="1" x14ac:dyDescent="0.2">
      <c r="A427" s="9">
        <v>417876</v>
      </c>
      <c r="B427" s="9" t="s">
        <v>2821</v>
      </c>
      <c r="C427" s="9" t="s">
        <v>623</v>
      </c>
      <c r="D427" s="9" t="s">
        <v>621</v>
      </c>
      <c r="E427" s="9" t="s">
        <v>93</v>
      </c>
      <c r="F427" s="187">
        <v>35065</v>
      </c>
      <c r="G427" s="9" t="s">
        <v>34</v>
      </c>
      <c r="H427" s="9" t="s">
        <v>31</v>
      </c>
      <c r="I427" s="9" t="s">
        <v>2276</v>
      </c>
      <c r="J427" s="9" t="s">
        <v>32</v>
      </c>
      <c r="K427" s="9">
        <v>2015</v>
      </c>
      <c r="L427" s="9" t="s">
        <v>34</v>
      </c>
      <c r="Y427" s="9" t="s">
        <v>2822</v>
      </c>
      <c r="Z427" s="9" t="s">
        <v>2823</v>
      </c>
      <c r="AA427" s="9" t="s">
        <v>1257</v>
      </c>
      <c r="AB427" s="9" t="s">
        <v>1067</v>
      </c>
    </row>
    <row r="428" spans="1:28" ht="17.25" customHeight="1" x14ac:dyDescent="0.2">
      <c r="A428" s="9">
        <v>424535</v>
      </c>
      <c r="B428" s="9" t="s">
        <v>2824</v>
      </c>
      <c r="C428" s="9" t="s">
        <v>283</v>
      </c>
      <c r="D428" s="9" t="s">
        <v>544</v>
      </c>
      <c r="E428" s="9" t="s">
        <v>92</v>
      </c>
      <c r="F428" s="187">
        <v>35364</v>
      </c>
      <c r="G428" s="9" t="s">
        <v>742</v>
      </c>
      <c r="H428" s="9" t="s">
        <v>31</v>
      </c>
      <c r="I428" s="9" t="s">
        <v>2276</v>
      </c>
      <c r="J428" s="9" t="s">
        <v>29</v>
      </c>
      <c r="K428" s="9">
        <v>2016</v>
      </c>
      <c r="L428" s="9" t="s">
        <v>46</v>
      </c>
      <c r="Y428" s="9" t="s">
        <v>2825</v>
      </c>
      <c r="Z428" s="9" t="s">
        <v>1090</v>
      </c>
      <c r="AA428" s="9" t="s">
        <v>2826</v>
      </c>
      <c r="AB428" s="9" t="s">
        <v>2827</v>
      </c>
    </row>
    <row r="429" spans="1:28" ht="17.25" customHeight="1" x14ac:dyDescent="0.2">
      <c r="A429" s="9">
        <v>424350</v>
      </c>
      <c r="B429" s="9" t="s">
        <v>2828</v>
      </c>
      <c r="C429" s="9" t="s">
        <v>860</v>
      </c>
      <c r="D429" s="9" t="s">
        <v>275</v>
      </c>
      <c r="E429" s="9" t="s">
        <v>93</v>
      </c>
      <c r="F429" s="187">
        <v>35120</v>
      </c>
      <c r="G429" s="9" t="s">
        <v>34</v>
      </c>
      <c r="H429" s="9" t="s">
        <v>31</v>
      </c>
      <c r="I429" s="9" t="s">
        <v>2276</v>
      </c>
      <c r="J429" s="9" t="s">
        <v>32</v>
      </c>
      <c r="K429" s="9">
        <v>2014</v>
      </c>
      <c r="L429" s="9" t="s">
        <v>34</v>
      </c>
      <c r="Y429" s="9" t="s">
        <v>2829</v>
      </c>
      <c r="Z429" s="9" t="s">
        <v>2830</v>
      </c>
      <c r="AA429" s="9" t="s">
        <v>2831</v>
      </c>
      <c r="AB429" s="9" t="s">
        <v>1080</v>
      </c>
    </row>
    <row r="430" spans="1:28" ht="17.25" customHeight="1" x14ac:dyDescent="0.2">
      <c r="A430" s="9">
        <v>420739</v>
      </c>
      <c r="B430" s="9" t="s">
        <v>2832</v>
      </c>
      <c r="C430" s="9" t="s">
        <v>2248</v>
      </c>
      <c r="D430" s="9" t="s">
        <v>346</v>
      </c>
      <c r="E430" s="9" t="s">
        <v>93</v>
      </c>
      <c r="F430" s="187">
        <v>33689</v>
      </c>
      <c r="G430" s="9" t="s">
        <v>34</v>
      </c>
      <c r="H430" s="9" t="s">
        <v>31</v>
      </c>
      <c r="I430" s="9" t="s">
        <v>2276</v>
      </c>
      <c r="K430" s="9">
        <v>2009</v>
      </c>
      <c r="Y430" s="9" t="s">
        <v>2833</v>
      </c>
      <c r="Z430" s="9" t="s">
        <v>2834</v>
      </c>
      <c r="AA430" s="9" t="s">
        <v>2835</v>
      </c>
      <c r="AB430" s="9" t="s">
        <v>1067</v>
      </c>
    </row>
    <row r="431" spans="1:28" ht="17.25" customHeight="1" x14ac:dyDescent="0.2">
      <c r="A431" s="9">
        <v>420778</v>
      </c>
      <c r="B431" s="9" t="s">
        <v>2836</v>
      </c>
      <c r="C431" s="9" t="s">
        <v>573</v>
      </c>
      <c r="D431" s="9" t="s">
        <v>407</v>
      </c>
      <c r="E431" s="9" t="s">
        <v>92</v>
      </c>
      <c r="F431" s="187">
        <v>35070</v>
      </c>
      <c r="G431" s="9" t="s">
        <v>461</v>
      </c>
      <c r="H431" s="9" t="s">
        <v>35</v>
      </c>
      <c r="I431" s="9" t="s">
        <v>2276</v>
      </c>
      <c r="J431" s="9" t="s">
        <v>32</v>
      </c>
      <c r="K431" s="9">
        <v>2015</v>
      </c>
      <c r="L431" s="9" t="s">
        <v>46</v>
      </c>
      <c r="Y431" s="9" t="s">
        <v>2837</v>
      </c>
      <c r="Z431" s="9" t="s">
        <v>2838</v>
      </c>
      <c r="AA431" s="9" t="s">
        <v>2839</v>
      </c>
      <c r="AB431" s="9" t="s">
        <v>2840</v>
      </c>
    </row>
    <row r="432" spans="1:28" ht="17.25" customHeight="1" x14ac:dyDescent="0.2">
      <c r="A432" s="9">
        <v>419271</v>
      </c>
      <c r="B432" s="9" t="s">
        <v>2841</v>
      </c>
      <c r="C432" s="9" t="s">
        <v>361</v>
      </c>
      <c r="D432" s="9" t="s">
        <v>474</v>
      </c>
      <c r="E432" s="9" t="s">
        <v>92</v>
      </c>
      <c r="F432" s="187">
        <v>34911</v>
      </c>
      <c r="G432" s="9" t="s">
        <v>34</v>
      </c>
      <c r="H432" s="9" t="s">
        <v>35</v>
      </c>
      <c r="I432" s="9" t="s">
        <v>2276</v>
      </c>
      <c r="J432" s="9" t="s">
        <v>32</v>
      </c>
      <c r="K432" s="9">
        <v>2013</v>
      </c>
      <c r="L432" s="9" t="s">
        <v>34</v>
      </c>
      <c r="N432" s="9">
        <v>492</v>
      </c>
      <c r="O432" s="187">
        <v>44580.53869212963</v>
      </c>
      <c r="P432" s="9">
        <v>14000</v>
      </c>
      <c r="Y432" s="9" t="s">
        <v>2842</v>
      </c>
      <c r="Z432" s="9" t="s">
        <v>1267</v>
      </c>
      <c r="AA432" s="9" t="s">
        <v>2843</v>
      </c>
      <c r="AB432" s="9" t="s">
        <v>1082</v>
      </c>
    </row>
    <row r="433" spans="1:28" ht="17.25" customHeight="1" x14ac:dyDescent="0.2">
      <c r="A433" s="9">
        <v>421488</v>
      </c>
      <c r="B433" s="9" t="s">
        <v>2844</v>
      </c>
      <c r="C433" s="9" t="s">
        <v>799</v>
      </c>
      <c r="D433" s="9" t="s">
        <v>277</v>
      </c>
      <c r="E433" s="9" t="s">
        <v>93</v>
      </c>
      <c r="F433" s="187">
        <v>33979</v>
      </c>
      <c r="G433" s="9" t="s">
        <v>34</v>
      </c>
      <c r="H433" s="9" t="s">
        <v>31</v>
      </c>
      <c r="I433" s="9" t="s">
        <v>2276</v>
      </c>
      <c r="J433" s="9" t="s">
        <v>29</v>
      </c>
      <c r="K433" s="9">
        <v>2010</v>
      </c>
      <c r="L433" s="9" t="s">
        <v>34</v>
      </c>
      <c r="Y433" s="9" t="s">
        <v>2845</v>
      </c>
      <c r="Z433" s="9" t="s">
        <v>2846</v>
      </c>
      <c r="AA433" s="9" t="s">
        <v>1083</v>
      </c>
      <c r="AB433" s="9" t="s">
        <v>1082</v>
      </c>
    </row>
    <row r="434" spans="1:28" ht="17.25" customHeight="1" x14ac:dyDescent="0.2">
      <c r="A434" s="9">
        <v>425071</v>
      </c>
      <c r="B434" s="9" t="s">
        <v>2847</v>
      </c>
      <c r="C434" s="9" t="s">
        <v>2848</v>
      </c>
      <c r="D434" s="9" t="s">
        <v>700</v>
      </c>
      <c r="E434" s="9" t="s">
        <v>92</v>
      </c>
      <c r="F434" s="187">
        <v>36161</v>
      </c>
      <c r="G434" s="9" t="s">
        <v>34</v>
      </c>
      <c r="H434" s="9" t="s">
        <v>31</v>
      </c>
      <c r="I434" s="9" t="s">
        <v>2276</v>
      </c>
      <c r="J434" s="9" t="s">
        <v>32</v>
      </c>
      <c r="K434" s="9">
        <v>2016</v>
      </c>
      <c r="L434" s="9" t="s">
        <v>34</v>
      </c>
      <c r="Y434" s="9" t="s">
        <v>2849</v>
      </c>
      <c r="Z434" s="9" t="s">
        <v>2850</v>
      </c>
      <c r="AA434" s="9" t="s">
        <v>2851</v>
      </c>
      <c r="AB434" s="9" t="s">
        <v>1100</v>
      </c>
    </row>
    <row r="435" spans="1:28" ht="17.25" customHeight="1" x14ac:dyDescent="0.2">
      <c r="A435" s="9">
        <v>419399</v>
      </c>
      <c r="B435" s="9" t="s">
        <v>2852</v>
      </c>
      <c r="C435" s="9" t="s">
        <v>401</v>
      </c>
      <c r="D435" s="9" t="s">
        <v>2853</v>
      </c>
      <c r="E435" s="9" t="s">
        <v>92</v>
      </c>
      <c r="F435" s="187">
        <v>30071</v>
      </c>
      <c r="G435" s="9" t="s">
        <v>475</v>
      </c>
      <c r="H435" s="9" t="s">
        <v>31</v>
      </c>
      <c r="I435" s="9" t="s">
        <v>2276</v>
      </c>
      <c r="J435" s="9" t="s">
        <v>29</v>
      </c>
      <c r="K435" s="9">
        <v>2001</v>
      </c>
      <c r="L435" s="9" t="s">
        <v>46</v>
      </c>
      <c r="N435" s="9">
        <v>524</v>
      </c>
      <c r="O435" s="187">
        <v>44583.453726851854</v>
      </c>
      <c r="P435" s="9">
        <v>14000</v>
      </c>
      <c r="Y435" s="9" t="s">
        <v>2854</v>
      </c>
      <c r="Z435" s="9" t="s">
        <v>1084</v>
      </c>
      <c r="AA435" s="9" t="s">
        <v>2855</v>
      </c>
      <c r="AB435" s="9" t="s">
        <v>1082</v>
      </c>
    </row>
    <row r="436" spans="1:28" ht="17.25" customHeight="1" x14ac:dyDescent="0.2">
      <c r="A436" s="9">
        <v>424580</v>
      </c>
      <c r="B436" s="9" t="s">
        <v>2856</v>
      </c>
      <c r="C436" s="9" t="s">
        <v>2857</v>
      </c>
      <c r="D436" s="9" t="s">
        <v>596</v>
      </c>
      <c r="E436" s="9" t="s">
        <v>92</v>
      </c>
      <c r="F436" s="187">
        <v>34789</v>
      </c>
      <c r="G436" s="9" t="s">
        <v>335</v>
      </c>
      <c r="H436" s="9" t="s">
        <v>31</v>
      </c>
      <c r="I436" s="9" t="s">
        <v>2276</v>
      </c>
      <c r="K436" s="9">
        <v>2013</v>
      </c>
      <c r="L436" s="9" t="s">
        <v>46</v>
      </c>
      <c r="Y436" s="9" t="s">
        <v>2858</v>
      </c>
      <c r="Z436" s="9" t="s">
        <v>2859</v>
      </c>
      <c r="AA436" s="9" t="s">
        <v>2860</v>
      </c>
      <c r="AB436" s="9" t="s">
        <v>2861</v>
      </c>
    </row>
    <row r="437" spans="1:28" ht="17.25" customHeight="1" x14ac:dyDescent="0.2">
      <c r="A437" s="9">
        <v>424566</v>
      </c>
      <c r="B437" s="9" t="s">
        <v>2862</v>
      </c>
      <c r="C437" s="9" t="s">
        <v>2863</v>
      </c>
      <c r="D437" s="9" t="s">
        <v>407</v>
      </c>
      <c r="E437" s="9" t="s">
        <v>93</v>
      </c>
      <c r="F437" s="187">
        <v>35628</v>
      </c>
      <c r="G437" s="9" t="s">
        <v>86</v>
      </c>
      <c r="H437" s="9" t="s">
        <v>31</v>
      </c>
      <c r="I437" s="9" t="s">
        <v>2276</v>
      </c>
      <c r="J437" s="9" t="s">
        <v>29</v>
      </c>
      <c r="K437" s="9">
        <v>2016</v>
      </c>
      <c r="L437" s="9" t="s">
        <v>46</v>
      </c>
      <c r="Y437" s="9" t="s">
        <v>2864</v>
      </c>
      <c r="Z437" s="9" t="s">
        <v>2865</v>
      </c>
      <c r="AA437" s="9" t="s">
        <v>1711</v>
      </c>
      <c r="AB437" s="9" t="s">
        <v>1100</v>
      </c>
    </row>
    <row r="438" spans="1:28" ht="17.25" customHeight="1" x14ac:dyDescent="0.2">
      <c r="A438" s="9">
        <v>425966</v>
      </c>
      <c r="B438" s="9" t="s">
        <v>2866</v>
      </c>
      <c r="C438" s="9" t="s">
        <v>613</v>
      </c>
      <c r="D438" s="9" t="s">
        <v>989</v>
      </c>
      <c r="E438" s="9" t="s">
        <v>93</v>
      </c>
      <c r="F438" s="187">
        <v>36540</v>
      </c>
      <c r="G438" s="9" t="s">
        <v>34</v>
      </c>
      <c r="H438" s="9" t="s">
        <v>31</v>
      </c>
      <c r="I438" s="9" t="s">
        <v>2276</v>
      </c>
      <c r="J438" s="9" t="s">
        <v>32</v>
      </c>
      <c r="K438" s="9">
        <v>2017</v>
      </c>
      <c r="L438" s="9" t="s">
        <v>34</v>
      </c>
      <c r="Y438" s="9" t="s">
        <v>2867</v>
      </c>
      <c r="Z438" s="9" t="s">
        <v>2808</v>
      </c>
      <c r="AA438" s="9" t="s">
        <v>2868</v>
      </c>
      <c r="AB438" s="9" t="s">
        <v>1082</v>
      </c>
    </row>
    <row r="439" spans="1:28" ht="17.25" customHeight="1" x14ac:dyDescent="0.2">
      <c r="A439" s="9">
        <v>410732</v>
      </c>
      <c r="B439" s="9" t="s">
        <v>2869</v>
      </c>
      <c r="C439" s="9" t="s">
        <v>305</v>
      </c>
      <c r="D439" s="9" t="s">
        <v>2870</v>
      </c>
      <c r="E439" s="9" t="s">
        <v>93</v>
      </c>
      <c r="F439" s="187">
        <v>32309</v>
      </c>
      <c r="G439" s="9" t="s">
        <v>34</v>
      </c>
      <c r="H439" s="9" t="s">
        <v>31</v>
      </c>
      <c r="I439" s="9" t="s">
        <v>2276</v>
      </c>
      <c r="X439" s="9" t="s">
        <v>514</v>
      </c>
      <c r="Y439" s="9" t="s">
        <v>2871</v>
      </c>
      <c r="Z439" s="9" t="s">
        <v>2505</v>
      </c>
      <c r="AA439" s="9" t="s">
        <v>2872</v>
      </c>
      <c r="AB439" s="9" t="s">
        <v>1082</v>
      </c>
    </row>
    <row r="440" spans="1:28" ht="17.25" customHeight="1" x14ac:dyDescent="0.2">
      <c r="A440" s="9">
        <v>417942</v>
      </c>
      <c r="B440" s="9" t="s">
        <v>2873</v>
      </c>
      <c r="C440" s="9" t="s">
        <v>401</v>
      </c>
      <c r="D440" s="9" t="s">
        <v>815</v>
      </c>
      <c r="E440" s="9" t="s">
        <v>93</v>
      </c>
      <c r="F440" s="187">
        <v>34700</v>
      </c>
      <c r="G440" s="9" t="s">
        <v>53</v>
      </c>
      <c r="H440" s="9" t="s">
        <v>31</v>
      </c>
      <c r="I440" s="9" t="s">
        <v>2276</v>
      </c>
      <c r="J440" s="9" t="s">
        <v>32</v>
      </c>
      <c r="K440" s="9">
        <v>2014</v>
      </c>
      <c r="L440" s="9" t="s">
        <v>34</v>
      </c>
      <c r="Y440" s="9" t="s">
        <v>2874</v>
      </c>
      <c r="Z440" s="9" t="s">
        <v>1084</v>
      </c>
      <c r="AA440" s="9" t="s">
        <v>2875</v>
      </c>
      <c r="AB440" s="9" t="s">
        <v>1216</v>
      </c>
    </row>
    <row r="441" spans="1:28" ht="17.25" customHeight="1" x14ac:dyDescent="0.2">
      <c r="A441" s="9">
        <v>424568</v>
      </c>
      <c r="B441" s="9" t="s">
        <v>2876</v>
      </c>
      <c r="C441" s="9" t="s">
        <v>769</v>
      </c>
      <c r="D441" s="9" t="s">
        <v>497</v>
      </c>
      <c r="E441" s="9" t="s">
        <v>93</v>
      </c>
      <c r="F441" s="187">
        <v>35810</v>
      </c>
      <c r="G441" s="9" t="s">
        <v>86</v>
      </c>
      <c r="H441" s="9" t="s">
        <v>31</v>
      </c>
      <c r="I441" s="9" t="s">
        <v>2276</v>
      </c>
      <c r="J441" s="9" t="s">
        <v>32</v>
      </c>
      <c r="K441" s="9">
        <v>2015</v>
      </c>
      <c r="L441" s="9" t="s">
        <v>86</v>
      </c>
      <c r="Y441" s="9" t="s">
        <v>2877</v>
      </c>
      <c r="Z441" s="9" t="s">
        <v>2878</v>
      </c>
      <c r="AA441" s="9" t="s">
        <v>1166</v>
      </c>
      <c r="AB441" s="9" t="s">
        <v>1143</v>
      </c>
    </row>
    <row r="442" spans="1:28" ht="17.25" customHeight="1" x14ac:dyDescent="0.2">
      <c r="A442" s="9">
        <v>419366</v>
      </c>
      <c r="B442" s="9" t="s">
        <v>2879</v>
      </c>
      <c r="C442" s="9" t="s">
        <v>381</v>
      </c>
      <c r="D442" s="9" t="s">
        <v>2880</v>
      </c>
      <c r="E442" s="9" t="s">
        <v>92</v>
      </c>
      <c r="F442" s="187">
        <v>34671</v>
      </c>
      <c r="G442" s="9" t="s">
        <v>43</v>
      </c>
      <c r="H442" s="9" t="s">
        <v>31</v>
      </c>
      <c r="I442" s="9" t="s">
        <v>2276</v>
      </c>
      <c r="J442" s="9" t="s">
        <v>32</v>
      </c>
      <c r="K442" s="9">
        <v>2015</v>
      </c>
      <c r="L442" s="9" t="s">
        <v>34</v>
      </c>
      <c r="N442" s="9">
        <v>1064</v>
      </c>
      <c r="O442" s="187">
        <v>44602.450127314813</v>
      </c>
      <c r="P442" s="9">
        <v>22000</v>
      </c>
      <c r="Y442" s="9" t="s">
        <v>2881</v>
      </c>
      <c r="Z442" s="9" t="s">
        <v>2228</v>
      </c>
      <c r="AA442" s="9" t="s">
        <v>2882</v>
      </c>
      <c r="AB442" s="9" t="s">
        <v>1082</v>
      </c>
    </row>
    <row r="443" spans="1:28" ht="17.25" customHeight="1" x14ac:dyDescent="0.2">
      <c r="A443" s="9">
        <v>402479</v>
      </c>
      <c r="B443" s="9" t="s">
        <v>2883</v>
      </c>
      <c r="C443" s="9" t="s">
        <v>329</v>
      </c>
      <c r="D443" s="9" t="s">
        <v>750</v>
      </c>
      <c r="E443" s="9" t="s">
        <v>92</v>
      </c>
      <c r="F443" s="187">
        <v>30762</v>
      </c>
      <c r="G443" s="9" t="s">
        <v>34</v>
      </c>
      <c r="H443" s="9" t="s">
        <v>31</v>
      </c>
      <c r="I443" s="9" t="s">
        <v>2276</v>
      </c>
      <c r="Y443" s="9" t="s">
        <v>2884</v>
      </c>
      <c r="Z443" s="9" t="s">
        <v>1252</v>
      </c>
      <c r="AA443" s="9" t="s">
        <v>2885</v>
      </c>
      <c r="AB443" s="9" t="s">
        <v>1100</v>
      </c>
    </row>
    <row r="444" spans="1:28" ht="17.25" customHeight="1" x14ac:dyDescent="0.2">
      <c r="A444" s="9">
        <v>424542</v>
      </c>
      <c r="B444" s="9" t="s">
        <v>2886</v>
      </c>
      <c r="C444" s="9" t="s">
        <v>381</v>
      </c>
      <c r="D444" s="9" t="s">
        <v>288</v>
      </c>
      <c r="E444" s="9" t="s">
        <v>93</v>
      </c>
      <c r="F444" s="187">
        <v>34359</v>
      </c>
      <c r="G444" s="9" t="s">
        <v>476</v>
      </c>
      <c r="H444" s="9" t="s">
        <v>31</v>
      </c>
      <c r="I444" s="9" t="s">
        <v>2276</v>
      </c>
      <c r="J444" s="9" t="s">
        <v>29</v>
      </c>
      <c r="K444" s="9">
        <v>2011</v>
      </c>
      <c r="L444" s="9" t="s">
        <v>46</v>
      </c>
      <c r="Y444" s="9" t="s">
        <v>2887</v>
      </c>
      <c r="Z444" s="9" t="s">
        <v>2888</v>
      </c>
      <c r="AA444" s="9" t="s">
        <v>2889</v>
      </c>
      <c r="AB444" s="9" t="s">
        <v>2766</v>
      </c>
    </row>
    <row r="445" spans="1:28" ht="17.25" customHeight="1" x14ac:dyDescent="0.2">
      <c r="A445" s="9">
        <v>417927</v>
      </c>
      <c r="B445" s="9" t="s">
        <v>2890</v>
      </c>
      <c r="C445" s="9" t="s">
        <v>304</v>
      </c>
      <c r="D445" s="9" t="s">
        <v>471</v>
      </c>
      <c r="E445" s="9" t="s">
        <v>92</v>
      </c>
      <c r="F445" s="187">
        <v>34731</v>
      </c>
      <c r="G445" s="9" t="s">
        <v>886</v>
      </c>
      <c r="H445" s="9" t="s">
        <v>31</v>
      </c>
      <c r="I445" s="9" t="s">
        <v>2276</v>
      </c>
      <c r="J445" s="9" t="s">
        <v>32</v>
      </c>
      <c r="K445" s="9">
        <v>2014</v>
      </c>
      <c r="L445" s="9" t="s">
        <v>46</v>
      </c>
      <c r="Y445" s="9" t="s">
        <v>2891</v>
      </c>
      <c r="Z445" s="9" t="s">
        <v>1086</v>
      </c>
      <c r="AA445" s="9" t="s">
        <v>2702</v>
      </c>
      <c r="AB445" s="9" t="s">
        <v>1082</v>
      </c>
    </row>
    <row r="446" spans="1:28" ht="17.25" customHeight="1" x14ac:dyDescent="0.2">
      <c r="A446" s="9">
        <v>419236</v>
      </c>
      <c r="B446" s="9" t="s">
        <v>2892</v>
      </c>
      <c r="C446" s="9" t="s">
        <v>1003</v>
      </c>
      <c r="D446" s="9" t="s">
        <v>567</v>
      </c>
      <c r="E446" s="9" t="s">
        <v>93</v>
      </c>
      <c r="F446" s="187">
        <v>34347</v>
      </c>
      <c r="G446" s="9" t="s">
        <v>34</v>
      </c>
      <c r="H446" s="9" t="s">
        <v>31</v>
      </c>
      <c r="I446" s="9" t="s">
        <v>2276</v>
      </c>
      <c r="J446" s="9" t="s">
        <v>29</v>
      </c>
      <c r="K446" s="9">
        <v>2011</v>
      </c>
      <c r="L446" s="9" t="s">
        <v>46</v>
      </c>
      <c r="Y446" s="9" t="s">
        <v>2893</v>
      </c>
      <c r="Z446" s="9" t="s">
        <v>1209</v>
      </c>
      <c r="AA446" s="9" t="s">
        <v>1079</v>
      </c>
      <c r="AB446" s="9" t="s">
        <v>1100</v>
      </c>
    </row>
    <row r="447" spans="1:28" ht="17.25" customHeight="1" x14ac:dyDescent="0.2">
      <c r="A447" s="9">
        <v>420795</v>
      </c>
      <c r="B447" s="9" t="s">
        <v>2894</v>
      </c>
      <c r="C447" s="9" t="s">
        <v>417</v>
      </c>
      <c r="D447" s="9" t="s">
        <v>334</v>
      </c>
      <c r="E447" s="9" t="s">
        <v>93</v>
      </c>
      <c r="F447" s="187">
        <v>36080</v>
      </c>
      <c r="G447" s="9" t="s">
        <v>444</v>
      </c>
      <c r="H447" s="9" t="s">
        <v>31</v>
      </c>
      <c r="I447" s="9" t="s">
        <v>2276</v>
      </c>
      <c r="J447" s="9" t="s">
        <v>29</v>
      </c>
      <c r="K447" s="9">
        <v>2016</v>
      </c>
      <c r="L447" s="9" t="s">
        <v>46</v>
      </c>
      <c r="Y447" s="9" t="s">
        <v>2895</v>
      </c>
      <c r="Z447" s="9" t="s">
        <v>2896</v>
      </c>
      <c r="AA447" s="9" t="s">
        <v>1553</v>
      </c>
      <c r="AB447" s="9" t="s">
        <v>2897</v>
      </c>
    </row>
    <row r="448" spans="1:28" ht="17.25" customHeight="1" x14ac:dyDescent="0.2">
      <c r="A448" s="9">
        <v>420838</v>
      </c>
      <c r="B448" s="9" t="s">
        <v>2898</v>
      </c>
      <c r="C448" s="9" t="s">
        <v>487</v>
      </c>
      <c r="D448" s="9" t="s">
        <v>271</v>
      </c>
      <c r="E448" s="9" t="s">
        <v>93</v>
      </c>
      <c r="F448" s="187">
        <v>33258</v>
      </c>
      <c r="G448" s="9" t="s">
        <v>34</v>
      </c>
      <c r="H448" s="9" t="s">
        <v>31</v>
      </c>
      <c r="I448" s="9" t="s">
        <v>2276</v>
      </c>
      <c r="K448" s="9">
        <v>2008</v>
      </c>
      <c r="L448" s="9" t="s">
        <v>34</v>
      </c>
      <c r="Y448" s="9" t="s">
        <v>2899</v>
      </c>
      <c r="Z448" s="9" t="s">
        <v>2900</v>
      </c>
      <c r="AA448" s="9" t="s">
        <v>2901</v>
      </c>
      <c r="AB448" s="9" t="s">
        <v>1098</v>
      </c>
    </row>
    <row r="449" spans="1:28" ht="17.25" customHeight="1" x14ac:dyDescent="0.2">
      <c r="A449" s="9">
        <v>424585</v>
      </c>
      <c r="B449" s="9" t="s">
        <v>2902</v>
      </c>
      <c r="C449" s="9" t="s">
        <v>573</v>
      </c>
      <c r="D449" s="9" t="s">
        <v>590</v>
      </c>
      <c r="E449" s="9" t="s">
        <v>93</v>
      </c>
      <c r="F449" s="187">
        <v>35662</v>
      </c>
      <c r="G449" s="9" t="s">
        <v>34</v>
      </c>
      <c r="H449" s="9" t="s">
        <v>31</v>
      </c>
      <c r="I449" s="9" t="s">
        <v>2276</v>
      </c>
      <c r="J449" s="9" t="s">
        <v>29</v>
      </c>
      <c r="K449" s="9">
        <v>2016</v>
      </c>
      <c r="L449" s="9" t="s">
        <v>46</v>
      </c>
      <c r="Y449" s="9" t="s">
        <v>2903</v>
      </c>
      <c r="Z449" s="9" t="s">
        <v>2904</v>
      </c>
      <c r="AA449" s="9" t="s">
        <v>1938</v>
      </c>
      <c r="AB449" s="9" t="s">
        <v>1100</v>
      </c>
    </row>
    <row r="450" spans="1:28" ht="17.25" customHeight="1" x14ac:dyDescent="0.2">
      <c r="A450" s="9">
        <v>424593</v>
      </c>
      <c r="B450" s="9" t="s">
        <v>2905</v>
      </c>
      <c r="C450" s="9" t="s">
        <v>299</v>
      </c>
      <c r="D450" s="9" t="s">
        <v>1033</v>
      </c>
      <c r="E450" s="9" t="s">
        <v>93</v>
      </c>
      <c r="F450" s="187">
        <v>35810</v>
      </c>
      <c r="G450" s="9" t="s">
        <v>2906</v>
      </c>
      <c r="H450" s="9" t="s">
        <v>31</v>
      </c>
      <c r="I450" s="9" t="s">
        <v>2276</v>
      </c>
      <c r="J450" s="9" t="s">
        <v>32</v>
      </c>
      <c r="K450" s="9">
        <v>2015</v>
      </c>
      <c r="L450" s="9" t="s">
        <v>376</v>
      </c>
      <c r="Y450" s="9" t="s">
        <v>2907</v>
      </c>
      <c r="Z450" s="9" t="s">
        <v>2908</v>
      </c>
      <c r="AA450" s="9" t="s">
        <v>2909</v>
      </c>
      <c r="AB450" s="9" t="s">
        <v>2910</v>
      </c>
    </row>
    <row r="451" spans="1:28" ht="17.25" customHeight="1" x14ac:dyDescent="0.2">
      <c r="A451" s="9">
        <v>422820</v>
      </c>
      <c r="B451" s="9" t="s">
        <v>2911</v>
      </c>
      <c r="C451" s="9" t="s">
        <v>283</v>
      </c>
      <c r="D451" s="9" t="s">
        <v>2912</v>
      </c>
      <c r="E451" s="9" t="s">
        <v>93</v>
      </c>
      <c r="F451" s="187">
        <v>31120</v>
      </c>
      <c r="G451" s="9" t="s">
        <v>74</v>
      </c>
      <c r="H451" s="9" t="s">
        <v>31</v>
      </c>
      <c r="I451" s="9" t="s">
        <v>2276</v>
      </c>
      <c r="J451" s="9" t="s">
        <v>32</v>
      </c>
      <c r="K451" s="9">
        <v>2005</v>
      </c>
      <c r="L451" s="9" t="s">
        <v>74</v>
      </c>
      <c r="Y451" s="9" t="s">
        <v>2913</v>
      </c>
      <c r="Z451" s="9" t="s">
        <v>1081</v>
      </c>
      <c r="AA451" s="9" t="s">
        <v>2914</v>
      </c>
      <c r="AB451" s="9" t="s">
        <v>1082</v>
      </c>
    </row>
    <row r="452" spans="1:28" ht="17.25" customHeight="1" x14ac:dyDescent="0.2">
      <c r="A452" s="9">
        <v>420854</v>
      </c>
      <c r="B452" s="9" t="s">
        <v>2915</v>
      </c>
      <c r="C452" s="9" t="s">
        <v>357</v>
      </c>
      <c r="D452" s="9" t="s">
        <v>358</v>
      </c>
      <c r="E452" s="9" t="s">
        <v>93</v>
      </c>
      <c r="F452" s="187">
        <v>33941</v>
      </c>
      <c r="G452" s="9" t="s">
        <v>282</v>
      </c>
      <c r="H452" s="9" t="s">
        <v>31</v>
      </c>
      <c r="I452" s="9" t="s">
        <v>2276</v>
      </c>
      <c r="J452" s="9" t="s">
        <v>29</v>
      </c>
      <c r="L452" s="9" t="s">
        <v>46</v>
      </c>
      <c r="N452" s="9">
        <v>1317</v>
      </c>
      <c r="O452" s="187">
        <v>44615.477708333332</v>
      </c>
      <c r="P452" s="9">
        <v>25000</v>
      </c>
      <c r="Y452" s="9" t="s">
        <v>2916</v>
      </c>
      <c r="Z452" s="9" t="s">
        <v>2917</v>
      </c>
      <c r="AA452" s="9" t="s">
        <v>1161</v>
      </c>
      <c r="AB452" s="9" t="s">
        <v>2918</v>
      </c>
    </row>
    <row r="453" spans="1:28" ht="17.25" customHeight="1" x14ac:dyDescent="0.2">
      <c r="A453" s="9">
        <v>420832</v>
      </c>
      <c r="B453" s="9" t="s">
        <v>2919</v>
      </c>
      <c r="C453" s="9" t="s">
        <v>401</v>
      </c>
      <c r="D453" s="9" t="s">
        <v>536</v>
      </c>
      <c r="E453" s="9" t="s">
        <v>92</v>
      </c>
      <c r="F453" s="187">
        <v>35549</v>
      </c>
      <c r="G453" s="9" t="s">
        <v>34</v>
      </c>
      <c r="H453" s="9" t="s">
        <v>31</v>
      </c>
      <c r="I453" s="9" t="s">
        <v>2276</v>
      </c>
      <c r="J453" s="9" t="s">
        <v>32</v>
      </c>
      <c r="K453" s="9">
        <v>2016</v>
      </c>
      <c r="L453" s="9" t="s">
        <v>34</v>
      </c>
      <c r="Y453" s="9" t="s">
        <v>2920</v>
      </c>
      <c r="Z453" s="9" t="s">
        <v>1873</v>
      </c>
      <c r="AA453" s="9" t="s">
        <v>1085</v>
      </c>
      <c r="AB453" s="9" t="s">
        <v>1082</v>
      </c>
    </row>
    <row r="454" spans="1:28" ht="17.25" customHeight="1" x14ac:dyDescent="0.2">
      <c r="A454" s="9">
        <v>420836</v>
      </c>
      <c r="B454" s="9" t="s">
        <v>2921</v>
      </c>
      <c r="C454" s="9" t="s">
        <v>279</v>
      </c>
      <c r="D454" s="9" t="s">
        <v>492</v>
      </c>
      <c r="E454" s="9" t="s">
        <v>92</v>
      </c>
      <c r="F454" s="187">
        <v>35079</v>
      </c>
      <c r="G454" s="9" t="s">
        <v>34</v>
      </c>
      <c r="H454" s="9" t="s">
        <v>31</v>
      </c>
      <c r="I454" s="9" t="s">
        <v>2276</v>
      </c>
      <c r="J454" s="9" t="s">
        <v>32</v>
      </c>
      <c r="K454" s="9">
        <v>2014</v>
      </c>
      <c r="L454" s="9" t="s">
        <v>46</v>
      </c>
      <c r="Y454" s="9" t="s">
        <v>2922</v>
      </c>
      <c r="Z454" s="9" t="s">
        <v>2923</v>
      </c>
      <c r="AA454" s="9" t="s">
        <v>2924</v>
      </c>
      <c r="AB454" s="9" t="s">
        <v>1067</v>
      </c>
    </row>
    <row r="455" spans="1:28" ht="17.25" customHeight="1" x14ac:dyDescent="0.2">
      <c r="A455" s="9">
        <v>402559</v>
      </c>
      <c r="B455" s="9" t="s">
        <v>2925</v>
      </c>
      <c r="C455" s="9" t="s">
        <v>616</v>
      </c>
      <c r="D455" s="9" t="s">
        <v>2926</v>
      </c>
      <c r="E455" s="9" t="s">
        <v>92</v>
      </c>
      <c r="F455" s="187">
        <v>31350</v>
      </c>
      <c r="G455" s="9" t="s">
        <v>295</v>
      </c>
      <c r="H455" s="9" t="s">
        <v>31</v>
      </c>
      <c r="I455" s="9" t="s">
        <v>2276</v>
      </c>
      <c r="Y455" s="9" t="s">
        <v>2927</v>
      </c>
      <c r="Z455" s="9" t="s">
        <v>1277</v>
      </c>
      <c r="AA455" s="9" t="s">
        <v>2928</v>
      </c>
      <c r="AB455" s="9" t="s">
        <v>1128</v>
      </c>
    </row>
    <row r="456" spans="1:28" ht="17.25" customHeight="1" x14ac:dyDescent="0.2">
      <c r="A456" s="9">
        <v>417945</v>
      </c>
      <c r="B456" s="9" t="s">
        <v>2929</v>
      </c>
      <c r="C456" s="9" t="s">
        <v>398</v>
      </c>
      <c r="D456" s="9" t="s">
        <v>518</v>
      </c>
      <c r="E456" s="9" t="s">
        <v>93</v>
      </c>
      <c r="F456" s="187">
        <v>35145</v>
      </c>
      <c r="G456" s="9" t="s">
        <v>34</v>
      </c>
      <c r="H456" s="9" t="s">
        <v>31</v>
      </c>
      <c r="I456" s="9" t="s">
        <v>2276</v>
      </c>
      <c r="J456" s="9" t="s">
        <v>29</v>
      </c>
      <c r="K456" s="9">
        <v>2013</v>
      </c>
      <c r="L456" s="9" t="s">
        <v>46</v>
      </c>
      <c r="Y456" s="9" t="s">
        <v>2930</v>
      </c>
      <c r="Z456" s="9" t="s">
        <v>2931</v>
      </c>
      <c r="AA456" s="9" t="s">
        <v>1789</v>
      </c>
      <c r="AB456" s="9" t="s">
        <v>1067</v>
      </c>
    </row>
    <row r="457" spans="1:28" ht="17.25" customHeight="1" x14ac:dyDescent="0.2">
      <c r="A457" s="9">
        <v>420821</v>
      </c>
      <c r="B457" s="9" t="s">
        <v>2932</v>
      </c>
      <c r="C457" s="9" t="s">
        <v>574</v>
      </c>
      <c r="D457" s="9" t="s">
        <v>410</v>
      </c>
      <c r="E457" s="9" t="s">
        <v>92</v>
      </c>
      <c r="F457" s="187">
        <v>35856</v>
      </c>
      <c r="G457" s="9" t="s">
        <v>34</v>
      </c>
      <c r="H457" s="9" t="s">
        <v>31</v>
      </c>
      <c r="I457" s="9" t="s">
        <v>2276</v>
      </c>
      <c r="J457" s="9" t="s">
        <v>32</v>
      </c>
      <c r="K457" s="9">
        <v>2016</v>
      </c>
      <c r="L457" s="9" t="s">
        <v>34</v>
      </c>
      <c r="Y457" s="9" t="s">
        <v>2933</v>
      </c>
      <c r="Z457" s="9" t="s">
        <v>2934</v>
      </c>
      <c r="AA457" s="9" t="s">
        <v>2935</v>
      </c>
      <c r="AB457" s="9" t="s">
        <v>1098</v>
      </c>
    </row>
    <row r="458" spans="1:28" ht="17.25" customHeight="1" x14ac:dyDescent="0.2">
      <c r="A458" s="9">
        <v>422785</v>
      </c>
      <c r="B458" s="9" t="s">
        <v>2936</v>
      </c>
      <c r="C458" s="9" t="s">
        <v>270</v>
      </c>
      <c r="D458" s="9" t="s">
        <v>639</v>
      </c>
      <c r="E458" s="9" t="s">
        <v>93</v>
      </c>
      <c r="F458" s="187">
        <v>29979</v>
      </c>
      <c r="G458" s="9" t="s">
        <v>898</v>
      </c>
      <c r="H458" s="9" t="s">
        <v>31</v>
      </c>
      <c r="I458" s="9" t="s">
        <v>2276</v>
      </c>
      <c r="J458" s="9" t="s">
        <v>29</v>
      </c>
      <c r="K458" s="9">
        <v>2000</v>
      </c>
      <c r="L458" s="9" t="s">
        <v>53</v>
      </c>
      <c r="Y458" s="9" t="s">
        <v>2937</v>
      </c>
      <c r="Z458" s="9" t="s">
        <v>1096</v>
      </c>
      <c r="AA458" s="9" t="s">
        <v>1203</v>
      </c>
      <c r="AB458" s="9" t="s">
        <v>1067</v>
      </c>
    </row>
    <row r="459" spans="1:28" ht="17.25" customHeight="1" x14ac:dyDescent="0.2">
      <c r="A459" s="9">
        <v>420830</v>
      </c>
      <c r="B459" s="9" t="s">
        <v>2938</v>
      </c>
      <c r="C459" s="9" t="s">
        <v>304</v>
      </c>
      <c r="D459" s="9" t="s">
        <v>423</v>
      </c>
      <c r="E459" s="9" t="s">
        <v>92</v>
      </c>
      <c r="F459" s="187">
        <v>35443</v>
      </c>
      <c r="G459" s="9" t="s">
        <v>34</v>
      </c>
      <c r="H459" s="9" t="s">
        <v>31</v>
      </c>
      <c r="I459" s="9" t="s">
        <v>2276</v>
      </c>
      <c r="J459" s="9" t="s">
        <v>29</v>
      </c>
      <c r="K459" s="9">
        <v>2014</v>
      </c>
      <c r="L459" s="9" t="s">
        <v>34</v>
      </c>
      <c r="Y459" s="9" t="s">
        <v>2939</v>
      </c>
      <c r="Z459" s="9" t="s">
        <v>1086</v>
      </c>
      <c r="AA459" s="9" t="s">
        <v>1159</v>
      </c>
      <c r="AB459" s="9" t="s">
        <v>1082</v>
      </c>
    </row>
    <row r="460" spans="1:28" ht="17.25" customHeight="1" x14ac:dyDescent="0.2">
      <c r="A460" s="9">
        <v>422928</v>
      </c>
      <c r="B460" s="9" t="s">
        <v>2940</v>
      </c>
      <c r="C460" s="9" t="s">
        <v>430</v>
      </c>
      <c r="D460" s="9" t="s">
        <v>2941</v>
      </c>
      <c r="E460" s="9" t="s">
        <v>93</v>
      </c>
      <c r="F460" s="187">
        <v>36332</v>
      </c>
      <c r="G460" s="9" t="s">
        <v>34</v>
      </c>
      <c r="H460" s="9" t="s">
        <v>31</v>
      </c>
      <c r="I460" s="9" t="s">
        <v>2276</v>
      </c>
      <c r="J460" s="9" t="s">
        <v>29</v>
      </c>
      <c r="K460" s="9">
        <v>2017</v>
      </c>
      <c r="L460" s="9" t="s">
        <v>34</v>
      </c>
      <c r="Y460" s="9" t="s">
        <v>2942</v>
      </c>
      <c r="Z460" s="9" t="s">
        <v>1254</v>
      </c>
      <c r="AA460" s="9" t="s">
        <v>2943</v>
      </c>
      <c r="AB460" s="9" t="s">
        <v>1100</v>
      </c>
    </row>
    <row r="461" spans="1:28" ht="17.25" customHeight="1" x14ac:dyDescent="0.2">
      <c r="A461" s="9">
        <v>421000</v>
      </c>
      <c r="B461" s="9" t="s">
        <v>2944</v>
      </c>
      <c r="C461" s="9" t="s">
        <v>279</v>
      </c>
      <c r="D461" s="9" t="s">
        <v>350</v>
      </c>
      <c r="E461" s="9" t="s">
        <v>93</v>
      </c>
      <c r="F461" s="187">
        <v>34294</v>
      </c>
      <c r="G461" s="9" t="s">
        <v>34</v>
      </c>
      <c r="H461" s="9" t="s">
        <v>31</v>
      </c>
      <c r="I461" s="9" t="s">
        <v>2276</v>
      </c>
      <c r="J461" s="9" t="s">
        <v>32</v>
      </c>
      <c r="K461" s="9">
        <v>2010</v>
      </c>
      <c r="L461" s="9" t="s">
        <v>46</v>
      </c>
      <c r="N461" s="9">
        <v>1098</v>
      </c>
      <c r="O461" s="187">
        <v>44605.438888888886</v>
      </c>
      <c r="P461" s="9">
        <v>28000</v>
      </c>
      <c r="Y461" s="9" t="s">
        <v>2945</v>
      </c>
      <c r="Z461" s="9" t="s">
        <v>2946</v>
      </c>
      <c r="AA461" s="9" t="s">
        <v>1179</v>
      </c>
      <c r="AB461" s="9" t="s">
        <v>2947</v>
      </c>
    </row>
    <row r="462" spans="1:28" ht="17.25" customHeight="1" x14ac:dyDescent="0.2">
      <c r="A462" s="9">
        <v>422937</v>
      </c>
      <c r="B462" s="9" t="s">
        <v>2948</v>
      </c>
      <c r="C462" s="9" t="s">
        <v>2949</v>
      </c>
      <c r="D462" s="9" t="s">
        <v>457</v>
      </c>
      <c r="E462" s="9" t="s">
        <v>93</v>
      </c>
      <c r="F462" s="187">
        <v>29587</v>
      </c>
      <c r="G462" s="9" t="s">
        <v>34</v>
      </c>
      <c r="H462" s="9" t="s">
        <v>31</v>
      </c>
      <c r="I462" s="9" t="s">
        <v>2276</v>
      </c>
      <c r="J462" s="9" t="s">
        <v>32</v>
      </c>
      <c r="K462" s="9">
        <v>1998</v>
      </c>
      <c r="L462" s="9" t="s">
        <v>34</v>
      </c>
      <c r="Y462" s="9" t="s">
        <v>2950</v>
      </c>
      <c r="Z462" s="9" t="s">
        <v>2951</v>
      </c>
      <c r="AA462" s="9" t="s">
        <v>1282</v>
      </c>
      <c r="AB462" s="9" t="s">
        <v>1098</v>
      </c>
    </row>
    <row r="463" spans="1:28" ht="17.25" customHeight="1" x14ac:dyDescent="0.2">
      <c r="A463" s="9">
        <v>421010</v>
      </c>
      <c r="B463" s="9" t="s">
        <v>2952</v>
      </c>
      <c r="C463" s="9" t="s">
        <v>375</v>
      </c>
      <c r="D463" s="9" t="s">
        <v>286</v>
      </c>
      <c r="E463" s="9" t="s">
        <v>92</v>
      </c>
      <c r="F463" s="187">
        <v>32706</v>
      </c>
      <c r="G463" s="9" t="s">
        <v>53</v>
      </c>
      <c r="H463" s="9" t="s">
        <v>31</v>
      </c>
      <c r="I463" s="9" t="s">
        <v>2276</v>
      </c>
      <c r="J463" s="9" t="s">
        <v>29</v>
      </c>
      <c r="K463" s="9">
        <v>2007</v>
      </c>
      <c r="L463" s="9" t="s">
        <v>53</v>
      </c>
      <c r="Y463" s="9" t="s">
        <v>2953</v>
      </c>
      <c r="Z463" s="9" t="s">
        <v>2954</v>
      </c>
      <c r="AA463" s="9" t="s">
        <v>2955</v>
      </c>
      <c r="AB463" s="9" t="s">
        <v>1283</v>
      </c>
    </row>
    <row r="464" spans="1:28" ht="17.25" customHeight="1" x14ac:dyDescent="0.2">
      <c r="A464" s="9">
        <v>424725</v>
      </c>
      <c r="B464" s="9" t="s">
        <v>2956</v>
      </c>
      <c r="C464" s="9" t="s">
        <v>803</v>
      </c>
      <c r="D464" s="9" t="s">
        <v>2957</v>
      </c>
      <c r="E464" s="9" t="s">
        <v>92</v>
      </c>
      <c r="F464" s="187">
        <v>29184</v>
      </c>
      <c r="G464" s="9" t="s">
        <v>86</v>
      </c>
      <c r="H464" s="9" t="s">
        <v>31</v>
      </c>
      <c r="I464" s="9" t="s">
        <v>2276</v>
      </c>
      <c r="J464" s="9" t="s">
        <v>29</v>
      </c>
      <c r="K464" s="9">
        <v>1997</v>
      </c>
      <c r="L464" s="9" t="s">
        <v>86</v>
      </c>
      <c r="Y464" s="9" t="s">
        <v>2958</v>
      </c>
      <c r="Z464" s="9" t="s">
        <v>2959</v>
      </c>
      <c r="AA464" s="9" t="s">
        <v>2960</v>
      </c>
      <c r="AB464" s="9" t="s">
        <v>1143</v>
      </c>
    </row>
    <row r="465" spans="1:28" ht="17.25" customHeight="1" x14ac:dyDescent="0.2">
      <c r="A465" s="9">
        <v>418076</v>
      </c>
      <c r="B465" s="9" t="s">
        <v>2961</v>
      </c>
      <c r="C465" s="9" t="s">
        <v>283</v>
      </c>
      <c r="D465" s="9" t="s">
        <v>825</v>
      </c>
      <c r="E465" s="9" t="s">
        <v>92</v>
      </c>
      <c r="F465" s="187">
        <v>35309</v>
      </c>
      <c r="G465" s="9" t="s">
        <v>34</v>
      </c>
      <c r="H465" s="9" t="s">
        <v>31</v>
      </c>
      <c r="I465" s="9" t="s">
        <v>2276</v>
      </c>
      <c r="J465" s="9" t="s">
        <v>32</v>
      </c>
      <c r="K465" s="9">
        <v>2014</v>
      </c>
      <c r="L465" s="9" t="s">
        <v>34</v>
      </c>
      <c r="Y465" s="9" t="s">
        <v>2962</v>
      </c>
      <c r="Z465" s="9" t="s">
        <v>2963</v>
      </c>
      <c r="AA465" s="9" t="s">
        <v>1176</v>
      </c>
      <c r="AB465" s="9" t="s">
        <v>2964</v>
      </c>
    </row>
    <row r="466" spans="1:28" ht="17.25" customHeight="1" x14ac:dyDescent="0.2">
      <c r="A466" s="9">
        <v>419532</v>
      </c>
      <c r="B466" s="9" t="s">
        <v>2965</v>
      </c>
      <c r="C466" s="9" t="s">
        <v>353</v>
      </c>
      <c r="D466" s="9" t="s">
        <v>432</v>
      </c>
      <c r="E466" s="9" t="s">
        <v>93</v>
      </c>
      <c r="F466" s="187">
        <v>34840</v>
      </c>
      <c r="G466" s="9" t="s">
        <v>34</v>
      </c>
      <c r="H466" s="9" t="s">
        <v>31</v>
      </c>
      <c r="I466" s="9" t="s">
        <v>2276</v>
      </c>
      <c r="J466" s="9" t="s">
        <v>29</v>
      </c>
      <c r="K466" s="9">
        <v>2013</v>
      </c>
      <c r="L466" s="9" t="s">
        <v>46</v>
      </c>
      <c r="Y466" s="9" t="s">
        <v>2966</v>
      </c>
      <c r="Z466" s="9" t="s">
        <v>2967</v>
      </c>
      <c r="AA466" s="9" t="s">
        <v>2968</v>
      </c>
      <c r="AB466" s="9" t="s">
        <v>1067</v>
      </c>
    </row>
    <row r="467" spans="1:28" ht="17.25" customHeight="1" x14ac:dyDescent="0.2">
      <c r="A467" s="9">
        <v>422960</v>
      </c>
      <c r="B467" s="9" t="s">
        <v>2969</v>
      </c>
      <c r="C467" s="9" t="s">
        <v>2970</v>
      </c>
      <c r="D467" s="9" t="s">
        <v>455</v>
      </c>
      <c r="E467" s="9" t="s">
        <v>93</v>
      </c>
      <c r="F467" s="187">
        <v>30429</v>
      </c>
      <c r="G467" s="9" t="s">
        <v>56</v>
      </c>
      <c r="H467" s="9" t="s">
        <v>31</v>
      </c>
      <c r="I467" s="9" t="s">
        <v>2276</v>
      </c>
      <c r="J467" s="9" t="s">
        <v>32</v>
      </c>
      <c r="K467" s="9">
        <v>2001</v>
      </c>
      <c r="L467" s="9" t="s">
        <v>56</v>
      </c>
      <c r="Y467" s="9" t="s">
        <v>2971</v>
      </c>
      <c r="Z467" s="9" t="s">
        <v>2972</v>
      </c>
      <c r="AA467" s="9" t="s">
        <v>1261</v>
      </c>
      <c r="AB467" s="9" t="s">
        <v>1106</v>
      </c>
    </row>
    <row r="468" spans="1:28" ht="17.25" customHeight="1" x14ac:dyDescent="0.2">
      <c r="A468" s="9">
        <v>421034</v>
      </c>
      <c r="B468" s="9" t="s">
        <v>2973</v>
      </c>
      <c r="C468" s="9" t="s">
        <v>487</v>
      </c>
      <c r="D468" s="9" t="s">
        <v>2974</v>
      </c>
      <c r="E468" s="9" t="s">
        <v>93</v>
      </c>
      <c r="F468" s="187">
        <v>35970</v>
      </c>
      <c r="G468" s="9" t="s">
        <v>34</v>
      </c>
      <c r="H468" s="9" t="s">
        <v>31</v>
      </c>
      <c r="I468" s="9" t="s">
        <v>2276</v>
      </c>
      <c r="J468" s="9" t="s">
        <v>29</v>
      </c>
      <c r="K468" s="9">
        <v>2016</v>
      </c>
      <c r="L468" s="9" t="s">
        <v>34</v>
      </c>
      <c r="Y468" s="9" t="s">
        <v>2975</v>
      </c>
      <c r="Z468" s="9" t="s">
        <v>2580</v>
      </c>
      <c r="AA468" s="9" t="s">
        <v>2976</v>
      </c>
      <c r="AB468" s="9" t="s">
        <v>1067</v>
      </c>
    </row>
    <row r="469" spans="1:28" ht="17.25" customHeight="1" x14ac:dyDescent="0.2">
      <c r="A469" s="9">
        <v>415943</v>
      </c>
      <c r="B469" s="9" t="s">
        <v>2977</v>
      </c>
      <c r="C469" s="9" t="s">
        <v>2978</v>
      </c>
      <c r="D469" s="9" t="s">
        <v>271</v>
      </c>
      <c r="E469" s="9" t="s">
        <v>93</v>
      </c>
      <c r="F469" s="187">
        <v>31416</v>
      </c>
      <c r="G469" s="9" t="s">
        <v>335</v>
      </c>
      <c r="H469" s="9" t="s">
        <v>31</v>
      </c>
      <c r="I469" s="9" t="s">
        <v>2276</v>
      </c>
      <c r="J469" s="9" t="s">
        <v>32</v>
      </c>
      <c r="K469" s="9">
        <v>2005</v>
      </c>
      <c r="L469" s="9" t="s">
        <v>46</v>
      </c>
      <c r="Y469" s="9" t="s">
        <v>2979</v>
      </c>
      <c r="Z469" s="9" t="s">
        <v>2980</v>
      </c>
      <c r="AA469" s="9" t="s">
        <v>2981</v>
      </c>
      <c r="AB469" s="9" t="s">
        <v>1082</v>
      </c>
    </row>
    <row r="470" spans="1:28" ht="17.25" customHeight="1" x14ac:dyDescent="0.2">
      <c r="A470" s="9">
        <v>424715</v>
      </c>
      <c r="B470" s="9" t="s">
        <v>2982</v>
      </c>
      <c r="C470" s="9" t="s">
        <v>674</v>
      </c>
      <c r="D470" s="9" t="s">
        <v>286</v>
      </c>
      <c r="E470" s="9" t="s">
        <v>92</v>
      </c>
      <c r="F470" s="187">
        <v>32369</v>
      </c>
      <c r="G470" s="9" t="s">
        <v>584</v>
      </c>
      <c r="H470" s="9" t="s">
        <v>31</v>
      </c>
      <c r="I470" s="9" t="s">
        <v>2276</v>
      </c>
      <c r="J470" s="9" t="s">
        <v>29</v>
      </c>
      <c r="K470" s="9">
        <v>2007</v>
      </c>
      <c r="L470" s="9" t="s">
        <v>46</v>
      </c>
      <c r="Y470" s="9" t="s">
        <v>2983</v>
      </c>
      <c r="Z470" s="9" t="s">
        <v>2984</v>
      </c>
      <c r="AA470" s="9" t="s">
        <v>2985</v>
      </c>
      <c r="AB470" s="9" t="s">
        <v>2986</v>
      </c>
    </row>
    <row r="471" spans="1:28" ht="17.25" customHeight="1" x14ac:dyDescent="0.2">
      <c r="A471" s="9">
        <v>421013</v>
      </c>
      <c r="B471" s="9" t="s">
        <v>2987</v>
      </c>
      <c r="C471" s="9" t="s">
        <v>469</v>
      </c>
      <c r="D471" s="9" t="s">
        <v>418</v>
      </c>
      <c r="E471" s="9" t="s">
        <v>93</v>
      </c>
      <c r="F471" s="187">
        <v>33608</v>
      </c>
      <c r="G471" s="9" t="s">
        <v>34</v>
      </c>
      <c r="H471" s="9" t="s">
        <v>31</v>
      </c>
      <c r="I471" s="9" t="s">
        <v>2276</v>
      </c>
      <c r="J471" s="9" t="s">
        <v>32</v>
      </c>
      <c r="K471" s="9">
        <v>2013</v>
      </c>
      <c r="L471" s="9" t="s">
        <v>34</v>
      </c>
      <c r="Y471" s="9" t="s">
        <v>2988</v>
      </c>
      <c r="Z471" s="9" t="s">
        <v>2989</v>
      </c>
      <c r="AA471" s="9" t="s">
        <v>2165</v>
      </c>
      <c r="AB471" s="9" t="s">
        <v>1098</v>
      </c>
    </row>
    <row r="472" spans="1:28" ht="17.25" customHeight="1" x14ac:dyDescent="0.2">
      <c r="A472" s="9">
        <v>413912</v>
      </c>
      <c r="B472" s="9" t="s">
        <v>2990</v>
      </c>
      <c r="C472" s="9" t="s">
        <v>401</v>
      </c>
      <c r="D472" s="9" t="s">
        <v>410</v>
      </c>
      <c r="E472" s="9" t="s">
        <v>93</v>
      </c>
      <c r="F472" s="187">
        <v>33970</v>
      </c>
      <c r="G472" s="9" t="s">
        <v>34</v>
      </c>
      <c r="H472" s="9" t="s">
        <v>31</v>
      </c>
      <c r="I472" s="9" t="s">
        <v>2276</v>
      </c>
      <c r="Y472" s="9" t="s">
        <v>2991</v>
      </c>
      <c r="Z472" s="9" t="s">
        <v>1096</v>
      </c>
      <c r="AA472" s="9" t="s">
        <v>2992</v>
      </c>
      <c r="AB472" s="9" t="s">
        <v>1205</v>
      </c>
    </row>
    <row r="473" spans="1:28" ht="17.25" customHeight="1" x14ac:dyDescent="0.2">
      <c r="A473" s="9">
        <v>421025</v>
      </c>
      <c r="B473" s="9" t="s">
        <v>2993</v>
      </c>
      <c r="C473" s="9" t="s">
        <v>276</v>
      </c>
      <c r="D473" s="9" t="s">
        <v>371</v>
      </c>
      <c r="E473" s="9" t="s">
        <v>93</v>
      </c>
      <c r="F473" s="187">
        <v>32940</v>
      </c>
      <c r="G473" s="9" t="s">
        <v>34</v>
      </c>
      <c r="H473" s="9" t="s">
        <v>31</v>
      </c>
      <c r="I473" s="9" t="s">
        <v>2276</v>
      </c>
      <c r="J473" s="9" t="s">
        <v>29</v>
      </c>
      <c r="K473" s="9">
        <v>2008</v>
      </c>
      <c r="L473" s="9" t="s">
        <v>34</v>
      </c>
      <c r="Y473" s="9" t="s">
        <v>2994</v>
      </c>
      <c r="Z473" s="9" t="s">
        <v>1286</v>
      </c>
      <c r="AA473" s="9" t="s">
        <v>1113</v>
      </c>
      <c r="AB473" s="9" t="s">
        <v>1150</v>
      </c>
    </row>
    <row r="474" spans="1:28" ht="17.25" customHeight="1" x14ac:dyDescent="0.2">
      <c r="A474" s="9">
        <v>423273</v>
      </c>
      <c r="B474" s="9" t="s">
        <v>2995</v>
      </c>
      <c r="C474" s="9" t="s">
        <v>2996</v>
      </c>
      <c r="D474" s="9" t="s">
        <v>2729</v>
      </c>
      <c r="E474" s="9" t="s">
        <v>93</v>
      </c>
      <c r="F474" s="187">
        <v>34700</v>
      </c>
      <c r="G474" s="9" t="s">
        <v>34</v>
      </c>
      <c r="H474" s="9" t="s">
        <v>31</v>
      </c>
      <c r="I474" s="9" t="s">
        <v>2276</v>
      </c>
      <c r="J474" s="9" t="s">
        <v>29</v>
      </c>
      <c r="K474" s="9">
        <v>2012</v>
      </c>
      <c r="L474" s="9" t="s">
        <v>34</v>
      </c>
      <c r="Y474" s="9" t="s">
        <v>2997</v>
      </c>
      <c r="Z474" s="9" t="s">
        <v>2998</v>
      </c>
      <c r="AA474" s="9" t="s">
        <v>2999</v>
      </c>
      <c r="AB474" s="9" t="s">
        <v>1100</v>
      </c>
    </row>
    <row r="475" spans="1:28" ht="17.25" customHeight="1" x14ac:dyDescent="0.2">
      <c r="A475" s="9">
        <v>424724</v>
      </c>
      <c r="B475" s="9" t="s">
        <v>3000</v>
      </c>
      <c r="C475" s="9" t="s">
        <v>403</v>
      </c>
      <c r="D475" s="9" t="s">
        <v>3001</v>
      </c>
      <c r="E475" s="9" t="s">
        <v>92</v>
      </c>
      <c r="F475" s="187">
        <v>34741</v>
      </c>
      <c r="G475" s="9" t="s">
        <v>434</v>
      </c>
      <c r="H475" s="9" t="s">
        <v>31</v>
      </c>
      <c r="I475" s="9" t="s">
        <v>2276</v>
      </c>
      <c r="J475" s="9" t="s">
        <v>29</v>
      </c>
      <c r="K475" s="9">
        <v>2013</v>
      </c>
      <c r="L475" s="9" t="s">
        <v>86</v>
      </c>
      <c r="Y475" s="9" t="s">
        <v>3002</v>
      </c>
      <c r="Z475" s="9" t="s">
        <v>1291</v>
      </c>
      <c r="AA475" s="9" t="s">
        <v>3003</v>
      </c>
      <c r="AB475" s="9" t="s">
        <v>3004</v>
      </c>
    </row>
    <row r="476" spans="1:28" ht="17.25" customHeight="1" x14ac:dyDescent="0.2">
      <c r="A476" s="9">
        <v>422956</v>
      </c>
      <c r="B476" s="9" t="s">
        <v>3005</v>
      </c>
      <c r="C476" s="9" t="s">
        <v>1031</v>
      </c>
      <c r="D476" s="9" t="s">
        <v>286</v>
      </c>
      <c r="E476" s="9" t="s">
        <v>93</v>
      </c>
      <c r="F476" s="187">
        <v>36464</v>
      </c>
      <c r="G476" s="9" t="s">
        <v>34</v>
      </c>
      <c r="H476" s="9" t="s">
        <v>31</v>
      </c>
      <c r="I476" s="9" t="s">
        <v>2276</v>
      </c>
      <c r="J476" s="9" t="s">
        <v>32</v>
      </c>
      <c r="K476" s="9">
        <v>2017</v>
      </c>
      <c r="L476" s="9" t="s">
        <v>34</v>
      </c>
      <c r="Y476" s="9" t="s">
        <v>3006</v>
      </c>
      <c r="Z476" s="9" t="s">
        <v>1116</v>
      </c>
      <c r="AA476" s="9" t="s">
        <v>1288</v>
      </c>
      <c r="AB476" s="9" t="s">
        <v>1100</v>
      </c>
    </row>
    <row r="477" spans="1:28" ht="17.25" customHeight="1" x14ac:dyDescent="0.2">
      <c r="A477" s="9">
        <v>422959</v>
      </c>
      <c r="B477" s="9" t="s">
        <v>3007</v>
      </c>
      <c r="C477" s="9" t="s">
        <v>306</v>
      </c>
      <c r="D477" s="9" t="s">
        <v>349</v>
      </c>
      <c r="E477" s="9" t="s">
        <v>93</v>
      </c>
      <c r="F477" s="187">
        <v>36213</v>
      </c>
      <c r="G477" s="9" t="s">
        <v>34</v>
      </c>
      <c r="H477" s="9" t="s">
        <v>31</v>
      </c>
      <c r="I477" s="9" t="s">
        <v>2276</v>
      </c>
      <c r="J477" s="9" t="s">
        <v>29</v>
      </c>
      <c r="K477" s="9">
        <v>2017</v>
      </c>
      <c r="L477" s="9" t="s">
        <v>46</v>
      </c>
      <c r="Y477" s="9" t="s">
        <v>3008</v>
      </c>
      <c r="Z477" s="9" t="s">
        <v>1204</v>
      </c>
      <c r="AA477" s="9" t="s">
        <v>3009</v>
      </c>
      <c r="AB477" s="9" t="s">
        <v>1067</v>
      </c>
    </row>
    <row r="478" spans="1:28" ht="17.25" customHeight="1" x14ac:dyDescent="0.2">
      <c r="A478" s="9">
        <v>416033</v>
      </c>
      <c r="B478" s="9" t="s">
        <v>3010</v>
      </c>
      <c r="C478" s="9" t="s">
        <v>481</v>
      </c>
      <c r="D478" s="9" t="s">
        <v>3011</v>
      </c>
      <c r="E478" s="9" t="s">
        <v>92</v>
      </c>
      <c r="F478" s="187">
        <v>33140</v>
      </c>
      <c r="G478" s="9" t="s">
        <v>34</v>
      </c>
      <c r="H478" s="9" t="s">
        <v>31</v>
      </c>
      <c r="I478" s="9" t="s">
        <v>2276</v>
      </c>
      <c r="J478" s="9" t="s">
        <v>32</v>
      </c>
      <c r="K478" s="9">
        <v>2008</v>
      </c>
      <c r="L478" s="9" t="s">
        <v>34</v>
      </c>
      <c r="Y478" s="9" t="s">
        <v>3012</v>
      </c>
      <c r="Z478" s="9" t="s">
        <v>3013</v>
      </c>
      <c r="AA478" s="9" t="s">
        <v>3014</v>
      </c>
      <c r="AB478" s="9" t="s">
        <v>1150</v>
      </c>
    </row>
    <row r="479" spans="1:28" ht="17.25" customHeight="1" x14ac:dyDescent="0.2">
      <c r="A479" s="9">
        <v>422499</v>
      </c>
      <c r="B479" s="9" t="s">
        <v>3015</v>
      </c>
      <c r="C479" s="9" t="s">
        <v>428</v>
      </c>
      <c r="D479" s="9" t="s">
        <v>334</v>
      </c>
      <c r="E479" s="9" t="s">
        <v>92</v>
      </c>
      <c r="F479" s="187">
        <v>35912</v>
      </c>
      <c r="G479" s="9" t="s">
        <v>34</v>
      </c>
      <c r="H479" s="9" t="s">
        <v>31</v>
      </c>
      <c r="I479" s="9" t="s">
        <v>2276</v>
      </c>
      <c r="J479" s="9" t="s">
        <v>32</v>
      </c>
      <c r="K479" s="9">
        <v>2017</v>
      </c>
      <c r="L479" s="9" t="s">
        <v>34</v>
      </c>
      <c r="Y479" s="9" t="s">
        <v>3016</v>
      </c>
      <c r="Z479" s="9" t="s">
        <v>3017</v>
      </c>
      <c r="AA479" s="9" t="s">
        <v>1553</v>
      </c>
      <c r="AB479" s="9" t="s">
        <v>1067</v>
      </c>
    </row>
    <row r="480" spans="1:28" ht="17.25" customHeight="1" x14ac:dyDescent="0.2">
      <c r="A480" s="9">
        <v>422651</v>
      </c>
      <c r="B480" s="9" t="s">
        <v>3018</v>
      </c>
      <c r="C480" s="9" t="s">
        <v>3019</v>
      </c>
      <c r="D480" s="9" t="s">
        <v>484</v>
      </c>
      <c r="E480" s="9" t="s">
        <v>92</v>
      </c>
      <c r="F480" s="187">
        <v>36278</v>
      </c>
      <c r="G480" s="9" t="s">
        <v>476</v>
      </c>
      <c r="H480" s="9" t="s">
        <v>31</v>
      </c>
      <c r="I480" s="9" t="s">
        <v>2276</v>
      </c>
      <c r="J480" s="9" t="s">
        <v>29</v>
      </c>
      <c r="K480" s="9">
        <v>2017</v>
      </c>
      <c r="L480" s="9" t="s">
        <v>46</v>
      </c>
      <c r="Y480" s="9" t="s">
        <v>3020</v>
      </c>
      <c r="Z480" s="9" t="s">
        <v>3021</v>
      </c>
      <c r="AA480" s="9" t="s">
        <v>1158</v>
      </c>
      <c r="AB480" s="9" t="s">
        <v>1082</v>
      </c>
    </row>
    <row r="481" spans="1:28" ht="17.25" customHeight="1" x14ac:dyDescent="0.2">
      <c r="A481" s="9">
        <v>413731</v>
      </c>
      <c r="B481" s="9" t="s">
        <v>3022</v>
      </c>
      <c r="C481" s="9" t="s">
        <v>301</v>
      </c>
      <c r="D481" s="9" t="s">
        <v>302</v>
      </c>
      <c r="E481" s="9" t="s">
        <v>93</v>
      </c>
      <c r="F481" s="187">
        <v>30847</v>
      </c>
      <c r="G481" s="9" t="s">
        <v>3023</v>
      </c>
      <c r="H481" s="9" t="s">
        <v>31</v>
      </c>
      <c r="I481" s="9" t="s">
        <v>2276</v>
      </c>
      <c r="J481" s="9" t="s">
        <v>32</v>
      </c>
      <c r="K481" s="9">
        <v>2002</v>
      </c>
      <c r="L481" s="9" t="s">
        <v>34</v>
      </c>
      <c r="N481" s="9">
        <v>742</v>
      </c>
      <c r="O481" s="187">
        <v>44594.424027777779</v>
      </c>
      <c r="P481" s="9">
        <v>78000</v>
      </c>
      <c r="Y481" s="9" t="s">
        <v>3024</v>
      </c>
      <c r="Z481" s="9" t="s">
        <v>3025</v>
      </c>
      <c r="AA481" s="9" t="s">
        <v>1095</v>
      </c>
      <c r="AB481" s="9" t="s">
        <v>3026</v>
      </c>
    </row>
    <row r="482" spans="1:28" ht="17.25" customHeight="1" x14ac:dyDescent="0.2">
      <c r="A482" s="9">
        <v>422650</v>
      </c>
      <c r="B482" s="9" t="s">
        <v>3027</v>
      </c>
      <c r="C482" s="9" t="s">
        <v>3028</v>
      </c>
      <c r="D482" s="9" t="s">
        <v>3029</v>
      </c>
      <c r="E482" s="9" t="s">
        <v>92</v>
      </c>
      <c r="F482" s="187">
        <v>36252</v>
      </c>
      <c r="G482" s="9" t="s">
        <v>34</v>
      </c>
      <c r="H482" s="9" t="s">
        <v>31</v>
      </c>
      <c r="I482" s="9" t="s">
        <v>2276</v>
      </c>
      <c r="J482" s="9" t="s">
        <v>29</v>
      </c>
      <c r="K482" s="9">
        <v>2016</v>
      </c>
      <c r="L482" s="9" t="s">
        <v>34</v>
      </c>
      <c r="Y482" s="9" t="s">
        <v>3030</v>
      </c>
      <c r="Z482" s="9" t="s">
        <v>3031</v>
      </c>
      <c r="AA482" s="9" t="s">
        <v>1247</v>
      </c>
      <c r="AB482" s="9" t="s">
        <v>1082</v>
      </c>
    </row>
    <row r="483" spans="1:28" ht="17.25" customHeight="1" x14ac:dyDescent="0.2">
      <c r="A483" s="9">
        <v>424472</v>
      </c>
      <c r="B483" s="9" t="s">
        <v>3032</v>
      </c>
      <c r="C483" s="9" t="s">
        <v>403</v>
      </c>
      <c r="D483" s="9" t="s">
        <v>562</v>
      </c>
      <c r="E483" s="9" t="s">
        <v>92</v>
      </c>
      <c r="F483" s="187">
        <v>35502</v>
      </c>
      <c r="G483" s="9" t="s">
        <v>86</v>
      </c>
      <c r="H483" s="9" t="s">
        <v>31</v>
      </c>
      <c r="I483" s="9" t="s">
        <v>2276</v>
      </c>
      <c r="J483" s="9" t="s">
        <v>32</v>
      </c>
      <c r="K483" s="9">
        <v>2015</v>
      </c>
      <c r="L483" s="9" t="s">
        <v>86</v>
      </c>
      <c r="Y483" s="9" t="s">
        <v>3033</v>
      </c>
      <c r="Z483" s="9" t="s">
        <v>1291</v>
      </c>
      <c r="AA483" s="9" t="s">
        <v>1388</v>
      </c>
      <c r="AB483" s="9" t="s">
        <v>1143</v>
      </c>
    </row>
    <row r="484" spans="1:28" ht="17.25" customHeight="1" x14ac:dyDescent="0.2">
      <c r="A484" s="9">
        <v>419265</v>
      </c>
      <c r="B484" s="9" t="s">
        <v>3034</v>
      </c>
      <c r="C484" s="9" t="s">
        <v>401</v>
      </c>
      <c r="D484" s="9" t="s">
        <v>326</v>
      </c>
      <c r="E484" s="9" t="s">
        <v>93</v>
      </c>
      <c r="F484" s="187">
        <v>35808</v>
      </c>
      <c r="G484" s="9" t="s">
        <v>34</v>
      </c>
      <c r="H484" s="9" t="s">
        <v>31</v>
      </c>
      <c r="I484" s="9" t="s">
        <v>2276</v>
      </c>
      <c r="J484" s="9" t="s">
        <v>32</v>
      </c>
      <c r="K484" s="9">
        <v>2015</v>
      </c>
      <c r="L484" s="9" t="s">
        <v>34</v>
      </c>
      <c r="Y484" s="9" t="s">
        <v>3035</v>
      </c>
      <c r="Z484" s="9" t="s">
        <v>1222</v>
      </c>
      <c r="AA484" s="9" t="s">
        <v>1108</v>
      </c>
      <c r="AB484" s="9" t="s">
        <v>3036</v>
      </c>
    </row>
    <row r="485" spans="1:28" ht="17.25" customHeight="1" x14ac:dyDescent="0.2">
      <c r="A485" s="9">
        <v>422727</v>
      </c>
      <c r="B485" s="9" t="s">
        <v>3037</v>
      </c>
      <c r="C485" s="9" t="s">
        <v>353</v>
      </c>
      <c r="D485" s="9" t="s">
        <v>484</v>
      </c>
      <c r="E485" s="9" t="s">
        <v>93</v>
      </c>
      <c r="F485" s="187">
        <v>36535</v>
      </c>
      <c r="G485" s="9" t="s">
        <v>34</v>
      </c>
      <c r="H485" s="9" t="s">
        <v>31</v>
      </c>
      <c r="I485" s="9" t="s">
        <v>2276</v>
      </c>
      <c r="J485" s="9" t="s">
        <v>29</v>
      </c>
      <c r="K485" s="9">
        <v>2017</v>
      </c>
      <c r="L485" s="9" t="s">
        <v>34</v>
      </c>
      <c r="Y485" s="9" t="s">
        <v>3038</v>
      </c>
      <c r="Z485" s="9" t="s">
        <v>2823</v>
      </c>
      <c r="AA485" s="9" t="s">
        <v>1148</v>
      </c>
      <c r="AB485" s="9" t="s">
        <v>1067</v>
      </c>
    </row>
    <row r="486" spans="1:28" ht="17.25" customHeight="1" x14ac:dyDescent="0.2">
      <c r="A486" s="9">
        <v>422693</v>
      </c>
      <c r="B486" s="9" t="s">
        <v>3039</v>
      </c>
      <c r="C486" s="9" t="s">
        <v>3040</v>
      </c>
      <c r="D486" s="9" t="s">
        <v>371</v>
      </c>
      <c r="E486" s="9" t="s">
        <v>93</v>
      </c>
      <c r="F486" s="187">
        <v>33984</v>
      </c>
      <c r="G486" s="9" t="s">
        <v>385</v>
      </c>
      <c r="H486" s="9" t="s">
        <v>31</v>
      </c>
      <c r="I486" s="9" t="s">
        <v>2276</v>
      </c>
      <c r="J486" s="9" t="s">
        <v>32</v>
      </c>
      <c r="K486" s="9">
        <v>2011</v>
      </c>
      <c r="L486" s="9" t="s">
        <v>34</v>
      </c>
      <c r="Y486" s="9" t="s">
        <v>3041</v>
      </c>
      <c r="Z486" s="9" t="s">
        <v>3042</v>
      </c>
      <c r="AA486" s="9" t="s">
        <v>3043</v>
      </c>
      <c r="AB486" s="9" t="s">
        <v>1100</v>
      </c>
    </row>
    <row r="487" spans="1:28" ht="17.25" customHeight="1" x14ac:dyDescent="0.2">
      <c r="A487" s="9">
        <v>420713</v>
      </c>
      <c r="B487" s="9" t="s">
        <v>3044</v>
      </c>
      <c r="C487" s="9" t="s">
        <v>2056</v>
      </c>
      <c r="D487" s="9" t="s">
        <v>3045</v>
      </c>
      <c r="E487" s="9" t="s">
        <v>93</v>
      </c>
      <c r="F487" s="187">
        <v>35845</v>
      </c>
      <c r="G487" s="9" t="s">
        <v>86</v>
      </c>
      <c r="H487" s="9" t="s">
        <v>31</v>
      </c>
      <c r="I487" s="9" t="s">
        <v>2276</v>
      </c>
      <c r="J487" s="9" t="s">
        <v>29</v>
      </c>
      <c r="K487" s="9">
        <v>2016</v>
      </c>
      <c r="L487" s="9" t="s">
        <v>86</v>
      </c>
      <c r="Y487" s="9" t="s">
        <v>3046</v>
      </c>
      <c r="Z487" s="9" t="s">
        <v>2058</v>
      </c>
      <c r="AA487" s="9" t="s">
        <v>1160</v>
      </c>
      <c r="AB487" s="9" t="s">
        <v>1143</v>
      </c>
    </row>
    <row r="488" spans="1:28" ht="17.25" customHeight="1" x14ac:dyDescent="0.2">
      <c r="A488" s="9">
        <v>422734</v>
      </c>
      <c r="B488" s="9" t="s">
        <v>3047</v>
      </c>
      <c r="C488" s="9" t="s">
        <v>403</v>
      </c>
      <c r="D488" s="9" t="s">
        <v>536</v>
      </c>
      <c r="E488" s="9" t="s">
        <v>93</v>
      </c>
      <c r="F488" s="187">
        <v>35203</v>
      </c>
      <c r="G488" s="9" t="s">
        <v>34</v>
      </c>
      <c r="H488" s="9" t="s">
        <v>31</v>
      </c>
      <c r="I488" s="9" t="s">
        <v>2276</v>
      </c>
      <c r="J488" s="9" t="s">
        <v>32</v>
      </c>
      <c r="K488" s="9">
        <v>2014</v>
      </c>
      <c r="Y488" s="9" t="s">
        <v>3048</v>
      </c>
      <c r="Z488" s="9" t="s">
        <v>1130</v>
      </c>
      <c r="AA488" s="9" t="s">
        <v>3049</v>
      </c>
      <c r="AB488" s="9" t="s">
        <v>1067</v>
      </c>
    </row>
    <row r="489" spans="1:28" ht="17.25" customHeight="1" x14ac:dyDescent="0.2">
      <c r="A489" s="9">
        <v>422595</v>
      </c>
      <c r="B489" s="9" t="s">
        <v>3050</v>
      </c>
      <c r="C489" s="9" t="s">
        <v>672</v>
      </c>
      <c r="D489" s="9" t="s">
        <v>3051</v>
      </c>
      <c r="E489" s="9" t="s">
        <v>93</v>
      </c>
      <c r="F489" s="187">
        <v>34028</v>
      </c>
      <c r="G489" s="9" t="s">
        <v>3052</v>
      </c>
      <c r="H489" s="9" t="s">
        <v>31</v>
      </c>
      <c r="I489" s="9" t="s">
        <v>2276</v>
      </c>
      <c r="J489" s="9" t="s">
        <v>32</v>
      </c>
      <c r="K489" s="9">
        <v>2013</v>
      </c>
      <c r="L489" s="9" t="s">
        <v>89</v>
      </c>
      <c r="Y489" s="9" t="s">
        <v>3053</v>
      </c>
      <c r="Z489" s="9" t="s">
        <v>3054</v>
      </c>
      <c r="AA489" s="9" t="s">
        <v>3055</v>
      </c>
      <c r="AB489" s="9" t="s">
        <v>1067</v>
      </c>
    </row>
    <row r="490" spans="1:28" ht="17.25" customHeight="1" x14ac:dyDescent="0.2">
      <c r="A490" s="9">
        <v>424437</v>
      </c>
      <c r="B490" s="9" t="s">
        <v>3056</v>
      </c>
      <c r="C490" s="9" t="s">
        <v>3057</v>
      </c>
      <c r="D490" s="9" t="s">
        <v>752</v>
      </c>
      <c r="E490" s="9" t="s">
        <v>93</v>
      </c>
      <c r="F490" s="187">
        <v>32752</v>
      </c>
      <c r="G490" s="9" t="s">
        <v>508</v>
      </c>
      <c r="H490" s="9" t="s">
        <v>31</v>
      </c>
      <c r="I490" s="9" t="s">
        <v>2276</v>
      </c>
      <c r="J490" s="9" t="s">
        <v>29</v>
      </c>
      <c r="K490" s="9">
        <v>2008</v>
      </c>
      <c r="L490" s="9" t="s">
        <v>46</v>
      </c>
      <c r="Y490" s="9" t="s">
        <v>3058</v>
      </c>
      <c r="Z490" s="9" t="s">
        <v>3059</v>
      </c>
      <c r="AA490" s="9" t="s">
        <v>3060</v>
      </c>
      <c r="AB490" s="9" t="s">
        <v>1100</v>
      </c>
    </row>
    <row r="491" spans="1:28" ht="17.25" customHeight="1" x14ac:dyDescent="0.2">
      <c r="A491" s="9">
        <v>422591</v>
      </c>
      <c r="B491" s="9" t="s">
        <v>3061</v>
      </c>
      <c r="C491" s="9" t="s">
        <v>304</v>
      </c>
      <c r="D491" s="9" t="s">
        <v>3062</v>
      </c>
      <c r="E491" s="9" t="s">
        <v>93</v>
      </c>
      <c r="F491" s="187">
        <v>36477</v>
      </c>
      <c r="G491" s="9" t="s">
        <v>34</v>
      </c>
      <c r="H491" s="9" t="s">
        <v>31</v>
      </c>
      <c r="I491" s="9" t="s">
        <v>2276</v>
      </c>
      <c r="J491" s="9" t="s">
        <v>32</v>
      </c>
      <c r="K491" s="9">
        <v>2016</v>
      </c>
      <c r="L491" s="9" t="s">
        <v>34</v>
      </c>
      <c r="Y491" s="9" t="s">
        <v>3063</v>
      </c>
      <c r="Z491" s="9" t="s">
        <v>1193</v>
      </c>
      <c r="AA491" s="9" t="s">
        <v>1175</v>
      </c>
      <c r="AB491" s="9" t="s">
        <v>1150</v>
      </c>
    </row>
    <row r="492" spans="1:28" ht="17.25" customHeight="1" x14ac:dyDescent="0.2">
      <c r="A492" s="9">
        <v>420627</v>
      </c>
      <c r="B492" s="9" t="s">
        <v>3064</v>
      </c>
      <c r="C492" s="9" t="s">
        <v>633</v>
      </c>
      <c r="D492" s="9" t="s">
        <v>3065</v>
      </c>
      <c r="E492" s="9" t="s">
        <v>93</v>
      </c>
      <c r="F492" s="187">
        <v>33524</v>
      </c>
      <c r="G492" s="9" t="s">
        <v>586</v>
      </c>
      <c r="H492" s="9" t="s">
        <v>35</v>
      </c>
      <c r="I492" s="9" t="s">
        <v>2276</v>
      </c>
      <c r="K492" s="9">
        <v>2009</v>
      </c>
      <c r="Y492" s="9" t="s">
        <v>3066</v>
      </c>
      <c r="Z492" s="9" t="s">
        <v>3067</v>
      </c>
      <c r="AA492" s="9" t="s">
        <v>3068</v>
      </c>
      <c r="AB492" s="9" t="s">
        <v>1098</v>
      </c>
    </row>
    <row r="493" spans="1:28" ht="17.25" customHeight="1" x14ac:dyDescent="0.2">
      <c r="A493" s="9">
        <v>422592</v>
      </c>
      <c r="B493" s="9" t="s">
        <v>3069</v>
      </c>
      <c r="C493" s="9" t="s">
        <v>3070</v>
      </c>
      <c r="D493" s="9" t="s">
        <v>849</v>
      </c>
      <c r="E493" s="9" t="s">
        <v>93</v>
      </c>
      <c r="F493" s="187">
        <v>34535</v>
      </c>
      <c r="G493" s="9" t="s">
        <v>466</v>
      </c>
      <c r="H493" s="9" t="s">
        <v>31</v>
      </c>
      <c r="I493" s="9" t="s">
        <v>2276</v>
      </c>
      <c r="J493" s="9" t="s">
        <v>32</v>
      </c>
      <c r="K493" s="9">
        <v>2014</v>
      </c>
      <c r="L493" s="9" t="s">
        <v>34</v>
      </c>
      <c r="Y493" s="9" t="s">
        <v>3071</v>
      </c>
      <c r="Z493" s="9" t="s">
        <v>3072</v>
      </c>
      <c r="AA493" s="9" t="s">
        <v>3073</v>
      </c>
      <c r="AB493" s="9" t="s">
        <v>3074</v>
      </c>
    </row>
    <row r="494" spans="1:28" ht="17.25" customHeight="1" x14ac:dyDescent="0.2">
      <c r="A494" s="9">
        <v>419358</v>
      </c>
      <c r="B494" s="9" t="s">
        <v>3075</v>
      </c>
      <c r="C494" s="9" t="s">
        <v>440</v>
      </c>
      <c r="D494" s="9" t="s">
        <v>365</v>
      </c>
      <c r="E494" s="9" t="s">
        <v>92</v>
      </c>
      <c r="F494" s="187">
        <v>34574</v>
      </c>
      <c r="G494" s="9" t="s">
        <v>34</v>
      </c>
      <c r="H494" s="9" t="s">
        <v>31</v>
      </c>
      <c r="I494" s="9" t="s">
        <v>2276</v>
      </c>
      <c r="J494" s="9" t="s">
        <v>32</v>
      </c>
      <c r="K494" s="9">
        <v>2015</v>
      </c>
      <c r="L494" s="9" t="s">
        <v>34</v>
      </c>
      <c r="N494" s="9">
        <v>1221</v>
      </c>
      <c r="O494" s="187">
        <v>44609.415405092594</v>
      </c>
      <c r="P494" s="9">
        <v>18000</v>
      </c>
      <c r="Y494" s="9" t="s">
        <v>3076</v>
      </c>
      <c r="Z494" s="9" t="s">
        <v>3077</v>
      </c>
      <c r="AA494" s="9" t="s">
        <v>1153</v>
      </c>
      <c r="AB494" s="9" t="s">
        <v>1098</v>
      </c>
    </row>
    <row r="495" spans="1:28" ht="17.25" customHeight="1" x14ac:dyDescent="0.2">
      <c r="A495" s="9">
        <v>425193</v>
      </c>
      <c r="B495" s="9" t="s">
        <v>3078</v>
      </c>
      <c r="C495" s="9" t="s">
        <v>486</v>
      </c>
      <c r="D495" s="9" t="s">
        <v>639</v>
      </c>
      <c r="E495" s="9" t="s">
        <v>92</v>
      </c>
      <c r="F495" s="187">
        <v>35309</v>
      </c>
      <c r="G495" s="9" t="s">
        <v>34</v>
      </c>
      <c r="H495" s="9" t="s">
        <v>31</v>
      </c>
      <c r="I495" s="9" t="s">
        <v>2276</v>
      </c>
      <c r="J495" s="9" t="s">
        <v>29</v>
      </c>
      <c r="K495" s="9">
        <v>2014</v>
      </c>
      <c r="L495" s="9" t="s">
        <v>34</v>
      </c>
      <c r="Y495" s="9" t="s">
        <v>3079</v>
      </c>
      <c r="Z495" s="9" t="s">
        <v>1168</v>
      </c>
      <c r="AA495" s="9" t="s">
        <v>3080</v>
      </c>
      <c r="AB495" s="9" t="s">
        <v>1098</v>
      </c>
    </row>
    <row r="496" spans="1:28" ht="17.25" customHeight="1" x14ac:dyDescent="0.2">
      <c r="A496" s="9">
        <v>419918</v>
      </c>
      <c r="B496" s="9" t="s">
        <v>3081</v>
      </c>
      <c r="C496" s="9" t="s">
        <v>283</v>
      </c>
      <c r="D496" s="9" t="s">
        <v>319</v>
      </c>
      <c r="E496" s="9" t="s">
        <v>92</v>
      </c>
      <c r="F496" s="187">
        <v>35796</v>
      </c>
      <c r="G496" s="9" t="s">
        <v>34</v>
      </c>
      <c r="H496" s="9" t="s">
        <v>31</v>
      </c>
      <c r="I496" s="9" t="s">
        <v>2276</v>
      </c>
      <c r="J496" s="9" t="s">
        <v>32</v>
      </c>
      <c r="K496" s="9">
        <v>2015</v>
      </c>
      <c r="L496" s="9" t="s">
        <v>34</v>
      </c>
      <c r="N496" s="9">
        <v>655</v>
      </c>
      <c r="O496" s="187">
        <v>44592.532708333332</v>
      </c>
      <c r="P496" s="9">
        <v>40000</v>
      </c>
      <c r="Y496" s="9" t="s">
        <v>3082</v>
      </c>
      <c r="Z496" s="9" t="s">
        <v>1209</v>
      </c>
      <c r="AA496" s="9" t="s">
        <v>3083</v>
      </c>
      <c r="AB496" s="9" t="s">
        <v>1100</v>
      </c>
    </row>
    <row r="497" spans="1:28" ht="17.25" customHeight="1" x14ac:dyDescent="0.2">
      <c r="A497" s="9">
        <v>421672</v>
      </c>
      <c r="B497" s="9" t="s">
        <v>3084</v>
      </c>
      <c r="C497" s="9" t="s">
        <v>943</v>
      </c>
      <c r="D497" s="9" t="s">
        <v>350</v>
      </c>
      <c r="E497" s="9" t="s">
        <v>92</v>
      </c>
      <c r="F497" s="187">
        <v>36161</v>
      </c>
      <c r="G497" s="9" t="s">
        <v>522</v>
      </c>
      <c r="H497" s="9" t="s">
        <v>31</v>
      </c>
      <c r="I497" s="9" t="s">
        <v>2276</v>
      </c>
      <c r="J497" s="9" t="s">
        <v>32</v>
      </c>
      <c r="K497" s="9">
        <v>2015</v>
      </c>
      <c r="L497" s="9" t="s">
        <v>34</v>
      </c>
      <c r="Y497" s="9" t="s">
        <v>3085</v>
      </c>
      <c r="Z497" s="9" t="s">
        <v>3086</v>
      </c>
      <c r="AA497" s="9" t="s">
        <v>1495</v>
      </c>
      <c r="AB497" s="9" t="s">
        <v>1067</v>
      </c>
    </row>
    <row r="498" spans="1:28" ht="17.25" customHeight="1" x14ac:dyDescent="0.2">
      <c r="A498" s="9">
        <v>421664</v>
      </c>
      <c r="B498" s="9" t="s">
        <v>3087</v>
      </c>
      <c r="C498" s="9" t="s">
        <v>435</v>
      </c>
      <c r="D498" s="9" t="s">
        <v>267</v>
      </c>
      <c r="E498" s="9" t="s">
        <v>93</v>
      </c>
      <c r="F498" s="187">
        <v>35615</v>
      </c>
      <c r="G498" s="9" t="s">
        <v>3088</v>
      </c>
      <c r="H498" s="9" t="s">
        <v>31</v>
      </c>
      <c r="I498" s="9" t="s">
        <v>2276</v>
      </c>
      <c r="J498" s="9" t="s">
        <v>29</v>
      </c>
      <c r="K498" s="9">
        <v>2016</v>
      </c>
      <c r="L498" s="9" t="s">
        <v>34</v>
      </c>
      <c r="Y498" s="9" t="s">
        <v>3089</v>
      </c>
      <c r="Z498" s="9" t="s">
        <v>3090</v>
      </c>
      <c r="AA498" s="9" t="s">
        <v>1097</v>
      </c>
      <c r="AB498" s="9" t="s">
        <v>3091</v>
      </c>
    </row>
    <row r="499" spans="1:28" ht="17.25" customHeight="1" x14ac:dyDescent="0.2">
      <c r="A499" s="9">
        <v>418488</v>
      </c>
      <c r="B499" s="9" t="s">
        <v>3092</v>
      </c>
      <c r="C499" s="9" t="s">
        <v>452</v>
      </c>
      <c r="D499" s="9" t="s">
        <v>1018</v>
      </c>
      <c r="E499" s="9" t="s">
        <v>93</v>
      </c>
      <c r="F499" s="187">
        <v>35361</v>
      </c>
      <c r="G499" s="9" t="s">
        <v>34</v>
      </c>
      <c r="H499" s="9" t="s">
        <v>31</v>
      </c>
      <c r="I499" s="9" t="s">
        <v>2276</v>
      </c>
      <c r="J499" s="9" t="s">
        <v>32</v>
      </c>
      <c r="K499" s="9">
        <v>2014</v>
      </c>
      <c r="L499" s="9" t="s">
        <v>89</v>
      </c>
      <c r="Y499" s="9" t="s">
        <v>3093</v>
      </c>
      <c r="Z499" s="9" t="s">
        <v>3094</v>
      </c>
      <c r="AA499" s="9" t="s">
        <v>1744</v>
      </c>
      <c r="AB499" s="9" t="s">
        <v>1078</v>
      </c>
    </row>
    <row r="500" spans="1:28" ht="17.25" customHeight="1" x14ac:dyDescent="0.2">
      <c r="A500" s="9">
        <v>416296</v>
      </c>
      <c r="B500" s="9" t="s">
        <v>3095</v>
      </c>
      <c r="C500" s="9" t="s">
        <v>540</v>
      </c>
      <c r="D500" s="9" t="s">
        <v>3096</v>
      </c>
      <c r="E500" s="9" t="s">
        <v>92</v>
      </c>
      <c r="F500" s="187">
        <v>33970</v>
      </c>
      <c r="G500" s="9" t="s">
        <v>933</v>
      </c>
      <c r="H500" s="9" t="s">
        <v>31</v>
      </c>
      <c r="I500" s="9" t="s">
        <v>2276</v>
      </c>
      <c r="J500" s="9" t="s">
        <v>32</v>
      </c>
      <c r="K500" s="9">
        <v>2010</v>
      </c>
      <c r="L500" s="9" t="s">
        <v>46</v>
      </c>
      <c r="Y500" s="9" t="s">
        <v>3097</v>
      </c>
      <c r="Z500" s="9" t="s">
        <v>1299</v>
      </c>
      <c r="AA500" s="9" t="s">
        <v>3098</v>
      </c>
      <c r="AB500" s="9" t="s">
        <v>1067</v>
      </c>
    </row>
    <row r="501" spans="1:28" ht="17.25" customHeight="1" x14ac:dyDescent="0.2">
      <c r="A501" s="9">
        <v>419919</v>
      </c>
      <c r="B501" s="9" t="s">
        <v>3099</v>
      </c>
      <c r="C501" s="9" t="s">
        <v>304</v>
      </c>
      <c r="D501" s="9" t="s">
        <v>1068</v>
      </c>
      <c r="E501" s="9" t="s">
        <v>92</v>
      </c>
      <c r="F501" s="187">
        <v>35217</v>
      </c>
      <c r="G501" s="9" t="s">
        <v>34</v>
      </c>
      <c r="H501" s="9" t="s">
        <v>31</v>
      </c>
      <c r="I501" s="9" t="s">
        <v>2276</v>
      </c>
      <c r="J501" s="9" t="s">
        <v>32</v>
      </c>
      <c r="K501" s="9">
        <v>2012</v>
      </c>
      <c r="L501" s="9" t="s">
        <v>34</v>
      </c>
      <c r="Y501" s="9" t="s">
        <v>3100</v>
      </c>
      <c r="Z501" s="9" t="s">
        <v>1086</v>
      </c>
      <c r="AA501" s="9" t="s">
        <v>1300</v>
      </c>
      <c r="AB501" s="9" t="s">
        <v>1080</v>
      </c>
    </row>
    <row r="502" spans="1:28" ht="17.25" customHeight="1" x14ac:dyDescent="0.2">
      <c r="A502" s="9">
        <v>418475</v>
      </c>
      <c r="B502" s="9" t="s">
        <v>3101</v>
      </c>
      <c r="C502" s="9" t="s">
        <v>304</v>
      </c>
      <c r="D502" s="9" t="s">
        <v>829</v>
      </c>
      <c r="E502" s="9" t="s">
        <v>93</v>
      </c>
      <c r="F502" s="187">
        <v>34351</v>
      </c>
      <c r="G502" s="9" t="s">
        <v>3102</v>
      </c>
      <c r="H502" s="9" t="s">
        <v>31</v>
      </c>
      <c r="I502" s="9" t="s">
        <v>2276</v>
      </c>
      <c r="J502" s="9" t="s">
        <v>32</v>
      </c>
      <c r="K502" s="9">
        <v>2011</v>
      </c>
      <c r="L502" s="9" t="s">
        <v>34</v>
      </c>
      <c r="Y502" s="9" t="s">
        <v>3103</v>
      </c>
      <c r="Z502" s="9" t="s">
        <v>1163</v>
      </c>
      <c r="AA502" s="9" t="s">
        <v>3104</v>
      </c>
      <c r="AB502" s="9" t="s">
        <v>1067</v>
      </c>
    </row>
    <row r="503" spans="1:28" ht="17.25" customHeight="1" x14ac:dyDescent="0.2">
      <c r="A503" s="9">
        <v>423530</v>
      </c>
      <c r="B503" s="9" t="s">
        <v>3105</v>
      </c>
      <c r="C503" s="9" t="s">
        <v>504</v>
      </c>
      <c r="D503" s="9" t="s">
        <v>505</v>
      </c>
      <c r="E503" s="9" t="s">
        <v>93</v>
      </c>
      <c r="F503" s="187">
        <v>35992</v>
      </c>
      <c r="G503" s="9" t="s">
        <v>34</v>
      </c>
      <c r="H503" s="9" t="s">
        <v>31</v>
      </c>
      <c r="I503" s="9" t="s">
        <v>2276</v>
      </c>
      <c r="J503" s="9" t="s">
        <v>29</v>
      </c>
      <c r="K503" s="9">
        <v>2016</v>
      </c>
      <c r="L503" s="9" t="s">
        <v>83</v>
      </c>
      <c r="N503" s="9">
        <v>639</v>
      </c>
      <c r="O503" s="187">
        <v>44592.497581018521</v>
      </c>
      <c r="P503" s="9">
        <v>11000</v>
      </c>
      <c r="Y503" s="9" t="s">
        <v>3106</v>
      </c>
      <c r="Z503" s="9" t="s">
        <v>3107</v>
      </c>
      <c r="AA503" s="9" t="s">
        <v>1404</v>
      </c>
      <c r="AB503" s="9" t="s">
        <v>1100</v>
      </c>
    </row>
    <row r="504" spans="1:28" ht="17.25" customHeight="1" x14ac:dyDescent="0.2">
      <c r="A504" s="9">
        <v>426534</v>
      </c>
      <c r="B504" s="9" t="s">
        <v>3108</v>
      </c>
      <c r="C504" s="9" t="s">
        <v>646</v>
      </c>
      <c r="D504" s="9" t="s">
        <v>371</v>
      </c>
      <c r="E504" s="9" t="s">
        <v>93</v>
      </c>
      <c r="F504" s="187">
        <v>35796</v>
      </c>
      <c r="G504" s="9" t="s">
        <v>3109</v>
      </c>
      <c r="H504" s="9" t="s">
        <v>31</v>
      </c>
      <c r="I504" s="9" t="s">
        <v>2276</v>
      </c>
      <c r="J504" s="9" t="s">
        <v>29</v>
      </c>
      <c r="K504" s="9">
        <v>2016</v>
      </c>
      <c r="L504" s="9" t="s">
        <v>34</v>
      </c>
      <c r="Y504" s="9" t="s">
        <v>3110</v>
      </c>
      <c r="Z504" s="9" t="s">
        <v>3111</v>
      </c>
      <c r="AA504" s="9" t="s">
        <v>3112</v>
      </c>
      <c r="AB504" s="9" t="s">
        <v>2096</v>
      </c>
    </row>
    <row r="505" spans="1:28" ht="17.25" customHeight="1" x14ac:dyDescent="0.2">
      <c r="A505" s="9">
        <v>418474</v>
      </c>
      <c r="B505" s="9" t="s">
        <v>3113</v>
      </c>
      <c r="C505" s="9" t="s">
        <v>543</v>
      </c>
      <c r="D505" s="9" t="s">
        <v>3114</v>
      </c>
      <c r="E505" s="9" t="s">
        <v>93</v>
      </c>
      <c r="F505" s="187">
        <v>35065</v>
      </c>
      <c r="G505" s="9" t="s">
        <v>742</v>
      </c>
      <c r="H505" s="9" t="s">
        <v>31</v>
      </c>
      <c r="I505" s="9" t="s">
        <v>2276</v>
      </c>
      <c r="J505" s="9" t="s">
        <v>29</v>
      </c>
      <c r="K505" s="9">
        <v>2012</v>
      </c>
      <c r="L505" s="9" t="s">
        <v>46</v>
      </c>
      <c r="Y505" s="9" t="s">
        <v>3115</v>
      </c>
      <c r="Z505" s="9" t="s">
        <v>1489</v>
      </c>
      <c r="AA505" s="9" t="s">
        <v>1101</v>
      </c>
      <c r="AB505" s="9" t="s">
        <v>3116</v>
      </c>
    </row>
    <row r="506" spans="1:28" ht="17.25" customHeight="1" x14ac:dyDescent="0.2">
      <c r="A506" s="9">
        <v>417269</v>
      </c>
      <c r="B506" s="9" t="s">
        <v>3117</v>
      </c>
      <c r="C506" s="9" t="s">
        <v>3118</v>
      </c>
      <c r="D506" s="9" t="s">
        <v>607</v>
      </c>
      <c r="E506" s="9" t="s">
        <v>93</v>
      </c>
      <c r="F506" s="187">
        <v>34796</v>
      </c>
      <c r="G506" s="9" t="s">
        <v>34</v>
      </c>
      <c r="H506" s="9" t="s">
        <v>31</v>
      </c>
      <c r="I506" s="9" t="s">
        <v>2276</v>
      </c>
      <c r="J506" s="9" t="s">
        <v>29</v>
      </c>
      <c r="K506" s="9">
        <v>2014</v>
      </c>
      <c r="L506" s="9" t="s">
        <v>34</v>
      </c>
      <c r="Y506" s="9" t="s">
        <v>3119</v>
      </c>
      <c r="Z506" s="9" t="s">
        <v>3120</v>
      </c>
      <c r="AA506" s="9" t="s">
        <v>3121</v>
      </c>
      <c r="AB506" s="9" t="s">
        <v>1080</v>
      </c>
    </row>
    <row r="507" spans="1:28" ht="17.25" customHeight="1" x14ac:dyDescent="0.2">
      <c r="A507" s="9">
        <v>420484</v>
      </c>
      <c r="B507" s="9" t="s">
        <v>3122</v>
      </c>
      <c r="C507" s="9" t="s">
        <v>276</v>
      </c>
      <c r="D507" s="9" t="s">
        <v>538</v>
      </c>
      <c r="E507" s="9" t="s">
        <v>93</v>
      </c>
      <c r="F507" s="187">
        <v>34336</v>
      </c>
      <c r="G507" s="9" t="s">
        <v>3123</v>
      </c>
      <c r="H507" s="9" t="s">
        <v>31</v>
      </c>
      <c r="I507" s="9" t="s">
        <v>2276</v>
      </c>
      <c r="J507" s="9" t="s">
        <v>32</v>
      </c>
      <c r="K507" s="9">
        <v>2009</v>
      </c>
      <c r="L507" s="9" t="s">
        <v>86</v>
      </c>
      <c r="Y507" s="9" t="s">
        <v>3124</v>
      </c>
      <c r="Z507" s="9" t="s">
        <v>1190</v>
      </c>
      <c r="AA507" s="9" t="s">
        <v>1235</v>
      </c>
      <c r="AB507" s="9" t="s">
        <v>3125</v>
      </c>
    </row>
    <row r="508" spans="1:28" ht="17.25" customHeight="1" x14ac:dyDescent="0.2">
      <c r="A508" s="9">
        <v>405564</v>
      </c>
      <c r="B508" s="9" t="s">
        <v>3126</v>
      </c>
      <c r="C508" s="9" t="s">
        <v>3127</v>
      </c>
      <c r="D508" s="9" t="s">
        <v>3128</v>
      </c>
      <c r="E508" s="9" t="s">
        <v>92</v>
      </c>
      <c r="F508" s="187">
        <v>30407</v>
      </c>
      <c r="G508" s="9" t="s">
        <v>53</v>
      </c>
      <c r="H508" s="9" t="s">
        <v>31</v>
      </c>
      <c r="I508" s="9" t="s">
        <v>2276</v>
      </c>
      <c r="J508" s="9" t="s">
        <v>32</v>
      </c>
      <c r="K508" s="9">
        <v>2004</v>
      </c>
      <c r="L508" s="9" t="s">
        <v>53</v>
      </c>
      <c r="X508" s="9" t="s">
        <v>514</v>
      </c>
      <c r="Y508" s="9" t="s">
        <v>3129</v>
      </c>
      <c r="Z508" s="9" t="s">
        <v>3130</v>
      </c>
      <c r="AA508" s="9" t="s">
        <v>3131</v>
      </c>
      <c r="AB508" s="9" t="s">
        <v>1280</v>
      </c>
    </row>
    <row r="509" spans="1:28" ht="17.25" customHeight="1" x14ac:dyDescent="0.2">
      <c r="A509" s="9">
        <v>425190</v>
      </c>
      <c r="B509" s="9" t="s">
        <v>3132</v>
      </c>
      <c r="C509" s="9" t="s">
        <v>523</v>
      </c>
      <c r="D509" s="9" t="s">
        <v>3133</v>
      </c>
      <c r="E509" s="9" t="s">
        <v>92</v>
      </c>
      <c r="F509" s="187">
        <v>28625</v>
      </c>
      <c r="G509" s="9" t="s">
        <v>298</v>
      </c>
      <c r="H509" s="9" t="s">
        <v>31</v>
      </c>
      <c r="I509" s="9" t="s">
        <v>2276</v>
      </c>
      <c r="J509" s="9" t="s">
        <v>29</v>
      </c>
      <c r="K509" s="9">
        <v>1997</v>
      </c>
      <c r="L509" s="9" t="s">
        <v>89</v>
      </c>
      <c r="Y509" s="9" t="s">
        <v>3134</v>
      </c>
      <c r="Z509" s="9" t="s">
        <v>3135</v>
      </c>
      <c r="AA509" s="9" t="s">
        <v>2205</v>
      </c>
      <c r="AB509" s="9" t="s">
        <v>1215</v>
      </c>
    </row>
    <row r="510" spans="1:28" ht="17.25" customHeight="1" x14ac:dyDescent="0.2">
      <c r="A510" s="9">
        <v>425189</v>
      </c>
      <c r="B510" s="9" t="s">
        <v>3136</v>
      </c>
      <c r="C510" s="9" t="s">
        <v>375</v>
      </c>
      <c r="D510" s="9" t="s">
        <v>859</v>
      </c>
      <c r="E510" s="9" t="s">
        <v>92</v>
      </c>
      <c r="F510" s="187">
        <v>34768</v>
      </c>
      <c r="G510" s="9" t="s">
        <v>34</v>
      </c>
      <c r="H510" s="9" t="s">
        <v>31</v>
      </c>
      <c r="I510" s="9" t="s">
        <v>2276</v>
      </c>
      <c r="J510" s="9" t="s">
        <v>32</v>
      </c>
      <c r="K510" s="9">
        <v>2014</v>
      </c>
      <c r="L510" s="9" t="s">
        <v>34</v>
      </c>
      <c r="Y510" s="9" t="s">
        <v>3137</v>
      </c>
      <c r="Z510" s="9" t="s">
        <v>3138</v>
      </c>
      <c r="AA510" s="9" t="s">
        <v>3139</v>
      </c>
      <c r="AB510" s="9" t="s">
        <v>1067</v>
      </c>
    </row>
    <row r="511" spans="1:28" ht="17.25" customHeight="1" x14ac:dyDescent="0.2">
      <c r="A511" s="9">
        <v>421642</v>
      </c>
      <c r="B511" s="9" t="s">
        <v>3140</v>
      </c>
      <c r="C511" s="9" t="s">
        <v>270</v>
      </c>
      <c r="D511" s="9" t="s">
        <v>3141</v>
      </c>
      <c r="E511" s="9" t="s">
        <v>93</v>
      </c>
      <c r="F511" s="187">
        <v>35065</v>
      </c>
      <c r="G511" s="9" t="s">
        <v>731</v>
      </c>
      <c r="H511" s="9" t="s">
        <v>31</v>
      </c>
      <c r="I511" s="9" t="s">
        <v>2276</v>
      </c>
      <c r="J511" s="9" t="s">
        <v>32</v>
      </c>
      <c r="K511" s="9">
        <v>2014</v>
      </c>
      <c r="L511" s="9" t="s">
        <v>89</v>
      </c>
      <c r="Y511" s="9" t="s">
        <v>3142</v>
      </c>
      <c r="Z511" s="9" t="s">
        <v>1096</v>
      </c>
      <c r="AA511" s="9" t="s">
        <v>2639</v>
      </c>
      <c r="AB511" s="9" t="s">
        <v>1150</v>
      </c>
    </row>
    <row r="512" spans="1:28" ht="17.25" customHeight="1" x14ac:dyDescent="0.2">
      <c r="A512" s="9">
        <v>421648</v>
      </c>
      <c r="B512" s="9" t="s">
        <v>786</v>
      </c>
      <c r="C512" s="9" t="s">
        <v>283</v>
      </c>
      <c r="D512" s="9" t="s">
        <v>334</v>
      </c>
      <c r="E512" s="9" t="s">
        <v>93</v>
      </c>
      <c r="F512" s="187">
        <v>31121</v>
      </c>
      <c r="G512" s="9" t="s">
        <v>3143</v>
      </c>
      <c r="H512" s="9" t="s">
        <v>31</v>
      </c>
      <c r="I512" s="9" t="s">
        <v>2276</v>
      </c>
      <c r="J512" s="9" t="s">
        <v>29</v>
      </c>
      <c r="K512" s="9">
        <v>2004</v>
      </c>
      <c r="L512" s="9" t="s">
        <v>34</v>
      </c>
      <c r="Y512" s="9" t="s">
        <v>3144</v>
      </c>
      <c r="Z512" s="9" t="s">
        <v>1102</v>
      </c>
      <c r="AA512" s="9" t="s">
        <v>2106</v>
      </c>
      <c r="AB512" s="9" t="s">
        <v>3145</v>
      </c>
    </row>
    <row r="513" spans="1:28" ht="17.25" customHeight="1" x14ac:dyDescent="0.2">
      <c r="A513" s="9">
        <v>423531</v>
      </c>
      <c r="B513" s="9" t="s">
        <v>3146</v>
      </c>
      <c r="C513" s="9" t="s">
        <v>270</v>
      </c>
      <c r="D513" s="9" t="s">
        <v>968</v>
      </c>
      <c r="E513" s="9" t="s">
        <v>93</v>
      </c>
      <c r="F513" s="187">
        <v>34637</v>
      </c>
      <c r="G513" s="9" t="s">
        <v>510</v>
      </c>
      <c r="H513" s="9" t="s">
        <v>31</v>
      </c>
      <c r="I513" s="9" t="s">
        <v>2276</v>
      </c>
      <c r="J513" s="9" t="s">
        <v>29</v>
      </c>
      <c r="K513" s="9">
        <v>2012</v>
      </c>
      <c r="L513" s="9" t="s">
        <v>34</v>
      </c>
      <c r="Y513" s="9" t="s">
        <v>3147</v>
      </c>
      <c r="Z513" s="9" t="s">
        <v>1096</v>
      </c>
      <c r="AA513" s="9" t="s">
        <v>3148</v>
      </c>
      <c r="AB513" s="9" t="s">
        <v>1188</v>
      </c>
    </row>
    <row r="514" spans="1:28" ht="17.25" customHeight="1" x14ac:dyDescent="0.2">
      <c r="A514" s="9">
        <v>413147</v>
      </c>
      <c r="B514" s="9" t="s">
        <v>3149</v>
      </c>
      <c r="C514" s="9" t="s">
        <v>351</v>
      </c>
      <c r="D514" s="9" t="s">
        <v>3150</v>
      </c>
      <c r="E514" s="9" t="s">
        <v>93</v>
      </c>
      <c r="F514" s="187">
        <v>27837</v>
      </c>
      <c r="G514" s="9" t="s">
        <v>34</v>
      </c>
      <c r="H514" s="9" t="s">
        <v>31</v>
      </c>
      <c r="I514" s="9" t="s">
        <v>2276</v>
      </c>
      <c r="J514" s="9" t="s">
        <v>32</v>
      </c>
      <c r="K514" s="9">
        <v>1995</v>
      </c>
      <c r="L514" s="9" t="s">
        <v>34</v>
      </c>
      <c r="Y514" s="9" t="s">
        <v>3151</v>
      </c>
      <c r="Z514" s="9" t="s">
        <v>3152</v>
      </c>
      <c r="AA514" s="9" t="s">
        <v>3153</v>
      </c>
      <c r="AB514" s="9" t="s">
        <v>1078</v>
      </c>
    </row>
    <row r="515" spans="1:28" ht="17.25" customHeight="1" x14ac:dyDescent="0.2">
      <c r="A515" s="9">
        <v>409901</v>
      </c>
      <c r="B515" s="9" t="s">
        <v>3154</v>
      </c>
      <c r="C515" s="9" t="s">
        <v>762</v>
      </c>
      <c r="D515" s="9" t="s">
        <v>3155</v>
      </c>
      <c r="E515" s="9" t="s">
        <v>93</v>
      </c>
      <c r="F515" s="187">
        <v>30784</v>
      </c>
      <c r="G515" s="9" t="s">
        <v>34</v>
      </c>
      <c r="H515" s="9" t="s">
        <v>31</v>
      </c>
      <c r="I515" s="9" t="s">
        <v>2276</v>
      </c>
      <c r="J515" s="9" t="s">
        <v>32</v>
      </c>
      <c r="K515" s="9">
        <v>2001</v>
      </c>
      <c r="L515" s="9" t="s">
        <v>34</v>
      </c>
      <c r="Y515" s="9" t="s">
        <v>3156</v>
      </c>
      <c r="Z515" s="9" t="s">
        <v>3157</v>
      </c>
      <c r="AA515" s="9" t="s">
        <v>1116</v>
      </c>
      <c r="AB515" s="9" t="s">
        <v>1078</v>
      </c>
    </row>
    <row r="516" spans="1:28" ht="17.25" customHeight="1" x14ac:dyDescent="0.2">
      <c r="A516" s="9">
        <v>423506</v>
      </c>
      <c r="B516" s="9" t="s">
        <v>3158</v>
      </c>
      <c r="C516" s="9" t="s">
        <v>534</v>
      </c>
      <c r="D516" s="9" t="s">
        <v>286</v>
      </c>
      <c r="E516" s="9" t="s">
        <v>93</v>
      </c>
      <c r="F516" s="187">
        <v>34716</v>
      </c>
      <c r="G516" s="9" t="s">
        <v>34</v>
      </c>
      <c r="H516" s="9" t="s">
        <v>31</v>
      </c>
      <c r="I516" s="9" t="s">
        <v>2276</v>
      </c>
      <c r="J516" s="9" t="s">
        <v>32</v>
      </c>
      <c r="K516" s="9">
        <v>2013</v>
      </c>
      <c r="L516" s="9" t="s">
        <v>46</v>
      </c>
      <c r="Y516" s="9" t="s">
        <v>3159</v>
      </c>
      <c r="Z516" s="9" t="s">
        <v>3160</v>
      </c>
      <c r="AA516" s="9" t="s">
        <v>1199</v>
      </c>
      <c r="AB516" s="9" t="s">
        <v>1067</v>
      </c>
    </row>
    <row r="517" spans="1:28" ht="17.25" customHeight="1" x14ac:dyDescent="0.2">
      <c r="A517" s="9">
        <v>425202</v>
      </c>
      <c r="B517" s="9" t="s">
        <v>3161</v>
      </c>
      <c r="C517" s="9" t="s">
        <v>421</v>
      </c>
      <c r="D517" s="9" t="s">
        <v>910</v>
      </c>
      <c r="E517" s="9" t="s">
        <v>92</v>
      </c>
      <c r="F517" s="187">
        <v>34881</v>
      </c>
      <c r="G517" s="9" t="s">
        <v>34</v>
      </c>
      <c r="H517" s="9" t="s">
        <v>31</v>
      </c>
      <c r="I517" s="9" t="s">
        <v>2276</v>
      </c>
      <c r="J517" s="9" t="s">
        <v>29</v>
      </c>
      <c r="K517" s="9">
        <v>2014</v>
      </c>
      <c r="L517" s="9" t="s">
        <v>34</v>
      </c>
      <c r="Y517" s="9" t="s">
        <v>3162</v>
      </c>
      <c r="Z517" s="9" t="s">
        <v>1306</v>
      </c>
      <c r="AA517" s="9" t="s">
        <v>3163</v>
      </c>
      <c r="AB517" s="9" t="s">
        <v>3164</v>
      </c>
    </row>
    <row r="518" spans="1:28" ht="17.25" customHeight="1" x14ac:dyDescent="0.2">
      <c r="A518" s="9">
        <v>421651</v>
      </c>
      <c r="B518" s="9" t="s">
        <v>3165</v>
      </c>
      <c r="C518" s="9" t="s">
        <v>629</v>
      </c>
      <c r="D518" s="9" t="s">
        <v>471</v>
      </c>
      <c r="E518" s="9" t="s">
        <v>93</v>
      </c>
      <c r="F518" s="187">
        <v>34451</v>
      </c>
      <c r="G518" s="9" t="s">
        <v>34</v>
      </c>
      <c r="H518" s="9" t="s">
        <v>31</v>
      </c>
      <c r="I518" s="9" t="s">
        <v>2276</v>
      </c>
      <c r="J518" s="9" t="s">
        <v>32</v>
      </c>
      <c r="K518" s="9">
        <v>2013</v>
      </c>
      <c r="L518" s="9" t="s">
        <v>86</v>
      </c>
      <c r="Y518" s="9" t="s">
        <v>3166</v>
      </c>
      <c r="Z518" s="9" t="s">
        <v>1307</v>
      </c>
      <c r="AA518" s="9" t="s">
        <v>2702</v>
      </c>
      <c r="AB518" s="9" t="s">
        <v>1100</v>
      </c>
    </row>
    <row r="519" spans="1:28" ht="17.25" customHeight="1" x14ac:dyDescent="0.2">
      <c r="A519" s="9">
        <v>421655</v>
      </c>
      <c r="B519" s="9" t="s">
        <v>3167</v>
      </c>
      <c r="C519" s="9" t="s">
        <v>388</v>
      </c>
      <c r="D519" s="9" t="s">
        <v>272</v>
      </c>
      <c r="E519" s="9" t="s">
        <v>92</v>
      </c>
      <c r="F519" s="187">
        <v>35065</v>
      </c>
      <c r="G519" s="9" t="s">
        <v>34</v>
      </c>
      <c r="H519" s="9" t="s">
        <v>31</v>
      </c>
      <c r="I519" s="9" t="s">
        <v>2276</v>
      </c>
      <c r="J519" s="9" t="s">
        <v>29</v>
      </c>
      <c r="K519" s="9">
        <v>2014</v>
      </c>
      <c r="L519" s="9" t="s">
        <v>46</v>
      </c>
      <c r="Y519" s="9" t="s">
        <v>3168</v>
      </c>
      <c r="Z519" s="9" t="s">
        <v>3169</v>
      </c>
      <c r="AA519" s="9" t="s">
        <v>1238</v>
      </c>
      <c r="AB519" s="9" t="s">
        <v>1067</v>
      </c>
    </row>
    <row r="520" spans="1:28" ht="17.25" customHeight="1" x14ac:dyDescent="0.2">
      <c r="A520" s="9">
        <v>419932</v>
      </c>
      <c r="B520" s="9" t="s">
        <v>3170</v>
      </c>
      <c r="C520" s="9" t="s">
        <v>3171</v>
      </c>
      <c r="D520" s="9" t="s">
        <v>325</v>
      </c>
      <c r="E520" s="9" t="s">
        <v>92</v>
      </c>
      <c r="F520" s="187">
        <v>36079</v>
      </c>
      <c r="G520" s="9" t="s">
        <v>34</v>
      </c>
      <c r="H520" s="9" t="s">
        <v>31</v>
      </c>
      <c r="I520" s="9" t="s">
        <v>2276</v>
      </c>
      <c r="J520" s="9" t="s">
        <v>32</v>
      </c>
      <c r="K520" s="9">
        <v>2015</v>
      </c>
      <c r="L520" s="9" t="s">
        <v>34</v>
      </c>
      <c r="Y520" s="9" t="s">
        <v>3172</v>
      </c>
      <c r="Z520" s="9" t="s">
        <v>3173</v>
      </c>
      <c r="AA520" s="9" t="s">
        <v>1227</v>
      </c>
      <c r="AB520" s="9" t="s">
        <v>1067</v>
      </c>
    </row>
    <row r="521" spans="1:28" ht="17.25" customHeight="1" x14ac:dyDescent="0.2">
      <c r="A521" s="9">
        <v>414250</v>
      </c>
      <c r="B521" s="9" t="s">
        <v>3174</v>
      </c>
      <c r="C521" s="9" t="s">
        <v>299</v>
      </c>
      <c r="D521" s="9" t="s">
        <v>3175</v>
      </c>
      <c r="E521" s="9" t="s">
        <v>92</v>
      </c>
      <c r="F521" s="187">
        <v>28126</v>
      </c>
      <c r="G521" s="9" t="s">
        <v>3176</v>
      </c>
      <c r="H521" s="9" t="s">
        <v>31</v>
      </c>
      <c r="I521" s="9" t="s">
        <v>2276</v>
      </c>
      <c r="J521" s="9" t="s">
        <v>32</v>
      </c>
      <c r="K521" s="9">
        <v>1999</v>
      </c>
      <c r="L521" s="9" t="s">
        <v>77</v>
      </c>
      <c r="X521" s="9" t="s">
        <v>514</v>
      </c>
      <c r="Y521" s="9" t="s">
        <v>3177</v>
      </c>
      <c r="Z521" s="9" t="s">
        <v>1074</v>
      </c>
      <c r="AA521" s="9" t="s">
        <v>3178</v>
      </c>
      <c r="AB521" s="9" t="s">
        <v>3179</v>
      </c>
    </row>
    <row r="522" spans="1:28" ht="17.25" customHeight="1" x14ac:dyDescent="0.2">
      <c r="A522" s="9">
        <v>424339</v>
      </c>
      <c r="B522" s="9" t="s">
        <v>3180</v>
      </c>
      <c r="C522" s="9" t="s">
        <v>283</v>
      </c>
      <c r="D522" s="9" t="s">
        <v>581</v>
      </c>
      <c r="E522" s="9" t="s">
        <v>92</v>
      </c>
      <c r="F522" s="187">
        <v>33250</v>
      </c>
      <c r="G522" s="9" t="s">
        <v>34</v>
      </c>
      <c r="H522" s="9" t="s">
        <v>35</v>
      </c>
      <c r="I522" s="9" t="s">
        <v>2276</v>
      </c>
      <c r="J522" s="9" t="s">
        <v>29</v>
      </c>
      <c r="K522" s="9">
        <v>2008</v>
      </c>
      <c r="L522" s="9" t="s">
        <v>34</v>
      </c>
      <c r="Y522" s="9" t="s">
        <v>3181</v>
      </c>
      <c r="Z522" s="9" t="s">
        <v>2416</v>
      </c>
      <c r="AA522" s="9" t="s">
        <v>3182</v>
      </c>
      <c r="AB522" s="9" t="s">
        <v>1559</v>
      </c>
    </row>
    <row r="523" spans="1:28" ht="17.25" customHeight="1" x14ac:dyDescent="0.2">
      <c r="A523" s="9">
        <v>421666</v>
      </c>
      <c r="B523" s="9" t="s">
        <v>3183</v>
      </c>
      <c r="C523" s="9" t="s">
        <v>440</v>
      </c>
      <c r="D523" s="9" t="s">
        <v>580</v>
      </c>
      <c r="E523" s="9" t="s">
        <v>93</v>
      </c>
      <c r="F523" s="187">
        <v>35891</v>
      </c>
      <c r="G523" s="9" t="s">
        <v>273</v>
      </c>
      <c r="H523" s="9" t="s">
        <v>31</v>
      </c>
      <c r="I523" s="9" t="s">
        <v>2276</v>
      </c>
      <c r="J523" s="9" t="s">
        <v>32</v>
      </c>
      <c r="K523" s="9">
        <v>2016</v>
      </c>
      <c r="L523" s="9" t="s">
        <v>34</v>
      </c>
      <c r="Y523" s="9" t="s">
        <v>3184</v>
      </c>
      <c r="Z523" s="9" t="s">
        <v>3185</v>
      </c>
      <c r="AA523" s="9" t="s">
        <v>3186</v>
      </c>
      <c r="AB523" s="9" t="s">
        <v>1078</v>
      </c>
    </row>
    <row r="524" spans="1:28" ht="17.25" customHeight="1" x14ac:dyDescent="0.2">
      <c r="A524" s="9">
        <v>423503</v>
      </c>
      <c r="B524" s="9" t="s">
        <v>3187</v>
      </c>
      <c r="C524" s="9" t="s">
        <v>834</v>
      </c>
      <c r="D524" s="9" t="s">
        <v>342</v>
      </c>
      <c r="E524" s="9" t="s">
        <v>93</v>
      </c>
      <c r="F524" s="187">
        <v>36313</v>
      </c>
      <c r="G524" s="9" t="s">
        <v>34</v>
      </c>
      <c r="H524" s="9" t="s">
        <v>31</v>
      </c>
      <c r="I524" s="9" t="s">
        <v>2276</v>
      </c>
      <c r="J524" s="9" t="s">
        <v>29</v>
      </c>
      <c r="K524" s="9">
        <v>2017</v>
      </c>
      <c r="L524" s="9" t="s">
        <v>34</v>
      </c>
      <c r="Y524" s="9" t="s">
        <v>3188</v>
      </c>
      <c r="Z524" s="9" t="s">
        <v>3189</v>
      </c>
      <c r="AA524" s="9" t="s">
        <v>3190</v>
      </c>
      <c r="AB524" s="9" t="s">
        <v>1067</v>
      </c>
    </row>
    <row r="525" spans="1:28" ht="17.25" customHeight="1" x14ac:dyDescent="0.2">
      <c r="A525" s="9">
        <v>425166</v>
      </c>
      <c r="B525" s="9" t="s">
        <v>3191</v>
      </c>
      <c r="C525" s="9" t="s">
        <v>384</v>
      </c>
      <c r="D525" s="9" t="s">
        <v>576</v>
      </c>
      <c r="E525" s="9" t="s">
        <v>92</v>
      </c>
      <c r="F525" s="187">
        <v>30521</v>
      </c>
      <c r="G525" s="9" t="s">
        <v>34</v>
      </c>
      <c r="H525" s="9" t="s">
        <v>31</v>
      </c>
      <c r="I525" s="9" t="s">
        <v>2276</v>
      </c>
      <c r="J525" s="9" t="s">
        <v>29</v>
      </c>
      <c r="K525" s="9">
        <v>2002</v>
      </c>
      <c r="L525" s="9" t="s">
        <v>268</v>
      </c>
      <c r="Y525" s="9" t="s">
        <v>3192</v>
      </c>
      <c r="Z525" s="9" t="s">
        <v>1219</v>
      </c>
      <c r="AA525" s="9" t="s">
        <v>3193</v>
      </c>
      <c r="AB525" s="9" t="s">
        <v>1100</v>
      </c>
    </row>
    <row r="526" spans="1:28" ht="17.25" customHeight="1" x14ac:dyDescent="0.2">
      <c r="A526" s="9">
        <v>419897</v>
      </c>
      <c r="B526" s="9" t="s">
        <v>3194</v>
      </c>
      <c r="C526" s="9" t="s">
        <v>324</v>
      </c>
      <c r="D526" s="9" t="s">
        <v>492</v>
      </c>
      <c r="E526" s="9" t="s">
        <v>93</v>
      </c>
      <c r="F526" s="187">
        <v>35037</v>
      </c>
      <c r="G526" s="9" t="s">
        <v>34</v>
      </c>
      <c r="H526" s="9" t="s">
        <v>31</v>
      </c>
      <c r="I526" s="9" t="s">
        <v>2276</v>
      </c>
      <c r="J526" s="9" t="s">
        <v>32</v>
      </c>
      <c r="K526" s="9">
        <v>2012</v>
      </c>
      <c r="L526" s="9" t="s">
        <v>34</v>
      </c>
      <c r="Y526" s="9" t="s">
        <v>3195</v>
      </c>
      <c r="Z526" s="9" t="s">
        <v>3196</v>
      </c>
      <c r="AA526" s="9" t="s">
        <v>3197</v>
      </c>
      <c r="AB526" s="9" t="s">
        <v>1067</v>
      </c>
    </row>
    <row r="527" spans="1:28" ht="17.25" customHeight="1" x14ac:dyDescent="0.2">
      <c r="A527" s="9">
        <v>419441</v>
      </c>
      <c r="B527" s="9" t="s">
        <v>3198</v>
      </c>
      <c r="C527" s="9" t="s">
        <v>411</v>
      </c>
      <c r="D527" s="9" t="s">
        <v>288</v>
      </c>
      <c r="E527" s="9" t="s">
        <v>92</v>
      </c>
      <c r="F527" s="187">
        <v>35140</v>
      </c>
      <c r="G527" s="9" t="s">
        <v>63</v>
      </c>
      <c r="H527" s="9" t="s">
        <v>31</v>
      </c>
      <c r="I527" s="9" t="s">
        <v>2276</v>
      </c>
      <c r="J527" s="9" t="s">
        <v>29</v>
      </c>
      <c r="K527" s="9">
        <v>2014</v>
      </c>
      <c r="L527" s="9" t="s">
        <v>34</v>
      </c>
      <c r="Y527" s="9" t="s">
        <v>3199</v>
      </c>
      <c r="Z527" s="9" t="s">
        <v>3200</v>
      </c>
      <c r="AA527" s="9" t="s">
        <v>1807</v>
      </c>
      <c r="AB527" s="9" t="s">
        <v>3201</v>
      </c>
    </row>
    <row r="528" spans="1:28" ht="17.25" customHeight="1" x14ac:dyDescent="0.2">
      <c r="A528" s="9">
        <v>417982</v>
      </c>
      <c r="B528" s="9" t="s">
        <v>3202</v>
      </c>
      <c r="C528" s="9" t="s">
        <v>892</v>
      </c>
      <c r="D528" s="9" t="s">
        <v>346</v>
      </c>
      <c r="E528" s="9" t="s">
        <v>93</v>
      </c>
      <c r="F528" s="187">
        <v>35065</v>
      </c>
      <c r="G528" s="9" t="s">
        <v>312</v>
      </c>
      <c r="H528" s="9" t="s">
        <v>31</v>
      </c>
      <c r="I528" s="9" t="s">
        <v>2276</v>
      </c>
      <c r="Y528" s="9" t="s">
        <v>3203</v>
      </c>
      <c r="Z528" s="9" t="s">
        <v>3204</v>
      </c>
      <c r="AA528" s="9" t="s">
        <v>3205</v>
      </c>
      <c r="AB528" s="9" t="s">
        <v>1100</v>
      </c>
    </row>
    <row r="529" spans="1:28" ht="17.25" customHeight="1" x14ac:dyDescent="0.2">
      <c r="A529" s="9">
        <v>420909</v>
      </c>
      <c r="B529" s="9" t="s">
        <v>3206</v>
      </c>
      <c r="C529" s="9" t="s">
        <v>685</v>
      </c>
      <c r="D529" s="9" t="s">
        <v>3207</v>
      </c>
      <c r="E529" s="9" t="s">
        <v>93</v>
      </c>
      <c r="F529" s="187">
        <v>34851</v>
      </c>
      <c r="G529" s="9" t="s">
        <v>3208</v>
      </c>
      <c r="H529" s="9" t="s">
        <v>31</v>
      </c>
      <c r="I529" s="9" t="s">
        <v>2276</v>
      </c>
      <c r="J529" s="9" t="s">
        <v>32</v>
      </c>
      <c r="K529" s="9">
        <v>2013</v>
      </c>
      <c r="L529" s="9" t="s">
        <v>34</v>
      </c>
      <c r="Y529" s="9" t="s">
        <v>3209</v>
      </c>
      <c r="Z529" s="9" t="s">
        <v>3210</v>
      </c>
      <c r="AA529" s="9" t="s">
        <v>3211</v>
      </c>
      <c r="AB529" s="9" t="s">
        <v>3212</v>
      </c>
    </row>
    <row r="530" spans="1:28" ht="17.25" customHeight="1" x14ac:dyDescent="0.2">
      <c r="A530" s="9">
        <v>415396</v>
      </c>
      <c r="B530" s="9" t="s">
        <v>3213</v>
      </c>
      <c r="C530" s="9" t="s">
        <v>498</v>
      </c>
      <c r="D530" s="9" t="s">
        <v>704</v>
      </c>
      <c r="E530" s="9" t="s">
        <v>93</v>
      </c>
      <c r="F530" s="187">
        <v>30788</v>
      </c>
      <c r="G530" s="9" t="s">
        <v>833</v>
      </c>
      <c r="H530" s="9" t="s">
        <v>31</v>
      </c>
      <c r="I530" s="9" t="s">
        <v>2276</v>
      </c>
      <c r="Y530" s="9" t="s">
        <v>3214</v>
      </c>
      <c r="Z530" s="9" t="s">
        <v>1298</v>
      </c>
      <c r="AA530" s="9" t="s">
        <v>3215</v>
      </c>
      <c r="AB530" s="9" t="s">
        <v>3216</v>
      </c>
    </row>
    <row r="531" spans="1:28" ht="17.25" customHeight="1" x14ac:dyDescent="0.2">
      <c r="A531" s="9">
        <v>421607</v>
      </c>
      <c r="B531" s="9" t="s">
        <v>3217</v>
      </c>
      <c r="C531" s="9" t="s">
        <v>1055</v>
      </c>
      <c r="D531" s="9" t="s">
        <v>611</v>
      </c>
      <c r="E531" s="9" t="s">
        <v>92</v>
      </c>
      <c r="F531" s="187">
        <v>36175</v>
      </c>
      <c r="G531" s="9" t="s">
        <v>34</v>
      </c>
      <c r="H531" s="9" t="s">
        <v>31</v>
      </c>
      <c r="I531" s="9" t="s">
        <v>2276</v>
      </c>
      <c r="J531" s="9" t="s">
        <v>29</v>
      </c>
      <c r="K531" s="9">
        <v>2016</v>
      </c>
      <c r="L531" s="9" t="s">
        <v>34</v>
      </c>
      <c r="Y531" s="9" t="s">
        <v>3218</v>
      </c>
      <c r="Z531" s="9" t="s">
        <v>3219</v>
      </c>
      <c r="AA531" s="9" t="s">
        <v>3220</v>
      </c>
      <c r="AB531" s="9" t="s">
        <v>1098</v>
      </c>
    </row>
    <row r="532" spans="1:28" ht="17.25" customHeight="1" x14ac:dyDescent="0.2">
      <c r="A532" s="9">
        <v>423465</v>
      </c>
      <c r="B532" s="9" t="s">
        <v>3221</v>
      </c>
      <c r="C532" s="9" t="s">
        <v>375</v>
      </c>
      <c r="D532" s="9" t="s">
        <v>3222</v>
      </c>
      <c r="E532" s="9" t="s">
        <v>92</v>
      </c>
      <c r="F532" s="187">
        <v>29195</v>
      </c>
      <c r="G532" s="9" t="s">
        <v>34</v>
      </c>
      <c r="H532" s="9" t="s">
        <v>31</v>
      </c>
      <c r="I532" s="9" t="s">
        <v>2276</v>
      </c>
      <c r="J532" s="9" t="s">
        <v>32</v>
      </c>
      <c r="K532" s="9">
        <v>1998</v>
      </c>
      <c r="L532" s="9" t="s">
        <v>46</v>
      </c>
      <c r="Y532" s="9" t="s">
        <v>3223</v>
      </c>
      <c r="Z532" s="9" t="s">
        <v>3224</v>
      </c>
      <c r="AA532" s="9" t="s">
        <v>3225</v>
      </c>
      <c r="AB532" s="9" t="s">
        <v>1100</v>
      </c>
    </row>
    <row r="533" spans="1:28" ht="17.25" customHeight="1" x14ac:dyDescent="0.2">
      <c r="A533" s="9">
        <v>425164</v>
      </c>
      <c r="B533" s="9" t="s">
        <v>3226</v>
      </c>
      <c r="C533" s="9" t="s">
        <v>1072</v>
      </c>
      <c r="D533" s="9" t="s">
        <v>334</v>
      </c>
      <c r="E533" s="9" t="s">
        <v>92</v>
      </c>
      <c r="F533" s="187">
        <v>35452</v>
      </c>
      <c r="G533" s="9" t="s">
        <v>86</v>
      </c>
      <c r="H533" s="9" t="s">
        <v>31</v>
      </c>
      <c r="I533" s="9" t="s">
        <v>2276</v>
      </c>
      <c r="J533" s="9" t="s">
        <v>29</v>
      </c>
      <c r="K533" s="9">
        <v>2014</v>
      </c>
      <c r="L533" s="9" t="s">
        <v>86</v>
      </c>
      <c r="Y533" s="9" t="s">
        <v>3227</v>
      </c>
      <c r="Z533" s="9" t="s">
        <v>3228</v>
      </c>
      <c r="AA533" s="9" t="s">
        <v>1253</v>
      </c>
      <c r="AB533" s="9" t="s">
        <v>1143</v>
      </c>
    </row>
    <row r="534" spans="1:28" ht="17.25" customHeight="1" x14ac:dyDescent="0.2">
      <c r="A534" s="9">
        <v>419912</v>
      </c>
      <c r="B534" s="9" t="s">
        <v>3229</v>
      </c>
      <c r="C534" s="9" t="s">
        <v>270</v>
      </c>
      <c r="D534" s="9" t="s">
        <v>999</v>
      </c>
      <c r="E534" s="9" t="s">
        <v>92</v>
      </c>
      <c r="F534" s="187">
        <v>34700</v>
      </c>
      <c r="G534" s="9" t="s">
        <v>777</v>
      </c>
      <c r="H534" s="9" t="s">
        <v>31</v>
      </c>
      <c r="I534" s="9" t="s">
        <v>2276</v>
      </c>
      <c r="J534" s="9" t="s">
        <v>32</v>
      </c>
      <c r="K534" s="9">
        <v>2012</v>
      </c>
      <c r="L534" s="9" t="s">
        <v>46</v>
      </c>
      <c r="Y534" s="9" t="s">
        <v>3230</v>
      </c>
      <c r="Z534" s="9" t="s">
        <v>1084</v>
      </c>
      <c r="AA534" s="9" t="s">
        <v>3231</v>
      </c>
      <c r="AB534" s="9" t="s">
        <v>3232</v>
      </c>
    </row>
    <row r="535" spans="1:28" ht="17.25" customHeight="1" x14ac:dyDescent="0.2">
      <c r="A535" s="9">
        <v>421604</v>
      </c>
      <c r="B535" s="9" t="s">
        <v>3233</v>
      </c>
      <c r="C535" s="9" t="s">
        <v>398</v>
      </c>
      <c r="D535" s="9" t="s">
        <v>360</v>
      </c>
      <c r="E535" s="9" t="s">
        <v>93</v>
      </c>
      <c r="F535" s="187">
        <v>34955</v>
      </c>
      <c r="G535" s="9" t="s">
        <v>34</v>
      </c>
      <c r="H535" s="9" t="s">
        <v>31</v>
      </c>
      <c r="I535" s="9" t="s">
        <v>2276</v>
      </c>
      <c r="J535" s="9" t="s">
        <v>32</v>
      </c>
      <c r="K535" s="9">
        <v>2013</v>
      </c>
      <c r="L535" s="9" t="s">
        <v>34</v>
      </c>
      <c r="Y535" s="9" t="s">
        <v>3234</v>
      </c>
      <c r="Z535" s="9" t="s">
        <v>1308</v>
      </c>
      <c r="AA535" s="9" t="s">
        <v>2342</v>
      </c>
      <c r="AB535" s="9" t="s">
        <v>1098</v>
      </c>
    </row>
    <row r="536" spans="1:28" ht="17.25" customHeight="1" x14ac:dyDescent="0.2">
      <c r="A536" s="9">
        <v>425137</v>
      </c>
      <c r="B536" s="9" t="s">
        <v>3235</v>
      </c>
      <c r="C536" s="9" t="s">
        <v>795</v>
      </c>
      <c r="D536" s="9" t="s">
        <v>326</v>
      </c>
      <c r="E536" s="9" t="s">
        <v>92</v>
      </c>
      <c r="F536" s="187">
        <v>34700</v>
      </c>
      <c r="G536" s="9" t="s">
        <v>1505</v>
      </c>
      <c r="H536" s="9" t="s">
        <v>31</v>
      </c>
      <c r="I536" s="9" t="s">
        <v>2276</v>
      </c>
      <c r="K536" s="9">
        <v>2012</v>
      </c>
      <c r="L536" s="9" t="s">
        <v>46</v>
      </c>
      <c r="Y536" s="9" t="s">
        <v>3236</v>
      </c>
      <c r="Z536" s="9" t="s">
        <v>1182</v>
      </c>
      <c r="AA536" s="9" t="s">
        <v>1108</v>
      </c>
      <c r="AB536" s="9" t="s">
        <v>1082</v>
      </c>
    </row>
    <row r="537" spans="1:28" ht="17.25" customHeight="1" x14ac:dyDescent="0.2">
      <c r="A537" s="9">
        <v>425148</v>
      </c>
      <c r="B537" s="9" t="s">
        <v>3237</v>
      </c>
      <c r="C537" s="9" t="s">
        <v>362</v>
      </c>
      <c r="D537" s="9" t="s">
        <v>3238</v>
      </c>
      <c r="E537" s="9" t="s">
        <v>93</v>
      </c>
      <c r="F537" s="187">
        <v>35815</v>
      </c>
      <c r="G537" s="9" t="s">
        <v>34</v>
      </c>
      <c r="H537" s="9" t="s">
        <v>31</v>
      </c>
      <c r="I537" s="9" t="s">
        <v>2276</v>
      </c>
      <c r="J537" s="9" t="s">
        <v>32</v>
      </c>
      <c r="K537" s="9">
        <v>2015</v>
      </c>
      <c r="L537" s="9" t="s">
        <v>34</v>
      </c>
      <c r="Y537" s="9" t="s">
        <v>3239</v>
      </c>
      <c r="Z537" s="9" t="s">
        <v>3240</v>
      </c>
      <c r="AA537" s="9" t="s">
        <v>3241</v>
      </c>
      <c r="AB537" s="9" t="s">
        <v>1067</v>
      </c>
    </row>
    <row r="538" spans="1:28" ht="17.25" customHeight="1" x14ac:dyDescent="0.2">
      <c r="A538" s="9">
        <v>405421</v>
      </c>
      <c r="B538" s="9" t="s">
        <v>3242</v>
      </c>
      <c r="C538" s="9" t="s">
        <v>582</v>
      </c>
      <c r="D538" s="9" t="s">
        <v>3243</v>
      </c>
      <c r="E538" s="9" t="s">
        <v>93</v>
      </c>
      <c r="F538" s="187">
        <v>31340</v>
      </c>
      <c r="G538" s="9" t="s">
        <v>3244</v>
      </c>
      <c r="H538" s="9" t="s">
        <v>54</v>
      </c>
      <c r="I538" s="9" t="s">
        <v>2276</v>
      </c>
      <c r="J538" s="9" t="s">
        <v>32</v>
      </c>
      <c r="K538" s="9">
        <v>2004</v>
      </c>
      <c r="L538" s="9" t="s">
        <v>34</v>
      </c>
      <c r="Y538" s="9" t="s">
        <v>3245</v>
      </c>
      <c r="Z538" s="9" t="s">
        <v>3246</v>
      </c>
      <c r="AA538" s="9" t="s">
        <v>1083</v>
      </c>
      <c r="AB538" s="9" t="s">
        <v>3247</v>
      </c>
    </row>
    <row r="539" spans="1:28" ht="17.25" customHeight="1" x14ac:dyDescent="0.2">
      <c r="A539" s="9">
        <v>421618</v>
      </c>
      <c r="B539" s="9" t="s">
        <v>3248</v>
      </c>
      <c r="C539" s="9" t="s">
        <v>1041</v>
      </c>
      <c r="D539" s="9" t="s">
        <v>819</v>
      </c>
      <c r="E539" s="9" t="s">
        <v>93</v>
      </c>
      <c r="F539" s="187">
        <v>36175</v>
      </c>
      <c r="G539" s="9" t="s">
        <v>34</v>
      </c>
      <c r="H539" s="9" t="s">
        <v>31</v>
      </c>
      <c r="I539" s="9" t="s">
        <v>2276</v>
      </c>
      <c r="J539" s="9" t="s">
        <v>32</v>
      </c>
      <c r="K539" s="9">
        <v>2016</v>
      </c>
      <c r="L539" s="9" t="s">
        <v>34</v>
      </c>
      <c r="Y539" s="9" t="s">
        <v>3249</v>
      </c>
      <c r="Z539" s="9" t="s">
        <v>3250</v>
      </c>
      <c r="AA539" s="9" t="s">
        <v>2215</v>
      </c>
      <c r="AB539" s="9" t="s">
        <v>1100</v>
      </c>
    </row>
    <row r="540" spans="1:28" ht="17.25" customHeight="1" x14ac:dyDescent="0.2">
      <c r="A540" s="9">
        <v>423490</v>
      </c>
      <c r="B540" s="9" t="s">
        <v>3251</v>
      </c>
      <c r="C540" s="9" t="s">
        <v>566</v>
      </c>
      <c r="D540" s="9" t="s">
        <v>624</v>
      </c>
      <c r="E540" s="9" t="s">
        <v>93</v>
      </c>
      <c r="F540" s="187">
        <v>33616</v>
      </c>
      <c r="G540" s="9" t="s">
        <v>34</v>
      </c>
      <c r="H540" s="9" t="s">
        <v>31</v>
      </c>
      <c r="I540" s="9" t="s">
        <v>2276</v>
      </c>
      <c r="J540" s="9" t="s">
        <v>32</v>
      </c>
      <c r="K540" s="9">
        <v>2014</v>
      </c>
      <c r="L540" s="9" t="s">
        <v>34</v>
      </c>
      <c r="Y540" s="9" t="s">
        <v>3252</v>
      </c>
      <c r="Z540" s="9" t="s">
        <v>3253</v>
      </c>
      <c r="AA540" s="9" t="s">
        <v>3254</v>
      </c>
      <c r="AB540" s="9" t="s">
        <v>1100</v>
      </c>
    </row>
    <row r="541" spans="1:28" ht="17.25" customHeight="1" x14ac:dyDescent="0.2">
      <c r="A541" s="9">
        <v>425160</v>
      </c>
      <c r="B541" s="9" t="s">
        <v>3255</v>
      </c>
      <c r="C541" s="9" t="s">
        <v>266</v>
      </c>
      <c r="D541" s="9" t="s">
        <v>647</v>
      </c>
      <c r="E541" s="9" t="s">
        <v>92</v>
      </c>
      <c r="F541" s="187">
        <v>34605</v>
      </c>
      <c r="G541" s="9" t="s">
        <v>3256</v>
      </c>
      <c r="H541" s="9" t="s">
        <v>31</v>
      </c>
      <c r="I541" s="9" t="s">
        <v>2276</v>
      </c>
      <c r="J541" s="9" t="s">
        <v>29</v>
      </c>
      <c r="K541" s="9">
        <v>2012</v>
      </c>
      <c r="L541" s="9" t="s">
        <v>46</v>
      </c>
      <c r="Y541" s="9" t="s">
        <v>3257</v>
      </c>
      <c r="Z541" s="9" t="s">
        <v>1093</v>
      </c>
      <c r="AA541" s="9" t="s">
        <v>1223</v>
      </c>
      <c r="AB541" s="9" t="s">
        <v>1100</v>
      </c>
    </row>
    <row r="542" spans="1:28" ht="17.25" customHeight="1" x14ac:dyDescent="0.2">
      <c r="A542" s="9">
        <v>419905</v>
      </c>
      <c r="B542" s="9" t="s">
        <v>3258</v>
      </c>
      <c r="C542" s="9" t="s">
        <v>530</v>
      </c>
      <c r="D542" s="9" t="s">
        <v>325</v>
      </c>
      <c r="E542" s="9" t="s">
        <v>93</v>
      </c>
      <c r="F542" s="187">
        <v>35020</v>
      </c>
      <c r="G542" s="9" t="s">
        <v>34</v>
      </c>
      <c r="H542" s="9" t="s">
        <v>31</v>
      </c>
      <c r="I542" s="9" t="s">
        <v>2276</v>
      </c>
      <c r="J542" s="9" t="s">
        <v>32</v>
      </c>
      <c r="K542" s="9">
        <v>2015</v>
      </c>
      <c r="L542" s="9" t="s">
        <v>34</v>
      </c>
      <c r="Y542" s="9" t="s">
        <v>3259</v>
      </c>
      <c r="Z542" s="9" t="s">
        <v>3260</v>
      </c>
      <c r="AA542" s="9" t="s">
        <v>1227</v>
      </c>
      <c r="AB542" s="9" t="s">
        <v>1067</v>
      </c>
    </row>
    <row r="543" spans="1:28" ht="17.25" customHeight="1" x14ac:dyDescent="0.2">
      <c r="A543" s="9">
        <v>425152</v>
      </c>
      <c r="B543" s="9" t="s">
        <v>3261</v>
      </c>
      <c r="C543" s="9" t="s">
        <v>283</v>
      </c>
      <c r="D543" s="9" t="s">
        <v>293</v>
      </c>
      <c r="E543" s="9" t="s">
        <v>92</v>
      </c>
      <c r="F543" s="187">
        <v>35812</v>
      </c>
      <c r="G543" s="9" t="s">
        <v>490</v>
      </c>
      <c r="H543" s="9" t="s">
        <v>31</v>
      </c>
      <c r="I543" s="9" t="s">
        <v>2276</v>
      </c>
      <c r="J543" s="9" t="s">
        <v>29</v>
      </c>
      <c r="K543" s="9">
        <v>2015</v>
      </c>
      <c r="L543" s="9" t="s">
        <v>376</v>
      </c>
      <c r="Y543" s="9" t="s">
        <v>3262</v>
      </c>
      <c r="Z543" s="9" t="s">
        <v>1090</v>
      </c>
      <c r="AA543" s="9" t="s">
        <v>3263</v>
      </c>
      <c r="AB543" s="9" t="s">
        <v>2827</v>
      </c>
    </row>
    <row r="544" spans="1:28" ht="17.25" customHeight="1" x14ac:dyDescent="0.2">
      <c r="A544" s="9">
        <v>423484</v>
      </c>
      <c r="B544" s="9" t="s">
        <v>3264</v>
      </c>
      <c r="C544" s="9" t="s">
        <v>603</v>
      </c>
      <c r="D544" s="9" t="s">
        <v>371</v>
      </c>
      <c r="E544" s="9" t="s">
        <v>93</v>
      </c>
      <c r="F544" s="187">
        <v>34614</v>
      </c>
      <c r="G544" s="9" t="s">
        <v>549</v>
      </c>
      <c r="H544" s="9" t="s">
        <v>31</v>
      </c>
      <c r="I544" s="9" t="s">
        <v>2276</v>
      </c>
      <c r="J544" s="9" t="s">
        <v>32</v>
      </c>
      <c r="K544" s="9">
        <v>2011</v>
      </c>
      <c r="L544" s="9" t="s">
        <v>34</v>
      </c>
      <c r="Y544" s="9" t="s">
        <v>3265</v>
      </c>
      <c r="Z544" s="9" t="s">
        <v>3266</v>
      </c>
      <c r="AA544" s="9" t="s">
        <v>3043</v>
      </c>
      <c r="AB544" s="9" t="s">
        <v>1100</v>
      </c>
    </row>
    <row r="545" spans="1:28" ht="17.25" customHeight="1" x14ac:dyDescent="0.2">
      <c r="A545" s="9">
        <v>421612</v>
      </c>
      <c r="B545" s="9" t="s">
        <v>3267</v>
      </c>
      <c r="C545" s="9" t="s">
        <v>314</v>
      </c>
      <c r="D545" s="9" t="s">
        <v>3268</v>
      </c>
      <c r="E545" s="9" t="s">
        <v>93</v>
      </c>
      <c r="F545" s="187">
        <v>32874</v>
      </c>
      <c r="G545" s="9" t="s">
        <v>412</v>
      </c>
      <c r="H545" s="9" t="s">
        <v>31</v>
      </c>
      <c r="I545" s="9" t="s">
        <v>2276</v>
      </c>
      <c r="J545" s="9" t="s">
        <v>29</v>
      </c>
      <c r="K545" s="9">
        <v>2008</v>
      </c>
      <c r="L545" s="9" t="s">
        <v>46</v>
      </c>
      <c r="Y545" s="9" t="s">
        <v>3269</v>
      </c>
      <c r="Z545" s="9" t="s">
        <v>1120</v>
      </c>
      <c r="AA545" s="9" t="s">
        <v>1240</v>
      </c>
      <c r="AB545" s="9" t="s">
        <v>1066</v>
      </c>
    </row>
    <row r="546" spans="1:28" ht="17.25" customHeight="1" x14ac:dyDescent="0.2">
      <c r="A546" s="9">
        <v>417248</v>
      </c>
      <c r="B546" s="9" t="s">
        <v>3270</v>
      </c>
      <c r="C546" s="9" t="s">
        <v>578</v>
      </c>
      <c r="D546" s="9" t="s">
        <v>358</v>
      </c>
      <c r="E546" s="9" t="s">
        <v>93</v>
      </c>
      <c r="F546" s="187">
        <v>34158</v>
      </c>
      <c r="G546" s="9" t="s">
        <v>56</v>
      </c>
      <c r="H546" s="9" t="s">
        <v>31</v>
      </c>
      <c r="I546" s="9" t="s">
        <v>2276</v>
      </c>
      <c r="J546" s="9" t="s">
        <v>32</v>
      </c>
      <c r="K546" s="9">
        <v>2011</v>
      </c>
      <c r="L546" s="9" t="s">
        <v>46</v>
      </c>
      <c r="Y546" s="9" t="s">
        <v>3271</v>
      </c>
      <c r="Z546" s="9" t="s">
        <v>1184</v>
      </c>
      <c r="AA546" s="9" t="s">
        <v>1161</v>
      </c>
      <c r="AB546" s="9" t="s">
        <v>1082</v>
      </c>
    </row>
    <row r="547" spans="1:28" ht="17.25" customHeight="1" x14ac:dyDescent="0.2">
      <c r="A547" s="9">
        <v>420914</v>
      </c>
      <c r="B547" s="9" t="s">
        <v>3272</v>
      </c>
      <c r="C547" s="9" t="s">
        <v>353</v>
      </c>
      <c r="D547" s="9" t="s">
        <v>3273</v>
      </c>
      <c r="E547" s="9" t="s">
        <v>92</v>
      </c>
      <c r="F547" s="187">
        <v>35796</v>
      </c>
      <c r="G547" s="9" t="s">
        <v>34</v>
      </c>
      <c r="H547" s="9" t="s">
        <v>31</v>
      </c>
      <c r="I547" s="9" t="s">
        <v>2276</v>
      </c>
      <c r="J547" s="9" t="s">
        <v>32</v>
      </c>
      <c r="K547" s="9">
        <v>2016</v>
      </c>
      <c r="L547" s="9" t="s">
        <v>89</v>
      </c>
      <c r="Y547" s="9" t="s">
        <v>3274</v>
      </c>
      <c r="Z547" s="9" t="s">
        <v>3275</v>
      </c>
      <c r="AA547" s="9" t="s">
        <v>3276</v>
      </c>
      <c r="AB547" s="9" t="s">
        <v>1078</v>
      </c>
    </row>
    <row r="548" spans="1:28" ht="17.25" customHeight="1" x14ac:dyDescent="0.2">
      <c r="A548" s="9">
        <v>424182</v>
      </c>
      <c r="B548" s="9" t="s">
        <v>3277</v>
      </c>
      <c r="C548" s="9" t="s">
        <v>384</v>
      </c>
      <c r="D548" s="9" t="s">
        <v>577</v>
      </c>
      <c r="E548" s="9" t="s">
        <v>93</v>
      </c>
      <c r="F548" s="187">
        <v>36232</v>
      </c>
      <c r="G548" s="9" t="s">
        <v>34</v>
      </c>
      <c r="H548" s="9" t="s">
        <v>31</v>
      </c>
      <c r="I548" s="9" t="s">
        <v>2276</v>
      </c>
      <c r="J548" s="9" t="s">
        <v>32</v>
      </c>
      <c r="K548" s="9">
        <v>2017</v>
      </c>
      <c r="L548" s="9" t="s">
        <v>89</v>
      </c>
      <c r="Y548" s="9" t="s">
        <v>3278</v>
      </c>
      <c r="Z548" s="9" t="s">
        <v>1204</v>
      </c>
      <c r="AA548" s="9" t="s">
        <v>3279</v>
      </c>
      <c r="AB548" s="9" t="s">
        <v>1890</v>
      </c>
    </row>
    <row r="549" spans="1:28" ht="17.25" customHeight="1" x14ac:dyDescent="0.2">
      <c r="A549" s="9">
        <v>424183</v>
      </c>
      <c r="B549" s="9" t="s">
        <v>3280</v>
      </c>
      <c r="C549" s="9" t="s">
        <v>3281</v>
      </c>
      <c r="D549" s="9" t="s">
        <v>492</v>
      </c>
      <c r="E549" s="9" t="s">
        <v>93</v>
      </c>
      <c r="F549" s="187">
        <v>34722</v>
      </c>
      <c r="G549" s="9" t="s">
        <v>617</v>
      </c>
      <c r="H549" s="9" t="s">
        <v>31</v>
      </c>
      <c r="I549" s="9" t="s">
        <v>2276</v>
      </c>
      <c r="J549" s="9" t="s">
        <v>29</v>
      </c>
      <c r="K549" s="9">
        <v>2013</v>
      </c>
      <c r="L549" s="9" t="s">
        <v>34</v>
      </c>
      <c r="Y549" s="9" t="s">
        <v>3282</v>
      </c>
      <c r="Z549" s="9" t="s">
        <v>3283</v>
      </c>
      <c r="AA549" s="9" t="s">
        <v>3284</v>
      </c>
      <c r="AB549" s="9" t="s">
        <v>2827</v>
      </c>
    </row>
    <row r="550" spans="1:28" ht="17.25" customHeight="1" x14ac:dyDescent="0.2">
      <c r="A550" s="9">
        <v>425661</v>
      </c>
      <c r="B550" s="9" t="s">
        <v>3285</v>
      </c>
      <c r="C550" s="9" t="s">
        <v>396</v>
      </c>
      <c r="D550" s="9" t="s">
        <v>286</v>
      </c>
      <c r="E550" s="9" t="s">
        <v>93</v>
      </c>
      <c r="F550" s="187">
        <v>34257</v>
      </c>
      <c r="G550" s="9" t="s">
        <v>821</v>
      </c>
      <c r="H550" s="9" t="s">
        <v>31</v>
      </c>
      <c r="I550" s="9" t="s">
        <v>2276</v>
      </c>
      <c r="J550" s="9" t="s">
        <v>32</v>
      </c>
      <c r="K550" s="9">
        <v>2011</v>
      </c>
      <c r="L550" s="9" t="s">
        <v>46</v>
      </c>
      <c r="Y550" s="9" t="s">
        <v>3286</v>
      </c>
      <c r="Z550" s="9" t="s">
        <v>3287</v>
      </c>
      <c r="AA550" s="9" t="s">
        <v>2955</v>
      </c>
      <c r="AB550" s="9" t="s">
        <v>3288</v>
      </c>
    </row>
    <row r="551" spans="1:28" ht="17.25" customHeight="1" x14ac:dyDescent="0.2">
      <c r="A551" s="9">
        <v>417649</v>
      </c>
      <c r="B551" s="9" t="s">
        <v>3289</v>
      </c>
      <c r="C551" s="9" t="s">
        <v>603</v>
      </c>
      <c r="D551" s="9" t="s">
        <v>702</v>
      </c>
      <c r="E551" s="9" t="s">
        <v>93</v>
      </c>
      <c r="F551" s="187">
        <v>31426</v>
      </c>
      <c r="G551" s="9" t="s">
        <v>659</v>
      </c>
      <c r="H551" s="9" t="s">
        <v>31</v>
      </c>
      <c r="I551" s="9" t="s">
        <v>2276</v>
      </c>
      <c r="J551" s="9" t="s">
        <v>3290</v>
      </c>
      <c r="K551" s="9">
        <v>2003</v>
      </c>
      <c r="L551" s="9" t="s">
        <v>46</v>
      </c>
      <c r="Y551" s="9" t="s">
        <v>3291</v>
      </c>
      <c r="Z551" s="9" t="s">
        <v>2182</v>
      </c>
      <c r="AA551" s="9" t="s">
        <v>3292</v>
      </c>
      <c r="AB551" s="9" t="s">
        <v>1188</v>
      </c>
    </row>
    <row r="552" spans="1:28" ht="17.25" customHeight="1" x14ac:dyDescent="0.2">
      <c r="A552" s="9">
        <v>422876</v>
      </c>
      <c r="B552" s="9" t="s">
        <v>3293</v>
      </c>
      <c r="C552" s="9" t="s">
        <v>656</v>
      </c>
      <c r="D552" s="9" t="s">
        <v>470</v>
      </c>
      <c r="E552" s="9" t="s">
        <v>93</v>
      </c>
      <c r="F552" s="187">
        <v>31049</v>
      </c>
      <c r="G552" s="9" t="s">
        <v>808</v>
      </c>
      <c r="H552" s="9" t="s">
        <v>31</v>
      </c>
      <c r="I552" s="9" t="s">
        <v>2276</v>
      </c>
      <c r="J552" s="9" t="s">
        <v>29</v>
      </c>
      <c r="K552" s="9">
        <v>2002</v>
      </c>
      <c r="L552" s="9" t="s">
        <v>46</v>
      </c>
      <c r="Y552" s="9" t="s">
        <v>3294</v>
      </c>
      <c r="Z552" s="9" t="s">
        <v>3295</v>
      </c>
      <c r="AA552" s="9" t="s">
        <v>3296</v>
      </c>
      <c r="AB552" s="9" t="s">
        <v>3297</v>
      </c>
    </row>
    <row r="553" spans="1:28" ht="17.25" customHeight="1" x14ac:dyDescent="0.2">
      <c r="A553" s="9">
        <v>418035</v>
      </c>
      <c r="B553" s="9" t="s">
        <v>3298</v>
      </c>
      <c r="C553" s="9" t="s">
        <v>377</v>
      </c>
      <c r="D553" s="9" t="s">
        <v>634</v>
      </c>
      <c r="E553" s="9" t="s">
        <v>92</v>
      </c>
      <c r="F553" s="187">
        <v>34938</v>
      </c>
      <c r="G553" s="9" t="s">
        <v>34</v>
      </c>
      <c r="H553" s="9" t="s">
        <v>31</v>
      </c>
      <c r="I553" s="9" t="s">
        <v>2276</v>
      </c>
      <c r="J553" s="9" t="s">
        <v>29</v>
      </c>
      <c r="K553" s="9">
        <v>2013</v>
      </c>
      <c r="L553" s="9" t="s">
        <v>34</v>
      </c>
      <c r="Y553" s="9" t="s">
        <v>3299</v>
      </c>
      <c r="Z553" s="9" t="s">
        <v>3300</v>
      </c>
      <c r="AA553" s="9" t="s">
        <v>3301</v>
      </c>
      <c r="AB553" s="9" t="s">
        <v>1098</v>
      </c>
    </row>
    <row r="554" spans="1:28" ht="17.25" customHeight="1" x14ac:dyDescent="0.2">
      <c r="A554" s="9">
        <v>422390</v>
      </c>
      <c r="B554" s="9" t="s">
        <v>3302</v>
      </c>
      <c r="C554" s="9" t="s">
        <v>3303</v>
      </c>
      <c r="D554" s="9" t="s">
        <v>576</v>
      </c>
      <c r="E554" s="9" t="s">
        <v>93</v>
      </c>
      <c r="F554" s="187">
        <v>32792</v>
      </c>
      <c r="G554" s="9" t="s">
        <v>34</v>
      </c>
      <c r="H554" s="9" t="s">
        <v>31</v>
      </c>
      <c r="I554" s="9" t="s">
        <v>2276</v>
      </c>
      <c r="J554" s="9" t="s">
        <v>32</v>
      </c>
      <c r="K554" s="9">
        <v>2008</v>
      </c>
      <c r="L554" s="9" t="s">
        <v>46</v>
      </c>
      <c r="Y554" s="9" t="s">
        <v>3304</v>
      </c>
      <c r="Z554" s="9" t="s">
        <v>3305</v>
      </c>
      <c r="AA554" s="9" t="s">
        <v>3306</v>
      </c>
      <c r="AB554" s="9" t="s">
        <v>1100</v>
      </c>
    </row>
    <row r="555" spans="1:28" ht="17.25" customHeight="1" x14ac:dyDescent="0.2">
      <c r="A555" s="9">
        <v>422879</v>
      </c>
      <c r="B555" s="9" t="s">
        <v>3307</v>
      </c>
      <c r="C555" s="9" t="s">
        <v>502</v>
      </c>
      <c r="D555" s="9" t="s">
        <v>716</v>
      </c>
      <c r="E555" s="9" t="s">
        <v>93</v>
      </c>
      <c r="F555" s="187">
        <v>35815</v>
      </c>
      <c r="G555" s="9" t="s">
        <v>34</v>
      </c>
      <c r="H555" s="9" t="s">
        <v>31</v>
      </c>
      <c r="I555" s="9" t="s">
        <v>2276</v>
      </c>
      <c r="J555" s="9" t="s">
        <v>29</v>
      </c>
      <c r="K555" s="9">
        <v>2015</v>
      </c>
      <c r="L555" s="9" t="s">
        <v>34</v>
      </c>
      <c r="Y555" s="9" t="s">
        <v>3308</v>
      </c>
      <c r="Z555" s="9" t="s">
        <v>1221</v>
      </c>
      <c r="AA555" s="9" t="s">
        <v>3309</v>
      </c>
      <c r="AB555" s="9" t="s">
        <v>3310</v>
      </c>
    </row>
    <row r="556" spans="1:28" ht="17.25" customHeight="1" x14ac:dyDescent="0.2">
      <c r="A556" s="9">
        <v>420384</v>
      </c>
      <c r="B556" s="9" t="s">
        <v>3311</v>
      </c>
      <c r="C556" s="9" t="s">
        <v>327</v>
      </c>
      <c r="D556" s="9" t="s">
        <v>321</v>
      </c>
      <c r="E556" s="9" t="s">
        <v>93</v>
      </c>
      <c r="F556" s="187">
        <v>27468</v>
      </c>
      <c r="G556" s="9" t="s">
        <v>34</v>
      </c>
      <c r="H556" s="9" t="s">
        <v>31</v>
      </c>
      <c r="I556" s="9" t="s">
        <v>2276</v>
      </c>
      <c r="J556" s="9" t="s">
        <v>29</v>
      </c>
      <c r="K556" s="9">
        <v>1994</v>
      </c>
      <c r="L556" s="9" t="s">
        <v>34</v>
      </c>
      <c r="Y556" s="9" t="s">
        <v>3312</v>
      </c>
      <c r="Z556" s="9" t="s">
        <v>3313</v>
      </c>
      <c r="AA556" s="9" t="s">
        <v>1175</v>
      </c>
      <c r="AB556" s="9" t="s">
        <v>1067</v>
      </c>
    </row>
    <row r="557" spans="1:28" ht="17.25" customHeight="1" x14ac:dyDescent="0.2">
      <c r="A557" s="9">
        <v>424189</v>
      </c>
      <c r="B557" s="9" t="s">
        <v>3314</v>
      </c>
      <c r="C557" s="9" t="s">
        <v>913</v>
      </c>
      <c r="D557" s="9" t="s">
        <v>3315</v>
      </c>
      <c r="E557" s="9" t="s">
        <v>93</v>
      </c>
      <c r="F557" s="187">
        <v>31571</v>
      </c>
      <c r="G557" s="9" t="s">
        <v>670</v>
      </c>
      <c r="H557" s="9" t="s">
        <v>35</v>
      </c>
      <c r="I557" s="9" t="s">
        <v>2276</v>
      </c>
      <c r="J557" s="9" t="s">
        <v>29</v>
      </c>
      <c r="K557" s="9">
        <v>2004</v>
      </c>
      <c r="L557" s="9" t="s">
        <v>46</v>
      </c>
      <c r="Y557" s="9" t="s">
        <v>3316</v>
      </c>
      <c r="Z557" s="9" t="s">
        <v>1292</v>
      </c>
      <c r="AA557" s="9" t="s">
        <v>1317</v>
      </c>
      <c r="AB557" s="9" t="s">
        <v>3317</v>
      </c>
    </row>
    <row r="558" spans="1:28" ht="17.25" customHeight="1" x14ac:dyDescent="0.2">
      <c r="A558" s="9">
        <v>420946</v>
      </c>
      <c r="B558" s="9" t="s">
        <v>3318</v>
      </c>
      <c r="C558" s="9" t="s">
        <v>1011</v>
      </c>
      <c r="D558" s="9" t="s">
        <v>3319</v>
      </c>
      <c r="E558" s="9" t="s">
        <v>93</v>
      </c>
      <c r="F558" s="187">
        <v>36185</v>
      </c>
      <c r="G558" s="9" t="s">
        <v>579</v>
      </c>
      <c r="H558" s="9" t="s">
        <v>31</v>
      </c>
      <c r="I558" s="9" t="s">
        <v>2276</v>
      </c>
      <c r="J558" s="9" t="s">
        <v>29</v>
      </c>
      <c r="K558" s="9">
        <v>2016</v>
      </c>
      <c r="L558" s="9" t="s">
        <v>34</v>
      </c>
      <c r="Y558" s="9" t="s">
        <v>3320</v>
      </c>
      <c r="Z558" s="9" t="s">
        <v>3321</v>
      </c>
      <c r="AA558" s="9" t="s">
        <v>3322</v>
      </c>
      <c r="AB558" s="9" t="s">
        <v>1082</v>
      </c>
    </row>
    <row r="559" spans="1:28" ht="17.25" customHeight="1" x14ac:dyDescent="0.2">
      <c r="A559" s="9">
        <v>415931</v>
      </c>
      <c r="B559" s="9" t="s">
        <v>3323</v>
      </c>
      <c r="C559" s="9" t="s">
        <v>413</v>
      </c>
      <c r="D559" s="9" t="s">
        <v>339</v>
      </c>
      <c r="E559" s="9" t="s">
        <v>93</v>
      </c>
      <c r="F559" s="187">
        <v>32573</v>
      </c>
      <c r="G559" s="9" t="s">
        <v>3324</v>
      </c>
      <c r="H559" s="9" t="s">
        <v>31</v>
      </c>
      <c r="I559" s="9" t="s">
        <v>2276</v>
      </c>
      <c r="J559" s="9" t="s">
        <v>29</v>
      </c>
      <c r="K559" s="9">
        <v>2008</v>
      </c>
      <c r="L559" s="9" t="s">
        <v>34</v>
      </c>
      <c r="Y559" s="9" t="s">
        <v>3325</v>
      </c>
      <c r="Z559" s="9" t="s">
        <v>1129</v>
      </c>
      <c r="AA559" s="9" t="s">
        <v>3326</v>
      </c>
      <c r="AB559" s="9" t="s">
        <v>1082</v>
      </c>
    </row>
    <row r="560" spans="1:28" ht="17.25" customHeight="1" x14ac:dyDescent="0.2">
      <c r="A560" s="9">
        <v>425670</v>
      </c>
      <c r="B560" s="9" t="s">
        <v>3327</v>
      </c>
      <c r="C560" s="9" t="s">
        <v>270</v>
      </c>
      <c r="D560" s="9" t="s">
        <v>326</v>
      </c>
      <c r="E560" s="9" t="s">
        <v>93</v>
      </c>
      <c r="F560" s="187">
        <v>36161</v>
      </c>
      <c r="G560" s="9" t="s">
        <v>34</v>
      </c>
      <c r="H560" s="9" t="s">
        <v>31</v>
      </c>
      <c r="I560" s="9" t="s">
        <v>2276</v>
      </c>
      <c r="J560" s="9" t="s">
        <v>32</v>
      </c>
      <c r="K560" s="9">
        <v>2016</v>
      </c>
      <c r="L560" s="9" t="s">
        <v>34</v>
      </c>
      <c r="Y560" s="9" t="s">
        <v>3328</v>
      </c>
      <c r="Z560" s="9" t="s">
        <v>1096</v>
      </c>
      <c r="AA560" s="9" t="s">
        <v>1273</v>
      </c>
      <c r="AB560" s="9" t="s">
        <v>1067</v>
      </c>
    </row>
    <row r="561" spans="1:28" ht="17.25" customHeight="1" x14ac:dyDescent="0.2">
      <c r="A561" s="9">
        <v>424667</v>
      </c>
      <c r="B561" s="9" t="s">
        <v>3329</v>
      </c>
      <c r="C561" s="9" t="s">
        <v>344</v>
      </c>
      <c r="D561" s="9" t="s">
        <v>517</v>
      </c>
      <c r="E561" s="9" t="s">
        <v>93</v>
      </c>
      <c r="F561" s="187">
        <v>36161</v>
      </c>
      <c r="G561" s="9" t="s">
        <v>56</v>
      </c>
      <c r="H561" s="9" t="s">
        <v>31</v>
      </c>
      <c r="I561" s="9" t="s">
        <v>2276</v>
      </c>
      <c r="J561" s="9" t="s">
        <v>29</v>
      </c>
      <c r="K561" s="9">
        <v>2016</v>
      </c>
      <c r="L561" s="9" t="s">
        <v>56</v>
      </c>
      <c r="Y561" s="9" t="s">
        <v>3330</v>
      </c>
      <c r="Z561" s="9" t="s">
        <v>1232</v>
      </c>
      <c r="AA561" s="9" t="s">
        <v>3331</v>
      </c>
      <c r="AB561" s="9" t="s">
        <v>1082</v>
      </c>
    </row>
    <row r="562" spans="1:28" ht="17.25" customHeight="1" x14ac:dyDescent="0.2">
      <c r="A562" s="9">
        <v>422372</v>
      </c>
      <c r="B562" s="9" t="s">
        <v>3332</v>
      </c>
      <c r="C562" s="9" t="s">
        <v>3333</v>
      </c>
      <c r="D562" s="9" t="s">
        <v>590</v>
      </c>
      <c r="E562" s="9" t="s">
        <v>93</v>
      </c>
      <c r="F562" s="187">
        <v>35967</v>
      </c>
      <c r="G562" s="9" t="s">
        <v>34</v>
      </c>
      <c r="H562" s="9" t="s">
        <v>31</v>
      </c>
      <c r="I562" s="9" t="s">
        <v>2276</v>
      </c>
      <c r="J562" s="9" t="s">
        <v>29</v>
      </c>
      <c r="K562" s="9">
        <v>2016</v>
      </c>
      <c r="L562" s="9" t="s">
        <v>34</v>
      </c>
      <c r="Y562" s="9" t="s">
        <v>3334</v>
      </c>
      <c r="Z562" s="9" t="s">
        <v>3335</v>
      </c>
      <c r="AA562" s="9" t="s">
        <v>1938</v>
      </c>
      <c r="AB562" s="9" t="s">
        <v>1098</v>
      </c>
    </row>
    <row r="563" spans="1:28" ht="17.25" customHeight="1" x14ac:dyDescent="0.2">
      <c r="A563" s="9">
        <v>415815</v>
      </c>
      <c r="B563" s="9" t="s">
        <v>3336</v>
      </c>
      <c r="C563" s="9" t="s">
        <v>357</v>
      </c>
      <c r="D563" s="9" t="s">
        <v>823</v>
      </c>
      <c r="E563" s="9" t="s">
        <v>93</v>
      </c>
      <c r="F563" s="187">
        <v>31647</v>
      </c>
      <c r="G563" s="9" t="s">
        <v>34</v>
      </c>
      <c r="H563" s="9" t="s">
        <v>31</v>
      </c>
      <c r="I563" s="9" t="s">
        <v>2276</v>
      </c>
      <c r="J563" s="9" t="s">
        <v>32</v>
      </c>
      <c r="K563" s="9">
        <v>2006</v>
      </c>
      <c r="L563" s="9" t="s">
        <v>34</v>
      </c>
      <c r="Y563" s="9" t="s">
        <v>3337</v>
      </c>
      <c r="Z563" s="9" t="s">
        <v>3338</v>
      </c>
      <c r="AA563" s="9" t="s">
        <v>2751</v>
      </c>
      <c r="AB563" s="9" t="s">
        <v>1100</v>
      </c>
    </row>
    <row r="564" spans="1:28" ht="17.25" customHeight="1" x14ac:dyDescent="0.2">
      <c r="A564" s="9">
        <v>412086</v>
      </c>
      <c r="B564" s="9" t="s">
        <v>3339</v>
      </c>
      <c r="C564" s="9" t="s">
        <v>540</v>
      </c>
      <c r="D564" s="9" t="s">
        <v>3340</v>
      </c>
      <c r="E564" s="9" t="s">
        <v>93</v>
      </c>
      <c r="F564" s="187">
        <v>29616</v>
      </c>
      <c r="G564" s="9" t="s">
        <v>86</v>
      </c>
      <c r="H564" s="9" t="s">
        <v>31</v>
      </c>
      <c r="I564" s="9" t="s">
        <v>2276</v>
      </c>
      <c r="Y564" s="9" t="s">
        <v>3341</v>
      </c>
      <c r="Z564" s="9" t="s">
        <v>1319</v>
      </c>
      <c r="AA564" s="9" t="s">
        <v>3342</v>
      </c>
      <c r="AB564" s="9" t="s">
        <v>1143</v>
      </c>
    </row>
    <row r="565" spans="1:28" ht="17.25" customHeight="1" x14ac:dyDescent="0.2">
      <c r="A565" s="9">
        <v>419134</v>
      </c>
      <c r="B565" s="9" t="s">
        <v>3343</v>
      </c>
      <c r="C565" s="9" t="s">
        <v>279</v>
      </c>
      <c r="D565" s="9" t="s">
        <v>363</v>
      </c>
      <c r="E565" s="9" t="s">
        <v>93</v>
      </c>
      <c r="F565" s="187">
        <v>34335</v>
      </c>
      <c r="G565" s="9" t="s">
        <v>46</v>
      </c>
      <c r="H565" s="9" t="s">
        <v>31</v>
      </c>
      <c r="I565" s="9" t="s">
        <v>2276</v>
      </c>
      <c r="J565" s="9" t="s">
        <v>29</v>
      </c>
      <c r="K565" s="9">
        <v>2011</v>
      </c>
      <c r="L565" s="9" t="s">
        <v>34</v>
      </c>
      <c r="X565" s="9" t="s">
        <v>514</v>
      </c>
      <c r="Y565" s="9" t="s">
        <v>3344</v>
      </c>
      <c r="Z565" s="9" t="s">
        <v>3345</v>
      </c>
      <c r="AA565" s="9" t="s">
        <v>3346</v>
      </c>
      <c r="AB565" s="9" t="s">
        <v>1082</v>
      </c>
    </row>
    <row r="566" spans="1:28" ht="17.25" customHeight="1" x14ac:dyDescent="0.2">
      <c r="A566" s="9">
        <v>417659</v>
      </c>
      <c r="B566" s="9" t="s">
        <v>3347</v>
      </c>
      <c r="C566" s="9" t="s">
        <v>413</v>
      </c>
      <c r="D566" s="9" t="s">
        <v>326</v>
      </c>
      <c r="E566" s="9" t="s">
        <v>93</v>
      </c>
      <c r="F566" s="187">
        <v>28103</v>
      </c>
      <c r="G566" s="9" t="s">
        <v>34</v>
      </c>
      <c r="H566" s="9" t="s">
        <v>31</v>
      </c>
      <c r="I566" s="9" t="s">
        <v>2276</v>
      </c>
      <c r="J566" s="9" t="s">
        <v>29</v>
      </c>
      <c r="L566" s="9" t="s">
        <v>34</v>
      </c>
      <c r="Y566" s="9" t="s">
        <v>3348</v>
      </c>
      <c r="Z566" s="9" t="s">
        <v>3349</v>
      </c>
      <c r="AA566" s="9" t="s">
        <v>3350</v>
      </c>
      <c r="AB566" s="9" t="s">
        <v>1098</v>
      </c>
    </row>
    <row r="567" spans="1:28" ht="17.25" customHeight="1" x14ac:dyDescent="0.2">
      <c r="A567" s="9">
        <v>400440</v>
      </c>
      <c r="B567" s="9" t="s">
        <v>3351</v>
      </c>
      <c r="C567" s="9" t="s">
        <v>600</v>
      </c>
      <c r="D567" s="9" t="s">
        <v>395</v>
      </c>
      <c r="E567" s="9" t="s">
        <v>93</v>
      </c>
      <c r="F567" s="187">
        <v>28858</v>
      </c>
      <c r="G567" s="9" t="s">
        <v>34</v>
      </c>
      <c r="H567" s="9" t="s">
        <v>31</v>
      </c>
      <c r="I567" s="9" t="s">
        <v>2276</v>
      </c>
      <c r="J567" s="9" t="s">
        <v>3290</v>
      </c>
      <c r="K567" s="9">
        <v>1999</v>
      </c>
      <c r="L567" s="9" t="s">
        <v>34</v>
      </c>
      <c r="Y567" s="9" t="s">
        <v>3352</v>
      </c>
      <c r="Z567" s="9" t="s">
        <v>3353</v>
      </c>
      <c r="AA567" s="9" t="s">
        <v>1273</v>
      </c>
      <c r="AB567" s="9" t="s">
        <v>1150</v>
      </c>
    </row>
    <row r="568" spans="1:28" ht="17.25" customHeight="1" x14ac:dyDescent="0.2">
      <c r="A568" s="9">
        <v>424677</v>
      </c>
      <c r="B568" s="9" t="s">
        <v>3354</v>
      </c>
      <c r="C568" s="9" t="s">
        <v>283</v>
      </c>
      <c r="D568" s="9" t="s">
        <v>548</v>
      </c>
      <c r="E568" s="9" t="s">
        <v>93</v>
      </c>
      <c r="F568" s="187">
        <v>35065</v>
      </c>
      <c r="G568" s="9" t="s">
        <v>3355</v>
      </c>
      <c r="H568" s="9" t="s">
        <v>31</v>
      </c>
      <c r="I568" s="9" t="s">
        <v>2276</v>
      </c>
      <c r="J568" s="9" t="s">
        <v>29</v>
      </c>
      <c r="K568" s="9">
        <v>2014</v>
      </c>
      <c r="L568" s="9" t="s">
        <v>89</v>
      </c>
      <c r="Y568" s="9" t="s">
        <v>3356</v>
      </c>
      <c r="Z568" s="9" t="s">
        <v>1102</v>
      </c>
      <c r="AA568" s="9" t="s">
        <v>1320</v>
      </c>
      <c r="AB568" s="9" t="s">
        <v>3357</v>
      </c>
    </row>
    <row r="569" spans="1:28" ht="17.25" customHeight="1" x14ac:dyDescent="0.2">
      <c r="A569" s="9">
        <v>424676</v>
      </c>
      <c r="B569" s="9" t="s">
        <v>3358</v>
      </c>
      <c r="C569" s="9" t="s">
        <v>3359</v>
      </c>
      <c r="D569" s="9" t="s">
        <v>562</v>
      </c>
      <c r="E569" s="9" t="s">
        <v>93</v>
      </c>
      <c r="F569" s="187">
        <v>31815</v>
      </c>
      <c r="G569" s="9" t="s">
        <v>34</v>
      </c>
      <c r="H569" s="9" t="s">
        <v>31</v>
      </c>
      <c r="I569" s="9" t="s">
        <v>2276</v>
      </c>
      <c r="J569" s="9" t="s">
        <v>32</v>
      </c>
      <c r="K569" s="9">
        <v>2005</v>
      </c>
      <c r="L569" s="9" t="s">
        <v>34</v>
      </c>
      <c r="Y569" s="9" t="s">
        <v>3360</v>
      </c>
      <c r="Z569" s="9" t="s">
        <v>3361</v>
      </c>
      <c r="AA569" s="9" t="s">
        <v>2639</v>
      </c>
      <c r="AB569" s="9" t="s">
        <v>1067</v>
      </c>
    </row>
    <row r="570" spans="1:28" ht="17.25" customHeight="1" x14ac:dyDescent="0.2">
      <c r="A570" s="9">
        <v>419489</v>
      </c>
      <c r="B570" s="9" t="s">
        <v>3362</v>
      </c>
      <c r="C570" s="9" t="s">
        <v>978</v>
      </c>
      <c r="D570" s="9" t="s">
        <v>441</v>
      </c>
      <c r="E570" s="9" t="s">
        <v>93</v>
      </c>
      <c r="F570" s="187">
        <v>32327</v>
      </c>
      <c r="G570" s="9" t="s">
        <v>34</v>
      </c>
      <c r="H570" s="9" t="s">
        <v>31</v>
      </c>
      <c r="I570" s="9" t="s">
        <v>2276</v>
      </c>
      <c r="J570" s="9" t="s">
        <v>32</v>
      </c>
      <c r="K570" s="9">
        <v>2006</v>
      </c>
      <c r="L570" s="9" t="s">
        <v>46</v>
      </c>
      <c r="Y570" s="9" t="s">
        <v>3363</v>
      </c>
      <c r="Z570" s="9" t="s">
        <v>3364</v>
      </c>
      <c r="AA570" s="9" t="s">
        <v>3365</v>
      </c>
      <c r="AB570" s="9" t="s">
        <v>1100</v>
      </c>
    </row>
    <row r="571" spans="1:28" ht="17.25" customHeight="1" x14ac:dyDescent="0.2">
      <c r="A571" s="9">
        <v>419493</v>
      </c>
      <c r="B571" s="9" t="s">
        <v>3366</v>
      </c>
      <c r="C571" s="9" t="s">
        <v>435</v>
      </c>
      <c r="D571" s="9" t="s">
        <v>3367</v>
      </c>
      <c r="E571" s="9" t="s">
        <v>93</v>
      </c>
      <c r="F571" s="187">
        <v>31732</v>
      </c>
      <c r="G571" s="9" t="s">
        <v>34</v>
      </c>
      <c r="H571" s="9" t="s">
        <v>35</v>
      </c>
      <c r="I571" s="9" t="s">
        <v>2276</v>
      </c>
      <c r="Y571" s="9" t="s">
        <v>3368</v>
      </c>
      <c r="Z571" s="9" t="s">
        <v>1086</v>
      </c>
      <c r="AA571" s="9" t="s">
        <v>3369</v>
      </c>
      <c r="AB571" s="9" t="s">
        <v>3370</v>
      </c>
    </row>
    <row r="572" spans="1:28" ht="17.25" customHeight="1" x14ac:dyDescent="0.2">
      <c r="A572" s="9">
        <v>422901</v>
      </c>
      <c r="B572" s="9" t="s">
        <v>3371</v>
      </c>
      <c r="C572" s="9" t="s">
        <v>299</v>
      </c>
      <c r="D572" s="9" t="s">
        <v>567</v>
      </c>
      <c r="E572" s="9" t="s">
        <v>93</v>
      </c>
      <c r="F572" s="187">
        <v>36447</v>
      </c>
      <c r="G572" s="9" t="s">
        <v>579</v>
      </c>
      <c r="H572" s="9" t="s">
        <v>31</v>
      </c>
      <c r="I572" s="9" t="s">
        <v>2276</v>
      </c>
      <c r="J572" s="9" t="s">
        <v>29</v>
      </c>
      <c r="K572" s="9">
        <v>2017</v>
      </c>
      <c r="L572" s="9" t="s">
        <v>34</v>
      </c>
      <c r="Y572" s="9" t="s">
        <v>3372</v>
      </c>
      <c r="Z572" s="9" t="s">
        <v>1151</v>
      </c>
      <c r="AA572" s="9" t="s">
        <v>1131</v>
      </c>
      <c r="AB572" s="9" t="s">
        <v>3373</v>
      </c>
    </row>
    <row r="573" spans="1:28" ht="17.25" customHeight="1" x14ac:dyDescent="0.2">
      <c r="A573" s="9">
        <v>420940</v>
      </c>
      <c r="B573" s="9" t="s">
        <v>3374</v>
      </c>
      <c r="C573" s="9" t="s">
        <v>603</v>
      </c>
      <c r="D573" s="9" t="s">
        <v>849</v>
      </c>
      <c r="E573" s="9" t="s">
        <v>92</v>
      </c>
      <c r="F573" s="187">
        <v>35796</v>
      </c>
      <c r="G573" s="9" t="s">
        <v>86</v>
      </c>
      <c r="H573" s="9" t="s">
        <v>31</v>
      </c>
      <c r="I573" s="9" t="s">
        <v>2276</v>
      </c>
      <c r="J573" s="9" t="s">
        <v>29</v>
      </c>
      <c r="K573" s="9">
        <v>2017</v>
      </c>
      <c r="L573" s="9" t="s">
        <v>86</v>
      </c>
      <c r="Y573" s="9" t="s">
        <v>3375</v>
      </c>
      <c r="Z573" s="9" t="s">
        <v>3376</v>
      </c>
      <c r="AA573" s="9" t="s">
        <v>3377</v>
      </c>
      <c r="AB573" s="9" t="s">
        <v>3378</v>
      </c>
    </row>
    <row r="574" spans="1:28" ht="17.25" customHeight="1" x14ac:dyDescent="0.2">
      <c r="A574" s="9">
        <v>420929</v>
      </c>
      <c r="B574" s="9" t="s">
        <v>3379</v>
      </c>
      <c r="C574" s="9" t="s">
        <v>361</v>
      </c>
      <c r="D574" s="9" t="s">
        <v>3380</v>
      </c>
      <c r="E574" s="9" t="s">
        <v>92</v>
      </c>
      <c r="F574" s="187">
        <v>35084</v>
      </c>
      <c r="G574" s="9" t="s">
        <v>34</v>
      </c>
      <c r="H574" s="9" t="s">
        <v>31</v>
      </c>
      <c r="I574" s="9" t="s">
        <v>2276</v>
      </c>
      <c r="J574" s="9" t="s">
        <v>32</v>
      </c>
      <c r="K574" s="9">
        <v>2013</v>
      </c>
      <c r="L574" s="9" t="s">
        <v>34</v>
      </c>
      <c r="Y574" s="9" t="s">
        <v>3381</v>
      </c>
      <c r="Z574" s="9" t="s">
        <v>1997</v>
      </c>
      <c r="AA574" s="9" t="s">
        <v>3382</v>
      </c>
      <c r="AB574" s="9" t="s">
        <v>1067</v>
      </c>
    </row>
    <row r="575" spans="1:28" ht="17.25" customHeight="1" x14ac:dyDescent="0.2">
      <c r="A575" s="9">
        <v>420934</v>
      </c>
      <c r="B575" s="9" t="s">
        <v>3383</v>
      </c>
      <c r="C575" s="9" t="s">
        <v>677</v>
      </c>
      <c r="D575" s="9" t="s">
        <v>807</v>
      </c>
      <c r="E575" s="9" t="s">
        <v>92</v>
      </c>
      <c r="F575" s="187">
        <v>34713</v>
      </c>
      <c r="G575" s="9" t="s">
        <v>828</v>
      </c>
      <c r="H575" s="9" t="s">
        <v>31</v>
      </c>
      <c r="I575" s="9" t="s">
        <v>2276</v>
      </c>
      <c r="J575" s="9" t="s">
        <v>32</v>
      </c>
      <c r="K575" s="9">
        <v>2013</v>
      </c>
      <c r="L575" s="9" t="s">
        <v>83</v>
      </c>
      <c r="Y575" s="9" t="s">
        <v>3384</v>
      </c>
      <c r="Z575" s="9" t="s">
        <v>1321</v>
      </c>
      <c r="AA575" s="9" t="s">
        <v>3385</v>
      </c>
      <c r="AB575" s="9" t="s">
        <v>1082</v>
      </c>
    </row>
    <row r="576" spans="1:28" ht="17.25" customHeight="1" x14ac:dyDescent="0.2">
      <c r="A576" s="9">
        <v>420930</v>
      </c>
      <c r="B576" s="9" t="s">
        <v>3386</v>
      </c>
      <c r="C576" s="9" t="s">
        <v>629</v>
      </c>
      <c r="D576" s="9" t="s">
        <v>278</v>
      </c>
      <c r="E576" s="9" t="s">
        <v>92</v>
      </c>
      <c r="F576" s="187">
        <v>34764</v>
      </c>
      <c r="G576" s="9" t="s">
        <v>3387</v>
      </c>
      <c r="H576" s="9" t="s">
        <v>31</v>
      </c>
      <c r="I576" s="9" t="s">
        <v>2276</v>
      </c>
      <c r="J576" s="9" t="s">
        <v>29</v>
      </c>
      <c r="K576" s="9">
        <v>2013</v>
      </c>
      <c r="L576" s="9" t="s">
        <v>34</v>
      </c>
      <c r="Y576" s="9" t="s">
        <v>3388</v>
      </c>
      <c r="Z576" s="9" t="s">
        <v>1307</v>
      </c>
      <c r="AA576" s="9" t="s">
        <v>1142</v>
      </c>
      <c r="AB576" s="9" t="s">
        <v>1082</v>
      </c>
    </row>
    <row r="577" spans="1:28" ht="17.25" customHeight="1" x14ac:dyDescent="0.2">
      <c r="A577" s="9">
        <v>416083</v>
      </c>
      <c r="B577" s="9" t="s">
        <v>3389</v>
      </c>
      <c r="C577" s="9" t="s">
        <v>559</v>
      </c>
      <c r="D577" s="9" t="s">
        <v>3390</v>
      </c>
      <c r="E577" s="9" t="s">
        <v>92</v>
      </c>
      <c r="F577" s="187">
        <v>31186</v>
      </c>
      <c r="G577" s="9" t="s">
        <v>579</v>
      </c>
      <c r="H577" s="9" t="s">
        <v>31</v>
      </c>
      <c r="I577" s="9" t="s">
        <v>2276</v>
      </c>
      <c r="J577" s="9" t="s">
        <v>32</v>
      </c>
      <c r="K577" s="9">
        <v>2003</v>
      </c>
      <c r="L577" s="9" t="s">
        <v>56</v>
      </c>
      <c r="Y577" s="9" t="s">
        <v>3391</v>
      </c>
      <c r="Z577" s="9" t="s">
        <v>3392</v>
      </c>
      <c r="AA577" s="9" t="s">
        <v>3393</v>
      </c>
      <c r="AB577" s="9" t="s">
        <v>1078</v>
      </c>
    </row>
    <row r="578" spans="1:28" ht="17.25" customHeight="1" x14ac:dyDescent="0.2">
      <c r="A578" s="9">
        <v>402915</v>
      </c>
      <c r="B578" s="9" t="s">
        <v>3394</v>
      </c>
      <c r="C578" s="9" t="s">
        <v>3395</v>
      </c>
      <c r="D578" s="9" t="s">
        <v>3396</v>
      </c>
      <c r="E578" s="9" t="s">
        <v>92</v>
      </c>
      <c r="F578" s="187">
        <v>31274</v>
      </c>
      <c r="G578" s="9" t="s">
        <v>34</v>
      </c>
      <c r="H578" s="9" t="s">
        <v>31</v>
      </c>
      <c r="I578" s="9" t="s">
        <v>2276</v>
      </c>
      <c r="J578" s="9" t="s">
        <v>29</v>
      </c>
      <c r="K578" s="9">
        <v>2003</v>
      </c>
      <c r="L578" s="9" t="s">
        <v>34</v>
      </c>
      <c r="Y578" s="9" t="s">
        <v>3397</v>
      </c>
      <c r="Z578" s="9" t="s">
        <v>3398</v>
      </c>
      <c r="AA578" s="9" t="s">
        <v>1711</v>
      </c>
      <c r="AB578" s="9" t="s">
        <v>1082</v>
      </c>
    </row>
    <row r="579" spans="1:28" ht="17.25" customHeight="1" x14ac:dyDescent="0.2">
      <c r="A579" s="9">
        <v>422382</v>
      </c>
      <c r="B579" s="9" t="s">
        <v>3399</v>
      </c>
      <c r="C579" s="9" t="s">
        <v>304</v>
      </c>
      <c r="D579" s="9" t="s">
        <v>737</v>
      </c>
      <c r="E579" s="9" t="s">
        <v>93</v>
      </c>
      <c r="F579" s="187">
        <v>35942</v>
      </c>
      <c r="G579" s="9" t="s">
        <v>833</v>
      </c>
      <c r="H579" s="9" t="s">
        <v>31</v>
      </c>
      <c r="I579" s="9" t="s">
        <v>2276</v>
      </c>
      <c r="J579" s="9" t="s">
        <v>29</v>
      </c>
      <c r="K579" s="9">
        <v>2017</v>
      </c>
      <c r="L579" s="9" t="s">
        <v>46</v>
      </c>
      <c r="Y579" s="9" t="s">
        <v>3400</v>
      </c>
      <c r="Z579" s="9" t="s">
        <v>1193</v>
      </c>
      <c r="AA579" s="9" t="s">
        <v>3401</v>
      </c>
      <c r="AB579" s="9" t="s">
        <v>3402</v>
      </c>
    </row>
    <row r="580" spans="1:28" ht="17.25" customHeight="1" x14ac:dyDescent="0.2">
      <c r="A580" s="9">
        <v>418010</v>
      </c>
      <c r="B580" s="9" t="s">
        <v>3403</v>
      </c>
      <c r="C580" s="9" t="s">
        <v>776</v>
      </c>
      <c r="D580" s="9" t="s">
        <v>520</v>
      </c>
      <c r="E580" s="9" t="s">
        <v>92</v>
      </c>
      <c r="F580" s="187">
        <v>35431</v>
      </c>
      <c r="G580" s="9" t="s">
        <v>312</v>
      </c>
      <c r="H580" s="9" t="s">
        <v>31</v>
      </c>
      <c r="I580" s="9" t="s">
        <v>2276</v>
      </c>
      <c r="J580" s="9" t="s">
        <v>32</v>
      </c>
      <c r="K580" s="9">
        <v>2015</v>
      </c>
      <c r="L580" s="9" t="s">
        <v>46</v>
      </c>
      <c r="Y580" s="9" t="s">
        <v>3404</v>
      </c>
      <c r="Z580" s="9" t="s">
        <v>1214</v>
      </c>
      <c r="AA580" s="9" t="s">
        <v>3405</v>
      </c>
      <c r="AB580" s="9" t="s">
        <v>3406</v>
      </c>
    </row>
    <row r="581" spans="1:28" ht="17.25" customHeight="1" x14ac:dyDescent="0.2">
      <c r="A581" s="9">
        <v>415070</v>
      </c>
      <c r="B581" s="9" t="s">
        <v>3407</v>
      </c>
      <c r="C581" s="9" t="s">
        <v>304</v>
      </c>
      <c r="D581" s="9" t="s">
        <v>3408</v>
      </c>
      <c r="E581" s="9" t="s">
        <v>92</v>
      </c>
      <c r="F581" s="187">
        <v>33005</v>
      </c>
      <c r="G581" s="9" t="s">
        <v>3409</v>
      </c>
      <c r="H581" s="9" t="s">
        <v>31</v>
      </c>
      <c r="I581" s="9" t="s">
        <v>2276</v>
      </c>
      <c r="J581" s="9" t="s">
        <v>32</v>
      </c>
      <c r="K581" s="9">
        <v>2008</v>
      </c>
      <c r="L581" s="9" t="s">
        <v>80</v>
      </c>
      <c r="Y581" s="9" t="s">
        <v>3410</v>
      </c>
      <c r="Z581" s="9" t="s">
        <v>1086</v>
      </c>
      <c r="AA581" s="9" t="s">
        <v>3411</v>
      </c>
      <c r="AB581" s="9" t="s">
        <v>3412</v>
      </c>
    </row>
    <row r="582" spans="1:28" ht="17.25" customHeight="1" x14ac:dyDescent="0.2">
      <c r="A582" s="9">
        <v>425639</v>
      </c>
      <c r="B582" s="9" t="s">
        <v>3413</v>
      </c>
      <c r="C582" s="9" t="s">
        <v>266</v>
      </c>
      <c r="D582" s="9" t="s">
        <v>496</v>
      </c>
      <c r="E582" s="9" t="s">
        <v>93</v>
      </c>
      <c r="F582" s="187">
        <v>31865</v>
      </c>
      <c r="G582" s="9" t="s">
        <v>34</v>
      </c>
      <c r="H582" s="9" t="s">
        <v>31</v>
      </c>
      <c r="I582" s="9" t="s">
        <v>2276</v>
      </c>
      <c r="J582" s="9" t="s">
        <v>32</v>
      </c>
      <c r="K582" s="9">
        <v>2005</v>
      </c>
      <c r="L582" s="9" t="s">
        <v>268</v>
      </c>
      <c r="Y582" s="9" t="s">
        <v>3414</v>
      </c>
      <c r="Z582" s="9" t="s">
        <v>1115</v>
      </c>
      <c r="AA582" s="9" t="s">
        <v>3415</v>
      </c>
      <c r="AB582" s="9" t="s">
        <v>1150</v>
      </c>
    </row>
    <row r="583" spans="1:28" ht="17.25" customHeight="1" x14ac:dyDescent="0.2">
      <c r="A583" s="9">
        <v>425642</v>
      </c>
      <c r="B583" s="9" t="s">
        <v>3416</v>
      </c>
      <c r="C583" s="9" t="s">
        <v>3417</v>
      </c>
      <c r="D583" s="9" t="s">
        <v>3418</v>
      </c>
      <c r="E583" s="9" t="s">
        <v>92</v>
      </c>
      <c r="F583" s="187">
        <v>31533</v>
      </c>
      <c r="G583" s="9" t="s">
        <v>772</v>
      </c>
      <c r="H583" s="9" t="s">
        <v>31</v>
      </c>
      <c r="I583" s="9" t="s">
        <v>2276</v>
      </c>
      <c r="J583" s="9" t="s">
        <v>29</v>
      </c>
      <c r="K583" s="9">
        <v>2004</v>
      </c>
      <c r="L583" s="9" t="s">
        <v>66</v>
      </c>
      <c r="Y583" s="9" t="s">
        <v>3419</v>
      </c>
      <c r="Z583" s="9" t="s">
        <v>3420</v>
      </c>
      <c r="AA583" s="9" t="s">
        <v>2117</v>
      </c>
      <c r="AB583" s="9" t="s">
        <v>3421</v>
      </c>
    </row>
    <row r="584" spans="1:28" ht="17.25" customHeight="1" x14ac:dyDescent="0.2">
      <c r="A584" s="9">
        <v>419025</v>
      </c>
      <c r="B584" s="9" t="s">
        <v>3422</v>
      </c>
      <c r="C584" s="9" t="s">
        <v>906</v>
      </c>
      <c r="D584" s="9" t="s">
        <v>267</v>
      </c>
      <c r="E584" s="9" t="s">
        <v>93</v>
      </c>
      <c r="F584" s="187">
        <v>35065</v>
      </c>
      <c r="G584" s="9" t="s">
        <v>34</v>
      </c>
      <c r="H584" s="9" t="s">
        <v>31</v>
      </c>
      <c r="I584" s="9" t="s">
        <v>2276</v>
      </c>
      <c r="J584" s="9" t="s">
        <v>32</v>
      </c>
      <c r="K584" s="9">
        <v>2012</v>
      </c>
      <c r="L584" s="9" t="s">
        <v>34</v>
      </c>
      <c r="Y584" s="9" t="s">
        <v>3423</v>
      </c>
      <c r="Z584" s="9" t="s">
        <v>3424</v>
      </c>
      <c r="AA584" s="9" t="s">
        <v>2141</v>
      </c>
      <c r="AB584" s="9" t="s">
        <v>1067</v>
      </c>
    </row>
    <row r="585" spans="1:28" ht="17.25" customHeight="1" x14ac:dyDescent="0.2">
      <c r="A585" s="9">
        <v>416541</v>
      </c>
      <c r="B585" s="9" t="s">
        <v>3425</v>
      </c>
      <c r="C585" s="9" t="s">
        <v>452</v>
      </c>
      <c r="D585" s="9" t="s">
        <v>453</v>
      </c>
      <c r="E585" s="9" t="s">
        <v>93</v>
      </c>
      <c r="F585" s="187">
        <v>33240</v>
      </c>
      <c r="G585" s="9" t="s">
        <v>34</v>
      </c>
      <c r="H585" s="9" t="s">
        <v>31</v>
      </c>
      <c r="I585" s="9" t="s">
        <v>2276</v>
      </c>
      <c r="J585" s="9" t="s">
        <v>29</v>
      </c>
      <c r="K585" s="9">
        <v>2009</v>
      </c>
      <c r="L585" s="9" t="s">
        <v>34</v>
      </c>
      <c r="Y585" s="9" t="s">
        <v>3426</v>
      </c>
      <c r="Z585" s="9" t="s">
        <v>3427</v>
      </c>
      <c r="AA585" s="9" t="s">
        <v>3428</v>
      </c>
      <c r="AB585" s="9" t="s">
        <v>1098</v>
      </c>
    </row>
    <row r="586" spans="1:28" ht="17.25" customHeight="1" x14ac:dyDescent="0.2">
      <c r="A586" s="9">
        <v>425650</v>
      </c>
      <c r="B586" s="9" t="s">
        <v>3429</v>
      </c>
      <c r="C586" s="9" t="s">
        <v>396</v>
      </c>
      <c r="D586" s="9" t="s">
        <v>363</v>
      </c>
      <c r="E586" s="9" t="s">
        <v>93</v>
      </c>
      <c r="F586" s="187">
        <v>32143</v>
      </c>
      <c r="G586" s="9" t="s">
        <v>3430</v>
      </c>
      <c r="H586" s="9" t="s">
        <v>31</v>
      </c>
      <c r="I586" s="9" t="s">
        <v>2276</v>
      </c>
      <c r="J586" s="9" t="s">
        <v>29</v>
      </c>
      <c r="K586" s="9">
        <v>2005</v>
      </c>
      <c r="L586" s="9" t="s">
        <v>268</v>
      </c>
      <c r="Y586" s="9" t="s">
        <v>3431</v>
      </c>
      <c r="Z586" s="9" t="s">
        <v>1292</v>
      </c>
      <c r="AA586" s="9" t="s">
        <v>1155</v>
      </c>
      <c r="AB586" s="9" t="s">
        <v>1100</v>
      </c>
    </row>
    <row r="587" spans="1:28" ht="17.25" customHeight="1" x14ac:dyDescent="0.2">
      <c r="A587" s="9">
        <v>422356</v>
      </c>
      <c r="B587" s="9" t="s">
        <v>3432</v>
      </c>
      <c r="C587" s="9" t="s">
        <v>375</v>
      </c>
      <c r="D587" s="9" t="s">
        <v>3433</v>
      </c>
      <c r="E587" s="9" t="s">
        <v>93</v>
      </c>
      <c r="F587" s="187">
        <v>36161</v>
      </c>
      <c r="G587" s="9" t="s">
        <v>426</v>
      </c>
      <c r="H587" s="9" t="s">
        <v>31</v>
      </c>
      <c r="I587" s="9" t="s">
        <v>2276</v>
      </c>
      <c r="J587" s="9" t="s">
        <v>29</v>
      </c>
      <c r="K587" s="9">
        <v>2016</v>
      </c>
      <c r="L587" s="9" t="s">
        <v>46</v>
      </c>
      <c r="Y587" s="9" t="s">
        <v>3434</v>
      </c>
      <c r="Z587" s="9" t="s">
        <v>3435</v>
      </c>
      <c r="AA587" s="9" t="s">
        <v>1262</v>
      </c>
      <c r="AB587" s="9" t="s">
        <v>3436</v>
      </c>
    </row>
    <row r="588" spans="1:28" ht="17.25" customHeight="1" x14ac:dyDescent="0.2">
      <c r="A588" s="9">
        <v>413542</v>
      </c>
      <c r="B588" s="9" t="s">
        <v>3437</v>
      </c>
      <c r="C588" s="9" t="s">
        <v>674</v>
      </c>
      <c r="D588" s="9" t="s">
        <v>555</v>
      </c>
      <c r="E588" s="9" t="s">
        <v>93</v>
      </c>
      <c r="F588" s="187">
        <v>32527</v>
      </c>
      <c r="G588" s="9" t="s">
        <v>522</v>
      </c>
      <c r="H588" s="9" t="s">
        <v>31</v>
      </c>
      <c r="I588" s="9" t="s">
        <v>2276</v>
      </c>
      <c r="J588" s="9" t="s">
        <v>32</v>
      </c>
      <c r="K588" s="9">
        <v>2007</v>
      </c>
      <c r="L588" s="9" t="s">
        <v>83</v>
      </c>
      <c r="Y588" s="9" t="s">
        <v>3438</v>
      </c>
      <c r="Z588" s="9" t="s">
        <v>1323</v>
      </c>
      <c r="AA588" s="9" t="s">
        <v>3439</v>
      </c>
      <c r="AB588" s="9" t="s">
        <v>1082</v>
      </c>
    </row>
    <row r="589" spans="1:28" ht="17.25" customHeight="1" x14ac:dyDescent="0.2">
      <c r="A589" s="9">
        <v>422877</v>
      </c>
      <c r="B589" s="9" t="s">
        <v>3440</v>
      </c>
      <c r="C589" s="9" t="s">
        <v>641</v>
      </c>
      <c r="D589" s="9" t="s">
        <v>748</v>
      </c>
      <c r="E589" s="9" t="s">
        <v>93</v>
      </c>
      <c r="F589" s="187">
        <v>34335</v>
      </c>
      <c r="G589" s="9" t="s">
        <v>34</v>
      </c>
      <c r="H589" s="9" t="s">
        <v>31</v>
      </c>
      <c r="I589" s="9" t="s">
        <v>2276</v>
      </c>
      <c r="J589" s="9" t="s">
        <v>32</v>
      </c>
      <c r="K589" s="9">
        <v>2011</v>
      </c>
      <c r="L589" s="9" t="s">
        <v>34</v>
      </c>
      <c r="Y589" s="9" t="s">
        <v>3441</v>
      </c>
      <c r="Z589" s="9" t="s">
        <v>1209</v>
      </c>
      <c r="AA589" s="9" t="s">
        <v>3442</v>
      </c>
      <c r="AB589" s="9" t="s">
        <v>1082</v>
      </c>
    </row>
    <row r="590" spans="1:28" ht="17.25" customHeight="1" x14ac:dyDescent="0.2">
      <c r="A590" s="9">
        <v>420399</v>
      </c>
      <c r="B590" s="9" t="s">
        <v>3443</v>
      </c>
      <c r="C590" s="9" t="s">
        <v>304</v>
      </c>
      <c r="D590" s="9" t="s">
        <v>985</v>
      </c>
      <c r="E590" s="9" t="s">
        <v>93</v>
      </c>
      <c r="F590" s="187">
        <v>35265</v>
      </c>
      <c r="G590" s="9" t="s">
        <v>617</v>
      </c>
      <c r="H590" s="9" t="s">
        <v>31</v>
      </c>
      <c r="I590" s="9" t="s">
        <v>2276</v>
      </c>
      <c r="J590" s="9" t="s">
        <v>32</v>
      </c>
      <c r="K590" s="9">
        <v>2014</v>
      </c>
      <c r="L590" s="9" t="s">
        <v>34</v>
      </c>
      <c r="Y590" s="9" t="s">
        <v>3444</v>
      </c>
      <c r="Z590" s="9" t="s">
        <v>1086</v>
      </c>
      <c r="AA590" s="9" t="s">
        <v>1176</v>
      </c>
      <c r="AB590" s="9" t="s">
        <v>1100</v>
      </c>
    </row>
    <row r="591" spans="1:28" ht="17.25" customHeight="1" x14ac:dyDescent="0.2">
      <c r="A591" s="9">
        <v>419066</v>
      </c>
      <c r="B591" s="9" t="s">
        <v>3445</v>
      </c>
      <c r="C591" s="9" t="s">
        <v>304</v>
      </c>
      <c r="D591" s="9" t="s">
        <v>368</v>
      </c>
      <c r="E591" s="9" t="s">
        <v>93</v>
      </c>
      <c r="F591" s="187">
        <v>33335</v>
      </c>
      <c r="G591" s="9" t="s">
        <v>466</v>
      </c>
      <c r="H591" s="9" t="s">
        <v>31</v>
      </c>
      <c r="I591" s="9" t="s">
        <v>2276</v>
      </c>
      <c r="J591" s="9" t="s">
        <v>32</v>
      </c>
      <c r="K591" s="9">
        <v>2010</v>
      </c>
      <c r="L591" s="9" t="s">
        <v>46</v>
      </c>
      <c r="Y591" s="9" t="s">
        <v>3446</v>
      </c>
      <c r="Z591" s="9" t="s">
        <v>1086</v>
      </c>
      <c r="AA591" s="9" t="s">
        <v>3447</v>
      </c>
      <c r="AB591" s="9" t="s">
        <v>3448</v>
      </c>
    </row>
    <row r="592" spans="1:28" ht="17.25" customHeight="1" x14ac:dyDescent="0.2">
      <c r="A592" s="9">
        <v>424168</v>
      </c>
      <c r="B592" s="9" t="s">
        <v>3449</v>
      </c>
      <c r="C592" s="9" t="s">
        <v>430</v>
      </c>
      <c r="D592" s="9" t="s">
        <v>3450</v>
      </c>
      <c r="E592" s="9" t="s">
        <v>93</v>
      </c>
      <c r="F592" s="187">
        <v>36329</v>
      </c>
      <c r="G592" s="9" t="s">
        <v>820</v>
      </c>
      <c r="H592" s="9" t="s">
        <v>31</v>
      </c>
      <c r="I592" s="9" t="s">
        <v>2276</v>
      </c>
      <c r="J592" s="9" t="s">
        <v>32</v>
      </c>
      <c r="K592" s="9">
        <v>2017</v>
      </c>
      <c r="L592" s="9" t="s">
        <v>34</v>
      </c>
      <c r="Y592" s="9" t="s">
        <v>3451</v>
      </c>
      <c r="Z592" s="9" t="s">
        <v>1275</v>
      </c>
      <c r="AA592" s="9" t="s">
        <v>1101</v>
      </c>
      <c r="AB592" s="9" t="s">
        <v>1067</v>
      </c>
    </row>
    <row r="593" spans="1:28" ht="17.25" customHeight="1" x14ac:dyDescent="0.2">
      <c r="A593" s="9">
        <v>422353</v>
      </c>
      <c r="B593" s="9" t="s">
        <v>3452</v>
      </c>
      <c r="C593" s="9" t="s">
        <v>583</v>
      </c>
      <c r="D593" s="9" t="s">
        <v>3453</v>
      </c>
      <c r="E593" s="9" t="s">
        <v>93</v>
      </c>
      <c r="F593" s="187">
        <v>29808</v>
      </c>
      <c r="G593" s="9" t="s">
        <v>3454</v>
      </c>
      <c r="H593" s="9" t="s">
        <v>35</v>
      </c>
      <c r="I593" s="9" t="s">
        <v>2276</v>
      </c>
      <c r="J593" s="9" t="s">
        <v>29</v>
      </c>
      <c r="K593" s="9">
        <v>1999</v>
      </c>
      <c r="L593" s="9" t="s">
        <v>43</v>
      </c>
      <c r="Y593" s="9" t="s">
        <v>3455</v>
      </c>
      <c r="Z593" s="9" t="s">
        <v>3456</v>
      </c>
      <c r="AA593" s="9" t="s">
        <v>1741</v>
      </c>
      <c r="AB593" s="9" t="s">
        <v>1067</v>
      </c>
    </row>
    <row r="594" spans="1:28" ht="17.25" customHeight="1" x14ac:dyDescent="0.2">
      <c r="A594" s="9">
        <v>425643</v>
      </c>
      <c r="B594" s="9" t="s">
        <v>3457</v>
      </c>
      <c r="C594" s="9" t="s">
        <v>304</v>
      </c>
      <c r="D594" s="9" t="s">
        <v>728</v>
      </c>
      <c r="E594" s="9" t="s">
        <v>93</v>
      </c>
      <c r="F594" s="187">
        <v>34157</v>
      </c>
      <c r="G594" s="9" t="s">
        <v>3458</v>
      </c>
      <c r="H594" s="9" t="s">
        <v>31</v>
      </c>
      <c r="I594" s="9" t="s">
        <v>2276</v>
      </c>
      <c r="J594" s="9" t="s">
        <v>29</v>
      </c>
      <c r="K594" s="9">
        <v>2011</v>
      </c>
      <c r="L594" s="9" t="s">
        <v>46</v>
      </c>
      <c r="Y594" s="9" t="s">
        <v>3459</v>
      </c>
      <c r="Z594" s="9" t="s">
        <v>1272</v>
      </c>
      <c r="AA594" s="9" t="s">
        <v>3460</v>
      </c>
      <c r="AB594" s="9" t="s">
        <v>3461</v>
      </c>
    </row>
    <row r="595" spans="1:28" ht="17.25" customHeight="1" x14ac:dyDescent="0.2">
      <c r="A595" s="9">
        <v>422343</v>
      </c>
      <c r="B595" s="9" t="s">
        <v>3462</v>
      </c>
      <c r="C595" s="9" t="s">
        <v>3463</v>
      </c>
      <c r="D595" s="9" t="s">
        <v>390</v>
      </c>
      <c r="E595" s="9" t="s">
        <v>93</v>
      </c>
      <c r="F595" s="187">
        <v>35076</v>
      </c>
      <c r="G595" s="9" t="s">
        <v>34</v>
      </c>
      <c r="H595" s="9" t="s">
        <v>31</v>
      </c>
      <c r="I595" s="9" t="s">
        <v>2276</v>
      </c>
      <c r="J595" s="9" t="s">
        <v>32</v>
      </c>
      <c r="K595" s="9">
        <v>2013</v>
      </c>
      <c r="L595" s="9" t="s">
        <v>34</v>
      </c>
      <c r="Y595" s="9" t="s">
        <v>3464</v>
      </c>
      <c r="Z595" s="9" t="s">
        <v>3465</v>
      </c>
      <c r="AA595" s="9" t="s">
        <v>3466</v>
      </c>
      <c r="AB595" s="9" t="s">
        <v>1100</v>
      </c>
    </row>
    <row r="596" spans="1:28" ht="17.25" customHeight="1" x14ac:dyDescent="0.2">
      <c r="A596" s="9">
        <v>422359</v>
      </c>
      <c r="B596" s="9" t="s">
        <v>3467</v>
      </c>
      <c r="C596" s="9" t="s">
        <v>413</v>
      </c>
      <c r="D596" s="9" t="s">
        <v>3468</v>
      </c>
      <c r="E596" s="9" t="s">
        <v>93</v>
      </c>
      <c r="F596" s="187">
        <v>32509</v>
      </c>
      <c r="G596" s="9" t="s">
        <v>34</v>
      </c>
      <c r="H596" s="9" t="s">
        <v>31</v>
      </c>
      <c r="I596" s="9" t="s">
        <v>2276</v>
      </c>
      <c r="J596" s="9" t="s">
        <v>32</v>
      </c>
      <c r="K596" s="9">
        <v>2006</v>
      </c>
      <c r="L596" s="9" t="s">
        <v>34</v>
      </c>
      <c r="Y596" s="9" t="s">
        <v>3469</v>
      </c>
      <c r="Z596" s="9" t="s">
        <v>1170</v>
      </c>
      <c r="AA596" s="9" t="s">
        <v>1105</v>
      </c>
      <c r="AB596" s="9" t="s">
        <v>1100</v>
      </c>
    </row>
    <row r="597" spans="1:28" ht="17.25" customHeight="1" x14ac:dyDescent="0.2">
      <c r="A597" s="9">
        <v>422360</v>
      </c>
      <c r="B597" s="9" t="s">
        <v>3470</v>
      </c>
      <c r="C597" s="9" t="s">
        <v>646</v>
      </c>
      <c r="D597" s="9" t="s">
        <v>3471</v>
      </c>
      <c r="E597" s="9" t="s">
        <v>93</v>
      </c>
      <c r="F597" s="187">
        <v>36161</v>
      </c>
      <c r="G597" s="9" t="s">
        <v>34</v>
      </c>
      <c r="H597" s="9" t="s">
        <v>31</v>
      </c>
      <c r="I597" s="9" t="s">
        <v>2276</v>
      </c>
      <c r="J597" s="9" t="s">
        <v>29</v>
      </c>
      <c r="K597" s="9">
        <v>2016</v>
      </c>
      <c r="L597" s="9" t="s">
        <v>34</v>
      </c>
      <c r="Y597" s="9" t="s">
        <v>3472</v>
      </c>
      <c r="Z597" s="9" t="s">
        <v>2759</v>
      </c>
      <c r="AA597" s="9" t="s">
        <v>3473</v>
      </c>
      <c r="AB597" s="9" t="s">
        <v>3474</v>
      </c>
    </row>
    <row r="598" spans="1:28" ht="17.25" customHeight="1" x14ac:dyDescent="0.2">
      <c r="A598" s="9">
        <v>420387</v>
      </c>
      <c r="B598" s="9" t="s">
        <v>3475</v>
      </c>
      <c r="C598" s="9" t="s">
        <v>3417</v>
      </c>
      <c r="D598" s="9" t="s">
        <v>390</v>
      </c>
      <c r="E598" s="9" t="s">
        <v>92</v>
      </c>
      <c r="F598" s="187">
        <v>35460</v>
      </c>
      <c r="G598" s="9" t="s">
        <v>34</v>
      </c>
      <c r="H598" s="9" t="s">
        <v>31</v>
      </c>
      <c r="I598" s="9" t="s">
        <v>2276</v>
      </c>
      <c r="J598" s="9" t="s">
        <v>32</v>
      </c>
      <c r="K598" s="9">
        <v>2015</v>
      </c>
      <c r="L598" s="9" t="s">
        <v>34</v>
      </c>
      <c r="Y598" s="9" t="s">
        <v>3476</v>
      </c>
      <c r="Z598" s="9" t="s">
        <v>3477</v>
      </c>
      <c r="AA598" s="9" t="s">
        <v>3478</v>
      </c>
      <c r="AB598" s="9" t="s">
        <v>1100</v>
      </c>
    </row>
    <row r="599" spans="1:28" ht="17.25" customHeight="1" x14ac:dyDescent="0.2">
      <c r="A599" s="9">
        <v>418013</v>
      </c>
      <c r="B599" s="9" t="s">
        <v>3479</v>
      </c>
      <c r="C599" s="9" t="s">
        <v>299</v>
      </c>
      <c r="D599" s="9" t="s">
        <v>325</v>
      </c>
      <c r="E599" s="9" t="s">
        <v>92</v>
      </c>
      <c r="F599" s="187">
        <v>33239</v>
      </c>
      <c r="G599" s="9" t="s">
        <v>584</v>
      </c>
      <c r="H599" s="9" t="s">
        <v>31</v>
      </c>
      <c r="I599" s="9" t="s">
        <v>2276</v>
      </c>
      <c r="Y599" s="9" t="s">
        <v>3480</v>
      </c>
      <c r="Z599" s="9" t="s">
        <v>1151</v>
      </c>
      <c r="AA599" s="9" t="s">
        <v>1227</v>
      </c>
      <c r="AB599" s="9" t="s">
        <v>1205</v>
      </c>
    </row>
    <row r="600" spans="1:28" ht="17.25" customHeight="1" x14ac:dyDescent="0.2">
      <c r="A600" s="9">
        <v>422380</v>
      </c>
      <c r="B600" s="9" t="s">
        <v>3481</v>
      </c>
      <c r="C600" s="9" t="s">
        <v>546</v>
      </c>
      <c r="D600" s="9" t="s">
        <v>325</v>
      </c>
      <c r="E600" s="9" t="s">
        <v>93</v>
      </c>
      <c r="F600" s="187">
        <v>33143</v>
      </c>
      <c r="G600" s="9" t="s">
        <v>34</v>
      </c>
      <c r="H600" s="9" t="s">
        <v>31</v>
      </c>
      <c r="I600" s="9" t="s">
        <v>2276</v>
      </c>
      <c r="J600" s="9" t="s">
        <v>32</v>
      </c>
      <c r="K600" s="9">
        <v>2013</v>
      </c>
      <c r="L600" s="9" t="s">
        <v>34</v>
      </c>
      <c r="Y600" s="9" t="s">
        <v>3482</v>
      </c>
      <c r="Z600" s="9" t="s">
        <v>3483</v>
      </c>
      <c r="AA600" s="9" t="s">
        <v>1160</v>
      </c>
      <c r="AB600" s="9" t="s">
        <v>1082</v>
      </c>
    </row>
    <row r="601" spans="1:28" ht="17.25" customHeight="1" x14ac:dyDescent="0.2">
      <c r="A601" s="9">
        <v>408253</v>
      </c>
      <c r="B601" s="9" t="s">
        <v>3484</v>
      </c>
      <c r="C601" s="9" t="s">
        <v>3485</v>
      </c>
      <c r="D601" s="9" t="s">
        <v>598</v>
      </c>
      <c r="E601" s="9" t="s">
        <v>93</v>
      </c>
      <c r="F601" s="187">
        <v>26794</v>
      </c>
      <c r="G601" s="9" t="s">
        <v>34</v>
      </c>
      <c r="H601" s="9" t="s">
        <v>31</v>
      </c>
      <c r="I601" s="9" t="s">
        <v>2276</v>
      </c>
      <c r="J601" s="9" t="s">
        <v>29</v>
      </c>
      <c r="K601" s="9">
        <v>1993</v>
      </c>
      <c r="L601" s="9" t="s">
        <v>34</v>
      </c>
      <c r="X601" s="9" t="s">
        <v>514</v>
      </c>
      <c r="Y601" s="9" t="s">
        <v>3486</v>
      </c>
      <c r="Z601" s="9" t="s">
        <v>3487</v>
      </c>
      <c r="AA601" s="9" t="s">
        <v>3488</v>
      </c>
      <c r="AB601" s="9" t="s">
        <v>1150</v>
      </c>
    </row>
    <row r="602" spans="1:28" ht="17.25" customHeight="1" x14ac:dyDescent="0.2">
      <c r="A602" s="9">
        <v>418005</v>
      </c>
      <c r="B602" s="9" t="s">
        <v>3489</v>
      </c>
      <c r="C602" s="9" t="s">
        <v>329</v>
      </c>
      <c r="D602" s="9" t="s">
        <v>339</v>
      </c>
      <c r="E602" s="9" t="s">
        <v>92</v>
      </c>
      <c r="F602" s="187">
        <v>34576</v>
      </c>
      <c r="G602" s="9" t="s">
        <v>34</v>
      </c>
      <c r="H602" s="9" t="s">
        <v>31</v>
      </c>
      <c r="I602" s="9" t="s">
        <v>2276</v>
      </c>
      <c r="J602" s="9" t="s">
        <v>32</v>
      </c>
      <c r="K602" s="9">
        <v>2013</v>
      </c>
      <c r="L602" s="9" t="s">
        <v>34</v>
      </c>
      <c r="N602" s="9">
        <v>669</v>
      </c>
      <c r="O602" s="187">
        <v>44592.561898148146</v>
      </c>
      <c r="P602" s="9">
        <v>33000</v>
      </c>
      <c r="Y602" s="9" t="s">
        <v>3490</v>
      </c>
      <c r="Z602" s="9" t="s">
        <v>1252</v>
      </c>
      <c r="AA602" s="9" t="s">
        <v>3326</v>
      </c>
      <c r="AB602" s="9" t="s">
        <v>1082</v>
      </c>
    </row>
    <row r="603" spans="1:28" ht="17.25" customHeight="1" x14ac:dyDescent="0.2">
      <c r="A603" s="9">
        <v>420919</v>
      </c>
      <c r="B603" s="9" t="s">
        <v>3491</v>
      </c>
      <c r="C603" s="9" t="s">
        <v>304</v>
      </c>
      <c r="D603" s="9" t="s">
        <v>423</v>
      </c>
      <c r="E603" s="9" t="s">
        <v>92</v>
      </c>
      <c r="F603" s="187">
        <v>35443</v>
      </c>
      <c r="G603" s="9" t="s">
        <v>34</v>
      </c>
      <c r="H603" s="9" t="s">
        <v>31</v>
      </c>
      <c r="I603" s="9" t="s">
        <v>2276</v>
      </c>
      <c r="J603" s="9" t="s">
        <v>32</v>
      </c>
      <c r="K603" s="9">
        <v>2014</v>
      </c>
      <c r="L603" s="9" t="s">
        <v>34</v>
      </c>
      <c r="Y603" s="9" t="s">
        <v>3492</v>
      </c>
      <c r="Z603" s="9" t="s">
        <v>1086</v>
      </c>
      <c r="AA603" s="9" t="s">
        <v>1159</v>
      </c>
      <c r="AB603" s="9" t="s">
        <v>1082</v>
      </c>
    </row>
    <row r="604" spans="1:28" ht="17.25" customHeight="1" x14ac:dyDescent="0.2">
      <c r="A604" s="9">
        <v>418020</v>
      </c>
      <c r="B604" s="9" t="s">
        <v>3493</v>
      </c>
      <c r="C604" s="9" t="s">
        <v>974</v>
      </c>
      <c r="D604" s="9" t="s">
        <v>3494</v>
      </c>
      <c r="E604" s="9" t="s">
        <v>92</v>
      </c>
      <c r="F604" s="187">
        <v>35431</v>
      </c>
      <c r="G604" s="9" t="s">
        <v>46</v>
      </c>
      <c r="H604" s="9" t="s">
        <v>31</v>
      </c>
      <c r="I604" s="9" t="s">
        <v>2276</v>
      </c>
      <c r="J604" s="9" t="s">
        <v>32</v>
      </c>
      <c r="K604" s="9">
        <v>2014</v>
      </c>
      <c r="L604" s="9" t="s">
        <v>46</v>
      </c>
      <c r="Y604" s="9" t="s">
        <v>3495</v>
      </c>
      <c r="Z604" s="9" t="s">
        <v>3496</v>
      </c>
      <c r="AA604" s="9" t="s">
        <v>1241</v>
      </c>
      <c r="AB604" s="9" t="s">
        <v>1082</v>
      </c>
    </row>
    <row r="605" spans="1:28" ht="17.25" customHeight="1" x14ac:dyDescent="0.2">
      <c r="A605" s="9">
        <v>413864</v>
      </c>
      <c r="B605" s="9" t="s">
        <v>3497</v>
      </c>
      <c r="C605" s="9" t="s">
        <v>283</v>
      </c>
      <c r="D605" s="9" t="s">
        <v>360</v>
      </c>
      <c r="E605" s="9" t="s">
        <v>92</v>
      </c>
      <c r="F605" s="187">
        <v>31792</v>
      </c>
      <c r="G605" s="9" t="s">
        <v>34</v>
      </c>
      <c r="H605" s="9" t="s">
        <v>31</v>
      </c>
      <c r="I605" s="9" t="s">
        <v>2276</v>
      </c>
      <c r="J605" s="9" t="s">
        <v>32</v>
      </c>
      <c r="K605" s="9">
        <v>2005</v>
      </c>
      <c r="L605" s="9" t="s">
        <v>34</v>
      </c>
      <c r="N605" s="9">
        <v>219</v>
      </c>
      <c r="O605" s="187">
        <v>44573.512777777774</v>
      </c>
      <c r="P605" s="9">
        <v>22000</v>
      </c>
      <c r="Y605" s="9" t="s">
        <v>3498</v>
      </c>
      <c r="Z605" s="9" t="s">
        <v>1125</v>
      </c>
      <c r="AA605" s="9" t="s">
        <v>1234</v>
      </c>
      <c r="AB605" s="9" t="s">
        <v>1150</v>
      </c>
    </row>
    <row r="606" spans="1:28" ht="17.25" customHeight="1" x14ac:dyDescent="0.2">
      <c r="A606" s="9">
        <v>420926</v>
      </c>
      <c r="B606" s="9" t="s">
        <v>3499</v>
      </c>
      <c r="C606" s="9" t="s">
        <v>323</v>
      </c>
      <c r="D606" s="9" t="s">
        <v>286</v>
      </c>
      <c r="E606" s="9" t="s">
        <v>92</v>
      </c>
      <c r="F606" s="187">
        <v>35676</v>
      </c>
      <c r="G606" s="9" t="s">
        <v>510</v>
      </c>
      <c r="H606" s="9" t="s">
        <v>31</v>
      </c>
      <c r="I606" s="9" t="s">
        <v>2276</v>
      </c>
      <c r="J606" s="9" t="s">
        <v>29</v>
      </c>
      <c r="K606" s="9">
        <v>2015</v>
      </c>
      <c r="L606" s="9" t="s">
        <v>46</v>
      </c>
      <c r="Y606" s="9" t="s">
        <v>3500</v>
      </c>
      <c r="Z606" s="9" t="s">
        <v>1265</v>
      </c>
      <c r="AA606" s="9" t="s">
        <v>1139</v>
      </c>
      <c r="AB606" s="9" t="s">
        <v>1082</v>
      </c>
    </row>
    <row r="607" spans="1:28" ht="17.25" customHeight="1" x14ac:dyDescent="0.2">
      <c r="A607" s="9">
        <v>425671</v>
      </c>
      <c r="B607" s="9" t="s">
        <v>3501</v>
      </c>
      <c r="C607" s="9" t="s">
        <v>675</v>
      </c>
      <c r="D607" s="9" t="s">
        <v>485</v>
      </c>
      <c r="E607" s="9" t="s">
        <v>93</v>
      </c>
      <c r="F607" s="187">
        <v>35065</v>
      </c>
      <c r="G607" s="9" t="s">
        <v>3502</v>
      </c>
      <c r="H607" s="9" t="s">
        <v>31</v>
      </c>
      <c r="I607" s="9" t="s">
        <v>2276</v>
      </c>
      <c r="J607" s="9" t="s">
        <v>32</v>
      </c>
      <c r="K607" s="9">
        <v>2015</v>
      </c>
      <c r="L607" s="9" t="s">
        <v>34</v>
      </c>
      <c r="Y607" s="9" t="s">
        <v>3503</v>
      </c>
      <c r="Z607" s="9" t="s">
        <v>3504</v>
      </c>
      <c r="AA607" s="9" t="s">
        <v>3505</v>
      </c>
      <c r="AB607" s="9" t="s">
        <v>3506</v>
      </c>
    </row>
    <row r="608" spans="1:28" ht="17.25" customHeight="1" x14ac:dyDescent="0.2">
      <c r="A608" s="9">
        <v>417656</v>
      </c>
      <c r="B608" s="9" t="s">
        <v>3507</v>
      </c>
      <c r="C608" s="9" t="s">
        <v>507</v>
      </c>
      <c r="D608" s="9" t="s">
        <v>374</v>
      </c>
      <c r="E608" s="9" t="s">
        <v>92</v>
      </c>
      <c r="F608" s="187">
        <v>35125</v>
      </c>
      <c r="G608" s="9" t="s">
        <v>34</v>
      </c>
      <c r="H608" s="9" t="s">
        <v>31</v>
      </c>
      <c r="I608" s="9" t="s">
        <v>2276</v>
      </c>
      <c r="J608" s="9" t="s">
        <v>32</v>
      </c>
      <c r="K608" s="9">
        <v>2013</v>
      </c>
      <c r="L608" s="9" t="s">
        <v>34</v>
      </c>
      <c r="Y608" s="9" t="s">
        <v>3508</v>
      </c>
      <c r="Z608" s="9" t="s">
        <v>3509</v>
      </c>
      <c r="AA608" s="9" t="s">
        <v>1915</v>
      </c>
      <c r="AB608" s="9" t="s">
        <v>1100</v>
      </c>
    </row>
    <row r="609" spans="1:28" ht="17.25" customHeight="1" x14ac:dyDescent="0.2">
      <c r="A609" s="9">
        <v>419057</v>
      </c>
      <c r="B609" s="9" t="s">
        <v>3510</v>
      </c>
      <c r="C609" s="9" t="s">
        <v>550</v>
      </c>
      <c r="D609" s="9" t="s">
        <v>392</v>
      </c>
      <c r="E609" s="9" t="s">
        <v>92</v>
      </c>
      <c r="F609" s="187">
        <v>33604</v>
      </c>
      <c r="G609" s="9" t="s">
        <v>34</v>
      </c>
      <c r="H609" s="9" t="s">
        <v>31</v>
      </c>
      <c r="I609" s="9" t="s">
        <v>2276</v>
      </c>
      <c r="J609" s="9" t="s">
        <v>32</v>
      </c>
      <c r="K609" s="9">
        <v>2016</v>
      </c>
      <c r="L609" s="9" t="s">
        <v>34</v>
      </c>
      <c r="Y609" s="9" t="s">
        <v>3511</v>
      </c>
      <c r="Z609" s="9" t="s">
        <v>3512</v>
      </c>
      <c r="AA609" s="9" t="s">
        <v>3513</v>
      </c>
      <c r="AB609" s="9" t="s">
        <v>1067</v>
      </c>
    </row>
    <row r="610" spans="1:28" ht="17.25" customHeight="1" x14ac:dyDescent="0.2">
      <c r="A610" s="9">
        <v>420918</v>
      </c>
      <c r="B610" s="9" t="s">
        <v>3514</v>
      </c>
      <c r="C610" s="9" t="s">
        <v>401</v>
      </c>
      <c r="D610" s="9" t="s">
        <v>321</v>
      </c>
      <c r="E610" s="9" t="s">
        <v>92</v>
      </c>
      <c r="F610" s="187">
        <v>34700</v>
      </c>
      <c r="G610" s="9" t="s">
        <v>3515</v>
      </c>
      <c r="H610" s="9" t="s">
        <v>31</v>
      </c>
      <c r="I610" s="9" t="s">
        <v>2276</v>
      </c>
      <c r="J610" s="9" t="s">
        <v>32</v>
      </c>
      <c r="K610" s="9">
        <v>2013</v>
      </c>
      <c r="L610" s="9" t="s">
        <v>34</v>
      </c>
      <c r="N610" s="9">
        <v>299</v>
      </c>
      <c r="O610" s="187">
        <v>44577.507523148146</v>
      </c>
      <c r="P610" s="9">
        <v>20000</v>
      </c>
      <c r="Y610" s="9" t="s">
        <v>3516</v>
      </c>
      <c r="Z610" s="9" t="s">
        <v>1084</v>
      </c>
      <c r="AA610" s="9" t="s">
        <v>1087</v>
      </c>
      <c r="AB610" s="9" t="s">
        <v>1078</v>
      </c>
    </row>
    <row r="611" spans="1:28" ht="17.25" customHeight="1" x14ac:dyDescent="0.2">
      <c r="A611" s="9">
        <v>420922</v>
      </c>
      <c r="B611" s="9" t="s">
        <v>3517</v>
      </c>
      <c r="C611" s="9" t="s">
        <v>635</v>
      </c>
      <c r="D611" s="9" t="s">
        <v>3518</v>
      </c>
      <c r="E611" s="9" t="s">
        <v>92</v>
      </c>
      <c r="F611" s="187">
        <v>36161</v>
      </c>
      <c r="G611" s="9" t="s">
        <v>34</v>
      </c>
      <c r="H611" s="9" t="s">
        <v>31</v>
      </c>
      <c r="I611" s="9" t="s">
        <v>2276</v>
      </c>
      <c r="J611" s="9" t="s">
        <v>29</v>
      </c>
      <c r="K611" s="9">
        <v>2016</v>
      </c>
      <c r="L611" s="9" t="s">
        <v>34</v>
      </c>
      <c r="Y611" s="9" t="s">
        <v>3519</v>
      </c>
      <c r="Z611" s="9" t="s">
        <v>3520</v>
      </c>
      <c r="AA611" s="9" t="s">
        <v>3521</v>
      </c>
      <c r="AB611" s="9" t="s">
        <v>1067</v>
      </c>
    </row>
    <row r="612" spans="1:28" ht="17.25" customHeight="1" x14ac:dyDescent="0.2">
      <c r="A612" s="9">
        <v>419470</v>
      </c>
      <c r="B612" s="9" t="s">
        <v>3522</v>
      </c>
      <c r="C612" s="9" t="s">
        <v>299</v>
      </c>
      <c r="D612" s="9" t="s">
        <v>3523</v>
      </c>
      <c r="E612" s="9" t="s">
        <v>92</v>
      </c>
      <c r="F612" s="187">
        <v>34759</v>
      </c>
      <c r="G612" s="9" t="s">
        <v>3524</v>
      </c>
      <c r="H612" s="9" t="s">
        <v>31</v>
      </c>
      <c r="I612" s="9" t="s">
        <v>2276</v>
      </c>
      <c r="J612" s="9" t="s">
        <v>29</v>
      </c>
      <c r="K612" s="9">
        <v>2014</v>
      </c>
      <c r="L612" s="9" t="s">
        <v>43</v>
      </c>
      <c r="Y612" s="9" t="s">
        <v>3525</v>
      </c>
      <c r="Z612" s="9" t="s">
        <v>1151</v>
      </c>
      <c r="AA612" s="9" t="s">
        <v>3526</v>
      </c>
      <c r="AB612" s="9" t="s">
        <v>3527</v>
      </c>
    </row>
    <row r="613" spans="1:28" ht="17.25" customHeight="1" x14ac:dyDescent="0.2">
      <c r="A613" s="9">
        <v>402964</v>
      </c>
      <c r="B613" s="9" t="s">
        <v>3528</v>
      </c>
      <c r="C613" s="9" t="s">
        <v>726</v>
      </c>
      <c r="D613" s="9" t="s">
        <v>286</v>
      </c>
      <c r="E613" s="9" t="s">
        <v>92</v>
      </c>
      <c r="F613" s="187">
        <v>31797</v>
      </c>
      <c r="G613" s="9" t="s">
        <v>522</v>
      </c>
      <c r="H613" s="9" t="s">
        <v>31</v>
      </c>
      <c r="I613" s="9" t="s">
        <v>2276</v>
      </c>
      <c r="J613" s="9" t="s">
        <v>29</v>
      </c>
      <c r="K613" s="9">
        <v>2004</v>
      </c>
      <c r="L613" s="9" t="s">
        <v>89</v>
      </c>
      <c r="Y613" s="9" t="s">
        <v>3529</v>
      </c>
      <c r="Z613" s="9" t="s">
        <v>1324</v>
      </c>
      <c r="AA613" s="9" t="s">
        <v>1116</v>
      </c>
      <c r="AB613" s="9" t="s">
        <v>1082</v>
      </c>
    </row>
    <row r="614" spans="1:28" ht="17.25" customHeight="1" x14ac:dyDescent="0.2">
      <c r="A614" s="9">
        <v>424376</v>
      </c>
      <c r="B614" s="9" t="s">
        <v>3530</v>
      </c>
      <c r="C614" s="9" t="s">
        <v>889</v>
      </c>
      <c r="D614" s="9" t="s">
        <v>901</v>
      </c>
      <c r="E614" s="9" t="s">
        <v>93</v>
      </c>
      <c r="F614" s="187">
        <v>35149</v>
      </c>
      <c r="G614" s="9" t="s">
        <v>34</v>
      </c>
      <c r="H614" s="9" t="s">
        <v>31</v>
      </c>
      <c r="I614" s="9" t="s">
        <v>2276</v>
      </c>
      <c r="J614" s="9" t="s">
        <v>29</v>
      </c>
      <c r="K614" s="9">
        <v>2014</v>
      </c>
      <c r="L614" s="9" t="s">
        <v>53</v>
      </c>
      <c r="Y614" s="9" t="s">
        <v>3531</v>
      </c>
      <c r="Z614" s="9" t="s">
        <v>3532</v>
      </c>
      <c r="AA614" s="9" t="s">
        <v>3533</v>
      </c>
      <c r="AB614" s="9" t="s">
        <v>1224</v>
      </c>
    </row>
    <row r="615" spans="1:28" ht="17.25" customHeight="1" x14ac:dyDescent="0.2">
      <c r="A615" s="9">
        <v>411384</v>
      </c>
      <c r="B615" s="9" t="s">
        <v>3534</v>
      </c>
      <c r="C615" s="9" t="s">
        <v>266</v>
      </c>
      <c r="D615" s="9" t="s">
        <v>3535</v>
      </c>
      <c r="E615" s="9" t="s">
        <v>92</v>
      </c>
      <c r="F615" s="187">
        <v>30317</v>
      </c>
      <c r="G615" s="9" t="s">
        <v>479</v>
      </c>
      <c r="H615" s="9" t="s">
        <v>35</v>
      </c>
      <c r="I615" s="9" t="s">
        <v>2276</v>
      </c>
      <c r="J615" s="9" t="s">
        <v>29</v>
      </c>
      <c r="K615" s="9">
        <v>2002</v>
      </c>
      <c r="L615" s="9" t="s">
        <v>34</v>
      </c>
      <c r="Y615" s="9" t="s">
        <v>3536</v>
      </c>
      <c r="Z615" s="9" t="s">
        <v>3537</v>
      </c>
      <c r="AA615" s="9" t="s">
        <v>3538</v>
      </c>
      <c r="AB615" s="9" t="s">
        <v>3539</v>
      </c>
    </row>
    <row r="616" spans="1:28" ht="17.25" customHeight="1" x14ac:dyDescent="0.2">
      <c r="A616" s="9">
        <v>424495</v>
      </c>
      <c r="B616" s="9" t="s">
        <v>3540</v>
      </c>
      <c r="C616" s="9" t="s">
        <v>375</v>
      </c>
      <c r="D616" s="9" t="s">
        <v>1000</v>
      </c>
      <c r="E616" s="9" t="s">
        <v>93</v>
      </c>
      <c r="F616" s="187">
        <v>29500</v>
      </c>
      <c r="G616" s="9" t="s">
        <v>34</v>
      </c>
      <c r="H616" s="9" t="s">
        <v>31</v>
      </c>
      <c r="I616" s="9" t="s">
        <v>2276</v>
      </c>
      <c r="J616" s="9" t="s">
        <v>32</v>
      </c>
      <c r="K616" s="9">
        <v>1998</v>
      </c>
      <c r="L616" s="9" t="s">
        <v>34</v>
      </c>
      <c r="Y616" s="9" t="s">
        <v>3541</v>
      </c>
      <c r="Z616" s="9" t="s">
        <v>3542</v>
      </c>
      <c r="AA616" s="9" t="s">
        <v>3543</v>
      </c>
      <c r="AB616" s="9" t="s">
        <v>1100</v>
      </c>
    </row>
    <row r="617" spans="1:28" ht="17.25" customHeight="1" x14ac:dyDescent="0.2">
      <c r="A617" s="9">
        <v>424446</v>
      </c>
      <c r="B617" s="9" t="s">
        <v>3544</v>
      </c>
      <c r="C617" s="9" t="s">
        <v>683</v>
      </c>
      <c r="D617" s="9" t="s">
        <v>628</v>
      </c>
      <c r="E617" s="9" t="s">
        <v>92</v>
      </c>
      <c r="F617" s="187">
        <v>35282</v>
      </c>
      <c r="G617" s="9" t="s">
        <v>34</v>
      </c>
      <c r="H617" s="9" t="s">
        <v>31</v>
      </c>
      <c r="I617" s="9" t="s">
        <v>2276</v>
      </c>
      <c r="J617" s="9" t="s">
        <v>32</v>
      </c>
      <c r="K617" s="9">
        <v>2014</v>
      </c>
      <c r="L617" s="9" t="s">
        <v>34</v>
      </c>
      <c r="Y617" s="9" t="s">
        <v>3545</v>
      </c>
      <c r="Z617" s="9" t="s">
        <v>3546</v>
      </c>
      <c r="AA617" s="9" t="s">
        <v>3547</v>
      </c>
      <c r="AB617" s="9" t="s">
        <v>1078</v>
      </c>
    </row>
    <row r="618" spans="1:28" ht="17.25" customHeight="1" x14ac:dyDescent="0.2">
      <c r="A618" s="9">
        <v>412559</v>
      </c>
      <c r="B618" s="9" t="s">
        <v>3548</v>
      </c>
      <c r="C618" s="9" t="s">
        <v>845</v>
      </c>
      <c r="D618" s="9" t="s">
        <v>346</v>
      </c>
      <c r="E618" s="9" t="s">
        <v>92</v>
      </c>
      <c r="F618" s="187">
        <v>31898</v>
      </c>
      <c r="G618" s="9" t="s">
        <v>3549</v>
      </c>
      <c r="H618" s="9" t="s">
        <v>31</v>
      </c>
      <c r="I618" s="9" t="s">
        <v>2276</v>
      </c>
      <c r="J618" s="9" t="s">
        <v>29</v>
      </c>
      <c r="K618" s="9">
        <v>2007</v>
      </c>
      <c r="L618" s="9" t="s">
        <v>74</v>
      </c>
      <c r="Y618" s="9" t="s">
        <v>3550</v>
      </c>
      <c r="Z618" s="9" t="s">
        <v>3551</v>
      </c>
      <c r="AA618" s="9" t="s">
        <v>1119</v>
      </c>
      <c r="AB618" s="9" t="s">
        <v>3552</v>
      </c>
    </row>
    <row r="619" spans="1:28" ht="17.25" customHeight="1" x14ac:dyDescent="0.2">
      <c r="A619" s="9">
        <v>413709</v>
      </c>
      <c r="B619" s="9" t="s">
        <v>3553</v>
      </c>
      <c r="C619" s="9" t="s">
        <v>650</v>
      </c>
      <c r="D619" s="9" t="s">
        <v>3554</v>
      </c>
      <c r="E619" s="9" t="s">
        <v>92</v>
      </c>
      <c r="F619" s="187">
        <v>32177</v>
      </c>
      <c r="G619" s="9" t="s">
        <v>34</v>
      </c>
      <c r="H619" s="9" t="s">
        <v>31</v>
      </c>
      <c r="I619" s="9" t="s">
        <v>2276</v>
      </c>
      <c r="J619" s="9" t="s">
        <v>32</v>
      </c>
      <c r="K619" s="9">
        <v>2008</v>
      </c>
      <c r="L619" s="9" t="s">
        <v>34</v>
      </c>
      <c r="Y619" s="9" t="s">
        <v>3555</v>
      </c>
      <c r="Z619" s="9" t="s">
        <v>3556</v>
      </c>
      <c r="AA619" s="9" t="s">
        <v>3557</v>
      </c>
      <c r="AB619" s="9" t="s">
        <v>1098</v>
      </c>
    </row>
    <row r="620" spans="1:28" ht="17.25" customHeight="1" x14ac:dyDescent="0.2">
      <c r="A620" s="9">
        <v>420631</v>
      </c>
      <c r="B620" s="9" t="s">
        <v>3558</v>
      </c>
      <c r="C620" s="9" t="s">
        <v>3559</v>
      </c>
      <c r="D620" s="9" t="s">
        <v>334</v>
      </c>
      <c r="E620" s="9" t="s">
        <v>93</v>
      </c>
      <c r="F620" s="187">
        <v>36161</v>
      </c>
      <c r="G620" s="9" t="s">
        <v>731</v>
      </c>
      <c r="H620" s="9" t="s">
        <v>31</v>
      </c>
      <c r="I620" s="9" t="s">
        <v>2276</v>
      </c>
      <c r="J620" s="9" t="s">
        <v>29</v>
      </c>
      <c r="K620" s="9">
        <v>2007</v>
      </c>
      <c r="L620" s="9" t="s">
        <v>46</v>
      </c>
      <c r="Y620" s="9" t="s">
        <v>3560</v>
      </c>
      <c r="Z620" s="9" t="s">
        <v>3561</v>
      </c>
      <c r="AA620" s="9" t="s">
        <v>2106</v>
      </c>
      <c r="AB620" s="9" t="s">
        <v>1302</v>
      </c>
    </row>
    <row r="621" spans="1:28" ht="17.25" customHeight="1" x14ac:dyDescent="0.2">
      <c r="A621" s="9">
        <v>419834</v>
      </c>
      <c r="B621" s="9" t="s">
        <v>3562</v>
      </c>
      <c r="C621" s="9" t="s">
        <v>3563</v>
      </c>
      <c r="D621" s="9" t="s">
        <v>438</v>
      </c>
      <c r="E621" s="9" t="s">
        <v>92</v>
      </c>
      <c r="F621" s="187">
        <v>34902</v>
      </c>
      <c r="G621" s="9" t="s">
        <v>34</v>
      </c>
      <c r="H621" s="9" t="s">
        <v>31</v>
      </c>
      <c r="I621" s="9" t="s">
        <v>2276</v>
      </c>
      <c r="J621" s="9" t="s">
        <v>32</v>
      </c>
      <c r="K621" s="9">
        <v>2014</v>
      </c>
      <c r="L621" s="9" t="s">
        <v>34</v>
      </c>
      <c r="Y621" s="9" t="s">
        <v>3564</v>
      </c>
      <c r="Z621" s="9" t="s">
        <v>3565</v>
      </c>
      <c r="AA621" s="9" t="s">
        <v>1095</v>
      </c>
      <c r="AB621" s="9" t="s">
        <v>1100</v>
      </c>
    </row>
    <row r="622" spans="1:28" ht="17.25" customHeight="1" x14ac:dyDescent="0.2">
      <c r="A622" s="9">
        <v>420880</v>
      </c>
      <c r="B622" s="9" t="s">
        <v>3566</v>
      </c>
      <c r="C622" s="9" t="s">
        <v>314</v>
      </c>
      <c r="D622" s="9" t="s">
        <v>286</v>
      </c>
      <c r="E622" s="9" t="s">
        <v>92</v>
      </c>
      <c r="F622" s="187">
        <v>35431</v>
      </c>
      <c r="G622" s="9" t="s">
        <v>3567</v>
      </c>
      <c r="H622" s="9" t="s">
        <v>31</v>
      </c>
      <c r="I622" s="9" t="s">
        <v>2276</v>
      </c>
      <c r="J622" s="9" t="s">
        <v>29</v>
      </c>
      <c r="K622" s="9">
        <v>2014</v>
      </c>
      <c r="L622" s="9" t="s">
        <v>34</v>
      </c>
      <c r="Y622" s="9" t="s">
        <v>3568</v>
      </c>
      <c r="Z622" s="9" t="s">
        <v>1533</v>
      </c>
      <c r="AA622" s="9" t="s">
        <v>1199</v>
      </c>
      <c r="AB622" s="9" t="s">
        <v>3569</v>
      </c>
    </row>
    <row r="623" spans="1:28" ht="17.25" customHeight="1" x14ac:dyDescent="0.2">
      <c r="A623" s="9">
        <v>420882</v>
      </c>
      <c r="B623" s="9" t="s">
        <v>3570</v>
      </c>
      <c r="C623" s="9" t="s">
        <v>967</v>
      </c>
      <c r="D623" s="9" t="s">
        <v>3571</v>
      </c>
      <c r="E623" s="9" t="s">
        <v>92</v>
      </c>
      <c r="F623" s="187">
        <v>36123</v>
      </c>
      <c r="G623" s="9" t="s">
        <v>53</v>
      </c>
      <c r="H623" s="9" t="s">
        <v>31</v>
      </c>
      <c r="I623" s="9" t="s">
        <v>2276</v>
      </c>
      <c r="J623" s="9" t="s">
        <v>29</v>
      </c>
      <c r="K623" s="9">
        <v>2016</v>
      </c>
      <c r="L623" s="9" t="s">
        <v>46</v>
      </c>
      <c r="Y623" s="9" t="s">
        <v>3572</v>
      </c>
      <c r="Z623" s="9" t="s">
        <v>3573</v>
      </c>
      <c r="AA623" s="9" t="s">
        <v>3574</v>
      </c>
      <c r="AB623" s="9" t="s">
        <v>1150</v>
      </c>
    </row>
    <row r="624" spans="1:28" ht="17.25" customHeight="1" x14ac:dyDescent="0.2">
      <c r="A624" s="9">
        <v>420885</v>
      </c>
      <c r="B624" s="9" t="s">
        <v>3575</v>
      </c>
      <c r="C624" s="9" t="s">
        <v>304</v>
      </c>
      <c r="D624" s="9" t="s">
        <v>483</v>
      </c>
      <c r="E624" s="9" t="s">
        <v>92</v>
      </c>
      <c r="F624" s="187">
        <v>35445</v>
      </c>
      <c r="G624" s="9" t="s">
        <v>466</v>
      </c>
      <c r="H624" s="9" t="s">
        <v>31</v>
      </c>
      <c r="I624" s="9" t="s">
        <v>2276</v>
      </c>
      <c r="J624" s="9" t="s">
        <v>32</v>
      </c>
      <c r="K624" s="9">
        <v>2016</v>
      </c>
      <c r="L624" s="9" t="s">
        <v>46</v>
      </c>
      <c r="Y624" s="9" t="s">
        <v>3576</v>
      </c>
      <c r="Z624" s="9" t="s">
        <v>3577</v>
      </c>
      <c r="AA624" s="9" t="s">
        <v>3054</v>
      </c>
      <c r="AB624" s="9" t="s">
        <v>1150</v>
      </c>
    </row>
    <row r="625" spans="1:28" ht="17.25" customHeight="1" x14ac:dyDescent="0.2">
      <c r="A625" s="9">
        <v>417987</v>
      </c>
      <c r="B625" s="9" t="s">
        <v>3578</v>
      </c>
      <c r="C625" s="9" t="s">
        <v>3579</v>
      </c>
      <c r="D625" s="9" t="s">
        <v>3580</v>
      </c>
      <c r="E625" s="9" t="s">
        <v>93</v>
      </c>
      <c r="F625" s="187">
        <v>34700</v>
      </c>
      <c r="G625" s="9" t="s">
        <v>86</v>
      </c>
      <c r="H625" s="9" t="s">
        <v>31</v>
      </c>
      <c r="I625" s="9" t="s">
        <v>2276</v>
      </c>
      <c r="J625" s="9" t="s">
        <v>32</v>
      </c>
      <c r="K625" s="9">
        <v>2013</v>
      </c>
      <c r="L625" s="9" t="s">
        <v>86</v>
      </c>
      <c r="Y625" s="9" t="s">
        <v>3581</v>
      </c>
      <c r="Z625" s="9" t="s">
        <v>3582</v>
      </c>
      <c r="AA625" s="9" t="s">
        <v>3583</v>
      </c>
      <c r="AB625" s="9" t="s">
        <v>1143</v>
      </c>
    </row>
    <row r="626" spans="1:28" ht="17.25" customHeight="1" x14ac:dyDescent="0.2">
      <c r="A626" s="9">
        <v>420890</v>
      </c>
      <c r="B626" s="9" t="s">
        <v>3584</v>
      </c>
      <c r="C626" s="9" t="s">
        <v>428</v>
      </c>
      <c r="D626" s="9" t="s">
        <v>334</v>
      </c>
      <c r="E626" s="9" t="s">
        <v>93</v>
      </c>
      <c r="F626" s="187">
        <v>31233</v>
      </c>
      <c r="G626" s="9" t="s">
        <v>3585</v>
      </c>
      <c r="H626" s="9" t="s">
        <v>31</v>
      </c>
      <c r="I626" s="9" t="s">
        <v>2276</v>
      </c>
      <c r="J626" s="9" t="s">
        <v>29</v>
      </c>
      <c r="K626" s="9">
        <v>2005</v>
      </c>
      <c r="L626" s="9" t="s">
        <v>34</v>
      </c>
      <c r="Y626" s="9" t="s">
        <v>3586</v>
      </c>
      <c r="Z626" s="9" t="s">
        <v>1295</v>
      </c>
      <c r="AA626" s="9" t="s">
        <v>1253</v>
      </c>
      <c r="AB626" s="9" t="s">
        <v>1082</v>
      </c>
    </row>
    <row r="627" spans="1:28" ht="17.25" customHeight="1" x14ac:dyDescent="0.2">
      <c r="A627" s="9">
        <v>420897</v>
      </c>
      <c r="B627" s="9" t="s">
        <v>3587</v>
      </c>
      <c r="C627" s="9" t="s">
        <v>582</v>
      </c>
      <c r="D627" s="9" t="s">
        <v>407</v>
      </c>
      <c r="E627" s="9" t="s">
        <v>92</v>
      </c>
      <c r="F627" s="187">
        <v>35991</v>
      </c>
      <c r="G627" s="9" t="s">
        <v>476</v>
      </c>
      <c r="H627" s="9" t="s">
        <v>31</v>
      </c>
      <c r="I627" s="9" t="s">
        <v>2276</v>
      </c>
      <c r="J627" s="9" t="s">
        <v>29</v>
      </c>
      <c r="K627" s="9">
        <v>2016</v>
      </c>
      <c r="L627" s="9" t="s">
        <v>46</v>
      </c>
      <c r="Y627" s="9" t="s">
        <v>3588</v>
      </c>
      <c r="Z627" s="9" t="s">
        <v>3589</v>
      </c>
      <c r="AA627" s="9" t="s">
        <v>1768</v>
      </c>
      <c r="AB627" s="9" t="s">
        <v>1067</v>
      </c>
    </row>
    <row r="628" spans="1:28" ht="17.25" customHeight="1" x14ac:dyDescent="0.2">
      <c r="A628" s="9">
        <v>422850</v>
      </c>
      <c r="B628" s="9" t="s">
        <v>3590</v>
      </c>
      <c r="C628" s="9" t="s">
        <v>388</v>
      </c>
      <c r="D628" s="9" t="s">
        <v>308</v>
      </c>
      <c r="E628" s="9" t="s">
        <v>93</v>
      </c>
      <c r="F628" s="187">
        <v>34903</v>
      </c>
      <c r="G628" s="9" t="s">
        <v>34</v>
      </c>
      <c r="H628" s="9" t="s">
        <v>31</v>
      </c>
      <c r="I628" s="9" t="s">
        <v>2276</v>
      </c>
      <c r="J628" s="9" t="s">
        <v>29</v>
      </c>
      <c r="K628" s="9">
        <v>2014</v>
      </c>
      <c r="L628" s="9" t="s">
        <v>34</v>
      </c>
      <c r="Y628" s="9" t="s">
        <v>3591</v>
      </c>
      <c r="Z628" s="9" t="s">
        <v>3592</v>
      </c>
      <c r="AA628" s="9" t="s">
        <v>3593</v>
      </c>
      <c r="AB628" s="9" t="s">
        <v>1067</v>
      </c>
    </row>
    <row r="629" spans="1:28" ht="17.25" customHeight="1" x14ac:dyDescent="0.2">
      <c r="A629" s="9">
        <v>420893</v>
      </c>
      <c r="B629" s="9" t="s">
        <v>3594</v>
      </c>
      <c r="C629" s="9" t="s">
        <v>504</v>
      </c>
      <c r="D629" s="9" t="s">
        <v>3595</v>
      </c>
      <c r="E629" s="9" t="s">
        <v>92</v>
      </c>
      <c r="F629" s="187">
        <v>36054</v>
      </c>
      <c r="G629" s="9" t="s">
        <v>34</v>
      </c>
      <c r="H629" s="9" t="s">
        <v>31</v>
      </c>
      <c r="I629" s="9" t="s">
        <v>2276</v>
      </c>
      <c r="J629" s="9" t="s">
        <v>32</v>
      </c>
      <c r="K629" s="9">
        <v>2016</v>
      </c>
      <c r="L629" s="9" t="s">
        <v>34</v>
      </c>
      <c r="Y629" s="9" t="s">
        <v>3596</v>
      </c>
      <c r="Z629" s="9" t="s">
        <v>1467</v>
      </c>
      <c r="AA629" s="9" t="s">
        <v>1083</v>
      </c>
      <c r="AB629" s="9" t="s">
        <v>1078</v>
      </c>
    </row>
    <row r="630" spans="1:28" ht="17.25" customHeight="1" x14ac:dyDescent="0.2">
      <c r="A630" s="9">
        <v>422846</v>
      </c>
      <c r="B630" s="9" t="s">
        <v>3597</v>
      </c>
      <c r="C630" s="9" t="s">
        <v>283</v>
      </c>
      <c r="D630" s="9" t="s">
        <v>3598</v>
      </c>
      <c r="E630" s="9" t="s">
        <v>92</v>
      </c>
      <c r="F630" s="187">
        <v>35094</v>
      </c>
      <c r="G630" s="9" t="s">
        <v>34</v>
      </c>
      <c r="H630" s="9" t="s">
        <v>31</v>
      </c>
      <c r="I630" s="9" t="s">
        <v>2276</v>
      </c>
      <c r="J630" s="9" t="s">
        <v>29</v>
      </c>
      <c r="K630" s="9">
        <v>2013</v>
      </c>
      <c r="L630" s="9" t="s">
        <v>46</v>
      </c>
      <c r="Y630" s="9" t="s">
        <v>3599</v>
      </c>
      <c r="Z630" s="9" t="s">
        <v>1209</v>
      </c>
      <c r="AA630" s="9" t="s">
        <v>1228</v>
      </c>
      <c r="AB630" s="9" t="s">
        <v>1150</v>
      </c>
    </row>
    <row r="631" spans="1:28" ht="17.25" customHeight="1" x14ac:dyDescent="0.2">
      <c r="A631" s="9">
        <v>419446</v>
      </c>
      <c r="B631" s="9" t="s">
        <v>3600</v>
      </c>
      <c r="C631" s="9" t="s">
        <v>351</v>
      </c>
      <c r="D631" s="9" t="s">
        <v>308</v>
      </c>
      <c r="E631" s="9" t="s">
        <v>93</v>
      </c>
      <c r="F631" s="187">
        <v>33923</v>
      </c>
      <c r="G631" s="9" t="s">
        <v>977</v>
      </c>
      <c r="H631" s="9" t="s">
        <v>31</v>
      </c>
      <c r="I631" s="9" t="s">
        <v>2276</v>
      </c>
      <c r="J631" s="9" t="s">
        <v>32</v>
      </c>
      <c r="K631" s="9">
        <v>2009</v>
      </c>
      <c r="L631" s="9" t="s">
        <v>86</v>
      </c>
      <c r="Y631" s="9" t="s">
        <v>3601</v>
      </c>
      <c r="Z631" s="9" t="s">
        <v>3602</v>
      </c>
      <c r="AA631" s="9" t="s">
        <v>3603</v>
      </c>
      <c r="AB631" s="9" t="s">
        <v>3604</v>
      </c>
    </row>
    <row r="632" spans="1:28" ht="17.25" customHeight="1" x14ac:dyDescent="0.2">
      <c r="A632" s="9">
        <v>419439</v>
      </c>
      <c r="B632" s="9" t="s">
        <v>3605</v>
      </c>
      <c r="C632" s="9" t="s">
        <v>428</v>
      </c>
      <c r="D632" s="9" t="s">
        <v>604</v>
      </c>
      <c r="E632" s="9" t="s">
        <v>93</v>
      </c>
      <c r="F632" s="187">
        <v>35774</v>
      </c>
      <c r="G632" s="9" t="s">
        <v>34</v>
      </c>
      <c r="H632" s="9" t="s">
        <v>31</v>
      </c>
      <c r="I632" s="9" t="s">
        <v>2276</v>
      </c>
      <c r="J632" s="9" t="s">
        <v>32</v>
      </c>
      <c r="K632" s="9">
        <v>2015</v>
      </c>
      <c r="L632" s="9" t="s">
        <v>34</v>
      </c>
      <c r="Y632" s="9" t="s">
        <v>3606</v>
      </c>
      <c r="Z632" s="9" t="s">
        <v>2645</v>
      </c>
      <c r="AA632" s="9" t="s">
        <v>3607</v>
      </c>
      <c r="AB632" s="9" t="s">
        <v>1067</v>
      </c>
    </row>
    <row r="633" spans="1:28" ht="17.25" customHeight="1" x14ac:dyDescent="0.2">
      <c r="A633" s="9">
        <v>420908</v>
      </c>
      <c r="B633" s="9" t="s">
        <v>3608</v>
      </c>
      <c r="C633" s="9" t="s">
        <v>430</v>
      </c>
      <c r="D633" s="9" t="s">
        <v>303</v>
      </c>
      <c r="E633" s="9" t="s">
        <v>93</v>
      </c>
      <c r="F633" s="187">
        <v>36048</v>
      </c>
      <c r="G633" s="9" t="s">
        <v>34</v>
      </c>
      <c r="H633" s="9" t="s">
        <v>31</v>
      </c>
      <c r="I633" s="9" t="s">
        <v>2276</v>
      </c>
      <c r="J633" s="9" t="s">
        <v>32</v>
      </c>
      <c r="K633" s="9">
        <v>2016</v>
      </c>
      <c r="L633" s="9" t="s">
        <v>34</v>
      </c>
      <c r="Y633" s="9" t="s">
        <v>3609</v>
      </c>
      <c r="Z633" s="9" t="s">
        <v>1254</v>
      </c>
      <c r="AA633" s="9" t="s">
        <v>3610</v>
      </c>
      <c r="AB633" s="9" t="s">
        <v>1100</v>
      </c>
    </row>
    <row r="634" spans="1:28" ht="17.25" customHeight="1" x14ac:dyDescent="0.2">
      <c r="A634" s="9">
        <v>424631</v>
      </c>
      <c r="B634" s="9" t="s">
        <v>3611</v>
      </c>
      <c r="C634" s="9" t="s">
        <v>803</v>
      </c>
      <c r="D634" s="9" t="s">
        <v>681</v>
      </c>
      <c r="E634" s="9" t="s">
        <v>93</v>
      </c>
      <c r="F634" s="187">
        <v>32143</v>
      </c>
      <c r="G634" s="9" t="s">
        <v>3612</v>
      </c>
      <c r="H634" s="9" t="s">
        <v>31</v>
      </c>
      <c r="I634" s="9" t="s">
        <v>2276</v>
      </c>
      <c r="J634" s="9" t="s">
        <v>32</v>
      </c>
      <c r="K634" s="9">
        <v>2005</v>
      </c>
      <c r="L634" s="9" t="s">
        <v>46</v>
      </c>
      <c r="Y634" s="9" t="s">
        <v>3613</v>
      </c>
      <c r="Z634" s="9" t="s">
        <v>3614</v>
      </c>
      <c r="AA634" s="9" t="s">
        <v>3615</v>
      </c>
      <c r="AB634" s="9" t="s">
        <v>1067</v>
      </c>
    </row>
    <row r="635" spans="1:28" ht="17.25" customHeight="1" x14ac:dyDescent="0.2">
      <c r="A635" s="9">
        <v>425215</v>
      </c>
      <c r="B635" s="9" t="s">
        <v>3616</v>
      </c>
      <c r="C635" s="9" t="s">
        <v>437</v>
      </c>
      <c r="D635" s="9" t="s">
        <v>418</v>
      </c>
      <c r="E635" s="9" t="s">
        <v>92</v>
      </c>
      <c r="F635" s="187">
        <v>33447</v>
      </c>
      <c r="G635" s="9" t="s">
        <v>3617</v>
      </c>
      <c r="H635" s="9" t="s">
        <v>31</v>
      </c>
      <c r="I635" s="9" t="s">
        <v>2276</v>
      </c>
      <c r="J635" s="9" t="s">
        <v>29</v>
      </c>
      <c r="K635" s="9">
        <v>2009</v>
      </c>
      <c r="L635" s="9" t="s">
        <v>34</v>
      </c>
      <c r="Y635" s="9" t="s">
        <v>3618</v>
      </c>
      <c r="Z635" s="9" t="s">
        <v>2811</v>
      </c>
      <c r="AA635" s="9" t="s">
        <v>1095</v>
      </c>
      <c r="AB635" s="9" t="s">
        <v>3619</v>
      </c>
    </row>
    <row r="636" spans="1:28" ht="17.25" customHeight="1" x14ac:dyDescent="0.2">
      <c r="A636" s="9">
        <v>423567</v>
      </c>
      <c r="B636" s="9" t="s">
        <v>3620</v>
      </c>
      <c r="C636" s="9" t="s">
        <v>276</v>
      </c>
      <c r="D636" s="9" t="s">
        <v>3621</v>
      </c>
      <c r="E636" s="9" t="s">
        <v>92</v>
      </c>
      <c r="F636" s="187">
        <v>35796</v>
      </c>
      <c r="G636" s="9" t="s">
        <v>34</v>
      </c>
      <c r="H636" s="9" t="s">
        <v>31</v>
      </c>
      <c r="I636" s="9" t="s">
        <v>2276</v>
      </c>
      <c r="J636" s="9" t="s">
        <v>29</v>
      </c>
      <c r="K636" s="9">
        <v>2016</v>
      </c>
      <c r="L636" s="9" t="s">
        <v>34</v>
      </c>
      <c r="Y636" s="9" t="s">
        <v>3622</v>
      </c>
      <c r="Z636" s="9" t="s">
        <v>3623</v>
      </c>
      <c r="AA636" s="9" t="s">
        <v>3624</v>
      </c>
      <c r="AB636" s="9" t="s">
        <v>1098</v>
      </c>
    </row>
    <row r="637" spans="1:28" ht="17.25" customHeight="1" x14ac:dyDescent="0.2">
      <c r="A637" s="9">
        <v>413185</v>
      </c>
      <c r="B637" s="9" t="s">
        <v>3625</v>
      </c>
      <c r="C637" s="9" t="s">
        <v>2108</v>
      </c>
      <c r="D637" s="9" t="s">
        <v>272</v>
      </c>
      <c r="E637" s="9" t="s">
        <v>93</v>
      </c>
      <c r="F637" s="187">
        <v>31778</v>
      </c>
      <c r="G637" s="9" t="s">
        <v>34</v>
      </c>
      <c r="H637" s="9" t="s">
        <v>31</v>
      </c>
      <c r="I637" s="9" t="s">
        <v>2276</v>
      </c>
      <c r="J637" s="9" t="s">
        <v>32</v>
      </c>
      <c r="K637" s="9">
        <v>2007</v>
      </c>
      <c r="L637" s="9" t="s">
        <v>34</v>
      </c>
      <c r="Y637" s="9" t="s">
        <v>3626</v>
      </c>
      <c r="Z637" s="9" t="s">
        <v>3627</v>
      </c>
      <c r="AA637" s="9" t="s">
        <v>1568</v>
      </c>
      <c r="AB637" s="9" t="s">
        <v>1078</v>
      </c>
    </row>
    <row r="638" spans="1:28" ht="17.25" customHeight="1" x14ac:dyDescent="0.2">
      <c r="A638" s="9">
        <v>426573</v>
      </c>
      <c r="B638" s="9" t="s">
        <v>3628</v>
      </c>
      <c r="C638" s="9" t="s">
        <v>283</v>
      </c>
      <c r="D638" s="9" t="s">
        <v>3629</v>
      </c>
      <c r="E638" s="9" t="s">
        <v>92</v>
      </c>
      <c r="F638" s="187">
        <v>35301</v>
      </c>
      <c r="G638" s="9" t="s">
        <v>34</v>
      </c>
      <c r="H638" s="9" t="s">
        <v>31</v>
      </c>
      <c r="I638" s="9" t="s">
        <v>2276</v>
      </c>
      <c r="J638" s="9" t="s">
        <v>29</v>
      </c>
      <c r="K638" s="9">
        <v>2014</v>
      </c>
      <c r="L638" s="9" t="s">
        <v>34</v>
      </c>
      <c r="Y638" s="9" t="s">
        <v>3630</v>
      </c>
      <c r="Z638" s="9" t="s">
        <v>2416</v>
      </c>
      <c r="AA638" s="9" t="s">
        <v>3631</v>
      </c>
      <c r="AB638" s="9" t="s">
        <v>1098</v>
      </c>
    </row>
    <row r="639" spans="1:28" ht="17.25" customHeight="1" x14ac:dyDescent="0.2">
      <c r="A639" s="9">
        <v>414268</v>
      </c>
      <c r="B639" s="9" t="s">
        <v>3632</v>
      </c>
      <c r="C639" s="9" t="s">
        <v>560</v>
      </c>
      <c r="D639" s="9" t="s">
        <v>544</v>
      </c>
      <c r="E639" s="9" t="s">
        <v>93</v>
      </c>
      <c r="F639" s="187">
        <v>33395</v>
      </c>
      <c r="G639" s="9" t="s">
        <v>34</v>
      </c>
      <c r="H639" s="9" t="s">
        <v>31</v>
      </c>
      <c r="I639" s="9" t="s">
        <v>2276</v>
      </c>
      <c r="J639" s="9" t="s">
        <v>32</v>
      </c>
      <c r="K639" s="9">
        <v>2013</v>
      </c>
      <c r="L639" s="9" t="s">
        <v>34</v>
      </c>
      <c r="X639" s="9" t="s">
        <v>514</v>
      </c>
      <c r="Y639" s="9" t="s">
        <v>3633</v>
      </c>
      <c r="Z639" s="9" t="s">
        <v>1714</v>
      </c>
      <c r="AA639" s="9" t="s">
        <v>2615</v>
      </c>
      <c r="AB639" s="9" t="s">
        <v>1100</v>
      </c>
    </row>
    <row r="640" spans="1:28" ht="17.25" customHeight="1" x14ac:dyDescent="0.2">
      <c r="A640" s="9">
        <v>421688</v>
      </c>
      <c r="B640" s="9" t="s">
        <v>3634</v>
      </c>
      <c r="C640" s="9" t="s">
        <v>501</v>
      </c>
      <c r="D640" s="9" t="s">
        <v>973</v>
      </c>
      <c r="E640" s="9" t="s">
        <v>93</v>
      </c>
      <c r="F640" s="187">
        <v>35962</v>
      </c>
      <c r="G640" s="9" t="s">
        <v>851</v>
      </c>
      <c r="H640" s="9" t="s">
        <v>31</v>
      </c>
      <c r="I640" s="9" t="s">
        <v>2276</v>
      </c>
      <c r="J640" s="9" t="s">
        <v>29</v>
      </c>
      <c r="K640" s="9">
        <v>2016</v>
      </c>
      <c r="L640" s="9" t="s">
        <v>46</v>
      </c>
      <c r="Y640" s="9" t="s">
        <v>3635</v>
      </c>
      <c r="Z640" s="9" t="s">
        <v>3636</v>
      </c>
      <c r="AA640" s="9" t="s">
        <v>3637</v>
      </c>
      <c r="AB640" s="9" t="s">
        <v>1082</v>
      </c>
    </row>
    <row r="641" spans="1:28" ht="17.25" customHeight="1" x14ac:dyDescent="0.2">
      <c r="A641" s="9">
        <v>421709</v>
      </c>
      <c r="B641" s="9" t="s">
        <v>6538</v>
      </c>
      <c r="C641" s="9" t="s">
        <v>304</v>
      </c>
      <c r="D641" s="9" t="s">
        <v>3638</v>
      </c>
      <c r="E641" s="9" t="s">
        <v>93</v>
      </c>
      <c r="F641" s="187">
        <v>36015</v>
      </c>
      <c r="G641" s="9" t="s">
        <v>34</v>
      </c>
      <c r="H641" s="9" t="s">
        <v>31</v>
      </c>
      <c r="I641" s="9" t="s">
        <v>2276</v>
      </c>
      <c r="J641" s="9" t="s">
        <v>29</v>
      </c>
      <c r="K641" s="9">
        <v>2016</v>
      </c>
      <c r="L641" s="9" t="s">
        <v>34</v>
      </c>
      <c r="Y641" s="9" t="s">
        <v>3639</v>
      </c>
      <c r="Z641" s="9" t="s">
        <v>1086</v>
      </c>
      <c r="AA641" s="9" t="s">
        <v>3640</v>
      </c>
      <c r="AB641" s="9" t="s">
        <v>1150</v>
      </c>
    </row>
    <row r="642" spans="1:28" ht="17.25" customHeight="1" x14ac:dyDescent="0.2">
      <c r="A642" s="9">
        <v>425224</v>
      </c>
      <c r="B642" s="9" t="s">
        <v>3641</v>
      </c>
      <c r="C642" s="9" t="s">
        <v>398</v>
      </c>
      <c r="D642" s="9" t="s">
        <v>885</v>
      </c>
      <c r="E642" s="9" t="s">
        <v>92</v>
      </c>
      <c r="F642" s="187">
        <v>27908</v>
      </c>
      <c r="G642" s="9" t="s">
        <v>34</v>
      </c>
      <c r="H642" s="9" t="s">
        <v>31</v>
      </c>
      <c r="I642" s="9" t="s">
        <v>2276</v>
      </c>
      <c r="J642" s="9" t="s">
        <v>32</v>
      </c>
      <c r="K642" s="9">
        <v>1995</v>
      </c>
      <c r="L642" s="9" t="s">
        <v>34</v>
      </c>
      <c r="Y642" s="9" t="s">
        <v>3642</v>
      </c>
      <c r="Z642" s="9" t="s">
        <v>3643</v>
      </c>
      <c r="AA642" s="9" t="s">
        <v>1768</v>
      </c>
      <c r="AB642" s="9" t="s">
        <v>1067</v>
      </c>
    </row>
    <row r="643" spans="1:28" ht="17.25" customHeight="1" x14ac:dyDescent="0.2">
      <c r="A643" s="9">
        <v>403161</v>
      </c>
      <c r="B643" s="9" t="s">
        <v>3644</v>
      </c>
      <c r="C643" s="9" t="s">
        <v>283</v>
      </c>
      <c r="D643" s="9" t="s">
        <v>3645</v>
      </c>
      <c r="E643" s="9" t="s">
        <v>92</v>
      </c>
      <c r="F643" s="187" t="s">
        <v>1034</v>
      </c>
      <c r="G643" s="9" t="s">
        <v>268</v>
      </c>
      <c r="H643" s="9" t="s">
        <v>31</v>
      </c>
      <c r="I643" s="9" t="s">
        <v>2276</v>
      </c>
      <c r="Y643" s="9" t="s">
        <v>3646</v>
      </c>
      <c r="Z643" s="9" t="s">
        <v>1102</v>
      </c>
      <c r="AA643" s="9" t="s">
        <v>3647</v>
      </c>
      <c r="AB643" s="9" t="s">
        <v>1100</v>
      </c>
    </row>
    <row r="644" spans="1:28" ht="17.25" customHeight="1" x14ac:dyDescent="0.2">
      <c r="A644" s="9">
        <v>420985</v>
      </c>
      <c r="B644" s="9" t="s">
        <v>3648</v>
      </c>
      <c r="C644" s="9" t="s">
        <v>674</v>
      </c>
      <c r="D644" s="9" t="s">
        <v>470</v>
      </c>
      <c r="E644" s="9" t="s">
        <v>93</v>
      </c>
      <c r="F644" s="187">
        <v>32133</v>
      </c>
      <c r="G644" s="9" t="s">
        <v>3649</v>
      </c>
      <c r="H644" s="9" t="s">
        <v>31</v>
      </c>
      <c r="I644" s="9" t="s">
        <v>2276</v>
      </c>
      <c r="J644" s="9" t="s">
        <v>29</v>
      </c>
      <c r="K644" s="9">
        <v>2005</v>
      </c>
      <c r="L644" s="9" t="s">
        <v>34</v>
      </c>
      <c r="Y644" s="9" t="s">
        <v>3650</v>
      </c>
      <c r="Z644" s="9" t="s">
        <v>3651</v>
      </c>
      <c r="AA644" s="9" t="s">
        <v>3652</v>
      </c>
      <c r="AB644" s="9" t="s">
        <v>3653</v>
      </c>
    </row>
    <row r="645" spans="1:28" ht="17.25" customHeight="1" x14ac:dyDescent="0.2">
      <c r="A645" s="9">
        <v>422917</v>
      </c>
      <c r="B645" s="9" t="s">
        <v>3654</v>
      </c>
      <c r="C645" s="9" t="s">
        <v>314</v>
      </c>
      <c r="D645" s="9" t="s">
        <v>607</v>
      </c>
      <c r="E645" s="9" t="s">
        <v>92</v>
      </c>
      <c r="F645" s="187">
        <v>36526</v>
      </c>
      <c r="G645" s="9" t="s">
        <v>34</v>
      </c>
      <c r="H645" s="9" t="s">
        <v>31</v>
      </c>
      <c r="I645" s="9" t="s">
        <v>2276</v>
      </c>
      <c r="J645" s="9" t="s">
        <v>32</v>
      </c>
      <c r="K645" s="9">
        <v>2017</v>
      </c>
      <c r="L645" s="9" t="s">
        <v>34</v>
      </c>
      <c r="Y645" s="9" t="s">
        <v>3655</v>
      </c>
      <c r="Z645" s="9" t="s">
        <v>1533</v>
      </c>
      <c r="AA645" s="9" t="s">
        <v>3656</v>
      </c>
      <c r="AB645" s="9" t="s">
        <v>1067</v>
      </c>
    </row>
    <row r="646" spans="1:28" ht="17.25" customHeight="1" x14ac:dyDescent="0.2">
      <c r="A646" s="9">
        <v>420978</v>
      </c>
      <c r="B646" s="9" t="s">
        <v>3657</v>
      </c>
      <c r="C646" s="9" t="s">
        <v>1022</v>
      </c>
      <c r="D646" s="9" t="s">
        <v>300</v>
      </c>
      <c r="E646" s="9" t="s">
        <v>92</v>
      </c>
      <c r="F646" s="187">
        <v>36161</v>
      </c>
      <c r="G646" s="9" t="s">
        <v>34</v>
      </c>
      <c r="H646" s="9" t="s">
        <v>31</v>
      </c>
      <c r="I646" s="9" t="s">
        <v>2276</v>
      </c>
      <c r="J646" s="9" t="s">
        <v>32</v>
      </c>
      <c r="K646" s="9">
        <v>2016</v>
      </c>
      <c r="L646" s="9" t="s">
        <v>34</v>
      </c>
      <c r="Y646" s="9" t="s">
        <v>3658</v>
      </c>
      <c r="Z646" s="9" t="s">
        <v>3659</v>
      </c>
      <c r="AA646" s="9" t="s">
        <v>3660</v>
      </c>
      <c r="AB646" s="9" t="s">
        <v>1067</v>
      </c>
    </row>
    <row r="647" spans="1:28" ht="17.25" customHeight="1" x14ac:dyDescent="0.2">
      <c r="A647" s="9">
        <v>422916</v>
      </c>
      <c r="B647" s="9" t="s">
        <v>3661</v>
      </c>
      <c r="C647" s="9" t="s">
        <v>283</v>
      </c>
      <c r="D647" s="9" t="s">
        <v>3662</v>
      </c>
      <c r="E647" s="9" t="s">
        <v>92</v>
      </c>
      <c r="F647" s="187">
        <v>30073</v>
      </c>
      <c r="G647" s="9" t="s">
        <v>610</v>
      </c>
      <c r="H647" s="9" t="s">
        <v>31</v>
      </c>
      <c r="I647" s="9" t="s">
        <v>2276</v>
      </c>
      <c r="J647" s="9" t="s">
        <v>32</v>
      </c>
      <c r="K647" s="9">
        <v>2000</v>
      </c>
      <c r="L647" s="9" t="s">
        <v>46</v>
      </c>
      <c r="Y647" s="9" t="s">
        <v>3663</v>
      </c>
      <c r="Z647" s="9" t="s">
        <v>1090</v>
      </c>
      <c r="AA647" s="9" t="s">
        <v>3664</v>
      </c>
      <c r="AB647" s="9" t="s">
        <v>3665</v>
      </c>
    </row>
    <row r="648" spans="1:28" ht="17.25" customHeight="1" x14ac:dyDescent="0.2">
      <c r="A648" s="9">
        <v>415111</v>
      </c>
      <c r="B648" s="9" t="s">
        <v>3666</v>
      </c>
      <c r="C648" s="9" t="s">
        <v>3667</v>
      </c>
      <c r="D648" s="9" t="s">
        <v>379</v>
      </c>
      <c r="E648" s="9" t="s">
        <v>92</v>
      </c>
      <c r="F648" s="187">
        <v>33250</v>
      </c>
      <c r="G648" s="9" t="s">
        <v>3668</v>
      </c>
      <c r="H648" s="9" t="s">
        <v>31</v>
      </c>
      <c r="I648" s="9" t="s">
        <v>2276</v>
      </c>
      <c r="X648" s="9" t="s">
        <v>514</v>
      </c>
      <c r="Y648" s="9" t="s">
        <v>3669</v>
      </c>
      <c r="Z648" s="9" t="s">
        <v>3670</v>
      </c>
      <c r="AA648" s="9" t="s">
        <v>1330</v>
      </c>
      <c r="AB648" s="9" t="s">
        <v>3671</v>
      </c>
    </row>
    <row r="649" spans="1:28" ht="17.25" customHeight="1" x14ac:dyDescent="0.2">
      <c r="A649" s="9">
        <v>424702</v>
      </c>
      <c r="B649" s="9" t="s">
        <v>3672</v>
      </c>
      <c r="C649" s="9" t="s">
        <v>1041</v>
      </c>
      <c r="D649" s="9" t="s">
        <v>418</v>
      </c>
      <c r="E649" s="9" t="s">
        <v>93</v>
      </c>
      <c r="F649" s="187">
        <v>36281</v>
      </c>
      <c r="G649" s="9" t="s">
        <v>549</v>
      </c>
      <c r="H649" s="9" t="s">
        <v>35</v>
      </c>
      <c r="I649" s="9" t="s">
        <v>2276</v>
      </c>
      <c r="K649" s="9">
        <v>2016</v>
      </c>
      <c r="L649" s="9" t="s">
        <v>46</v>
      </c>
      <c r="Y649" s="9" t="s">
        <v>3673</v>
      </c>
      <c r="Z649" s="9" t="s">
        <v>3674</v>
      </c>
      <c r="AA649" s="9" t="s">
        <v>1095</v>
      </c>
      <c r="AB649" s="9" t="s">
        <v>3675</v>
      </c>
    </row>
    <row r="650" spans="1:28" ht="17.25" customHeight="1" x14ac:dyDescent="0.2">
      <c r="A650" s="9">
        <v>420995</v>
      </c>
      <c r="B650" s="9" t="s">
        <v>3676</v>
      </c>
      <c r="C650" s="9" t="s">
        <v>613</v>
      </c>
      <c r="D650" s="9" t="s">
        <v>497</v>
      </c>
      <c r="E650" s="9" t="s">
        <v>93</v>
      </c>
      <c r="F650" s="187">
        <v>35889</v>
      </c>
      <c r="G650" s="9" t="s">
        <v>34</v>
      </c>
      <c r="H650" s="9" t="s">
        <v>31</v>
      </c>
      <c r="I650" s="9" t="s">
        <v>2276</v>
      </c>
      <c r="J650" s="9" t="s">
        <v>32</v>
      </c>
      <c r="K650" s="9">
        <v>2016</v>
      </c>
      <c r="L650" s="9" t="s">
        <v>34</v>
      </c>
      <c r="Y650" s="9" t="s">
        <v>3677</v>
      </c>
      <c r="Z650" s="9" t="s">
        <v>3678</v>
      </c>
      <c r="AA650" s="9" t="s">
        <v>1166</v>
      </c>
      <c r="AB650" s="9" t="s">
        <v>1100</v>
      </c>
    </row>
    <row r="651" spans="1:28" ht="17.25" customHeight="1" x14ac:dyDescent="0.2">
      <c r="A651" s="9">
        <v>420989</v>
      </c>
      <c r="B651" s="9" t="s">
        <v>3679</v>
      </c>
      <c r="C651" s="9" t="s">
        <v>266</v>
      </c>
      <c r="D651" s="9" t="s">
        <v>536</v>
      </c>
      <c r="E651" s="9" t="s">
        <v>93</v>
      </c>
      <c r="F651" s="187">
        <v>36161</v>
      </c>
      <c r="G651" s="9" t="s">
        <v>34</v>
      </c>
      <c r="H651" s="9" t="s">
        <v>31</v>
      </c>
      <c r="I651" s="9" t="s">
        <v>2276</v>
      </c>
      <c r="J651" s="9" t="s">
        <v>32</v>
      </c>
      <c r="K651" s="9">
        <v>2016</v>
      </c>
      <c r="L651" s="9" t="s">
        <v>34</v>
      </c>
      <c r="Y651" s="9" t="s">
        <v>3680</v>
      </c>
      <c r="Z651" s="9" t="s">
        <v>1115</v>
      </c>
      <c r="AA651" s="9" t="s">
        <v>3681</v>
      </c>
      <c r="AB651" s="9" t="s">
        <v>1067</v>
      </c>
    </row>
    <row r="652" spans="1:28" ht="17.25" customHeight="1" x14ac:dyDescent="0.2">
      <c r="A652" s="9">
        <v>424701</v>
      </c>
      <c r="B652" s="9" t="s">
        <v>3682</v>
      </c>
      <c r="C652" s="9" t="s">
        <v>270</v>
      </c>
      <c r="D652" s="9" t="s">
        <v>724</v>
      </c>
      <c r="E652" s="9" t="s">
        <v>93</v>
      </c>
      <c r="F652" s="187">
        <v>35065</v>
      </c>
      <c r="G652" s="9" t="s">
        <v>34</v>
      </c>
      <c r="H652" s="9" t="s">
        <v>31</v>
      </c>
      <c r="I652" s="9" t="s">
        <v>2276</v>
      </c>
      <c r="J652" s="9" t="s">
        <v>29</v>
      </c>
      <c r="K652" s="9">
        <v>2013</v>
      </c>
      <c r="L652" s="9" t="s">
        <v>34</v>
      </c>
      <c r="Y652" s="9" t="s">
        <v>3683</v>
      </c>
      <c r="Z652" s="9" t="s">
        <v>1084</v>
      </c>
      <c r="AA652" s="9" t="s">
        <v>3684</v>
      </c>
      <c r="AB652" s="9" t="s">
        <v>1100</v>
      </c>
    </row>
    <row r="653" spans="1:28" ht="17.25" customHeight="1" x14ac:dyDescent="0.2">
      <c r="A653" s="9">
        <v>423582</v>
      </c>
      <c r="B653" s="9" t="s">
        <v>3685</v>
      </c>
      <c r="C653" s="9" t="s">
        <v>501</v>
      </c>
      <c r="D653" s="9" t="s">
        <v>267</v>
      </c>
      <c r="E653" s="9" t="s">
        <v>93</v>
      </c>
      <c r="F653" s="187">
        <v>32311</v>
      </c>
      <c r="G653" s="9" t="s">
        <v>34</v>
      </c>
      <c r="H653" s="9" t="s">
        <v>31</v>
      </c>
      <c r="I653" s="9" t="s">
        <v>2276</v>
      </c>
      <c r="J653" s="9" t="s">
        <v>32</v>
      </c>
      <c r="K653" s="9">
        <v>2007</v>
      </c>
      <c r="L653" s="9" t="s">
        <v>34</v>
      </c>
      <c r="Y653" s="9" t="s">
        <v>3686</v>
      </c>
      <c r="Z653" s="9" t="s">
        <v>3687</v>
      </c>
      <c r="AA653" s="9" t="s">
        <v>3688</v>
      </c>
      <c r="AB653" s="9" t="s">
        <v>1067</v>
      </c>
    </row>
    <row r="654" spans="1:28" ht="17.25" customHeight="1" x14ac:dyDescent="0.2">
      <c r="A654" s="9">
        <v>421706</v>
      </c>
      <c r="B654" s="9" t="s">
        <v>3689</v>
      </c>
      <c r="C654" s="9" t="s">
        <v>3690</v>
      </c>
      <c r="D654" s="9" t="s">
        <v>325</v>
      </c>
      <c r="E654" s="9" t="s">
        <v>93</v>
      </c>
      <c r="F654" s="187">
        <v>35871</v>
      </c>
      <c r="G654" s="9" t="s">
        <v>34</v>
      </c>
      <c r="H654" s="9" t="s">
        <v>31</v>
      </c>
      <c r="I654" s="9" t="s">
        <v>2276</v>
      </c>
      <c r="J654" s="9" t="s">
        <v>29</v>
      </c>
      <c r="K654" s="9">
        <v>2016</v>
      </c>
      <c r="L654" s="9" t="s">
        <v>34</v>
      </c>
      <c r="Y654" s="9" t="s">
        <v>3691</v>
      </c>
      <c r="Z654" s="9" t="s">
        <v>3692</v>
      </c>
      <c r="AA654" s="9" t="s">
        <v>1227</v>
      </c>
      <c r="AB654" s="9" t="s">
        <v>1067</v>
      </c>
    </row>
    <row r="655" spans="1:28" ht="17.25" customHeight="1" x14ac:dyDescent="0.2">
      <c r="A655" s="9">
        <v>411491</v>
      </c>
      <c r="B655" s="9" t="s">
        <v>3693</v>
      </c>
      <c r="C655" s="9" t="s">
        <v>283</v>
      </c>
      <c r="D655" s="9" t="s">
        <v>330</v>
      </c>
      <c r="E655" s="9" t="s">
        <v>93</v>
      </c>
      <c r="F655" s="187">
        <v>31778</v>
      </c>
      <c r="G655" s="9" t="s">
        <v>3694</v>
      </c>
      <c r="H655" s="9" t="s">
        <v>31</v>
      </c>
      <c r="I655" s="9" t="s">
        <v>2276</v>
      </c>
      <c r="Y655" s="9" t="s">
        <v>3695</v>
      </c>
      <c r="Z655" s="9" t="s">
        <v>1090</v>
      </c>
      <c r="AA655" s="9" t="s">
        <v>3696</v>
      </c>
      <c r="AB655" s="9" t="s">
        <v>3697</v>
      </c>
    </row>
    <row r="656" spans="1:28" ht="17.25" customHeight="1" x14ac:dyDescent="0.2">
      <c r="A656" s="9">
        <v>419151</v>
      </c>
      <c r="B656" s="9" t="s">
        <v>3698</v>
      </c>
      <c r="C656" s="9" t="s">
        <v>892</v>
      </c>
      <c r="D656" s="9" t="s">
        <v>3699</v>
      </c>
      <c r="E656" s="9" t="s">
        <v>92</v>
      </c>
      <c r="F656" s="187">
        <v>34199</v>
      </c>
      <c r="G656" s="9" t="s">
        <v>676</v>
      </c>
      <c r="H656" s="9" t="s">
        <v>31</v>
      </c>
      <c r="I656" s="9" t="s">
        <v>2276</v>
      </c>
      <c r="J656" s="9" t="s">
        <v>29</v>
      </c>
      <c r="K656" s="9">
        <v>2012</v>
      </c>
      <c r="L656" s="9" t="s">
        <v>56</v>
      </c>
      <c r="Y656" s="9" t="s">
        <v>3700</v>
      </c>
      <c r="Z656" s="9" t="s">
        <v>3701</v>
      </c>
      <c r="AA656" s="9" t="s">
        <v>1101</v>
      </c>
      <c r="AB656" s="9" t="s">
        <v>1067</v>
      </c>
    </row>
    <row r="657" spans="1:28" ht="17.25" customHeight="1" x14ac:dyDescent="0.2">
      <c r="A657" s="9">
        <v>423558</v>
      </c>
      <c r="B657" s="9" t="s">
        <v>3702</v>
      </c>
      <c r="C657" s="9" t="s">
        <v>311</v>
      </c>
      <c r="D657" s="9" t="s">
        <v>3703</v>
      </c>
      <c r="E657" s="9" t="s">
        <v>92</v>
      </c>
      <c r="F657" s="187">
        <v>35323</v>
      </c>
      <c r="G657" s="9" t="s">
        <v>468</v>
      </c>
      <c r="H657" s="9" t="s">
        <v>31</v>
      </c>
      <c r="I657" s="9" t="s">
        <v>2276</v>
      </c>
      <c r="J657" s="9" t="s">
        <v>32</v>
      </c>
      <c r="K657" s="9">
        <v>2017</v>
      </c>
      <c r="L657" s="9" t="s">
        <v>46</v>
      </c>
      <c r="N657" s="9">
        <v>20</v>
      </c>
      <c r="O657" s="187">
        <v>44567.461678240739</v>
      </c>
      <c r="P657" s="9">
        <v>14000</v>
      </c>
      <c r="Y657" s="9" t="s">
        <v>3704</v>
      </c>
      <c r="Z657" s="9" t="s">
        <v>2597</v>
      </c>
      <c r="AA657" s="9" t="s">
        <v>3442</v>
      </c>
      <c r="AB657" s="9" t="s">
        <v>3705</v>
      </c>
    </row>
    <row r="658" spans="1:28" ht="17.25" customHeight="1" x14ac:dyDescent="0.2">
      <c r="A658" s="9">
        <v>401002</v>
      </c>
      <c r="B658" s="9" t="s">
        <v>3706</v>
      </c>
      <c r="C658" s="9" t="s">
        <v>270</v>
      </c>
      <c r="D658" s="9" t="s">
        <v>3707</v>
      </c>
      <c r="E658" s="9" t="s">
        <v>93</v>
      </c>
      <c r="F658" s="187">
        <v>30593</v>
      </c>
      <c r="G658" s="9" t="s">
        <v>34</v>
      </c>
      <c r="H658" s="9" t="s">
        <v>31</v>
      </c>
      <c r="I658" s="9" t="s">
        <v>2276</v>
      </c>
      <c r="J658" s="9" t="s">
        <v>29</v>
      </c>
      <c r="K658" s="9">
        <v>2001</v>
      </c>
      <c r="L658" s="9" t="s">
        <v>34</v>
      </c>
      <c r="X658" s="9" t="s">
        <v>514</v>
      </c>
      <c r="Y658" s="9" t="s">
        <v>3708</v>
      </c>
      <c r="Z658" s="9" t="s">
        <v>1084</v>
      </c>
      <c r="AA658" s="9" t="s">
        <v>1142</v>
      </c>
      <c r="AB658" s="9" t="s">
        <v>1100</v>
      </c>
    </row>
    <row r="659" spans="1:28" ht="17.25" customHeight="1" x14ac:dyDescent="0.2">
      <c r="A659" s="9">
        <v>405917</v>
      </c>
      <c r="B659" s="9" t="s">
        <v>3709</v>
      </c>
      <c r="C659" s="9" t="s">
        <v>3710</v>
      </c>
      <c r="D659" s="9" t="s">
        <v>3711</v>
      </c>
      <c r="E659" s="9" t="s">
        <v>93</v>
      </c>
      <c r="F659" s="187">
        <v>31249</v>
      </c>
      <c r="G659" s="9" t="s">
        <v>34</v>
      </c>
      <c r="H659" s="9" t="s">
        <v>31</v>
      </c>
      <c r="I659" s="9" t="s">
        <v>2276</v>
      </c>
      <c r="J659" s="9" t="s">
        <v>32</v>
      </c>
      <c r="K659" s="9">
        <v>2002</v>
      </c>
      <c r="L659" s="9" t="s">
        <v>34</v>
      </c>
      <c r="X659" s="9" t="s">
        <v>514</v>
      </c>
      <c r="Y659" s="9" t="s">
        <v>3712</v>
      </c>
      <c r="Z659" s="9" t="s">
        <v>3713</v>
      </c>
      <c r="AA659" s="9" t="s">
        <v>3714</v>
      </c>
      <c r="AB659" s="9" t="s">
        <v>1205</v>
      </c>
    </row>
    <row r="660" spans="1:28" ht="17.25" customHeight="1" x14ac:dyDescent="0.2">
      <c r="A660" s="9">
        <v>419978</v>
      </c>
      <c r="B660" s="9" t="s">
        <v>3715</v>
      </c>
      <c r="C660" s="9" t="s">
        <v>283</v>
      </c>
      <c r="D660" s="9" t="s">
        <v>290</v>
      </c>
      <c r="E660" s="9" t="s">
        <v>93</v>
      </c>
      <c r="F660" s="187">
        <v>35796</v>
      </c>
      <c r="G660" s="9" t="s">
        <v>34</v>
      </c>
      <c r="H660" s="9" t="s">
        <v>31</v>
      </c>
      <c r="I660" s="9" t="s">
        <v>2276</v>
      </c>
      <c r="J660" s="9" t="s">
        <v>32</v>
      </c>
      <c r="K660" s="9">
        <v>2015</v>
      </c>
      <c r="L660" s="9" t="s">
        <v>34</v>
      </c>
      <c r="Y660" s="9" t="s">
        <v>3716</v>
      </c>
      <c r="Z660" s="9" t="s">
        <v>1125</v>
      </c>
      <c r="AA660" s="9" t="s">
        <v>3717</v>
      </c>
      <c r="AB660" s="9" t="s">
        <v>1067</v>
      </c>
    </row>
    <row r="661" spans="1:28" ht="17.25" customHeight="1" x14ac:dyDescent="0.2">
      <c r="A661" s="9">
        <v>413203</v>
      </c>
      <c r="B661" s="9" t="s">
        <v>3718</v>
      </c>
      <c r="C661" s="9" t="s">
        <v>315</v>
      </c>
      <c r="D661" s="9" t="s">
        <v>3719</v>
      </c>
      <c r="E661" s="9" t="s">
        <v>93</v>
      </c>
      <c r="F661" s="187">
        <v>27762</v>
      </c>
      <c r="G661" s="9" t="s">
        <v>53</v>
      </c>
      <c r="H661" s="9" t="s">
        <v>31</v>
      </c>
      <c r="I661" s="9" t="s">
        <v>2276</v>
      </c>
      <c r="J661" s="9" t="s">
        <v>32</v>
      </c>
      <c r="K661" s="9">
        <v>1995</v>
      </c>
      <c r="L661" s="9" t="s">
        <v>34</v>
      </c>
      <c r="Y661" s="9" t="s">
        <v>3720</v>
      </c>
      <c r="Z661" s="9" t="s">
        <v>3721</v>
      </c>
      <c r="AA661" s="9" t="s">
        <v>3722</v>
      </c>
      <c r="AB661" s="9" t="s">
        <v>1082</v>
      </c>
    </row>
    <row r="662" spans="1:28" ht="17.25" customHeight="1" x14ac:dyDescent="0.2">
      <c r="A662" s="9">
        <v>425237</v>
      </c>
      <c r="B662" s="9" t="s">
        <v>3723</v>
      </c>
      <c r="C662" s="9" t="s">
        <v>270</v>
      </c>
      <c r="D662" s="9" t="s">
        <v>734</v>
      </c>
      <c r="E662" s="9" t="s">
        <v>92</v>
      </c>
      <c r="F662" s="187">
        <v>35634</v>
      </c>
      <c r="G662" s="9" t="s">
        <v>34</v>
      </c>
      <c r="H662" s="9" t="s">
        <v>31</v>
      </c>
      <c r="I662" s="9" t="s">
        <v>2276</v>
      </c>
      <c r="J662" s="9" t="s">
        <v>29</v>
      </c>
      <c r="K662" s="9">
        <v>2016</v>
      </c>
      <c r="L662" s="9" t="s">
        <v>376</v>
      </c>
      <c r="Y662" s="9" t="s">
        <v>3724</v>
      </c>
      <c r="Z662" s="9" t="s">
        <v>1084</v>
      </c>
      <c r="AA662" s="9" t="s">
        <v>3725</v>
      </c>
      <c r="AB662" s="9" t="s">
        <v>1078</v>
      </c>
    </row>
    <row r="663" spans="1:28" ht="17.25" customHeight="1" x14ac:dyDescent="0.2">
      <c r="A663" s="9">
        <v>423620</v>
      </c>
      <c r="B663" s="9" t="s">
        <v>3726</v>
      </c>
      <c r="C663" s="9" t="s">
        <v>673</v>
      </c>
      <c r="D663" s="9" t="s">
        <v>765</v>
      </c>
      <c r="E663" s="9" t="s">
        <v>93</v>
      </c>
      <c r="F663" s="187">
        <v>26706</v>
      </c>
      <c r="G663" s="9" t="s">
        <v>34</v>
      </c>
      <c r="H663" s="9" t="s">
        <v>31</v>
      </c>
      <c r="I663" s="9" t="s">
        <v>2276</v>
      </c>
      <c r="J663" s="9" t="s">
        <v>29</v>
      </c>
      <c r="K663" s="9">
        <v>1993</v>
      </c>
      <c r="L663" s="9" t="s">
        <v>34</v>
      </c>
      <c r="Y663" s="9" t="s">
        <v>3727</v>
      </c>
      <c r="Z663" s="9" t="s">
        <v>3728</v>
      </c>
      <c r="AA663" s="9" t="s">
        <v>3729</v>
      </c>
      <c r="AB663" s="9" t="s">
        <v>1082</v>
      </c>
    </row>
    <row r="664" spans="1:28" ht="17.25" customHeight="1" x14ac:dyDescent="0.2">
      <c r="A664" s="9">
        <v>421744</v>
      </c>
      <c r="B664" s="9" t="s">
        <v>3730</v>
      </c>
      <c r="C664" s="9" t="s">
        <v>867</v>
      </c>
      <c r="D664" s="9" t="s">
        <v>455</v>
      </c>
      <c r="E664" s="9" t="s">
        <v>93</v>
      </c>
      <c r="F664" s="187">
        <v>29221</v>
      </c>
      <c r="G664" s="9" t="s">
        <v>34</v>
      </c>
      <c r="H664" s="9" t="s">
        <v>31</v>
      </c>
      <c r="I664" s="9" t="s">
        <v>2276</v>
      </c>
      <c r="J664" s="9" t="s">
        <v>32</v>
      </c>
      <c r="K664" s="9">
        <v>1998</v>
      </c>
      <c r="L664" s="9" t="s">
        <v>34</v>
      </c>
      <c r="Y664" s="9" t="s">
        <v>3731</v>
      </c>
      <c r="Z664" s="9" t="s">
        <v>1331</v>
      </c>
      <c r="AA664" s="9" t="s">
        <v>3732</v>
      </c>
      <c r="AB664" s="9" t="s">
        <v>1100</v>
      </c>
    </row>
    <row r="665" spans="1:28" ht="17.25" customHeight="1" x14ac:dyDescent="0.2">
      <c r="A665" s="9">
        <v>420875</v>
      </c>
      <c r="B665" s="9" t="s">
        <v>3733</v>
      </c>
      <c r="C665" s="9" t="s">
        <v>270</v>
      </c>
      <c r="D665" s="9" t="s">
        <v>747</v>
      </c>
      <c r="E665" s="9" t="s">
        <v>92</v>
      </c>
      <c r="F665" s="187">
        <v>34783</v>
      </c>
      <c r="G665" s="9" t="s">
        <v>3734</v>
      </c>
      <c r="H665" s="9" t="s">
        <v>31</v>
      </c>
      <c r="I665" s="9" t="s">
        <v>2276</v>
      </c>
      <c r="J665" s="9" t="s">
        <v>32</v>
      </c>
      <c r="K665" s="9">
        <v>2013</v>
      </c>
      <c r="L665" s="9" t="s">
        <v>46</v>
      </c>
      <c r="Y665" s="9" t="s">
        <v>3735</v>
      </c>
      <c r="Z665" s="9" t="s">
        <v>1084</v>
      </c>
      <c r="AA665" s="9" t="s">
        <v>3736</v>
      </c>
      <c r="AB665" s="9" t="s">
        <v>3737</v>
      </c>
    </row>
    <row r="666" spans="1:28" ht="17.25" customHeight="1" x14ac:dyDescent="0.2">
      <c r="A666" s="9">
        <v>425243</v>
      </c>
      <c r="B666" s="9" t="s">
        <v>3738</v>
      </c>
      <c r="C666" s="9" t="s">
        <v>3739</v>
      </c>
      <c r="D666" s="9" t="s">
        <v>453</v>
      </c>
      <c r="E666" s="9" t="s">
        <v>92</v>
      </c>
      <c r="F666" s="187">
        <v>35990</v>
      </c>
      <c r="G666" s="9" t="s">
        <v>34</v>
      </c>
      <c r="H666" s="9" t="s">
        <v>31</v>
      </c>
      <c r="I666" s="9" t="s">
        <v>2276</v>
      </c>
      <c r="J666" s="9" t="s">
        <v>29</v>
      </c>
      <c r="K666" s="9">
        <v>2016</v>
      </c>
      <c r="L666" s="9" t="s">
        <v>46</v>
      </c>
      <c r="Y666" s="9" t="s">
        <v>3740</v>
      </c>
      <c r="Z666" s="9" t="s">
        <v>3741</v>
      </c>
      <c r="AA666" s="9" t="s">
        <v>1165</v>
      </c>
      <c r="AB666" s="9" t="s">
        <v>1100</v>
      </c>
    </row>
    <row r="667" spans="1:28" ht="17.25" customHeight="1" x14ac:dyDescent="0.2">
      <c r="A667" s="9">
        <v>419993</v>
      </c>
      <c r="B667" s="9" t="s">
        <v>3742</v>
      </c>
      <c r="C667" s="9" t="s">
        <v>1465</v>
      </c>
      <c r="D667" s="9" t="s">
        <v>326</v>
      </c>
      <c r="E667" s="9" t="s">
        <v>93</v>
      </c>
      <c r="F667" s="187">
        <v>35478</v>
      </c>
      <c r="G667" s="9" t="s">
        <v>34</v>
      </c>
      <c r="H667" s="9" t="s">
        <v>31</v>
      </c>
      <c r="I667" s="9" t="s">
        <v>2276</v>
      </c>
      <c r="J667" s="9" t="s">
        <v>32</v>
      </c>
      <c r="K667" s="9">
        <v>2015</v>
      </c>
      <c r="L667" s="9" t="s">
        <v>34</v>
      </c>
      <c r="Y667" s="9" t="s">
        <v>3743</v>
      </c>
      <c r="Z667" s="9" t="s">
        <v>3744</v>
      </c>
      <c r="AA667" s="9" t="s">
        <v>1273</v>
      </c>
      <c r="AB667" s="9" t="s">
        <v>1067</v>
      </c>
    </row>
    <row r="668" spans="1:28" ht="17.25" customHeight="1" x14ac:dyDescent="0.2">
      <c r="A668" s="9">
        <v>425253</v>
      </c>
      <c r="B668" s="9" t="s">
        <v>3745</v>
      </c>
      <c r="C668" s="9" t="s">
        <v>276</v>
      </c>
      <c r="D668" s="9" t="s">
        <v>3746</v>
      </c>
      <c r="E668" s="9" t="s">
        <v>92</v>
      </c>
      <c r="F668" s="187">
        <v>35065</v>
      </c>
      <c r="G668" s="9" t="s">
        <v>34</v>
      </c>
      <c r="H668" s="9" t="s">
        <v>31</v>
      </c>
      <c r="I668" s="9" t="s">
        <v>2276</v>
      </c>
      <c r="J668" s="9" t="s">
        <v>29</v>
      </c>
      <c r="K668" s="9">
        <v>2013</v>
      </c>
      <c r="L668" s="9" t="s">
        <v>34</v>
      </c>
      <c r="Y668" s="9" t="s">
        <v>3747</v>
      </c>
      <c r="Z668" s="9" t="s">
        <v>3748</v>
      </c>
      <c r="AA668" s="9" t="s">
        <v>3749</v>
      </c>
      <c r="AB668" s="9" t="s">
        <v>1067</v>
      </c>
    </row>
    <row r="669" spans="1:28" ht="17.25" customHeight="1" x14ac:dyDescent="0.2">
      <c r="A669" s="9">
        <v>425252</v>
      </c>
      <c r="B669" s="9" t="s">
        <v>3750</v>
      </c>
      <c r="C669" s="9" t="s">
        <v>889</v>
      </c>
      <c r="D669" s="9" t="s">
        <v>3751</v>
      </c>
      <c r="E669" s="9" t="s">
        <v>92</v>
      </c>
      <c r="F669" s="187">
        <v>35301</v>
      </c>
      <c r="G669" s="9" t="s">
        <v>34</v>
      </c>
      <c r="H669" s="9" t="s">
        <v>31</v>
      </c>
      <c r="I669" s="9" t="s">
        <v>2276</v>
      </c>
      <c r="J669" s="9" t="s">
        <v>29</v>
      </c>
      <c r="K669" s="9">
        <v>2014</v>
      </c>
      <c r="L669" s="9" t="s">
        <v>34</v>
      </c>
      <c r="Y669" s="9" t="s">
        <v>3752</v>
      </c>
      <c r="Z669" s="9" t="s">
        <v>3753</v>
      </c>
      <c r="AA669" s="9" t="s">
        <v>3754</v>
      </c>
      <c r="AB669" s="9" t="s">
        <v>1100</v>
      </c>
    </row>
    <row r="670" spans="1:28" ht="17.25" customHeight="1" x14ac:dyDescent="0.2">
      <c r="A670" s="9">
        <v>425255</v>
      </c>
      <c r="B670" s="9" t="s">
        <v>3755</v>
      </c>
      <c r="C670" s="9" t="s">
        <v>388</v>
      </c>
      <c r="D670" s="9" t="s">
        <v>410</v>
      </c>
      <c r="E670" s="9" t="s">
        <v>92</v>
      </c>
      <c r="F670" s="187">
        <v>32652</v>
      </c>
      <c r="G670" s="9" t="s">
        <v>34</v>
      </c>
      <c r="H670" s="9" t="s">
        <v>31</v>
      </c>
      <c r="I670" s="9" t="s">
        <v>2276</v>
      </c>
      <c r="J670" s="9" t="s">
        <v>29</v>
      </c>
      <c r="K670" s="9">
        <v>2007</v>
      </c>
      <c r="L670" s="9" t="s">
        <v>34</v>
      </c>
      <c r="Y670" s="9" t="s">
        <v>3756</v>
      </c>
      <c r="Z670" s="9" t="s">
        <v>1557</v>
      </c>
      <c r="AA670" s="9" t="s">
        <v>2935</v>
      </c>
      <c r="AB670" s="9" t="s">
        <v>1098</v>
      </c>
    </row>
    <row r="671" spans="1:28" ht="17.25" customHeight="1" x14ac:dyDescent="0.2">
      <c r="A671" s="9">
        <v>414297</v>
      </c>
      <c r="B671" s="9" t="s">
        <v>3757</v>
      </c>
      <c r="C671" s="9" t="s">
        <v>314</v>
      </c>
      <c r="D671" s="9" t="s">
        <v>3758</v>
      </c>
      <c r="E671" s="9" t="s">
        <v>93</v>
      </c>
      <c r="F671" s="187">
        <v>31414</v>
      </c>
      <c r="G671" s="9" t="s">
        <v>34</v>
      </c>
      <c r="H671" s="9" t="s">
        <v>31</v>
      </c>
      <c r="I671" s="9" t="s">
        <v>2276</v>
      </c>
      <c r="J671" s="9" t="s">
        <v>32</v>
      </c>
      <c r="K671" s="9">
        <v>2004</v>
      </c>
      <c r="L671" s="9" t="s">
        <v>34</v>
      </c>
      <c r="Y671" s="9" t="s">
        <v>3759</v>
      </c>
      <c r="Z671" s="9" t="s">
        <v>1533</v>
      </c>
      <c r="AA671" s="9" t="s">
        <v>3760</v>
      </c>
      <c r="AB671" s="9" t="s">
        <v>1067</v>
      </c>
    </row>
    <row r="672" spans="1:28" ht="17.25" customHeight="1" x14ac:dyDescent="0.2">
      <c r="A672" s="9">
        <v>414292</v>
      </c>
      <c r="B672" s="9" t="s">
        <v>3761</v>
      </c>
      <c r="C672" s="9" t="s">
        <v>398</v>
      </c>
      <c r="D672" s="9" t="s">
        <v>3762</v>
      </c>
      <c r="E672" s="9" t="s">
        <v>93</v>
      </c>
      <c r="F672" s="187">
        <v>33365</v>
      </c>
      <c r="G672" s="9" t="s">
        <v>34</v>
      </c>
      <c r="H672" s="9" t="s">
        <v>31</v>
      </c>
      <c r="I672" s="9" t="s">
        <v>2276</v>
      </c>
      <c r="J672" s="9" t="s">
        <v>29</v>
      </c>
      <c r="K672" s="9">
        <v>2010</v>
      </c>
      <c r="L672" s="9" t="s">
        <v>46</v>
      </c>
      <c r="Y672" s="9" t="s">
        <v>3763</v>
      </c>
      <c r="Z672" s="9" t="s">
        <v>3764</v>
      </c>
      <c r="AA672" s="9" t="s">
        <v>3765</v>
      </c>
      <c r="AB672" s="9" t="s">
        <v>1890</v>
      </c>
    </row>
    <row r="673" spans="1:32" ht="17.25" customHeight="1" x14ac:dyDescent="0.2">
      <c r="A673" s="9">
        <v>421761</v>
      </c>
      <c r="B673" s="9" t="s">
        <v>3766</v>
      </c>
      <c r="C673" s="9" t="s">
        <v>2125</v>
      </c>
      <c r="D673" s="9" t="s">
        <v>3767</v>
      </c>
      <c r="E673" s="9" t="s">
        <v>93</v>
      </c>
      <c r="F673" s="187">
        <v>32295</v>
      </c>
      <c r="G673" s="9" t="s">
        <v>34</v>
      </c>
      <c r="H673" s="9" t="s">
        <v>31</v>
      </c>
      <c r="I673" s="9" t="s">
        <v>2276</v>
      </c>
      <c r="J673" s="9" t="s">
        <v>32</v>
      </c>
      <c r="K673" s="9">
        <v>2008</v>
      </c>
      <c r="L673" s="9" t="s">
        <v>34</v>
      </c>
      <c r="Y673" s="9" t="s">
        <v>3768</v>
      </c>
      <c r="Z673" s="9" t="s">
        <v>2127</v>
      </c>
      <c r="AA673" s="9" t="s">
        <v>2128</v>
      </c>
      <c r="AB673" s="9" t="s">
        <v>1078</v>
      </c>
    </row>
    <row r="674" spans="1:32" ht="17.25" customHeight="1" x14ac:dyDescent="0.2">
      <c r="A674" s="9">
        <v>423606</v>
      </c>
      <c r="B674" s="9" t="s">
        <v>3769</v>
      </c>
      <c r="C674" s="9" t="s">
        <v>348</v>
      </c>
      <c r="D674" s="9" t="s">
        <v>407</v>
      </c>
      <c r="E674" s="9" t="s">
        <v>93</v>
      </c>
      <c r="F674" s="187">
        <v>35437</v>
      </c>
      <c r="G674" s="9" t="s">
        <v>34</v>
      </c>
      <c r="H674" s="9" t="s">
        <v>31</v>
      </c>
      <c r="I674" s="9" t="s">
        <v>2276</v>
      </c>
      <c r="J674" s="9" t="s">
        <v>32</v>
      </c>
      <c r="K674" s="9">
        <v>2014</v>
      </c>
      <c r="L674" s="9" t="s">
        <v>34</v>
      </c>
      <c r="Y674" s="9" t="s">
        <v>3770</v>
      </c>
      <c r="Z674" s="9" t="s">
        <v>1225</v>
      </c>
      <c r="AA674" s="9" t="s">
        <v>1711</v>
      </c>
      <c r="AB674" s="9" t="s">
        <v>1100</v>
      </c>
    </row>
    <row r="675" spans="1:32" ht="17.25" customHeight="1" x14ac:dyDescent="0.2">
      <c r="A675" s="9">
        <v>419969</v>
      </c>
      <c r="B675" s="9" t="s">
        <v>3771</v>
      </c>
      <c r="C675" s="9" t="s">
        <v>283</v>
      </c>
      <c r="D675" s="9" t="s">
        <v>3772</v>
      </c>
      <c r="E675" s="9" t="s">
        <v>93</v>
      </c>
      <c r="F675" s="187">
        <v>28236</v>
      </c>
      <c r="G675" s="9" t="s">
        <v>447</v>
      </c>
      <c r="H675" s="9" t="s">
        <v>35</v>
      </c>
      <c r="I675" s="9" t="s">
        <v>2276</v>
      </c>
      <c r="J675" s="9" t="s">
        <v>29</v>
      </c>
      <c r="K675" s="9">
        <v>1996</v>
      </c>
      <c r="L675" s="9" t="s">
        <v>34</v>
      </c>
      <c r="N675" s="9">
        <v>646</v>
      </c>
      <c r="O675" s="187">
        <v>44592.5156712963</v>
      </c>
      <c r="P675" s="9">
        <v>16000</v>
      </c>
      <c r="Y675" s="9" t="s">
        <v>3773</v>
      </c>
      <c r="Z675" s="9" t="s">
        <v>3774</v>
      </c>
      <c r="AA675" s="9" t="s">
        <v>3775</v>
      </c>
      <c r="AB675" s="9" t="s">
        <v>1082</v>
      </c>
    </row>
    <row r="676" spans="1:32" ht="17.25" customHeight="1" x14ac:dyDescent="0.2">
      <c r="A676" s="9">
        <v>419975</v>
      </c>
      <c r="B676" s="9" t="s">
        <v>3776</v>
      </c>
      <c r="C676" s="9" t="s">
        <v>270</v>
      </c>
      <c r="D676" s="9" t="s">
        <v>438</v>
      </c>
      <c r="E676" s="9" t="s">
        <v>93</v>
      </c>
      <c r="F676" s="187">
        <v>33838</v>
      </c>
      <c r="G676" s="9" t="s">
        <v>34</v>
      </c>
      <c r="H676" s="9" t="s">
        <v>31</v>
      </c>
      <c r="I676" s="9" t="s">
        <v>2276</v>
      </c>
      <c r="J676" s="9" t="s">
        <v>29</v>
      </c>
      <c r="K676" s="9">
        <v>2011</v>
      </c>
      <c r="L676" s="9" t="s">
        <v>46</v>
      </c>
      <c r="Y676" s="9" t="s">
        <v>3777</v>
      </c>
      <c r="Z676" s="9" t="s">
        <v>1096</v>
      </c>
      <c r="AA676" s="9" t="s">
        <v>1101</v>
      </c>
      <c r="AB676" s="9" t="s">
        <v>1067</v>
      </c>
    </row>
    <row r="677" spans="1:32" ht="17.25" customHeight="1" x14ac:dyDescent="0.2">
      <c r="A677" s="9">
        <v>418538</v>
      </c>
      <c r="B677" s="9" t="s">
        <v>3778</v>
      </c>
      <c r="C677" s="9" t="s">
        <v>276</v>
      </c>
      <c r="D677" s="9" t="s">
        <v>807</v>
      </c>
      <c r="E677" s="9" t="s">
        <v>93</v>
      </c>
      <c r="F677" s="187">
        <v>35065</v>
      </c>
      <c r="G677" s="9" t="s">
        <v>34</v>
      </c>
      <c r="H677" s="9" t="s">
        <v>31</v>
      </c>
      <c r="I677" s="9" t="s">
        <v>2276</v>
      </c>
      <c r="J677" s="9" t="s">
        <v>32</v>
      </c>
      <c r="K677" s="9">
        <v>2002</v>
      </c>
      <c r="L677" s="9" t="s">
        <v>34</v>
      </c>
      <c r="X677" s="9" t="s">
        <v>514</v>
      </c>
      <c r="Y677" s="9" t="s">
        <v>3779</v>
      </c>
      <c r="Z677" s="9" t="s">
        <v>3780</v>
      </c>
      <c r="AA677" s="9" t="s">
        <v>3781</v>
      </c>
      <c r="AB677" s="9" t="s">
        <v>1067</v>
      </c>
    </row>
    <row r="678" spans="1:32" ht="17.25" customHeight="1" x14ac:dyDescent="0.2">
      <c r="A678" s="9">
        <v>423622</v>
      </c>
      <c r="B678" s="9" t="s">
        <v>3782</v>
      </c>
      <c r="C678" s="9" t="s">
        <v>582</v>
      </c>
      <c r="D678" s="9" t="s">
        <v>455</v>
      </c>
      <c r="E678" s="9" t="s">
        <v>93</v>
      </c>
      <c r="F678" s="187">
        <v>34434</v>
      </c>
      <c r="G678" s="9" t="s">
        <v>3783</v>
      </c>
      <c r="H678" s="9" t="s">
        <v>31</v>
      </c>
      <c r="I678" s="9" t="s">
        <v>2276</v>
      </c>
      <c r="J678" s="9" t="s">
        <v>32</v>
      </c>
      <c r="K678" s="9">
        <v>2012</v>
      </c>
      <c r="Y678" s="9" t="s">
        <v>3784</v>
      </c>
      <c r="Z678" s="9" t="s">
        <v>3785</v>
      </c>
      <c r="AA678" s="9" t="s">
        <v>1261</v>
      </c>
      <c r="AB678" s="9" t="s">
        <v>1216</v>
      </c>
    </row>
    <row r="679" spans="1:32" ht="17.25" customHeight="1" x14ac:dyDescent="0.2">
      <c r="A679" s="9">
        <v>421720</v>
      </c>
      <c r="B679" s="9" t="s">
        <v>3786</v>
      </c>
      <c r="C679" s="9" t="s">
        <v>582</v>
      </c>
      <c r="D679" s="9" t="s">
        <v>3787</v>
      </c>
      <c r="E679" s="9" t="s">
        <v>93</v>
      </c>
      <c r="F679" s="187">
        <v>34727</v>
      </c>
      <c r="G679" s="9" t="s">
        <v>34</v>
      </c>
      <c r="H679" s="9" t="s">
        <v>31</v>
      </c>
      <c r="I679" s="9" t="s">
        <v>2276</v>
      </c>
      <c r="K679" s="9">
        <v>2012</v>
      </c>
      <c r="L679" s="9" t="s">
        <v>34</v>
      </c>
      <c r="Y679" s="9" t="s">
        <v>3788</v>
      </c>
      <c r="Z679" s="9" t="s">
        <v>3789</v>
      </c>
      <c r="AA679" s="9" t="s">
        <v>3790</v>
      </c>
      <c r="AB679" s="9" t="s">
        <v>1100</v>
      </c>
    </row>
    <row r="680" spans="1:32" ht="17.25" customHeight="1" x14ac:dyDescent="0.2">
      <c r="A680" s="9">
        <v>419971</v>
      </c>
      <c r="B680" s="9" t="s">
        <v>3791</v>
      </c>
      <c r="C680" s="9" t="s">
        <v>571</v>
      </c>
      <c r="D680" s="9" t="s">
        <v>321</v>
      </c>
      <c r="E680" s="9" t="s">
        <v>93</v>
      </c>
      <c r="F680" s="187">
        <v>30918</v>
      </c>
      <c r="G680" s="9" t="s">
        <v>34</v>
      </c>
      <c r="H680" s="9" t="s">
        <v>31</v>
      </c>
      <c r="I680" s="9" t="s">
        <v>2276</v>
      </c>
      <c r="J680" s="9" t="s">
        <v>29</v>
      </c>
      <c r="K680" s="9">
        <v>2002</v>
      </c>
      <c r="L680" s="9" t="s">
        <v>34</v>
      </c>
      <c r="Y680" s="9" t="s">
        <v>3792</v>
      </c>
      <c r="Z680" s="9" t="s">
        <v>1140</v>
      </c>
      <c r="AA680" s="9" t="s">
        <v>3793</v>
      </c>
      <c r="AB680" s="9" t="s">
        <v>1098</v>
      </c>
    </row>
    <row r="681" spans="1:32" ht="17.25" customHeight="1" x14ac:dyDescent="0.2">
      <c r="A681" s="9">
        <v>421729</v>
      </c>
      <c r="B681" s="9" t="s">
        <v>3794</v>
      </c>
      <c r="C681" s="9" t="s">
        <v>306</v>
      </c>
      <c r="D681" s="9" t="s">
        <v>433</v>
      </c>
      <c r="E681" s="9" t="s">
        <v>93</v>
      </c>
      <c r="F681" s="187">
        <v>30794</v>
      </c>
      <c r="G681" s="9" t="s">
        <v>434</v>
      </c>
      <c r="H681" s="9" t="s">
        <v>31</v>
      </c>
      <c r="I681" s="9" t="s">
        <v>2276</v>
      </c>
      <c r="J681" s="9" t="s">
        <v>29</v>
      </c>
      <c r="K681" s="9">
        <v>2001</v>
      </c>
      <c r="L681" s="9" t="s">
        <v>34</v>
      </c>
      <c r="N681" s="9">
        <v>1079</v>
      </c>
      <c r="O681" s="187">
        <v>44605.343946759262</v>
      </c>
      <c r="P681" s="9">
        <v>18000</v>
      </c>
      <c r="Y681" s="9" t="s">
        <v>3795</v>
      </c>
      <c r="Z681" s="9" t="s">
        <v>3796</v>
      </c>
      <c r="AA681" s="9" t="s">
        <v>2183</v>
      </c>
      <c r="AB681" s="9" t="s">
        <v>3797</v>
      </c>
    </row>
    <row r="682" spans="1:32" ht="17.25" customHeight="1" x14ac:dyDescent="0.2">
      <c r="A682" s="9">
        <v>423605</v>
      </c>
      <c r="B682" s="9" t="s">
        <v>3798</v>
      </c>
      <c r="C682" s="9" t="s">
        <v>384</v>
      </c>
      <c r="D682" s="9" t="s">
        <v>471</v>
      </c>
      <c r="E682" s="9" t="s">
        <v>93</v>
      </c>
      <c r="F682" s="187">
        <v>33865</v>
      </c>
      <c r="G682" s="9" t="s">
        <v>34</v>
      </c>
      <c r="H682" s="9" t="s">
        <v>31</v>
      </c>
      <c r="I682" s="9" t="s">
        <v>2276</v>
      </c>
      <c r="J682" s="9" t="s">
        <v>29</v>
      </c>
      <c r="K682" s="9">
        <v>2011</v>
      </c>
      <c r="L682" s="9" t="s">
        <v>46</v>
      </c>
      <c r="Y682" s="9" t="s">
        <v>3799</v>
      </c>
      <c r="Z682" s="9" t="s">
        <v>1184</v>
      </c>
      <c r="AA682" s="9" t="s">
        <v>2702</v>
      </c>
      <c r="AB682" s="9" t="s">
        <v>1082</v>
      </c>
    </row>
    <row r="683" spans="1:32" ht="17.25" customHeight="1" x14ac:dyDescent="0.2">
      <c r="A683" s="9">
        <v>419972</v>
      </c>
      <c r="B683" s="9" t="s">
        <v>3800</v>
      </c>
      <c r="C683" s="9" t="s">
        <v>413</v>
      </c>
      <c r="D683" s="9" t="s">
        <v>737</v>
      </c>
      <c r="E683" s="9" t="s">
        <v>93</v>
      </c>
      <c r="F683" s="187">
        <v>34767</v>
      </c>
      <c r="G683" s="9" t="s">
        <v>34</v>
      </c>
      <c r="H683" s="9" t="s">
        <v>31</v>
      </c>
      <c r="I683" s="9" t="s">
        <v>2276</v>
      </c>
      <c r="J683" s="9" t="s">
        <v>29</v>
      </c>
      <c r="K683" s="9">
        <v>2013</v>
      </c>
      <c r="L683" s="9" t="s">
        <v>34</v>
      </c>
      <c r="Y683" s="9" t="s">
        <v>3801</v>
      </c>
      <c r="Z683" s="9" t="s">
        <v>3349</v>
      </c>
      <c r="AA683" s="9" t="s">
        <v>3802</v>
      </c>
      <c r="AB683" s="9" t="s">
        <v>1890</v>
      </c>
    </row>
    <row r="684" spans="1:32" ht="17.25" customHeight="1" x14ac:dyDescent="0.2">
      <c r="A684" s="9">
        <v>418714</v>
      </c>
      <c r="B684" s="9" t="s">
        <v>3803</v>
      </c>
      <c r="C684" s="9" t="s">
        <v>427</v>
      </c>
      <c r="D684" s="9" t="s">
        <v>360</v>
      </c>
      <c r="E684" s="9" t="s">
        <v>92</v>
      </c>
      <c r="F684" s="187">
        <v>35252</v>
      </c>
      <c r="G684" s="9" t="s">
        <v>34</v>
      </c>
      <c r="H684" s="9" t="s">
        <v>31</v>
      </c>
      <c r="I684" s="9" t="s">
        <v>2276</v>
      </c>
      <c r="J684" s="9" t="s">
        <v>29</v>
      </c>
      <c r="K684" s="9">
        <v>2015</v>
      </c>
      <c r="L684" s="9" t="s">
        <v>34</v>
      </c>
      <c r="Y684" s="9" t="s">
        <v>3804</v>
      </c>
      <c r="Z684" s="9" t="s">
        <v>3805</v>
      </c>
      <c r="AA684" s="9" t="s">
        <v>1234</v>
      </c>
      <c r="AB684" s="9" t="s">
        <v>1067</v>
      </c>
    </row>
    <row r="685" spans="1:32" ht="17.25" customHeight="1" x14ac:dyDescent="0.2">
      <c r="A685" s="9">
        <v>423692</v>
      </c>
      <c r="B685" s="9" t="s">
        <v>3806</v>
      </c>
      <c r="C685" s="9" t="s">
        <v>3807</v>
      </c>
      <c r="D685" s="9" t="s">
        <v>326</v>
      </c>
      <c r="E685" s="9" t="s">
        <v>93</v>
      </c>
      <c r="F685" s="187">
        <v>35370</v>
      </c>
      <c r="G685" s="9" t="s">
        <v>282</v>
      </c>
      <c r="H685" s="9" t="s">
        <v>31</v>
      </c>
      <c r="I685" s="9" t="s">
        <v>2276</v>
      </c>
      <c r="J685" s="9" t="s">
        <v>29</v>
      </c>
      <c r="K685" s="9">
        <v>2014</v>
      </c>
      <c r="Y685" s="9" t="s">
        <v>3808</v>
      </c>
      <c r="Z685" s="9" t="s">
        <v>3809</v>
      </c>
      <c r="AA685" s="9" t="s">
        <v>1105</v>
      </c>
      <c r="AB685" s="9" t="s">
        <v>1082</v>
      </c>
    </row>
    <row r="686" spans="1:32" ht="17.25" customHeight="1" x14ac:dyDescent="0.2">
      <c r="A686" s="9">
        <v>424012</v>
      </c>
      <c r="B686" s="9" t="s">
        <v>3810</v>
      </c>
      <c r="C686" s="9" t="s">
        <v>745</v>
      </c>
      <c r="D686" s="9" t="s">
        <v>497</v>
      </c>
      <c r="E686" s="9" t="s">
        <v>93</v>
      </c>
      <c r="F686" s="187">
        <v>34056</v>
      </c>
      <c r="G686" s="9" t="s">
        <v>34</v>
      </c>
      <c r="H686" s="9" t="s">
        <v>31</v>
      </c>
      <c r="I686" s="9" t="s">
        <v>2276</v>
      </c>
      <c r="J686" s="9" t="s">
        <v>32</v>
      </c>
      <c r="K686" s="9">
        <v>2013</v>
      </c>
      <c r="L686" s="9" t="s">
        <v>34</v>
      </c>
      <c r="Y686" s="9" t="s">
        <v>3811</v>
      </c>
      <c r="Z686" s="9" t="s">
        <v>3812</v>
      </c>
      <c r="AA686" s="9" t="s">
        <v>1166</v>
      </c>
      <c r="AB686" s="9" t="s">
        <v>1100</v>
      </c>
    </row>
    <row r="687" spans="1:32" ht="17.25" customHeight="1" x14ac:dyDescent="0.2">
      <c r="A687" s="9">
        <v>422482</v>
      </c>
      <c r="B687" s="9" t="s">
        <v>3813</v>
      </c>
      <c r="C687" s="9" t="s">
        <v>299</v>
      </c>
      <c r="D687" s="9" t="s">
        <v>433</v>
      </c>
      <c r="E687" s="9" t="s">
        <v>93</v>
      </c>
      <c r="F687" s="187">
        <v>34071</v>
      </c>
      <c r="G687" s="9" t="s">
        <v>34</v>
      </c>
      <c r="H687" s="9" t="s">
        <v>31</v>
      </c>
      <c r="I687" s="9" t="s">
        <v>2276</v>
      </c>
      <c r="J687" s="9" t="s">
        <v>29</v>
      </c>
      <c r="K687" s="9">
        <v>2013</v>
      </c>
      <c r="L687" s="9" t="s">
        <v>46</v>
      </c>
      <c r="Y687" s="9" t="s">
        <v>3814</v>
      </c>
      <c r="Z687" s="9" t="s">
        <v>1074</v>
      </c>
      <c r="AA687" s="9" t="s">
        <v>3815</v>
      </c>
      <c r="AB687" s="9" t="s">
        <v>1100</v>
      </c>
    </row>
    <row r="688" spans="1:32" ht="17.25" customHeight="1" x14ac:dyDescent="0.2">
      <c r="A688" s="9">
        <v>407638</v>
      </c>
      <c r="B688" s="9" t="s">
        <v>3816</v>
      </c>
      <c r="C688" s="9" t="s">
        <v>437</v>
      </c>
      <c r="D688" s="9" t="s">
        <v>433</v>
      </c>
      <c r="E688" s="9" t="s">
        <v>93</v>
      </c>
      <c r="F688" s="187">
        <v>30975</v>
      </c>
      <c r="G688" s="9" t="s">
        <v>34</v>
      </c>
      <c r="H688" s="9" t="s">
        <v>31</v>
      </c>
      <c r="I688" s="9" t="s">
        <v>2276</v>
      </c>
      <c r="J688" s="9" t="s">
        <v>29</v>
      </c>
      <c r="K688" s="9">
        <v>2004</v>
      </c>
      <c r="L688" s="9" t="s">
        <v>34</v>
      </c>
      <c r="Y688" s="9" t="s">
        <v>3817</v>
      </c>
      <c r="Z688" s="9" t="s">
        <v>3818</v>
      </c>
      <c r="AA688" s="9" t="s">
        <v>3819</v>
      </c>
      <c r="AB688" s="9" t="s">
        <v>1098</v>
      </c>
      <c r="AE688" s="9">
        <v>1</v>
      </c>
      <c r="AF688" s="9" t="s">
        <v>187</v>
      </c>
    </row>
    <row r="689" spans="1:28" ht="17.25" customHeight="1" x14ac:dyDescent="0.2">
      <c r="A689" s="9">
        <v>407354</v>
      </c>
      <c r="B689" s="9" t="s">
        <v>3820</v>
      </c>
      <c r="C689" s="9" t="s">
        <v>626</v>
      </c>
      <c r="D689" s="9" t="s">
        <v>3821</v>
      </c>
      <c r="E689" s="9" t="s">
        <v>92</v>
      </c>
      <c r="F689" s="187">
        <v>31694</v>
      </c>
      <c r="G689" s="9" t="s">
        <v>34</v>
      </c>
      <c r="H689" s="9" t="s">
        <v>31</v>
      </c>
      <c r="I689" s="9" t="s">
        <v>2276</v>
      </c>
      <c r="J689" s="9" t="s">
        <v>32</v>
      </c>
      <c r="K689" s="9">
        <v>2005</v>
      </c>
      <c r="L689" s="9" t="s">
        <v>46</v>
      </c>
      <c r="X689" s="9" t="s">
        <v>514</v>
      </c>
      <c r="Y689" s="9" t="s">
        <v>3822</v>
      </c>
      <c r="Z689" s="9" t="s">
        <v>3823</v>
      </c>
      <c r="AA689" s="9" t="s">
        <v>3824</v>
      </c>
      <c r="AB689" s="9" t="s">
        <v>1205</v>
      </c>
    </row>
    <row r="690" spans="1:28" ht="17.25" customHeight="1" x14ac:dyDescent="0.2">
      <c r="A690" s="9">
        <v>421785</v>
      </c>
      <c r="B690" s="9" t="s">
        <v>3825</v>
      </c>
      <c r="C690" s="9" t="s">
        <v>344</v>
      </c>
      <c r="D690" s="9" t="s">
        <v>3826</v>
      </c>
      <c r="E690" s="9" t="s">
        <v>92</v>
      </c>
      <c r="F690" s="187">
        <v>35065</v>
      </c>
      <c r="G690" s="9" t="s">
        <v>86</v>
      </c>
      <c r="H690" s="9" t="s">
        <v>31</v>
      </c>
      <c r="I690" s="9" t="s">
        <v>2276</v>
      </c>
      <c r="J690" s="9" t="s">
        <v>32</v>
      </c>
      <c r="K690" s="9">
        <v>2016</v>
      </c>
      <c r="L690" s="9" t="s">
        <v>86</v>
      </c>
      <c r="Y690" s="9" t="s">
        <v>3827</v>
      </c>
      <c r="Z690" s="9" t="s">
        <v>1232</v>
      </c>
      <c r="AA690" s="9" t="s">
        <v>3828</v>
      </c>
      <c r="AB690" s="9" t="s">
        <v>1143</v>
      </c>
    </row>
    <row r="691" spans="1:28" ht="17.25" customHeight="1" x14ac:dyDescent="0.2">
      <c r="A691" s="9">
        <v>420009</v>
      </c>
      <c r="B691" s="9" t="s">
        <v>3829</v>
      </c>
      <c r="C691" s="9" t="s">
        <v>550</v>
      </c>
      <c r="D691" s="9" t="s">
        <v>789</v>
      </c>
      <c r="E691" s="9" t="s">
        <v>92</v>
      </c>
      <c r="F691" s="187">
        <v>34843</v>
      </c>
      <c r="G691" s="9" t="s">
        <v>34</v>
      </c>
      <c r="H691" s="9" t="s">
        <v>31</v>
      </c>
      <c r="I691" s="9" t="s">
        <v>2276</v>
      </c>
      <c r="J691" s="9" t="s">
        <v>29</v>
      </c>
      <c r="K691" s="9">
        <v>2014</v>
      </c>
      <c r="L691" s="9" t="s">
        <v>34</v>
      </c>
      <c r="X691" s="9" t="s">
        <v>514</v>
      </c>
      <c r="Y691" s="9" t="s">
        <v>3830</v>
      </c>
      <c r="Z691" s="9" t="s">
        <v>3831</v>
      </c>
      <c r="AA691" s="9" t="s">
        <v>2033</v>
      </c>
      <c r="AB691" s="9" t="s">
        <v>1067</v>
      </c>
    </row>
    <row r="692" spans="1:28" ht="17.25" customHeight="1" x14ac:dyDescent="0.2">
      <c r="A692" s="9">
        <v>418560</v>
      </c>
      <c r="B692" s="9" t="s">
        <v>3832</v>
      </c>
      <c r="C692" s="9" t="s">
        <v>3833</v>
      </c>
      <c r="D692" s="9" t="s">
        <v>536</v>
      </c>
      <c r="E692" s="9" t="s">
        <v>92</v>
      </c>
      <c r="F692" s="187">
        <v>34874</v>
      </c>
      <c r="G692" s="9" t="s">
        <v>34</v>
      </c>
      <c r="H692" s="9" t="s">
        <v>31</v>
      </c>
      <c r="I692" s="9" t="s">
        <v>2276</v>
      </c>
      <c r="J692" s="9" t="s">
        <v>32</v>
      </c>
      <c r="K692" s="9">
        <v>2013</v>
      </c>
      <c r="L692" s="9" t="s">
        <v>34</v>
      </c>
      <c r="Y692" s="9" t="s">
        <v>3834</v>
      </c>
      <c r="Z692" s="9" t="s">
        <v>3835</v>
      </c>
      <c r="AA692" s="9" t="s">
        <v>1085</v>
      </c>
      <c r="AB692" s="9" t="s">
        <v>1082</v>
      </c>
    </row>
    <row r="693" spans="1:28" ht="17.25" customHeight="1" x14ac:dyDescent="0.2">
      <c r="A693" s="9">
        <v>410004</v>
      </c>
      <c r="B693" s="9" t="s">
        <v>3836</v>
      </c>
      <c r="C693" s="9" t="s">
        <v>573</v>
      </c>
      <c r="D693" s="9" t="s">
        <v>3837</v>
      </c>
      <c r="E693" s="9" t="s">
        <v>92</v>
      </c>
      <c r="F693" s="187">
        <v>29021</v>
      </c>
      <c r="G693" s="9" t="s">
        <v>34</v>
      </c>
      <c r="H693" s="9" t="s">
        <v>31</v>
      </c>
      <c r="I693" s="9" t="s">
        <v>2276</v>
      </c>
      <c r="Y693" s="9" t="s">
        <v>3838</v>
      </c>
      <c r="Z693" s="9" t="s">
        <v>3839</v>
      </c>
      <c r="AA693" s="9" t="s">
        <v>1242</v>
      </c>
      <c r="AB693" s="9" t="s">
        <v>1078</v>
      </c>
    </row>
    <row r="694" spans="1:28" ht="17.25" customHeight="1" x14ac:dyDescent="0.2">
      <c r="A694" s="9">
        <v>425413</v>
      </c>
      <c r="B694" s="9" t="s">
        <v>3840</v>
      </c>
      <c r="C694" s="9" t="s">
        <v>266</v>
      </c>
      <c r="D694" s="9" t="s">
        <v>1008</v>
      </c>
      <c r="E694" s="9" t="s">
        <v>92</v>
      </c>
      <c r="F694" s="187">
        <v>35686</v>
      </c>
      <c r="G694" s="9" t="s">
        <v>764</v>
      </c>
      <c r="H694" s="9" t="s">
        <v>31</v>
      </c>
      <c r="I694" s="9" t="s">
        <v>2276</v>
      </c>
      <c r="J694" s="9" t="s">
        <v>29</v>
      </c>
      <c r="K694" s="9">
        <v>2015</v>
      </c>
      <c r="L694" s="9" t="s">
        <v>89</v>
      </c>
      <c r="Y694" s="9" t="s">
        <v>3841</v>
      </c>
      <c r="Z694" s="9" t="s">
        <v>1115</v>
      </c>
      <c r="AA694" s="9" t="s">
        <v>3842</v>
      </c>
      <c r="AB694" s="9" t="s">
        <v>3843</v>
      </c>
    </row>
    <row r="695" spans="1:28" ht="17.25" customHeight="1" x14ac:dyDescent="0.2">
      <c r="A695" s="9">
        <v>423920</v>
      </c>
      <c r="B695" s="9" t="s">
        <v>3844</v>
      </c>
      <c r="C695" s="9" t="s">
        <v>338</v>
      </c>
      <c r="D695" s="9" t="s">
        <v>1021</v>
      </c>
      <c r="E695" s="9" t="s">
        <v>92</v>
      </c>
      <c r="F695" s="187">
        <v>36278</v>
      </c>
      <c r="G695" s="9" t="s">
        <v>43</v>
      </c>
      <c r="H695" s="9" t="s">
        <v>31</v>
      </c>
      <c r="I695" s="9" t="s">
        <v>2276</v>
      </c>
      <c r="J695" s="9" t="s">
        <v>32</v>
      </c>
      <c r="K695" s="9">
        <v>2017</v>
      </c>
      <c r="L695" s="9" t="s">
        <v>34</v>
      </c>
      <c r="Y695" s="9" t="s">
        <v>3845</v>
      </c>
      <c r="Z695" s="9" t="s">
        <v>1313</v>
      </c>
      <c r="AA695" s="9" t="s">
        <v>2306</v>
      </c>
      <c r="AB695" s="9" t="s">
        <v>3357</v>
      </c>
    </row>
    <row r="696" spans="1:28" ht="17.25" customHeight="1" x14ac:dyDescent="0.2">
      <c r="A696" s="9">
        <v>423915</v>
      </c>
      <c r="B696" s="9" t="s">
        <v>3846</v>
      </c>
      <c r="C696" s="9" t="s">
        <v>435</v>
      </c>
      <c r="D696" s="9" t="s">
        <v>363</v>
      </c>
      <c r="E696" s="9" t="s">
        <v>92</v>
      </c>
      <c r="F696" s="187">
        <v>36446</v>
      </c>
      <c r="G696" s="9" t="s">
        <v>34</v>
      </c>
      <c r="H696" s="9" t="s">
        <v>35</v>
      </c>
      <c r="I696" s="9" t="s">
        <v>2276</v>
      </c>
      <c r="J696" s="9" t="s">
        <v>32</v>
      </c>
      <c r="K696" s="9">
        <v>2017</v>
      </c>
      <c r="L696" s="9" t="s">
        <v>34</v>
      </c>
      <c r="Y696" s="9" t="s">
        <v>3847</v>
      </c>
      <c r="Z696" s="9" t="s">
        <v>3848</v>
      </c>
      <c r="AA696" s="9" t="s">
        <v>3849</v>
      </c>
      <c r="AB696" s="9" t="s">
        <v>1067</v>
      </c>
    </row>
    <row r="697" spans="1:28" ht="17.25" customHeight="1" x14ac:dyDescent="0.2">
      <c r="A697" s="9">
        <v>423904</v>
      </c>
      <c r="B697" s="9" t="s">
        <v>3850</v>
      </c>
      <c r="C697" s="9" t="s">
        <v>480</v>
      </c>
      <c r="D697" s="9" t="s">
        <v>293</v>
      </c>
      <c r="E697" s="9" t="s">
        <v>92</v>
      </c>
      <c r="F697" s="187">
        <v>36020</v>
      </c>
      <c r="G697" s="9" t="s">
        <v>34</v>
      </c>
      <c r="H697" s="9" t="s">
        <v>31</v>
      </c>
      <c r="I697" s="9" t="s">
        <v>2276</v>
      </c>
      <c r="J697" s="9" t="s">
        <v>29</v>
      </c>
      <c r="K697" s="9">
        <v>2017</v>
      </c>
      <c r="L697" s="9" t="s">
        <v>34</v>
      </c>
      <c r="Y697" s="9" t="s">
        <v>3851</v>
      </c>
      <c r="Z697" s="9" t="s">
        <v>2280</v>
      </c>
      <c r="AA697" s="9" t="s">
        <v>3852</v>
      </c>
      <c r="AB697" s="9" t="s">
        <v>1082</v>
      </c>
    </row>
    <row r="698" spans="1:28" ht="17.25" customHeight="1" x14ac:dyDescent="0.2">
      <c r="A698" s="9">
        <v>407292</v>
      </c>
      <c r="B698" s="9" t="s">
        <v>983</v>
      </c>
      <c r="C698" s="9" t="s">
        <v>795</v>
      </c>
      <c r="D698" s="9" t="s">
        <v>3853</v>
      </c>
      <c r="E698" s="9" t="s">
        <v>92</v>
      </c>
      <c r="F698" s="187">
        <v>31527</v>
      </c>
      <c r="G698" s="9" t="s">
        <v>605</v>
      </c>
      <c r="H698" s="9" t="s">
        <v>31</v>
      </c>
      <c r="I698" s="9" t="s">
        <v>2276</v>
      </c>
      <c r="J698" s="9" t="s">
        <v>32</v>
      </c>
      <c r="K698" s="9">
        <v>2004</v>
      </c>
      <c r="L698" s="9" t="s">
        <v>83</v>
      </c>
      <c r="X698" s="9" t="s">
        <v>514</v>
      </c>
      <c r="Y698" s="9" t="s">
        <v>3854</v>
      </c>
      <c r="Z698" s="9" t="s">
        <v>1182</v>
      </c>
      <c r="AA698" s="9" t="s">
        <v>3855</v>
      </c>
      <c r="AB698" s="9" t="s">
        <v>1082</v>
      </c>
    </row>
    <row r="699" spans="1:28" ht="17.25" customHeight="1" x14ac:dyDescent="0.2">
      <c r="A699" s="9">
        <v>425414</v>
      </c>
      <c r="B699" s="9" t="s">
        <v>3856</v>
      </c>
      <c r="C699" s="9" t="s">
        <v>381</v>
      </c>
      <c r="D699" s="9" t="s">
        <v>379</v>
      </c>
      <c r="E699" s="9" t="s">
        <v>93</v>
      </c>
      <c r="F699" s="187">
        <v>35687</v>
      </c>
      <c r="G699" s="9" t="s">
        <v>450</v>
      </c>
      <c r="H699" s="9" t="s">
        <v>31</v>
      </c>
      <c r="I699" s="9" t="s">
        <v>2276</v>
      </c>
      <c r="J699" s="9" t="s">
        <v>29</v>
      </c>
      <c r="K699" s="9">
        <v>2015</v>
      </c>
      <c r="L699" s="9" t="s">
        <v>717</v>
      </c>
      <c r="Y699" s="9" t="s">
        <v>3857</v>
      </c>
      <c r="Z699" s="9" t="s">
        <v>2228</v>
      </c>
      <c r="AA699" s="9" t="s">
        <v>3858</v>
      </c>
      <c r="AB699" s="9" t="s">
        <v>1082</v>
      </c>
    </row>
    <row r="700" spans="1:28" ht="17.25" customHeight="1" x14ac:dyDescent="0.2">
      <c r="A700" s="9">
        <v>420229</v>
      </c>
      <c r="B700" s="9" t="s">
        <v>3859</v>
      </c>
      <c r="C700" s="9" t="s">
        <v>486</v>
      </c>
      <c r="D700" s="9" t="s">
        <v>379</v>
      </c>
      <c r="E700" s="9" t="s">
        <v>92</v>
      </c>
      <c r="F700" s="187">
        <v>35603</v>
      </c>
      <c r="G700" s="9" t="s">
        <v>34</v>
      </c>
      <c r="H700" s="9" t="s">
        <v>31</v>
      </c>
      <c r="I700" s="9" t="s">
        <v>2276</v>
      </c>
      <c r="J700" s="9" t="s">
        <v>32</v>
      </c>
      <c r="K700" s="9">
        <v>2015</v>
      </c>
      <c r="L700" s="9" t="s">
        <v>89</v>
      </c>
      <c r="Y700" s="9" t="s">
        <v>3860</v>
      </c>
      <c r="Z700" s="9" t="s">
        <v>3861</v>
      </c>
      <c r="AA700" s="9" t="s">
        <v>3862</v>
      </c>
      <c r="AB700" s="9" t="s">
        <v>1067</v>
      </c>
    </row>
    <row r="701" spans="1:28" ht="17.25" customHeight="1" x14ac:dyDescent="0.2">
      <c r="A701" s="9">
        <v>416476</v>
      </c>
      <c r="B701" s="9" t="s">
        <v>3863</v>
      </c>
      <c r="C701" s="9" t="s">
        <v>283</v>
      </c>
      <c r="D701" s="9" t="s">
        <v>3864</v>
      </c>
      <c r="E701" s="9" t="s">
        <v>92</v>
      </c>
      <c r="F701" s="187">
        <v>33661</v>
      </c>
      <c r="G701" s="9" t="s">
        <v>551</v>
      </c>
      <c r="H701" s="9" t="s">
        <v>31</v>
      </c>
      <c r="I701" s="9" t="s">
        <v>2276</v>
      </c>
      <c r="J701" s="9" t="s">
        <v>32</v>
      </c>
      <c r="K701" s="9">
        <v>2011</v>
      </c>
      <c r="L701" s="9" t="s">
        <v>46</v>
      </c>
      <c r="Y701" s="9" t="s">
        <v>3865</v>
      </c>
      <c r="Z701" s="9" t="s">
        <v>1149</v>
      </c>
      <c r="AA701" s="9" t="s">
        <v>1239</v>
      </c>
      <c r="AB701" s="9" t="s">
        <v>1188</v>
      </c>
    </row>
    <row r="702" spans="1:28" ht="17.25" customHeight="1" x14ac:dyDescent="0.2">
      <c r="A702" s="9">
        <v>408987</v>
      </c>
      <c r="B702" s="9" t="s">
        <v>3866</v>
      </c>
      <c r="C702" s="9" t="s">
        <v>673</v>
      </c>
      <c r="D702" s="9" t="s">
        <v>278</v>
      </c>
      <c r="E702" s="9" t="s">
        <v>92</v>
      </c>
      <c r="F702" s="187">
        <v>29252</v>
      </c>
      <c r="G702" s="9" t="s">
        <v>732</v>
      </c>
      <c r="H702" s="9" t="s">
        <v>31</v>
      </c>
      <c r="I702" s="9" t="s">
        <v>2276</v>
      </c>
      <c r="J702" s="9" t="s">
        <v>3290</v>
      </c>
      <c r="K702" s="9">
        <v>1997</v>
      </c>
      <c r="L702" s="9" t="s">
        <v>34</v>
      </c>
      <c r="Y702" s="9" t="s">
        <v>3867</v>
      </c>
      <c r="Z702" s="9" t="s">
        <v>3868</v>
      </c>
      <c r="AA702" s="9" t="s">
        <v>1142</v>
      </c>
      <c r="AB702" s="9" t="s">
        <v>3869</v>
      </c>
    </row>
    <row r="703" spans="1:28" ht="17.25" customHeight="1" x14ac:dyDescent="0.2">
      <c r="A703" s="9">
        <v>422227</v>
      </c>
      <c r="B703" s="9" t="s">
        <v>3870</v>
      </c>
      <c r="C703" s="9" t="s">
        <v>1030</v>
      </c>
      <c r="D703" s="9" t="s">
        <v>3871</v>
      </c>
      <c r="E703" s="9" t="s">
        <v>93</v>
      </c>
      <c r="F703" s="187">
        <v>30945</v>
      </c>
      <c r="G703" s="9" t="s">
        <v>46</v>
      </c>
      <c r="H703" s="9" t="s">
        <v>31</v>
      </c>
      <c r="I703" s="9" t="s">
        <v>2276</v>
      </c>
      <c r="J703" s="9" t="s">
        <v>32</v>
      </c>
      <c r="K703" s="9">
        <v>2003</v>
      </c>
      <c r="L703" s="9" t="s">
        <v>46</v>
      </c>
      <c r="Y703" s="9" t="s">
        <v>3872</v>
      </c>
      <c r="Z703" s="9" t="s">
        <v>3873</v>
      </c>
      <c r="AA703" s="9" t="s">
        <v>3874</v>
      </c>
      <c r="AB703" s="9" t="s">
        <v>3875</v>
      </c>
    </row>
    <row r="704" spans="1:28" ht="17.25" customHeight="1" x14ac:dyDescent="0.2">
      <c r="A704" s="9">
        <v>418582</v>
      </c>
      <c r="B704" s="9" t="s">
        <v>3876</v>
      </c>
      <c r="C704" s="9" t="s">
        <v>283</v>
      </c>
      <c r="D704" s="9" t="s">
        <v>284</v>
      </c>
      <c r="E704" s="9" t="s">
        <v>92</v>
      </c>
      <c r="F704" s="187">
        <v>35065</v>
      </c>
      <c r="G704" s="9" t="s">
        <v>86</v>
      </c>
      <c r="H704" s="9" t="s">
        <v>31</v>
      </c>
      <c r="I704" s="9" t="s">
        <v>2276</v>
      </c>
      <c r="Y704" s="9" t="s">
        <v>3877</v>
      </c>
      <c r="Z704" s="9" t="s">
        <v>1209</v>
      </c>
      <c r="AA704" s="9" t="s">
        <v>2016</v>
      </c>
      <c r="AB704" s="9" t="s">
        <v>1078</v>
      </c>
    </row>
    <row r="705" spans="1:28" ht="17.25" customHeight="1" x14ac:dyDescent="0.2">
      <c r="A705" s="9">
        <v>421806</v>
      </c>
      <c r="B705" s="9" t="s">
        <v>3878</v>
      </c>
      <c r="C705" s="9" t="s">
        <v>629</v>
      </c>
      <c r="D705" s="9" t="s">
        <v>1065</v>
      </c>
      <c r="E705" s="9" t="s">
        <v>92</v>
      </c>
      <c r="F705" s="187">
        <v>35904</v>
      </c>
      <c r="G705" s="9" t="s">
        <v>537</v>
      </c>
      <c r="H705" s="9" t="s">
        <v>31</v>
      </c>
      <c r="I705" s="9" t="s">
        <v>2276</v>
      </c>
      <c r="J705" s="9" t="s">
        <v>29</v>
      </c>
      <c r="K705" s="9">
        <v>2016</v>
      </c>
      <c r="L705" s="9" t="s">
        <v>46</v>
      </c>
      <c r="Y705" s="9" t="s">
        <v>3879</v>
      </c>
      <c r="Z705" s="9" t="s">
        <v>2823</v>
      </c>
      <c r="AA705" s="9" t="s">
        <v>3880</v>
      </c>
      <c r="AB705" s="9" t="s">
        <v>1067</v>
      </c>
    </row>
    <row r="706" spans="1:28" ht="17.25" customHeight="1" x14ac:dyDescent="0.2">
      <c r="A706" s="9">
        <v>423681</v>
      </c>
      <c r="B706" s="9" t="s">
        <v>3881</v>
      </c>
      <c r="C706" s="9" t="s">
        <v>384</v>
      </c>
      <c r="D706" s="9" t="s">
        <v>499</v>
      </c>
      <c r="E706" s="9" t="s">
        <v>92</v>
      </c>
      <c r="F706" s="187">
        <v>35800</v>
      </c>
      <c r="G706" s="9" t="s">
        <v>3882</v>
      </c>
      <c r="H706" s="9" t="s">
        <v>31</v>
      </c>
      <c r="I706" s="9" t="s">
        <v>2276</v>
      </c>
      <c r="J706" s="9" t="s">
        <v>29</v>
      </c>
      <c r="K706" s="9">
        <v>2016</v>
      </c>
      <c r="L706" s="9" t="s">
        <v>86</v>
      </c>
      <c r="Y706" s="9" t="s">
        <v>3883</v>
      </c>
      <c r="Z706" s="9" t="s">
        <v>1219</v>
      </c>
      <c r="AA706" s="9" t="s">
        <v>1328</v>
      </c>
      <c r="AB706" s="9" t="s">
        <v>3884</v>
      </c>
    </row>
    <row r="707" spans="1:28" ht="17.25" customHeight="1" x14ac:dyDescent="0.2">
      <c r="A707" s="9">
        <v>420015</v>
      </c>
      <c r="B707" s="9" t="s">
        <v>3885</v>
      </c>
      <c r="C707" s="9" t="s">
        <v>603</v>
      </c>
      <c r="D707" s="9" t="s">
        <v>842</v>
      </c>
      <c r="E707" s="9" t="s">
        <v>92</v>
      </c>
      <c r="F707" s="187">
        <v>35525</v>
      </c>
      <c r="G707" s="9" t="s">
        <v>34</v>
      </c>
      <c r="H707" s="9" t="s">
        <v>31</v>
      </c>
      <c r="I707" s="9" t="s">
        <v>2276</v>
      </c>
      <c r="J707" s="9" t="s">
        <v>32</v>
      </c>
      <c r="K707" s="9">
        <v>2015</v>
      </c>
      <c r="L707" s="9" t="s">
        <v>46</v>
      </c>
      <c r="Y707" s="9" t="s">
        <v>3886</v>
      </c>
      <c r="Z707" s="9" t="s">
        <v>3887</v>
      </c>
      <c r="AA707" s="9" t="s">
        <v>3888</v>
      </c>
      <c r="AB707" s="9" t="s">
        <v>1100</v>
      </c>
    </row>
    <row r="708" spans="1:28" ht="17.25" customHeight="1" x14ac:dyDescent="0.2">
      <c r="A708" s="9">
        <v>421794</v>
      </c>
      <c r="B708" s="9" t="s">
        <v>3889</v>
      </c>
      <c r="C708" s="9" t="s">
        <v>411</v>
      </c>
      <c r="D708" s="9" t="s">
        <v>366</v>
      </c>
      <c r="E708" s="9" t="s">
        <v>92</v>
      </c>
      <c r="F708" s="187">
        <v>33239</v>
      </c>
      <c r="G708" s="9" t="s">
        <v>3890</v>
      </c>
      <c r="H708" s="9" t="s">
        <v>31</v>
      </c>
      <c r="I708" s="9" t="s">
        <v>2276</v>
      </c>
      <c r="J708" s="9" t="s">
        <v>29</v>
      </c>
      <c r="K708" s="9">
        <v>2010</v>
      </c>
      <c r="L708" s="9" t="s">
        <v>86</v>
      </c>
      <c r="Y708" s="9" t="s">
        <v>3891</v>
      </c>
      <c r="Z708" s="9" t="s">
        <v>3892</v>
      </c>
      <c r="AA708" s="9" t="s">
        <v>3893</v>
      </c>
      <c r="AB708" s="9" t="s">
        <v>3894</v>
      </c>
    </row>
    <row r="709" spans="1:28" ht="17.25" customHeight="1" x14ac:dyDescent="0.2">
      <c r="A709" s="9">
        <v>423691</v>
      </c>
      <c r="B709" s="9" t="s">
        <v>3895</v>
      </c>
      <c r="C709" s="9" t="s">
        <v>370</v>
      </c>
      <c r="D709" s="9" t="s">
        <v>374</v>
      </c>
      <c r="E709" s="9" t="s">
        <v>92</v>
      </c>
      <c r="F709" s="187">
        <v>35431</v>
      </c>
      <c r="G709" s="9" t="s">
        <v>34</v>
      </c>
      <c r="H709" s="9" t="s">
        <v>31</v>
      </c>
      <c r="I709" s="9" t="s">
        <v>2276</v>
      </c>
      <c r="J709" s="9" t="s">
        <v>29</v>
      </c>
      <c r="K709" s="9">
        <v>2014</v>
      </c>
      <c r="L709" s="9" t="s">
        <v>34</v>
      </c>
      <c r="Y709" s="9" t="s">
        <v>3896</v>
      </c>
      <c r="Z709" s="9" t="s">
        <v>3897</v>
      </c>
      <c r="AA709" s="9" t="s">
        <v>2493</v>
      </c>
      <c r="AB709" s="9" t="s">
        <v>1098</v>
      </c>
    </row>
    <row r="710" spans="1:28" ht="17.25" customHeight="1" x14ac:dyDescent="0.2">
      <c r="A710" s="9">
        <v>420023</v>
      </c>
      <c r="B710" s="9" t="s">
        <v>3898</v>
      </c>
      <c r="C710" s="9" t="s">
        <v>375</v>
      </c>
      <c r="D710" s="9" t="s">
        <v>3899</v>
      </c>
      <c r="E710" s="9" t="s">
        <v>93</v>
      </c>
      <c r="F710" s="187">
        <v>34563</v>
      </c>
      <c r="G710" s="9" t="s">
        <v>551</v>
      </c>
      <c r="H710" s="9" t="s">
        <v>31</v>
      </c>
      <c r="I710" s="9" t="s">
        <v>2276</v>
      </c>
      <c r="J710" s="9" t="s">
        <v>29</v>
      </c>
      <c r="K710" s="9">
        <v>2013</v>
      </c>
      <c r="L710" s="9" t="s">
        <v>46</v>
      </c>
      <c r="Y710" s="9" t="s">
        <v>3900</v>
      </c>
      <c r="Z710" s="9" t="s">
        <v>3901</v>
      </c>
      <c r="AA710" s="9" t="s">
        <v>3902</v>
      </c>
      <c r="AB710" s="9" t="s">
        <v>1067</v>
      </c>
    </row>
    <row r="711" spans="1:28" ht="17.25" customHeight="1" x14ac:dyDescent="0.2">
      <c r="A711" s="9">
        <v>423690</v>
      </c>
      <c r="B711" s="9" t="s">
        <v>3903</v>
      </c>
      <c r="C711" s="9" t="s">
        <v>3904</v>
      </c>
      <c r="D711" s="9" t="s">
        <v>3905</v>
      </c>
      <c r="E711" s="9" t="s">
        <v>92</v>
      </c>
      <c r="F711" s="187">
        <v>35916</v>
      </c>
      <c r="G711" s="9" t="s">
        <v>34</v>
      </c>
      <c r="H711" s="9" t="s">
        <v>31</v>
      </c>
      <c r="I711" s="9" t="s">
        <v>2276</v>
      </c>
      <c r="J711" s="9" t="s">
        <v>29</v>
      </c>
      <c r="K711" s="9">
        <v>2017</v>
      </c>
      <c r="L711" s="9" t="s">
        <v>34</v>
      </c>
      <c r="Y711" s="9" t="s">
        <v>3906</v>
      </c>
      <c r="Z711" s="9" t="s">
        <v>1125</v>
      </c>
      <c r="AA711" s="9" t="s">
        <v>1101</v>
      </c>
      <c r="AB711" s="9" t="s">
        <v>1067</v>
      </c>
    </row>
    <row r="712" spans="1:28" ht="17.25" customHeight="1" x14ac:dyDescent="0.2">
      <c r="A712" s="9">
        <v>420017</v>
      </c>
      <c r="B712" s="9" t="s">
        <v>3907</v>
      </c>
      <c r="C712" s="9" t="s">
        <v>373</v>
      </c>
      <c r="D712" s="9" t="s">
        <v>374</v>
      </c>
      <c r="E712" s="9" t="s">
        <v>92</v>
      </c>
      <c r="F712" s="187">
        <v>35066</v>
      </c>
      <c r="G712" s="9" t="s">
        <v>34</v>
      </c>
      <c r="H712" s="9" t="s">
        <v>31</v>
      </c>
      <c r="I712" s="9" t="s">
        <v>2276</v>
      </c>
      <c r="J712" s="9" t="s">
        <v>32</v>
      </c>
      <c r="K712" s="9">
        <v>2014</v>
      </c>
      <c r="L712" s="9" t="s">
        <v>89</v>
      </c>
      <c r="N712" s="9">
        <v>991</v>
      </c>
      <c r="O712" s="187">
        <v>44600.426828703705</v>
      </c>
      <c r="P712" s="9">
        <v>22000</v>
      </c>
      <c r="Y712" s="9" t="s">
        <v>3908</v>
      </c>
      <c r="Z712" s="9" t="s">
        <v>1301</v>
      </c>
      <c r="AA712" s="9" t="s">
        <v>3909</v>
      </c>
      <c r="AB712" s="9" t="s">
        <v>1100</v>
      </c>
    </row>
    <row r="713" spans="1:28" ht="17.25" customHeight="1" x14ac:dyDescent="0.2">
      <c r="A713" s="9">
        <v>422190</v>
      </c>
      <c r="B713" s="9" t="s">
        <v>3910</v>
      </c>
      <c r="C713" s="9" t="s">
        <v>345</v>
      </c>
      <c r="D713" s="9" t="s">
        <v>346</v>
      </c>
      <c r="E713" s="9" t="s">
        <v>93</v>
      </c>
      <c r="F713" s="187">
        <v>36161</v>
      </c>
      <c r="G713" s="9" t="s">
        <v>34</v>
      </c>
      <c r="H713" s="9" t="s">
        <v>31</v>
      </c>
      <c r="I713" s="9" t="s">
        <v>2276</v>
      </c>
      <c r="J713" s="9" t="s">
        <v>29</v>
      </c>
      <c r="K713" s="9">
        <v>2016</v>
      </c>
      <c r="L713" s="9" t="s">
        <v>34</v>
      </c>
      <c r="N713" s="9">
        <v>885</v>
      </c>
      <c r="O713" s="187">
        <v>44598.461192129631</v>
      </c>
      <c r="P713" s="9">
        <v>31000</v>
      </c>
      <c r="Y713" s="9" t="s">
        <v>3911</v>
      </c>
      <c r="Z713" s="9" t="s">
        <v>3912</v>
      </c>
      <c r="AA713" s="9" t="s">
        <v>3913</v>
      </c>
      <c r="AB713" s="9" t="s">
        <v>1100</v>
      </c>
    </row>
    <row r="714" spans="1:28" ht="17.25" customHeight="1" x14ac:dyDescent="0.2">
      <c r="A714" s="9">
        <v>417557</v>
      </c>
      <c r="B714" s="9" t="s">
        <v>3914</v>
      </c>
      <c r="C714" s="9" t="s">
        <v>276</v>
      </c>
      <c r="D714" s="9" t="s">
        <v>3915</v>
      </c>
      <c r="E714" s="9" t="s">
        <v>93</v>
      </c>
      <c r="F714" s="187">
        <v>34921</v>
      </c>
      <c r="G714" s="9" t="s">
        <v>273</v>
      </c>
      <c r="H714" s="9" t="s">
        <v>35</v>
      </c>
      <c r="I714" s="9" t="s">
        <v>2276</v>
      </c>
      <c r="J714" s="9" t="s">
        <v>32</v>
      </c>
      <c r="K714" s="9">
        <v>2013</v>
      </c>
      <c r="L714" s="9" t="s">
        <v>46</v>
      </c>
      <c r="Y714" s="9" t="s">
        <v>3916</v>
      </c>
      <c r="Z714" s="9" t="s">
        <v>3748</v>
      </c>
      <c r="AA714" s="9" t="s">
        <v>3917</v>
      </c>
      <c r="AB714" s="9" t="s">
        <v>1067</v>
      </c>
    </row>
    <row r="715" spans="1:28" ht="17.25" customHeight="1" x14ac:dyDescent="0.2">
      <c r="A715" s="9">
        <v>422191</v>
      </c>
      <c r="B715" s="9" t="s">
        <v>3918</v>
      </c>
      <c r="C715" s="9" t="s">
        <v>943</v>
      </c>
      <c r="D715" s="9" t="s">
        <v>739</v>
      </c>
      <c r="E715" s="9" t="s">
        <v>92</v>
      </c>
      <c r="F715" s="187">
        <v>35206</v>
      </c>
      <c r="G715" s="9" t="s">
        <v>34</v>
      </c>
      <c r="H715" s="9" t="s">
        <v>31</v>
      </c>
      <c r="I715" s="9" t="s">
        <v>2276</v>
      </c>
      <c r="J715" s="9" t="s">
        <v>29</v>
      </c>
      <c r="K715" s="9">
        <v>2016</v>
      </c>
      <c r="L715" s="9" t="s">
        <v>34</v>
      </c>
      <c r="Y715" s="9" t="s">
        <v>3919</v>
      </c>
      <c r="Z715" s="9" t="s">
        <v>3920</v>
      </c>
      <c r="AA715" s="9" t="s">
        <v>3921</v>
      </c>
      <c r="AB715" s="9" t="s">
        <v>1100</v>
      </c>
    </row>
    <row r="716" spans="1:28" ht="17.25" customHeight="1" x14ac:dyDescent="0.2">
      <c r="A716" s="9">
        <v>423667</v>
      </c>
      <c r="B716" s="9" t="s">
        <v>3922</v>
      </c>
      <c r="C716" s="9" t="s">
        <v>795</v>
      </c>
      <c r="D716" s="9" t="s">
        <v>819</v>
      </c>
      <c r="E716" s="9" t="s">
        <v>92</v>
      </c>
      <c r="F716" s="187">
        <v>35432</v>
      </c>
      <c r="G716" s="9" t="s">
        <v>335</v>
      </c>
      <c r="H716" s="9" t="s">
        <v>31</v>
      </c>
      <c r="I716" s="9" t="s">
        <v>2276</v>
      </c>
      <c r="J716" s="9" t="s">
        <v>32</v>
      </c>
      <c r="K716" s="9">
        <v>2015</v>
      </c>
      <c r="L716" s="9" t="s">
        <v>46</v>
      </c>
      <c r="Y716" s="9" t="s">
        <v>3923</v>
      </c>
      <c r="Z716" s="9" t="s">
        <v>1332</v>
      </c>
      <c r="AA716" s="9" t="s">
        <v>3924</v>
      </c>
      <c r="AB716" s="9" t="s">
        <v>1067</v>
      </c>
    </row>
    <row r="717" spans="1:28" ht="17.25" customHeight="1" x14ac:dyDescent="0.2">
      <c r="A717" s="9">
        <v>418932</v>
      </c>
      <c r="B717" s="9" t="s">
        <v>3925</v>
      </c>
      <c r="C717" s="9" t="s">
        <v>682</v>
      </c>
      <c r="D717" s="9" t="s">
        <v>569</v>
      </c>
      <c r="E717" s="9" t="s">
        <v>92</v>
      </c>
      <c r="F717" s="187">
        <v>35327</v>
      </c>
      <c r="G717" s="9" t="s">
        <v>34</v>
      </c>
      <c r="H717" s="9" t="s">
        <v>31</v>
      </c>
      <c r="I717" s="9" t="s">
        <v>2276</v>
      </c>
      <c r="J717" s="9" t="s">
        <v>32</v>
      </c>
      <c r="K717" s="9">
        <v>2014</v>
      </c>
      <c r="L717" s="9" t="s">
        <v>34</v>
      </c>
      <c r="Y717" s="9" t="s">
        <v>3926</v>
      </c>
      <c r="Z717" s="9" t="s">
        <v>3927</v>
      </c>
      <c r="AA717" s="9" t="s">
        <v>3928</v>
      </c>
      <c r="AB717" s="9" t="s">
        <v>1098</v>
      </c>
    </row>
    <row r="718" spans="1:28" ht="17.25" customHeight="1" x14ac:dyDescent="0.2">
      <c r="A718" s="9">
        <v>407572</v>
      </c>
      <c r="B718" s="9" t="s">
        <v>3929</v>
      </c>
      <c r="C718" s="9" t="s">
        <v>3930</v>
      </c>
      <c r="D718" s="9" t="s">
        <v>3931</v>
      </c>
      <c r="E718" s="9" t="s">
        <v>93</v>
      </c>
      <c r="F718" s="187">
        <v>29707</v>
      </c>
      <c r="G718" s="9" t="s">
        <v>86</v>
      </c>
      <c r="H718" s="9" t="s">
        <v>31</v>
      </c>
      <c r="I718" s="9" t="s">
        <v>2276</v>
      </c>
      <c r="J718" s="9" t="s">
        <v>32</v>
      </c>
      <c r="K718" s="9">
        <v>1999</v>
      </c>
      <c r="L718" s="9" t="s">
        <v>86</v>
      </c>
      <c r="N718" s="9">
        <v>1230</v>
      </c>
      <c r="O718" s="187">
        <v>44609.509525462963</v>
      </c>
      <c r="P718" s="9">
        <v>22000</v>
      </c>
      <c r="Y718" s="9" t="s">
        <v>3932</v>
      </c>
      <c r="Z718" s="9" t="s">
        <v>3933</v>
      </c>
      <c r="AA718" s="9" t="s">
        <v>3934</v>
      </c>
      <c r="AB718" s="9" t="s">
        <v>3935</v>
      </c>
    </row>
    <row r="719" spans="1:28" ht="17.25" customHeight="1" x14ac:dyDescent="0.2">
      <c r="A719" s="9">
        <v>425495</v>
      </c>
      <c r="B719" s="9" t="s">
        <v>3936</v>
      </c>
      <c r="C719" s="9" t="s">
        <v>348</v>
      </c>
      <c r="D719" s="9" t="s">
        <v>608</v>
      </c>
      <c r="E719" s="9" t="s">
        <v>93</v>
      </c>
      <c r="F719" s="187">
        <v>33679</v>
      </c>
      <c r="G719" s="9" t="s">
        <v>34</v>
      </c>
      <c r="H719" s="9" t="s">
        <v>31</v>
      </c>
      <c r="I719" s="9" t="s">
        <v>2276</v>
      </c>
      <c r="J719" s="9" t="s">
        <v>29</v>
      </c>
      <c r="K719" s="9">
        <v>2010</v>
      </c>
      <c r="L719" s="9" t="s">
        <v>34</v>
      </c>
      <c r="Y719" s="9" t="s">
        <v>3937</v>
      </c>
      <c r="Z719" s="9" t="s">
        <v>1297</v>
      </c>
      <c r="AA719" s="9" t="s">
        <v>3938</v>
      </c>
      <c r="AB719" s="9" t="s">
        <v>1150</v>
      </c>
    </row>
    <row r="720" spans="1:28" ht="17.25" customHeight="1" x14ac:dyDescent="0.2">
      <c r="A720" s="9">
        <v>415726</v>
      </c>
      <c r="B720" s="9" t="s">
        <v>3939</v>
      </c>
      <c r="C720" s="9" t="s">
        <v>487</v>
      </c>
      <c r="D720" s="9" t="s">
        <v>455</v>
      </c>
      <c r="E720" s="9" t="s">
        <v>93</v>
      </c>
      <c r="F720" s="187">
        <v>31782</v>
      </c>
      <c r="G720" s="9" t="s">
        <v>586</v>
      </c>
      <c r="H720" s="9" t="s">
        <v>35</v>
      </c>
      <c r="I720" s="9" t="s">
        <v>2276</v>
      </c>
      <c r="Y720" s="9" t="s">
        <v>3940</v>
      </c>
      <c r="Z720" s="9" t="s">
        <v>3941</v>
      </c>
      <c r="AA720" s="9" t="s">
        <v>1261</v>
      </c>
      <c r="AB720" s="9" t="s">
        <v>1082</v>
      </c>
    </row>
    <row r="721" spans="1:28" ht="17.25" customHeight="1" x14ac:dyDescent="0.2">
      <c r="A721" s="9">
        <v>423997</v>
      </c>
      <c r="B721" s="9" t="s">
        <v>3942</v>
      </c>
      <c r="C721" s="9" t="s">
        <v>525</v>
      </c>
      <c r="D721" s="9" t="s">
        <v>272</v>
      </c>
      <c r="E721" s="9" t="s">
        <v>93</v>
      </c>
      <c r="F721" s="187">
        <v>34627</v>
      </c>
      <c r="G721" s="9" t="s">
        <v>74</v>
      </c>
      <c r="H721" s="9" t="s">
        <v>31</v>
      </c>
      <c r="I721" s="9" t="s">
        <v>2276</v>
      </c>
      <c r="J721" s="9" t="s">
        <v>29</v>
      </c>
      <c r="K721" s="9">
        <v>2012</v>
      </c>
      <c r="L721" s="9" t="s">
        <v>74</v>
      </c>
      <c r="Y721" s="9" t="s">
        <v>3943</v>
      </c>
      <c r="Z721" s="9" t="s">
        <v>1304</v>
      </c>
      <c r="AA721" s="9" t="s">
        <v>1568</v>
      </c>
      <c r="AB721" s="9" t="s">
        <v>3944</v>
      </c>
    </row>
    <row r="722" spans="1:28" ht="17.25" customHeight="1" x14ac:dyDescent="0.2">
      <c r="A722" s="9">
        <v>423998</v>
      </c>
      <c r="B722" s="9" t="s">
        <v>3945</v>
      </c>
      <c r="C722" s="9" t="s">
        <v>718</v>
      </c>
      <c r="D722" s="9" t="s">
        <v>337</v>
      </c>
      <c r="E722" s="9" t="s">
        <v>92</v>
      </c>
      <c r="F722" s="187">
        <v>35320</v>
      </c>
      <c r="G722" s="9" t="s">
        <v>688</v>
      </c>
      <c r="H722" s="9" t="s">
        <v>31</v>
      </c>
      <c r="I722" s="9" t="s">
        <v>2276</v>
      </c>
      <c r="J722" s="9" t="s">
        <v>32</v>
      </c>
      <c r="K722" s="9">
        <v>2015</v>
      </c>
      <c r="L722" s="9" t="s">
        <v>46</v>
      </c>
      <c r="Y722" s="9" t="s">
        <v>3946</v>
      </c>
      <c r="Z722" s="9" t="s">
        <v>3947</v>
      </c>
      <c r="AA722" s="9" t="s">
        <v>3948</v>
      </c>
      <c r="AB722" s="9" t="s">
        <v>3949</v>
      </c>
    </row>
    <row r="723" spans="1:28" ht="17.25" customHeight="1" x14ac:dyDescent="0.2">
      <c r="A723" s="9">
        <v>422138</v>
      </c>
      <c r="B723" s="9" t="s">
        <v>3950</v>
      </c>
      <c r="C723" s="9" t="s">
        <v>287</v>
      </c>
      <c r="D723" s="9" t="s">
        <v>3951</v>
      </c>
      <c r="E723" s="9" t="s">
        <v>93</v>
      </c>
      <c r="F723" s="187">
        <v>35069</v>
      </c>
      <c r="G723" s="9" t="s">
        <v>34</v>
      </c>
      <c r="H723" s="9" t="s">
        <v>31</v>
      </c>
      <c r="I723" s="9" t="s">
        <v>2276</v>
      </c>
      <c r="J723" s="9" t="s">
        <v>32</v>
      </c>
      <c r="K723" s="9">
        <v>2016</v>
      </c>
      <c r="L723" s="9" t="s">
        <v>34</v>
      </c>
      <c r="Y723" s="9" t="s">
        <v>3952</v>
      </c>
      <c r="Z723" s="9" t="s">
        <v>1318</v>
      </c>
      <c r="AA723" s="9" t="s">
        <v>1160</v>
      </c>
      <c r="AB723" s="9" t="s">
        <v>3953</v>
      </c>
    </row>
    <row r="724" spans="1:28" ht="17.25" customHeight="1" x14ac:dyDescent="0.2">
      <c r="A724" s="9">
        <v>420240</v>
      </c>
      <c r="B724" s="9" t="s">
        <v>3954</v>
      </c>
      <c r="C724" s="9" t="s">
        <v>3955</v>
      </c>
      <c r="D724" s="9" t="s">
        <v>789</v>
      </c>
      <c r="E724" s="9" t="s">
        <v>93</v>
      </c>
      <c r="F724" s="187">
        <v>34719</v>
      </c>
      <c r="G724" s="9" t="s">
        <v>3956</v>
      </c>
      <c r="H724" s="9" t="s">
        <v>31</v>
      </c>
      <c r="I724" s="9" t="s">
        <v>2276</v>
      </c>
      <c r="J724" s="9" t="s">
        <v>29</v>
      </c>
      <c r="K724" s="9">
        <v>2012</v>
      </c>
      <c r="L724" s="9" t="s">
        <v>34</v>
      </c>
      <c r="Y724" s="9" t="s">
        <v>3957</v>
      </c>
      <c r="Z724" s="9" t="s">
        <v>3958</v>
      </c>
      <c r="AA724" s="9" t="s">
        <v>3959</v>
      </c>
      <c r="AB724" s="9" t="s">
        <v>3960</v>
      </c>
    </row>
    <row r="725" spans="1:28" ht="17.25" customHeight="1" x14ac:dyDescent="0.2">
      <c r="A725" s="9">
        <v>425439</v>
      </c>
      <c r="B725" s="9" t="s">
        <v>3961</v>
      </c>
      <c r="C725" s="9" t="s">
        <v>534</v>
      </c>
      <c r="D725" s="9" t="s">
        <v>294</v>
      </c>
      <c r="E725" s="9" t="s">
        <v>92</v>
      </c>
      <c r="F725" s="187">
        <v>34728</v>
      </c>
      <c r="G725" s="9" t="s">
        <v>34</v>
      </c>
      <c r="H725" s="9" t="s">
        <v>31</v>
      </c>
      <c r="I725" s="9" t="s">
        <v>2276</v>
      </c>
      <c r="J725" s="9" t="s">
        <v>32</v>
      </c>
      <c r="K725" s="9">
        <v>2015</v>
      </c>
      <c r="L725" s="9" t="s">
        <v>34</v>
      </c>
      <c r="Y725" s="9" t="s">
        <v>3962</v>
      </c>
      <c r="Z725" s="9" t="s">
        <v>3963</v>
      </c>
      <c r="AA725" s="9" t="s">
        <v>1256</v>
      </c>
      <c r="AB725" s="9" t="s">
        <v>1098</v>
      </c>
    </row>
    <row r="726" spans="1:28" ht="17.25" customHeight="1" x14ac:dyDescent="0.2">
      <c r="A726" s="9">
        <v>423944</v>
      </c>
      <c r="B726" s="9" t="s">
        <v>3964</v>
      </c>
      <c r="C726" s="9" t="s">
        <v>3965</v>
      </c>
      <c r="D726" s="9" t="s">
        <v>964</v>
      </c>
      <c r="E726" s="9" t="s">
        <v>93</v>
      </c>
      <c r="F726" s="187">
        <v>36269</v>
      </c>
      <c r="G726" s="9" t="s">
        <v>273</v>
      </c>
      <c r="H726" s="9" t="s">
        <v>35</v>
      </c>
      <c r="I726" s="9" t="s">
        <v>2276</v>
      </c>
      <c r="J726" s="9" t="s">
        <v>29</v>
      </c>
      <c r="K726" s="9">
        <v>2017</v>
      </c>
      <c r="L726" s="9" t="s">
        <v>34</v>
      </c>
      <c r="Y726" s="9" t="s">
        <v>3966</v>
      </c>
      <c r="Z726" s="9" t="s">
        <v>3967</v>
      </c>
      <c r="AA726" s="9" t="s">
        <v>3968</v>
      </c>
      <c r="AB726" s="9" t="s">
        <v>1082</v>
      </c>
    </row>
    <row r="727" spans="1:28" ht="17.25" customHeight="1" x14ac:dyDescent="0.2">
      <c r="A727" s="9">
        <v>426834</v>
      </c>
      <c r="B727" s="9" t="s">
        <v>3969</v>
      </c>
      <c r="C727" s="9" t="s">
        <v>745</v>
      </c>
      <c r="D727" s="9" t="s">
        <v>410</v>
      </c>
      <c r="E727" s="9" t="s">
        <v>93</v>
      </c>
      <c r="F727" s="187">
        <v>36284</v>
      </c>
      <c r="G727" s="9" t="s">
        <v>34</v>
      </c>
      <c r="H727" s="9" t="s">
        <v>31</v>
      </c>
      <c r="I727" s="9" t="s">
        <v>2276</v>
      </c>
      <c r="J727" s="9" t="s">
        <v>32</v>
      </c>
      <c r="K727" s="9" t="s">
        <v>454</v>
      </c>
      <c r="L727" s="9" t="s">
        <v>34</v>
      </c>
      <c r="Y727" s="9" t="s">
        <v>3970</v>
      </c>
      <c r="Z727" s="9" t="s">
        <v>3971</v>
      </c>
      <c r="AA727" s="9" t="s">
        <v>1077</v>
      </c>
      <c r="AB727" s="9" t="s">
        <v>1150</v>
      </c>
    </row>
    <row r="728" spans="1:28" ht="17.25" customHeight="1" x14ac:dyDescent="0.2">
      <c r="A728" s="9">
        <v>422128</v>
      </c>
      <c r="B728" s="9" t="s">
        <v>3972</v>
      </c>
      <c r="C728" s="9" t="s">
        <v>324</v>
      </c>
      <c r="D728" s="9" t="s">
        <v>410</v>
      </c>
      <c r="E728" s="9" t="s">
        <v>93</v>
      </c>
      <c r="F728" s="187">
        <v>35796</v>
      </c>
      <c r="G728" s="9" t="s">
        <v>34</v>
      </c>
      <c r="H728" s="9" t="s">
        <v>31</v>
      </c>
      <c r="I728" s="9" t="s">
        <v>2276</v>
      </c>
      <c r="J728" s="9" t="s">
        <v>32</v>
      </c>
      <c r="K728" s="9">
        <v>2016</v>
      </c>
      <c r="L728" s="9" t="s">
        <v>34</v>
      </c>
      <c r="Y728" s="9" t="s">
        <v>3973</v>
      </c>
      <c r="Z728" s="9" t="s">
        <v>1207</v>
      </c>
      <c r="AA728" s="9" t="s">
        <v>3974</v>
      </c>
      <c r="AB728" s="9" t="s">
        <v>1100</v>
      </c>
    </row>
    <row r="729" spans="1:28" ht="17.25" customHeight="1" x14ac:dyDescent="0.2">
      <c r="A729" s="9">
        <v>423930</v>
      </c>
      <c r="B729" s="9" t="s">
        <v>3975</v>
      </c>
      <c r="C729" s="9" t="s">
        <v>835</v>
      </c>
      <c r="D729" s="9" t="s">
        <v>3976</v>
      </c>
      <c r="E729" s="9" t="s">
        <v>93</v>
      </c>
      <c r="F729" s="187">
        <v>35445</v>
      </c>
      <c r="G729" s="9" t="s">
        <v>34</v>
      </c>
      <c r="H729" s="9" t="s">
        <v>31</v>
      </c>
      <c r="I729" s="9" t="s">
        <v>2276</v>
      </c>
      <c r="J729" s="9" t="s">
        <v>32</v>
      </c>
      <c r="K729" s="9">
        <v>2014</v>
      </c>
      <c r="L729" s="9" t="s">
        <v>34</v>
      </c>
      <c r="Y729" s="9" t="s">
        <v>3977</v>
      </c>
      <c r="Z729" s="9" t="s">
        <v>3978</v>
      </c>
      <c r="AA729" s="9" t="s">
        <v>3979</v>
      </c>
      <c r="AB729" s="9" t="s">
        <v>1067</v>
      </c>
    </row>
    <row r="730" spans="1:28" ht="17.25" customHeight="1" x14ac:dyDescent="0.2">
      <c r="A730" s="9">
        <v>423934</v>
      </c>
      <c r="B730" s="9" t="s">
        <v>3980</v>
      </c>
      <c r="C730" s="9" t="s">
        <v>270</v>
      </c>
      <c r="D730" s="9" t="s">
        <v>3981</v>
      </c>
      <c r="E730" s="9" t="s">
        <v>93</v>
      </c>
      <c r="F730" s="187">
        <v>36526</v>
      </c>
      <c r="G730" s="9" t="s">
        <v>34</v>
      </c>
      <c r="H730" s="9" t="s">
        <v>31</v>
      </c>
      <c r="I730" s="9" t="s">
        <v>2276</v>
      </c>
      <c r="J730" s="9" t="s">
        <v>32</v>
      </c>
      <c r="K730" s="9">
        <v>2017</v>
      </c>
      <c r="L730" s="9" t="s">
        <v>34</v>
      </c>
      <c r="Y730" s="9" t="s">
        <v>3982</v>
      </c>
      <c r="Z730" s="9" t="s">
        <v>1084</v>
      </c>
      <c r="AA730" s="9" t="s">
        <v>1568</v>
      </c>
      <c r="AB730" s="9" t="s">
        <v>1082</v>
      </c>
    </row>
    <row r="731" spans="1:28" ht="17.25" customHeight="1" x14ac:dyDescent="0.2">
      <c r="A731" s="9">
        <v>422133</v>
      </c>
      <c r="B731" s="9" t="s">
        <v>3983</v>
      </c>
      <c r="C731" s="9" t="s">
        <v>1376</v>
      </c>
      <c r="D731" s="9" t="s">
        <v>334</v>
      </c>
      <c r="E731" s="9" t="s">
        <v>93</v>
      </c>
      <c r="F731" s="187">
        <v>32883</v>
      </c>
      <c r="G731" s="9" t="s">
        <v>34</v>
      </c>
      <c r="H731" s="9" t="s">
        <v>31</v>
      </c>
      <c r="I731" s="9" t="s">
        <v>2276</v>
      </c>
      <c r="J731" s="9" t="s">
        <v>29</v>
      </c>
      <c r="K731" s="9">
        <v>2008</v>
      </c>
      <c r="L731" s="9" t="s">
        <v>34</v>
      </c>
      <c r="Y731" s="9" t="s">
        <v>3984</v>
      </c>
      <c r="Z731" s="9" t="s">
        <v>3985</v>
      </c>
      <c r="AA731" s="9" t="s">
        <v>3986</v>
      </c>
      <c r="AB731" s="9" t="s">
        <v>1100</v>
      </c>
    </row>
    <row r="732" spans="1:28" ht="17.25" customHeight="1" x14ac:dyDescent="0.2">
      <c r="A732" s="9">
        <v>422137</v>
      </c>
      <c r="B732" s="9" t="s">
        <v>3987</v>
      </c>
      <c r="C732" s="9" t="s">
        <v>370</v>
      </c>
      <c r="D732" s="9" t="s">
        <v>371</v>
      </c>
      <c r="E732" s="9" t="s">
        <v>93</v>
      </c>
      <c r="F732" s="187">
        <v>34956</v>
      </c>
      <c r="G732" s="9" t="s">
        <v>34</v>
      </c>
      <c r="H732" s="9" t="s">
        <v>31</v>
      </c>
      <c r="I732" s="9" t="s">
        <v>2276</v>
      </c>
      <c r="J732" s="9" t="s">
        <v>29</v>
      </c>
      <c r="K732" s="9">
        <v>2013</v>
      </c>
      <c r="L732" s="9" t="s">
        <v>34</v>
      </c>
      <c r="N732" s="9">
        <v>788</v>
      </c>
      <c r="O732" s="187">
        <v>44595.361886574072</v>
      </c>
      <c r="P732" s="9">
        <v>22000</v>
      </c>
      <c r="Y732" s="9" t="s">
        <v>3988</v>
      </c>
      <c r="Z732" s="9" t="s">
        <v>3989</v>
      </c>
      <c r="AA732" s="9" t="s">
        <v>2012</v>
      </c>
      <c r="AB732" s="9" t="s">
        <v>1067</v>
      </c>
    </row>
    <row r="733" spans="1:28" ht="17.25" customHeight="1" x14ac:dyDescent="0.2">
      <c r="A733" s="9">
        <v>414508</v>
      </c>
      <c r="B733" s="9" t="s">
        <v>3990</v>
      </c>
      <c r="C733" s="9" t="s">
        <v>285</v>
      </c>
      <c r="D733" s="9" t="s">
        <v>562</v>
      </c>
      <c r="E733" s="9" t="s">
        <v>93</v>
      </c>
      <c r="F733" s="187">
        <v>31415</v>
      </c>
      <c r="G733" s="9" t="s">
        <v>3991</v>
      </c>
      <c r="H733" s="9" t="s">
        <v>31</v>
      </c>
      <c r="I733" s="9" t="s">
        <v>2276</v>
      </c>
      <c r="J733" s="9" t="s">
        <v>29</v>
      </c>
      <c r="K733" s="9">
        <v>2010</v>
      </c>
      <c r="L733" s="9" t="s">
        <v>34</v>
      </c>
      <c r="Y733" s="9" t="s">
        <v>3992</v>
      </c>
      <c r="Z733" s="9" t="s">
        <v>1337</v>
      </c>
      <c r="AA733" s="9" t="s">
        <v>1248</v>
      </c>
      <c r="AB733" s="9" t="s">
        <v>3993</v>
      </c>
    </row>
    <row r="734" spans="1:28" ht="17.25" customHeight="1" x14ac:dyDescent="0.2">
      <c r="A734" s="9">
        <v>425428</v>
      </c>
      <c r="B734" s="9" t="s">
        <v>3994</v>
      </c>
      <c r="C734" s="9" t="s">
        <v>324</v>
      </c>
      <c r="D734" s="9" t="s">
        <v>567</v>
      </c>
      <c r="E734" s="9" t="s">
        <v>93</v>
      </c>
      <c r="F734" s="187">
        <v>35273</v>
      </c>
      <c r="G734" s="9" t="s">
        <v>34</v>
      </c>
      <c r="H734" s="9" t="s">
        <v>31</v>
      </c>
      <c r="I734" s="9" t="s">
        <v>2276</v>
      </c>
      <c r="J734" s="9" t="s">
        <v>32</v>
      </c>
      <c r="K734" s="9">
        <v>2014</v>
      </c>
      <c r="L734" s="9" t="s">
        <v>34</v>
      </c>
      <c r="Y734" s="9" t="s">
        <v>3995</v>
      </c>
      <c r="Z734" s="9" t="s">
        <v>1157</v>
      </c>
      <c r="AA734" s="9" t="s">
        <v>1079</v>
      </c>
      <c r="AB734" s="9" t="s">
        <v>3996</v>
      </c>
    </row>
    <row r="735" spans="1:28" ht="17.25" customHeight="1" x14ac:dyDescent="0.2">
      <c r="A735" s="9">
        <v>425460</v>
      </c>
      <c r="B735" s="9" t="s">
        <v>3997</v>
      </c>
      <c r="C735" s="9" t="s">
        <v>573</v>
      </c>
      <c r="D735" s="9" t="s">
        <v>286</v>
      </c>
      <c r="E735" s="9" t="s">
        <v>92</v>
      </c>
      <c r="F735" s="187">
        <v>34700</v>
      </c>
      <c r="G735" s="9" t="s">
        <v>34</v>
      </c>
      <c r="H735" s="9" t="s">
        <v>31</v>
      </c>
      <c r="I735" s="9" t="s">
        <v>2276</v>
      </c>
      <c r="J735" s="9" t="s">
        <v>32</v>
      </c>
      <c r="K735" s="9">
        <v>2012</v>
      </c>
      <c r="L735" s="9" t="s">
        <v>268</v>
      </c>
      <c r="Y735" s="9" t="s">
        <v>3998</v>
      </c>
      <c r="Z735" s="9" t="s">
        <v>1287</v>
      </c>
      <c r="AA735" s="9" t="s">
        <v>1199</v>
      </c>
      <c r="AB735" s="9" t="s">
        <v>1067</v>
      </c>
    </row>
    <row r="736" spans="1:28" ht="17.25" customHeight="1" x14ac:dyDescent="0.2">
      <c r="A736" s="9">
        <v>423963</v>
      </c>
      <c r="B736" s="9" t="s">
        <v>3999</v>
      </c>
      <c r="C736" s="9" t="s">
        <v>671</v>
      </c>
      <c r="D736" s="9" t="s">
        <v>953</v>
      </c>
      <c r="E736" s="9" t="s">
        <v>93</v>
      </c>
      <c r="F736" s="187">
        <v>33164</v>
      </c>
      <c r="G736" s="9" t="s">
        <v>273</v>
      </c>
      <c r="H736" s="9" t="s">
        <v>35</v>
      </c>
      <c r="I736" s="9" t="s">
        <v>2276</v>
      </c>
      <c r="J736" s="9" t="s">
        <v>29</v>
      </c>
      <c r="K736" s="9">
        <v>2008</v>
      </c>
      <c r="L736" s="9" t="s">
        <v>34</v>
      </c>
      <c r="Y736" s="9" t="s">
        <v>4000</v>
      </c>
      <c r="Z736" s="9" t="s">
        <v>4001</v>
      </c>
      <c r="AA736" s="9" t="s">
        <v>4002</v>
      </c>
      <c r="AB736" s="9" t="s">
        <v>1100</v>
      </c>
    </row>
    <row r="737" spans="1:28" ht="17.25" customHeight="1" x14ac:dyDescent="0.2">
      <c r="A737" s="9">
        <v>423656</v>
      </c>
      <c r="B737" s="9" t="s">
        <v>4003</v>
      </c>
      <c r="C737" s="9" t="s">
        <v>2396</v>
      </c>
      <c r="D737" s="9" t="s">
        <v>901</v>
      </c>
      <c r="E737" s="9" t="s">
        <v>93</v>
      </c>
      <c r="F737" s="187">
        <v>33454</v>
      </c>
      <c r="G737" s="9" t="s">
        <v>34</v>
      </c>
      <c r="H737" s="9" t="s">
        <v>54</v>
      </c>
      <c r="I737" s="9" t="s">
        <v>2276</v>
      </c>
      <c r="J737" s="9" t="s">
        <v>29</v>
      </c>
      <c r="K737" s="9">
        <v>2010</v>
      </c>
      <c r="L737" s="9" t="s">
        <v>46</v>
      </c>
      <c r="Y737" s="9" t="s">
        <v>4004</v>
      </c>
      <c r="Z737" s="9" t="s">
        <v>4005</v>
      </c>
      <c r="AA737" s="9" t="s">
        <v>3533</v>
      </c>
      <c r="AB737" s="9" t="s">
        <v>1100</v>
      </c>
    </row>
    <row r="738" spans="1:28" ht="17.25" customHeight="1" x14ac:dyDescent="0.2">
      <c r="A738" s="9">
        <v>423653</v>
      </c>
      <c r="B738" s="9" t="s">
        <v>4006</v>
      </c>
      <c r="C738" s="9" t="s">
        <v>299</v>
      </c>
      <c r="D738" s="9" t="s">
        <v>777</v>
      </c>
      <c r="E738" s="9" t="s">
        <v>93</v>
      </c>
      <c r="F738" s="187">
        <v>34855</v>
      </c>
      <c r="G738" s="9" t="s">
        <v>34</v>
      </c>
      <c r="H738" s="9" t="s">
        <v>31</v>
      </c>
      <c r="I738" s="9" t="s">
        <v>2276</v>
      </c>
      <c r="J738" s="9" t="s">
        <v>32</v>
      </c>
      <c r="K738" s="9">
        <v>2013</v>
      </c>
      <c r="L738" s="9" t="s">
        <v>34</v>
      </c>
      <c r="Y738" s="9" t="s">
        <v>4007</v>
      </c>
      <c r="Z738" s="9" t="s">
        <v>1326</v>
      </c>
      <c r="AA738" s="9" t="s">
        <v>4008</v>
      </c>
      <c r="AB738" s="9" t="s">
        <v>1098</v>
      </c>
    </row>
    <row r="739" spans="1:28" ht="17.25" customHeight="1" x14ac:dyDescent="0.2">
      <c r="A739" s="9">
        <v>425263</v>
      </c>
      <c r="B739" s="9" t="s">
        <v>4009</v>
      </c>
      <c r="C739" s="9" t="s">
        <v>531</v>
      </c>
      <c r="D739" s="9" t="s">
        <v>4010</v>
      </c>
      <c r="E739" s="9" t="s">
        <v>93</v>
      </c>
      <c r="F739" s="187">
        <v>35065</v>
      </c>
      <c r="G739" s="9" t="s">
        <v>34</v>
      </c>
      <c r="H739" s="9" t="s">
        <v>31</v>
      </c>
      <c r="I739" s="9" t="s">
        <v>2276</v>
      </c>
      <c r="J739" s="9" t="s">
        <v>29</v>
      </c>
      <c r="K739" s="9">
        <v>2013</v>
      </c>
      <c r="L739" s="9" t="s">
        <v>34</v>
      </c>
      <c r="Y739" s="9" t="s">
        <v>4011</v>
      </c>
      <c r="Z739" s="9" t="s">
        <v>4012</v>
      </c>
      <c r="AA739" s="9" t="s">
        <v>4013</v>
      </c>
      <c r="AB739" s="9" t="s">
        <v>1098</v>
      </c>
    </row>
    <row r="740" spans="1:28" ht="17.25" customHeight="1" x14ac:dyDescent="0.2">
      <c r="A740" s="9">
        <v>425450</v>
      </c>
      <c r="B740" s="9" t="s">
        <v>4014</v>
      </c>
      <c r="C740" s="9" t="s">
        <v>4015</v>
      </c>
      <c r="D740" s="9" t="s">
        <v>567</v>
      </c>
      <c r="E740" s="9" t="s">
        <v>93</v>
      </c>
      <c r="F740" s="187">
        <v>33604</v>
      </c>
      <c r="G740" s="9" t="s">
        <v>680</v>
      </c>
      <c r="H740" s="9" t="s">
        <v>31</v>
      </c>
      <c r="I740" s="9" t="s">
        <v>2276</v>
      </c>
      <c r="J740" s="9" t="s">
        <v>29</v>
      </c>
      <c r="K740" s="9">
        <v>2009</v>
      </c>
      <c r="L740" s="9" t="s">
        <v>74</v>
      </c>
      <c r="Y740" s="9" t="s">
        <v>4016</v>
      </c>
      <c r="Z740" s="9" t="s">
        <v>4017</v>
      </c>
      <c r="AA740" s="9" t="s">
        <v>1079</v>
      </c>
      <c r="AB740" s="9" t="s">
        <v>1082</v>
      </c>
    </row>
    <row r="741" spans="1:28" ht="17.25" customHeight="1" x14ac:dyDescent="0.2">
      <c r="A741" s="9">
        <v>411842</v>
      </c>
      <c r="B741" s="9" t="s">
        <v>4018</v>
      </c>
      <c r="C741" s="9" t="s">
        <v>378</v>
      </c>
      <c r="D741" s="9" t="s">
        <v>379</v>
      </c>
      <c r="E741" s="9" t="s">
        <v>93</v>
      </c>
      <c r="F741" s="187">
        <v>31237</v>
      </c>
      <c r="G741" s="9" t="s">
        <v>380</v>
      </c>
      <c r="H741" s="9" t="s">
        <v>47</v>
      </c>
      <c r="I741" s="9" t="s">
        <v>2276</v>
      </c>
      <c r="J741" s="9" t="s">
        <v>3290</v>
      </c>
      <c r="K741" s="9">
        <v>2003</v>
      </c>
      <c r="L741" s="9" t="s">
        <v>34</v>
      </c>
      <c r="N741" s="9">
        <v>1059</v>
      </c>
      <c r="O741" s="187">
        <v>44602.430381944447</v>
      </c>
      <c r="P741" s="9">
        <v>22000</v>
      </c>
      <c r="Y741" s="9" t="s">
        <v>4019</v>
      </c>
      <c r="Z741" s="9" t="s">
        <v>2032</v>
      </c>
      <c r="AA741" s="9" t="s">
        <v>4020</v>
      </c>
      <c r="AB741" s="9" t="s">
        <v>2976</v>
      </c>
    </row>
    <row r="742" spans="1:28" ht="17.25" customHeight="1" x14ac:dyDescent="0.2">
      <c r="A742" s="9">
        <v>417542</v>
      </c>
      <c r="B742" s="9" t="s">
        <v>4021</v>
      </c>
      <c r="C742" s="9" t="s">
        <v>651</v>
      </c>
      <c r="D742" s="9" t="s">
        <v>290</v>
      </c>
      <c r="E742" s="9" t="s">
        <v>93</v>
      </c>
      <c r="F742" s="187">
        <v>33622</v>
      </c>
      <c r="G742" s="9" t="s">
        <v>273</v>
      </c>
      <c r="H742" s="9" t="s">
        <v>31</v>
      </c>
      <c r="I742" s="9" t="s">
        <v>2276</v>
      </c>
      <c r="J742" s="9" t="s">
        <v>32</v>
      </c>
      <c r="K742" s="9">
        <v>2010</v>
      </c>
      <c r="L742" s="9" t="s">
        <v>34</v>
      </c>
      <c r="Y742" s="9" t="s">
        <v>4022</v>
      </c>
      <c r="Z742" s="9" t="s">
        <v>4023</v>
      </c>
      <c r="AA742" s="9" t="s">
        <v>4024</v>
      </c>
      <c r="AB742" s="9" t="s">
        <v>4025</v>
      </c>
    </row>
    <row r="743" spans="1:28" ht="17.25" customHeight="1" x14ac:dyDescent="0.2">
      <c r="A743" s="9">
        <v>422161</v>
      </c>
      <c r="B743" s="9" t="s">
        <v>4026</v>
      </c>
      <c r="C743" s="9" t="s">
        <v>378</v>
      </c>
      <c r="D743" s="9" t="s">
        <v>293</v>
      </c>
      <c r="E743" s="9" t="s">
        <v>93</v>
      </c>
      <c r="F743" s="187">
        <v>32901</v>
      </c>
      <c r="G743" s="9" t="s">
        <v>34</v>
      </c>
      <c r="H743" s="9" t="s">
        <v>31</v>
      </c>
      <c r="I743" s="9" t="s">
        <v>2276</v>
      </c>
      <c r="J743" s="9" t="s">
        <v>32</v>
      </c>
      <c r="K743" s="9">
        <v>2007</v>
      </c>
      <c r="L743" s="9" t="s">
        <v>34</v>
      </c>
      <c r="Y743" s="9" t="s">
        <v>4027</v>
      </c>
      <c r="Z743" s="9" t="s">
        <v>2032</v>
      </c>
      <c r="AA743" s="9" t="s">
        <v>1187</v>
      </c>
      <c r="AB743" s="9" t="s">
        <v>2827</v>
      </c>
    </row>
    <row r="744" spans="1:28" ht="17.25" customHeight="1" x14ac:dyDescent="0.2">
      <c r="A744" s="9">
        <v>423955</v>
      </c>
      <c r="B744" s="9" t="s">
        <v>4028</v>
      </c>
      <c r="C744" s="9" t="s">
        <v>556</v>
      </c>
      <c r="D744" s="9" t="s">
        <v>4029</v>
      </c>
      <c r="E744" s="9" t="s">
        <v>93</v>
      </c>
      <c r="F744" s="187">
        <v>31929</v>
      </c>
      <c r="G744" s="9" t="s">
        <v>34</v>
      </c>
      <c r="H744" s="9" t="s">
        <v>31</v>
      </c>
      <c r="I744" s="9" t="s">
        <v>2276</v>
      </c>
      <c r="J744" s="9" t="s">
        <v>32</v>
      </c>
      <c r="K744" s="9">
        <v>2004</v>
      </c>
      <c r="L744" s="9" t="s">
        <v>34</v>
      </c>
      <c r="Y744" s="9" t="s">
        <v>4030</v>
      </c>
      <c r="Z744" s="9" t="s">
        <v>1259</v>
      </c>
      <c r="AA744" s="9" t="s">
        <v>4031</v>
      </c>
      <c r="AB744" s="9" t="s">
        <v>1100</v>
      </c>
    </row>
    <row r="745" spans="1:28" ht="17.25" customHeight="1" x14ac:dyDescent="0.2">
      <c r="A745" s="9">
        <v>422163</v>
      </c>
      <c r="B745" s="9" t="s">
        <v>4032</v>
      </c>
      <c r="C745" s="9" t="s">
        <v>4033</v>
      </c>
      <c r="D745" s="9" t="s">
        <v>492</v>
      </c>
      <c r="E745" s="9" t="s">
        <v>93</v>
      </c>
      <c r="F745" s="187">
        <v>35833</v>
      </c>
      <c r="G745" s="9" t="s">
        <v>298</v>
      </c>
      <c r="H745" s="9" t="s">
        <v>31</v>
      </c>
      <c r="I745" s="9" t="s">
        <v>2276</v>
      </c>
      <c r="J745" s="9" t="s">
        <v>29</v>
      </c>
      <c r="K745" s="9">
        <v>2016</v>
      </c>
      <c r="L745" s="9" t="s">
        <v>34</v>
      </c>
      <c r="Y745" s="9" t="s">
        <v>4034</v>
      </c>
      <c r="Z745" s="9" t="s">
        <v>4035</v>
      </c>
      <c r="AA745" s="9" t="s">
        <v>1183</v>
      </c>
      <c r="AB745" s="9" t="s">
        <v>1082</v>
      </c>
    </row>
    <row r="746" spans="1:28" ht="17.25" customHeight="1" x14ac:dyDescent="0.2">
      <c r="A746" s="9">
        <v>423947</v>
      </c>
      <c r="B746" s="9" t="s">
        <v>4036</v>
      </c>
      <c r="C746" s="9" t="s">
        <v>283</v>
      </c>
      <c r="D746" s="9" t="s">
        <v>485</v>
      </c>
      <c r="E746" s="9" t="s">
        <v>92</v>
      </c>
      <c r="F746" s="187">
        <v>33970</v>
      </c>
      <c r="G746" s="9" t="s">
        <v>4037</v>
      </c>
      <c r="H746" s="9" t="s">
        <v>31</v>
      </c>
      <c r="I746" s="9" t="s">
        <v>2276</v>
      </c>
      <c r="J746" s="9" t="s">
        <v>32</v>
      </c>
      <c r="K746" s="9">
        <v>2010</v>
      </c>
      <c r="L746" s="9" t="s">
        <v>46</v>
      </c>
      <c r="Y746" s="9" t="s">
        <v>4038</v>
      </c>
      <c r="Z746" s="9" t="s">
        <v>1111</v>
      </c>
      <c r="AA746" s="9" t="s">
        <v>2205</v>
      </c>
      <c r="AB746" s="9" t="s">
        <v>4039</v>
      </c>
    </row>
    <row r="747" spans="1:28" ht="17.25" customHeight="1" x14ac:dyDescent="0.2">
      <c r="A747" s="9">
        <v>420248</v>
      </c>
      <c r="B747" s="9" t="s">
        <v>4040</v>
      </c>
      <c r="C747" s="9" t="s">
        <v>411</v>
      </c>
      <c r="D747" s="9" t="s">
        <v>4041</v>
      </c>
      <c r="E747" s="9" t="s">
        <v>92</v>
      </c>
      <c r="F747" s="187">
        <v>34700</v>
      </c>
      <c r="G747" s="9" t="s">
        <v>412</v>
      </c>
      <c r="H747" s="9" t="s">
        <v>31</v>
      </c>
      <c r="I747" s="9" t="s">
        <v>2276</v>
      </c>
      <c r="J747" s="9" t="s">
        <v>29</v>
      </c>
      <c r="K747" s="9">
        <v>2012</v>
      </c>
      <c r="L747" s="9" t="s">
        <v>34</v>
      </c>
      <c r="N747" s="9">
        <v>932</v>
      </c>
      <c r="O747" s="187">
        <v>44599.431192129632</v>
      </c>
      <c r="P747" s="9">
        <v>20000</v>
      </c>
      <c r="Y747" s="9" t="s">
        <v>4042</v>
      </c>
      <c r="Z747" s="9" t="s">
        <v>3200</v>
      </c>
      <c r="AA747" s="9" t="s">
        <v>4043</v>
      </c>
      <c r="AB747" s="9" t="s">
        <v>1305</v>
      </c>
    </row>
    <row r="748" spans="1:28" ht="17.25" customHeight="1" x14ac:dyDescent="0.2">
      <c r="A748" s="9">
        <v>421787</v>
      </c>
      <c r="B748" s="9" t="s">
        <v>4044</v>
      </c>
      <c r="C748" s="9" t="s">
        <v>305</v>
      </c>
      <c r="D748" s="9" t="s">
        <v>532</v>
      </c>
      <c r="E748" s="9" t="s">
        <v>93</v>
      </c>
      <c r="F748" s="187">
        <v>34969</v>
      </c>
      <c r="G748" s="9" t="s">
        <v>4045</v>
      </c>
      <c r="H748" s="9" t="s">
        <v>31</v>
      </c>
      <c r="I748" s="9" t="s">
        <v>2276</v>
      </c>
      <c r="J748" s="9" t="s">
        <v>29</v>
      </c>
      <c r="K748" s="9">
        <v>2013</v>
      </c>
      <c r="L748" s="9" t="s">
        <v>86</v>
      </c>
      <c r="Y748" s="9" t="s">
        <v>4046</v>
      </c>
      <c r="Z748" s="9" t="s">
        <v>1107</v>
      </c>
      <c r="AA748" s="9" t="s">
        <v>1247</v>
      </c>
      <c r="AB748" s="9" t="s">
        <v>4047</v>
      </c>
    </row>
    <row r="749" spans="1:28" ht="17.25" customHeight="1" x14ac:dyDescent="0.2">
      <c r="A749" s="9">
        <v>411561</v>
      </c>
      <c r="B749" s="9" t="s">
        <v>4048</v>
      </c>
      <c r="C749" s="9" t="s">
        <v>393</v>
      </c>
      <c r="D749" s="9" t="s">
        <v>325</v>
      </c>
      <c r="E749" s="9" t="s">
        <v>93</v>
      </c>
      <c r="F749" s="187">
        <v>32937</v>
      </c>
      <c r="G749" s="9" t="s">
        <v>34</v>
      </c>
      <c r="H749" s="9" t="s">
        <v>31</v>
      </c>
      <c r="I749" s="9" t="s">
        <v>2276</v>
      </c>
      <c r="J749" s="9" t="s">
        <v>29</v>
      </c>
      <c r="K749" s="9">
        <v>2009</v>
      </c>
      <c r="L749" s="9" t="s">
        <v>34</v>
      </c>
      <c r="Y749" s="9" t="s">
        <v>4049</v>
      </c>
      <c r="Z749" s="9" t="s">
        <v>2454</v>
      </c>
      <c r="AA749" s="9" t="s">
        <v>1160</v>
      </c>
      <c r="AB749" s="9" t="s">
        <v>1082</v>
      </c>
    </row>
    <row r="750" spans="1:28" ht="17.25" customHeight="1" x14ac:dyDescent="0.2">
      <c r="A750" s="9">
        <v>421788</v>
      </c>
      <c r="B750" s="9" t="s">
        <v>4050</v>
      </c>
      <c r="C750" s="9" t="s">
        <v>393</v>
      </c>
      <c r="D750" s="9" t="s">
        <v>968</v>
      </c>
      <c r="E750" s="9" t="s">
        <v>93</v>
      </c>
      <c r="F750" s="187">
        <v>36176</v>
      </c>
      <c r="G750" s="9" t="s">
        <v>4051</v>
      </c>
      <c r="H750" s="9" t="s">
        <v>31</v>
      </c>
      <c r="I750" s="9" t="s">
        <v>2276</v>
      </c>
      <c r="J750" s="9" t="s">
        <v>29</v>
      </c>
      <c r="K750" s="9">
        <v>2016</v>
      </c>
      <c r="L750" s="9" t="s">
        <v>46</v>
      </c>
      <c r="Y750" s="9" t="s">
        <v>4052</v>
      </c>
      <c r="Z750" s="9" t="s">
        <v>4053</v>
      </c>
      <c r="AA750" s="9" t="s">
        <v>4054</v>
      </c>
      <c r="AB750" s="9" t="s">
        <v>4055</v>
      </c>
    </row>
    <row r="751" spans="1:28" ht="17.25" customHeight="1" x14ac:dyDescent="0.2">
      <c r="A751" s="9">
        <v>424298</v>
      </c>
      <c r="B751" s="9" t="s">
        <v>4056</v>
      </c>
      <c r="C751" s="9" t="s">
        <v>4057</v>
      </c>
      <c r="D751" s="9" t="s">
        <v>334</v>
      </c>
      <c r="E751" s="9" t="s">
        <v>93</v>
      </c>
      <c r="F751" s="187">
        <v>30155</v>
      </c>
      <c r="G751" s="9" t="s">
        <v>34</v>
      </c>
      <c r="H751" s="9" t="s">
        <v>31</v>
      </c>
      <c r="I751" s="9" t="s">
        <v>2276</v>
      </c>
      <c r="J751" s="9" t="s">
        <v>29</v>
      </c>
      <c r="K751" s="9">
        <v>2000</v>
      </c>
      <c r="L751" s="9" t="s">
        <v>34</v>
      </c>
      <c r="Y751" s="9" t="s">
        <v>4058</v>
      </c>
      <c r="Z751" s="9" t="s">
        <v>4059</v>
      </c>
      <c r="AA751" s="9" t="s">
        <v>1124</v>
      </c>
      <c r="AB751" s="9" t="s">
        <v>1100</v>
      </c>
    </row>
    <row r="752" spans="1:28" ht="17.25" customHeight="1" x14ac:dyDescent="0.2">
      <c r="A752" s="9">
        <v>421791</v>
      </c>
      <c r="B752" s="9" t="s">
        <v>4060</v>
      </c>
      <c r="C752" s="9" t="s">
        <v>571</v>
      </c>
      <c r="D752" s="9" t="s">
        <v>728</v>
      </c>
      <c r="E752" s="9" t="s">
        <v>93</v>
      </c>
      <c r="F752" s="187">
        <v>33424</v>
      </c>
      <c r="G752" s="9" t="s">
        <v>4061</v>
      </c>
      <c r="H752" s="9" t="s">
        <v>31</v>
      </c>
      <c r="I752" s="9" t="s">
        <v>2276</v>
      </c>
      <c r="J752" s="9" t="s">
        <v>29</v>
      </c>
      <c r="K752" s="9">
        <v>2010</v>
      </c>
      <c r="L752" s="9" t="s">
        <v>34</v>
      </c>
      <c r="Y752" s="9" t="s">
        <v>4062</v>
      </c>
      <c r="Z752" s="9" t="s">
        <v>4063</v>
      </c>
      <c r="AA752" s="9" t="s">
        <v>4064</v>
      </c>
      <c r="AB752" s="9" t="s">
        <v>4065</v>
      </c>
    </row>
    <row r="753" spans="1:28" ht="17.25" customHeight="1" x14ac:dyDescent="0.2">
      <c r="A753" s="9">
        <v>422228</v>
      </c>
      <c r="B753" s="9" t="s">
        <v>4066</v>
      </c>
      <c r="C753" s="9" t="s">
        <v>4067</v>
      </c>
      <c r="D753" s="9" t="s">
        <v>4068</v>
      </c>
      <c r="E753" s="9" t="s">
        <v>93</v>
      </c>
      <c r="F753" s="187">
        <v>29961</v>
      </c>
      <c r="G753" s="9" t="s">
        <v>34</v>
      </c>
      <c r="H753" s="9" t="s">
        <v>31</v>
      </c>
      <c r="I753" s="9" t="s">
        <v>2276</v>
      </c>
      <c r="J753" s="9" t="s">
        <v>32</v>
      </c>
      <c r="K753" s="9">
        <v>1999</v>
      </c>
      <c r="L753" s="9" t="s">
        <v>34</v>
      </c>
      <c r="Y753" s="9" t="s">
        <v>4069</v>
      </c>
      <c r="Z753" s="9" t="s">
        <v>4070</v>
      </c>
      <c r="AA753" s="9" t="s">
        <v>4071</v>
      </c>
      <c r="AB753" s="9" t="s">
        <v>1098</v>
      </c>
    </row>
    <row r="754" spans="1:28" ht="17.25" customHeight="1" x14ac:dyDescent="0.2">
      <c r="A754" s="9">
        <v>407737</v>
      </c>
      <c r="B754" s="9" t="s">
        <v>4072</v>
      </c>
      <c r="C754" s="9" t="s">
        <v>283</v>
      </c>
      <c r="D754" s="9" t="s">
        <v>4073</v>
      </c>
      <c r="E754" s="9" t="s">
        <v>92</v>
      </c>
      <c r="F754" s="187">
        <v>30545</v>
      </c>
      <c r="G754" s="9" t="s">
        <v>34</v>
      </c>
      <c r="H754" s="9" t="s">
        <v>31</v>
      </c>
      <c r="I754" s="9" t="s">
        <v>2276</v>
      </c>
      <c r="J754" s="9" t="s">
        <v>29</v>
      </c>
      <c r="K754" s="9">
        <v>2002</v>
      </c>
      <c r="L754" s="9" t="s">
        <v>34</v>
      </c>
      <c r="X754" s="9" t="s">
        <v>514</v>
      </c>
      <c r="Y754" s="9" t="s">
        <v>4074</v>
      </c>
      <c r="Z754" s="9" t="s">
        <v>4075</v>
      </c>
      <c r="AA754" s="9" t="s">
        <v>2134</v>
      </c>
      <c r="AB754" s="9" t="s">
        <v>1205</v>
      </c>
    </row>
    <row r="755" spans="1:28" ht="17.25" customHeight="1" x14ac:dyDescent="0.2">
      <c r="A755" s="9">
        <v>424047</v>
      </c>
      <c r="B755" s="9" t="s">
        <v>4076</v>
      </c>
      <c r="C755" s="9" t="s">
        <v>768</v>
      </c>
      <c r="D755" s="9" t="s">
        <v>589</v>
      </c>
      <c r="E755" s="9" t="s">
        <v>93</v>
      </c>
      <c r="F755" s="187">
        <v>35510</v>
      </c>
      <c r="G755" s="9" t="s">
        <v>46</v>
      </c>
      <c r="H755" s="9" t="s">
        <v>31</v>
      </c>
      <c r="I755" s="9" t="s">
        <v>2276</v>
      </c>
      <c r="J755" s="9" t="s">
        <v>32</v>
      </c>
      <c r="K755" s="9">
        <v>2015</v>
      </c>
      <c r="L755" s="9" t="s">
        <v>46</v>
      </c>
      <c r="Y755" s="9" t="s">
        <v>4077</v>
      </c>
      <c r="Z755" s="9" t="s">
        <v>4078</v>
      </c>
      <c r="AA755" s="9" t="s">
        <v>4079</v>
      </c>
      <c r="AB755" s="9" t="s">
        <v>1082</v>
      </c>
    </row>
    <row r="756" spans="1:28" ht="17.25" customHeight="1" x14ac:dyDescent="0.2">
      <c r="A756" s="9">
        <v>418964</v>
      </c>
      <c r="B756" s="9" t="s">
        <v>4080</v>
      </c>
      <c r="C756" s="9" t="s">
        <v>283</v>
      </c>
      <c r="D756" s="9" t="s">
        <v>4081</v>
      </c>
      <c r="E756" s="9" t="s">
        <v>93</v>
      </c>
      <c r="F756" s="187">
        <v>31048</v>
      </c>
      <c r="G756" s="9" t="s">
        <v>335</v>
      </c>
      <c r="H756" s="9" t="s">
        <v>31</v>
      </c>
      <c r="I756" s="9" t="s">
        <v>2276</v>
      </c>
      <c r="J756" s="9" t="s">
        <v>29</v>
      </c>
      <c r="K756" s="9">
        <v>2012</v>
      </c>
      <c r="L756" s="9" t="s">
        <v>46</v>
      </c>
      <c r="Y756" s="9" t="s">
        <v>4082</v>
      </c>
      <c r="Z756" s="9" t="s">
        <v>4083</v>
      </c>
      <c r="AA756" s="9" t="s">
        <v>4084</v>
      </c>
      <c r="AB756" s="9" t="s">
        <v>4085</v>
      </c>
    </row>
    <row r="757" spans="1:28" ht="17.25" customHeight="1" x14ac:dyDescent="0.2">
      <c r="A757" s="9">
        <v>424048</v>
      </c>
      <c r="B757" s="9" t="s">
        <v>4086</v>
      </c>
      <c r="C757" s="9" t="s">
        <v>4087</v>
      </c>
      <c r="D757" s="9" t="s">
        <v>267</v>
      </c>
      <c r="E757" s="9" t="s">
        <v>93</v>
      </c>
      <c r="F757" s="187">
        <v>35217</v>
      </c>
      <c r="G757" s="9" t="s">
        <v>34</v>
      </c>
      <c r="H757" s="9" t="s">
        <v>31</v>
      </c>
      <c r="I757" s="9" t="s">
        <v>2276</v>
      </c>
      <c r="J757" s="9" t="s">
        <v>32</v>
      </c>
      <c r="K757" s="9">
        <v>2016</v>
      </c>
      <c r="L757" s="9" t="s">
        <v>34</v>
      </c>
      <c r="Y757" s="9" t="s">
        <v>4088</v>
      </c>
      <c r="Z757" s="9" t="s">
        <v>4089</v>
      </c>
      <c r="AA757" s="9" t="s">
        <v>1303</v>
      </c>
      <c r="AB757" s="9" t="s">
        <v>1100</v>
      </c>
    </row>
    <row r="758" spans="1:28" ht="17.25" customHeight="1" x14ac:dyDescent="0.2">
      <c r="A758" s="9">
        <v>424297</v>
      </c>
      <c r="B758" s="9" t="s">
        <v>4090</v>
      </c>
      <c r="C758" s="9" t="s">
        <v>674</v>
      </c>
      <c r="D758" s="9" t="s">
        <v>4091</v>
      </c>
      <c r="E758" s="9" t="s">
        <v>92</v>
      </c>
      <c r="F758" s="187">
        <v>27534</v>
      </c>
      <c r="G758" s="9" t="s">
        <v>34</v>
      </c>
      <c r="H758" s="9" t="s">
        <v>31</v>
      </c>
      <c r="I758" s="9" t="s">
        <v>2276</v>
      </c>
      <c r="J758" s="9" t="s">
        <v>29</v>
      </c>
      <c r="K758" s="9">
        <v>1994</v>
      </c>
      <c r="L758" s="9" t="s">
        <v>34</v>
      </c>
      <c r="Y758" s="9" t="s">
        <v>4092</v>
      </c>
      <c r="Z758" s="9" t="s">
        <v>1341</v>
      </c>
      <c r="AA758" s="9" t="s">
        <v>4093</v>
      </c>
      <c r="AB758" s="9">
        <v>1975</v>
      </c>
    </row>
    <row r="759" spans="1:28" ht="17.25" customHeight="1" x14ac:dyDescent="0.2">
      <c r="A759" s="9">
        <v>406082</v>
      </c>
      <c r="B759" s="9" t="s">
        <v>4094</v>
      </c>
      <c r="C759" s="9" t="s">
        <v>4095</v>
      </c>
      <c r="D759" s="9" t="s">
        <v>4096</v>
      </c>
      <c r="E759" s="9" t="s">
        <v>92</v>
      </c>
      <c r="F759" s="187">
        <v>30068</v>
      </c>
      <c r="G759" s="9" t="s">
        <v>34</v>
      </c>
      <c r="H759" s="9" t="s">
        <v>31</v>
      </c>
      <c r="I759" s="9" t="s">
        <v>2276</v>
      </c>
      <c r="J759" s="9" t="s">
        <v>32</v>
      </c>
      <c r="K759" s="9">
        <v>1998</v>
      </c>
      <c r="L759" s="9" t="s">
        <v>34</v>
      </c>
      <c r="Y759" s="9" t="s">
        <v>4097</v>
      </c>
      <c r="Z759" s="9" t="s">
        <v>4098</v>
      </c>
      <c r="AA759" s="9" t="s">
        <v>1342</v>
      </c>
      <c r="AB759" s="9" t="s">
        <v>1100</v>
      </c>
    </row>
    <row r="760" spans="1:28" ht="17.25" customHeight="1" x14ac:dyDescent="0.2">
      <c r="A760" s="9">
        <v>422126</v>
      </c>
      <c r="B760" s="9" t="s">
        <v>4099</v>
      </c>
      <c r="C760" s="9" t="s">
        <v>486</v>
      </c>
      <c r="D760" s="9" t="s">
        <v>471</v>
      </c>
      <c r="E760" s="9" t="s">
        <v>92</v>
      </c>
      <c r="F760" s="187">
        <v>36218</v>
      </c>
      <c r="G760" s="9" t="s">
        <v>34</v>
      </c>
      <c r="H760" s="9" t="s">
        <v>31</v>
      </c>
      <c r="I760" s="9" t="s">
        <v>2276</v>
      </c>
      <c r="J760" s="9" t="s">
        <v>29</v>
      </c>
      <c r="K760" s="9">
        <v>2016</v>
      </c>
      <c r="L760" s="9" t="s">
        <v>46</v>
      </c>
      <c r="Y760" s="9" t="s">
        <v>4100</v>
      </c>
      <c r="Z760" s="9" t="s">
        <v>1144</v>
      </c>
      <c r="AA760" s="9" t="s">
        <v>4101</v>
      </c>
      <c r="AB760" s="9" t="s">
        <v>4102</v>
      </c>
    </row>
    <row r="761" spans="1:28" ht="17.25" customHeight="1" x14ac:dyDescent="0.2">
      <c r="A761" s="9">
        <v>413401</v>
      </c>
      <c r="B761" s="9" t="s">
        <v>4103</v>
      </c>
      <c r="C761" s="9" t="s">
        <v>4104</v>
      </c>
      <c r="D761" s="9" t="s">
        <v>4105</v>
      </c>
      <c r="E761" s="9" t="s">
        <v>93</v>
      </c>
      <c r="F761" s="187">
        <v>32236</v>
      </c>
      <c r="G761" s="9" t="s">
        <v>34</v>
      </c>
      <c r="H761" s="9" t="s">
        <v>31</v>
      </c>
      <c r="I761" s="9" t="s">
        <v>2276</v>
      </c>
      <c r="N761" s="9">
        <v>883</v>
      </c>
      <c r="O761" s="187">
        <v>44598.45034722222</v>
      </c>
      <c r="P761" s="9">
        <v>1500</v>
      </c>
      <c r="Y761" s="9" t="s">
        <v>4106</v>
      </c>
      <c r="Z761" s="9" t="s">
        <v>4107</v>
      </c>
      <c r="AA761" s="9" t="s">
        <v>4108</v>
      </c>
      <c r="AB761" s="9" t="s">
        <v>1082</v>
      </c>
    </row>
    <row r="762" spans="1:28" ht="17.25" customHeight="1" x14ac:dyDescent="0.2">
      <c r="A762" s="9">
        <v>425538</v>
      </c>
      <c r="B762" s="9" t="s">
        <v>4109</v>
      </c>
      <c r="C762" s="9" t="s">
        <v>735</v>
      </c>
      <c r="D762" s="9" t="s">
        <v>271</v>
      </c>
      <c r="E762" s="9" t="s">
        <v>93</v>
      </c>
      <c r="F762" s="187">
        <v>32298</v>
      </c>
      <c r="G762" s="9" t="s">
        <v>34</v>
      </c>
      <c r="H762" s="9" t="s">
        <v>31</v>
      </c>
      <c r="I762" s="9" t="s">
        <v>2276</v>
      </c>
      <c r="J762" s="9" t="s">
        <v>29</v>
      </c>
      <c r="K762" s="9">
        <v>2006</v>
      </c>
      <c r="L762" s="9" t="s">
        <v>34</v>
      </c>
      <c r="Y762" s="9" t="s">
        <v>4110</v>
      </c>
      <c r="Z762" s="9" t="s">
        <v>4111</v>
      </c>
      <c r="AA762" s="9" t="s">
        <v>1192</v>
      </c>
      <c r="AB762" s="9" t="s">
        <v>1067</v>
      </c>
    </row>
    <row r="763" spans="1:28" ht="17.25" customHeight="1" x14ac:dyDescent="0.2">
      <c r="A763" s="9">
        <v>416441</v>
      </c>
      <c r="B763" s="9" t="s">
        <v>4112</v>
      </c>
      <c r="C763" s="9" t="s">
        <v>388</v>
      </c>
      <c r="D763" s="9" t="s">
        <v>284</v>
      </c>
      <c r="E763" s="9" t="s">
        <v>92</v>
      </c>
      <c r="F763" s="187">
        <v>34790</v>
      </c>
      <c r="G763" s="9" t="s">
        <v>389</v>
      </c>
      <c r="H763" s="9" t="s">
        <v>31</v>
      </c>
      <c r="I763" s="9" t="s">
        <v>2276</v>
      </c>
      <c r="J763" s="9" t="s">
        <v>29</v>
      </c>
      <c r="K763" s="9">
        <v>2013</v>
      </c>
      <c r="L763" s="9" t="s">
        <v>34</v>
      </c>
      <c r="N763" s="9">
        <v>1228</v>
      </c>
      <c r="O763" s="187">
        <v>44609.508831018517</v>
      </c>
      <c r="P763" s="9">
        <v>22000</v>
      </c>
      <c r="Y763" s="9" t="s">
        <v>4113</v>
      </c>
      <c r="Z763" s="9" t="s">
        <v>1200</v>
      </c>
      <c r="AA763" s="9" t="s">
        <v>4114</v>
      </c>
      <c r="AB763" s="9" t="s">
        <v>1100</v>
      </c>
    </row>
    <row r="764" spans="1:28" ht="17.25" customHeight="1" x14ac:dyDescent="0.2">
      <c r="A764" s="9">
        <v>420102</v>
      </c>
      <c r="B764" s="9" t="s">
        <v>4115</v>
      </c>
      <c r="C764" s="9" t="s">
        <v>353</v>
      </c>
      <c r="D764" s="9" t="s">
        <v>288</v>
      </c>
      <c r="E764" s="9" t="s">
        <v>92</v>
      </c>
      <c r="F764" s="187">
        <v>34700</v>
      </c>
      <c r="G764" s="9" t="s">
        <v>34</v>
      </c>
      <c r="H764" s="9" t="s">
        <v>31</v>
      </c>
      <c r="I764" s="9" t="s">
        <v>2276</v>
      </c>
      <c r="J764" s="9" t="s">
        <v>29</v>
      </c>
      <c r="K764" s="9">
        <v>2013</v>
      </c>
      <c r="L764" s="9" t="s">
        <v>34</v>
      </c>
      <c r="N764" s="9">
        <v>516</v>
      </c>
      <c r="O764" s="187">
        <v>44581.477650462963</v>
      </c>
      <c r="P764" s="9">
        <v>27000</v>
      </c>
      <c r="Y764" s="9" t="s">
        <v>4116</v>
      </c>
      <c r="Z764" s="9" t="s">
        <v>3275</v>
      </c>
      <c r="AA764" s="9" t="s">
        <v>1169</v>
      </c>
      <c r="AB764" s="9" t="s">
        <v>1082</v>
      </c>
    </row>
    <row r="765" spans="1:28" ht="17.25" customHeight="1" x14ac:dyDescent="0.2">
      <c r="A765" s="9">
        <v>423823</v>
      </c>
      <c r="B765" s="9" t="s">
        <v>4117</v>
      </c>
      <c r="C765" s="9" t="s">
        <v>4118</v>
      </c>
      <c r="D765" s="9" t="s">
        <v>484</v>
      </c>
      <c r="E765" s="9" t="s">
        <v>92</v>
      </c>
      <c r="F765" s="187">
        <v>36770</v>
      </c>
      <c r="G765" s="9" t="s">
        <v>34</v>
      </c>
      <c r="H765" s="9" t="s">
        <v>31</v>
      </c>
      <c r="I765" s="9" t="s">
        <v>2276</v>
      </c>
      <c r="J765" s="9" t="s">
        <v>32</v>
      </c>
      <c r="K765" s="9">
        <v>2017</v>
      </c>
      <c r="L765" s="9" t="s">
        <v>89</v>
      </c>
      <c r="Y765" s="9" t="s">
        <v>4119</v>
      </c>
      <c r="Z765" s="9" t="s">
        <v>4120</v>
      </c>
      <c r="AA765" s="9" t="s">
        <v>1148</v>
      </c>
      <c r="AB765" s="9" t="s">
        <v>1067</v>
      </c>
    </row>
    <row r="766" spans="1:28" ht="17.25" customHeight="1" x14ac:dyDescent="0.2">
      <c r="A766" s="9">
        <v>421997</v>
      </c>
      <c r="B766" s="9" t="s">
        <v>4121</v>
      </c>
      <c r="C766" s="9" t="s">
        <v>421</v>
      </c>
      <c r="D766" s="9" t="s">
        <v>4122</v>
      </c>
      <c r="E766" s="9" t="s">
        <v>92</v>
      </c>
      <c r="F766" s="187">
        <v>34343</v>
      </c>
      <c r="G766" s="9" t="s">
        <v>34</v>
      </c>
      <c r="H766" s="9" t="s">
        <v>31</v>
      </c>
      <c r="I766" s="9" t="s">
        <v>2276</v>
      </c>
      <c r="J766" s="9" t="s">
        <v>29</v>
      </c>
      <c r="K766" s="9">
        <v>2012</v>
      </c>
      <c r="L766" s="9" t="s">
        <v>34</v>
      </c>
      <c r="Y766" s="9" t="s">
        <v>4123</v>
      </c>
      <c r="Z766" s="9" t="s">
        <v>1269</v>
      </c>
      <c r="AA766" s="9" t="s">
        <v>1122</v>
      </c>
      <c r="AB766" s="9" t="s">
        <v>1082</v>
      </c>
    </row>
    <row r="767" spans="1:28" ht="17.25" customHeight="1" x14ac:dyDescent="0.2">
      <c r="A767" s="9">
        <v>417472</v>
      </c>
      <c r="B767" s="9" t="s">
        <v>4124</v>
      </c>
      <c r="C767" s="9" t="s">
        <v>2248</v>
      </c>
      <c r="D767" s="9" t="s">
        <v>365</v>
      </c>
      <c r="E767" s="9" t="s">
        <v>92</v>
      </c>
      <c r="F767" s="187">
        <v>35065</v>
      </c>
      <c r="G767" s="9" t="s">
        <v>34</v>
      </c>
      <c r="H767" s="9" t="s">
        <v>31</v>
      </c>
      <c r="I767" s="9" t="s">
        <v>2276</v>
      </c>
      <c r="J767" s="9" t="s">
        <v>32</v>
      </c>
      <c r="L767" s="9" t="s">
        <v>34</v>
      </c>
      <c r="N767" s="9">
        <v>680</v>
      </c>
      <c r="O767" s="187">
        <v>44593.392152777778</v>
      </c>
      <c r="P767" s="9">
        <v>22000</v>
      </c>
      <c r="Y767" s="9" t="s">
        <v>4125</v>
      </c>
      <c r="Z767" s="9" t="s">
        <v>4126</v>
      </c>
      <c r="AA767" s="9" t="s">
        <v>1153</v>
      </c>
      <c r="AB767" s="9" t="s">
        <v>1078</v>
      </c>
    </row>
    <row r="768" spans="1:28" ht="17.25" customHeight="1" x14ac:dyDescent="0.2">
      <c r="A768" s="9">
        <v>418619</v>
      </c>
      <c r="B768" s="9" t="s">
        <v>4127</v>
      </c>
      <c r="C768" s="9" t="s">
        <v>4128</v>
      </c>
      <c r="D768" s="9" t="s">
        <v>932</v>
      </c>
      <c r="E768" s="9" t="s">
        <v>92</v>
      </c>
      <c r="F768" s="187">
        <v>33239</v>
      </c>
      <c r="G768" s="9" t="s">
        <v>4129</v>
      </c>
      <c r="H768" s="9" t="s">
        <v>31</v>
      </c>
      <c r="I768" s="9" t="s">
        <v>2276</v>
      </c>
      <c r="J768" s="9" t="s">
        <v>32</v>
      </c>
      <c r="K768" s="9">
        <v>2011</v>
      </c>
      <c r="L768" s="9" t="s">
        <v>34</v>
      </c>
      <c r="Y768" s="9" t="s">
        <v>4130</v>
      </c>
      <c r="Z768" s="9" t="s">
        <v>4131</v>
      </c>
      <c r="AA768" s="9" t="s">
        <v>4132</v>
      </c>
      <c r="AB768" s="9" t="s">
        <v>1067</v>
      </c>
    </row>
    <row r="769" spans="1:28" ht="17.25" customHeight="1" x14ac:dyDescent="0.2">
      <c r="A769" s="9">
        <v>425330</v>
      </c>
      <c r="B769" s="9" t="s">
        <v>4133</v>
      </c>
      <c r="C769" s="9" t="s">
        <v>863</v>
      </c>
      <c r="D769" s="9" t="s">
        <v>907</v>
      </c>
      <c r="E769" s="9" t="s">
        <v>92</v>
      </c>
      <c r="F769" s="187">
        <v>35121</v>
      </c>
      <c r="G769" s="9" t="s">
        <v>34</v>
      </c>
      <c r="H769" s="9" t="s">
        <v>31</v>
      </c>
      <c r="I769" s="9" t="s">
        <v>2276</v>
      </c>
      <c r="J769" s="9" t="s">
        <v>29</v>
      </c>
      <c r="K769" s="9">
        <v>2014</v>
      </c>
      <c r="L769" s="9" t="s">
        <v>34</v>
      </c>
      <c r="Y769" s="9" t="s">
        <v>4134</v>
      </c>
      <c r="Z769" s="9" t="s">
        <v>2201</v>
      </c>
      <c r="AA769" s="9" t="s">
        <v>4135</v>
      </c>
      <c r="AB769" s="9" t="s">
        <v>1067</v>
      </c>
    </row>
    <row r="770" spans="1:28" ht="17.25" customHeight="1" x14ac:dyDescent="0.2">
      <c r="A770" s="9">
        <v>421915</v>
      </c>
      <c r="B770" s="9" t="s">
        <v>4136</v>
      </c>
      <c r="C770" s="9" t="s">
        <v>362</v>
      </c>
      <c r="D770" s="9" t="s">
        <v>364</v>
      </c>
      <c r="E770" s="9" t="s">
        <v>92</v>
      </c>
      <c r="F770" s="187">
        <v>35997</v>
      </c>
      <c r="G770" s="9" t="s">
        <v>466</v>
      </c>
      <c r="H770" s="9" t="s">
        <v>31</v>
      </c>
      <c r="I770" s="9" t="s">
        <v>2276</v>
      </c>
      <c r="J770" s="9" t="s">
        <v>29</v>
      </c>
      <c r="K770" s="9">
        <v>2016</v>
      </c>
      <c r="L770" s="9" t="s">
        <v>34</v>
      </c>
      <c r="Y770" s="9" t="s">
        <v>4137</v>
      </c>
      <c r="Z770" s="9" t="s">
        <v>4138</v>
      </c>
      <c r="AA770" s="9" t="s">
        <v>4139</v>
      </c>
      <c r="AB770" s="9" t="s">
        <v>4140</v>
      </c>
    </row>
    <row r="771" spans="1:28" ht="17.25" customHeight="1" x14ac:dyDescent="0.2">
      <c r="A771" s="9">
        <v>425394</v>
      </c>
      <c r="B771" s="9" t="s">
        <v>4141</v>
      </c>
      <c r="C771" s="9" t="s">
        <v>625</v>
      </c>
      <c r="D771" s="9" t="s">
        <v>544</v>
      </c>
      <c r="E771" s="9" t="s">
        <v>92</v>
      </c>
      <c r="F771" s="187">
        <v>31991</v>
      </c>
      <c r="G771" s="9" t="s">
        <v>34</v>
      </c>
      <c r="H771" s="9" t="s">
        <v>31</v>
      </c>
      <c r="I771" s="9" t="s">
        <v>2276</v>
      </c>
      <c r="J771" s="9" t="s">
        <v>29</v>
      </c>
      <c r="K771" s="9">
        <v>2007</v>
      </c>
      <c r="L771" s="9" t="s">
        <v>34</v>
      </c>
      <c r="Y771" s="9" t="s">
        <v>4142</v>
      </c>
      <c r="Z771" s="9" t="s">
        <v>4143</v>
      </c>
      <c r="AA771" s="9" t="s">
        <v>4144</v>
      </c>
      <c r="AB771" s="9" t="s">
        <v>1067</v>
      </c>
    </row>
    <row r="772" spans="1:28" ht="17.25" customHeight="1" x14ac:dyDescent="0.2">
      <c r="A772" s="9">
        <v>422072</v>
      </c>
      <c r="B772" s="9" t="s">
        <v>4145</v>
      </c>
      <c r="C772" s="9" t="s">
        <v>4146</v>
      </c>
      <c r="D772" s="9" t="s">
        <v>4147</v>
      </c>
      <c r="E772" s="9" t="s">
        <v>92</v>
      </c>
      <c r="F772" s="187">
        <v>35287</v>
      </c>
      <c r="G772" s="9" t="s">
        <v>412</v>
      </c>
      <c r="H772" s="9" t="s">
        <v>31</v>
      </c>
      <c r="I772" s="9" t="s">
        <v>2276</v>
      </c>
      <c r="J772" s="9" t="s">
        <v>32</v>
      </c>
      <c r="K772" s="9">
        <v>2016</v>
      </c>
      <c r="L772" s="9" t="s">
        <v>34</v>
      </c>
      <c r="Y772" s="9" t="s">
        <v>4148</v>
      </c>
      <c r="Z772" s="9" t="s">
        <v>4149</v>
      </c>
      <c r="AA772" s="9" t="s">
        <v>1711</v>
      </c>
      <c r="AB772" s="9" t="s">
        <v>1082</v>
      </c>
    </row>
    <row r="773" spans="1:28" ht="17.25" customHeight="1" x14ac:dyDescent="0.2">
      <c r="A773" s="9">
        <v>422023</v>
      </c>
      <c r="B773" s="9" t="s">
        <v>4150</v>
      </c>
      <c r="C773" s="9" t="s">
        <v>467</v>
      </c>
      <c r="D773" s="9" t="s">
        <v>4151</v>
      </c>
      <c r="E773" s="9" t="s">
        <v>92</v>
      </c>
      <c r="F773" s="187">
        <v>35154</v>
      </c>
      <c r="G773" s="9" t="s">
        <v>34</v>
      </c>
      <c r="H773" s="9" t="s">
        <v>31</v>
      </c>
      <c r="I773" s="9" t="s">
        <v>2276</v>
      </c>
      <c r="K773" s="9">
        <v>2014</v>
      </c>
      <c r="L773" s="9" t="s">
        <v>34</v>
      </c>
      <c r="Y773" s="9" t="s">
        <v>4152</v>
      </c>
      <c r="Z773" s="9" t="s">
        <v>4153</v>
      </c>
      <c r="AA773" s="9" t="s">
        <v>4154</v>
      </c>
      <c r="AB773" s="9" t="s">
        <v>1067</v>
      </c>
    </row>
    <row r="774" spans="1:28" ht="17.25" customHeight="1" x14ac:dyDescent="0.2">
      <c r="A774" s="9">
        <v>420085</v>
      </c>
      <c r="B774" s="9" t="s">
        <v>4155</v>
      </c>
      <c r="C774" s="9" t="s">
        <v>283</v>
      </c>
      <c r="D774" s="9" t="s">
        <v>423</v>
      </c>
      <c r="E774" s="9" t="s">
        <v>92</v>
      </c>
      <c r="F774" s="187">
        <v>34418</v>
      </c>
      <c r="G774" s="9" t="s">
        <v>34</v>
      </c>
      <c r="H774" s="9" t="s">
        <v>31</v>
      </c>
      <c r="I774" s="9" t="s">
        <v>2276</v>
      </c>
      <c r="J774" s="9" t="s">
        <v>32</v>
      </c>
      <c r="K774" s="9">
        <v>2013</v>
      </c>
      <c r="L774" s="9" t="s">
        <v>34</v>
      </c>
      <c r="N774" s="9">
        <v>663</v>
      </c>
      <c r="O774" s="187">
        <v>44592.553726851853</v>
      </c>
      <c r="P774" s="9">
        <v>18000</v>
      </c>
      <c r="Y774" s="9" t="s">
        <v>4156</v>
      </c>
      <c r="Z774" s="9" t="s">
        <v>1081</v>
      </c>
      <c r="AA774" s="9" t="s">
        <v>1159</v>
      </c>
      <c r="AB774" s="9" t="s">
        <v>1082</v>
      </c>
    </row>
    <row r="775" spans="1:28" ht="17.25" customHeight="1" x14ac:dyDescent="0.2">
      <c r="A775" s="9">
        <v>420091</v>
      </c>
      <c r="B775" s="9" t="s">
        <v>4157</v>
      </c>
      <c r="C775" s="9" t="s">
        <v>340</v>
      </c>
      <c r="D775" s="9" t="s">
        <v>4158</v>
      </c>
      <c r="E775" s="9" t="s">
        <v>92</v>
      </c>
      <c r="F775" s="187">
        <v>35431</v>
      </c>
      <c r="G775" s="9" t="s">
        <v>477</v>
      </c>
      <c r="H775" s="9" t="s">
        <v>31</v>
      </c>
      <c r="I775" s="9" t="s">
        <v>2276</v>
      </c>
      <c r="J775" s="9" t="s">
        <v>32</v>
      </c>
      <c r="K775" s="9">
        <v>2014</v>
      </c>
      <c r="L775" s="9" t="s">
        <v>46</v>
      </c>
      <c r="Y775" s="9" t="s">
        <v>4159</v>
      </c>
      <c r="Z775" s="9" t="s">
        <v>4160</v>
      </c>
      <c r="AA775" s="9" t="s">
        <v>1164</v>
      </c>
      <c r="AB775" s="9" t="s">
        <v>2096</v>
      </c>
    </row>
    <row r="776" spans="1:28" ht="17.25" customHeight="1" x14ac:dyDescent="0.2">
      <c r="A776" s="9">
        <v>420092</v>
      </c>
      <c r="B776" s="9" t="s">
        <v>4161</v>
      </c>
      <c r="C776" s="9" t="s">
        <v>4162</v>
      </c>
      <c r="D776" s="9" t="s">
        <v>457</v>
      </c>
      <c r="E776" s="9" t="s">
        <v>92</v>
      </c>
      <c r="F776" s="187">
        <v>35431</v>
      </c>
      <c r="G776" s="9" t="s">
        <v>34</v>
      </c>
      <c r="H776" s="9" t="s">
        <v>31</v>
      </c>
      <c r="I776" s="9" t="s">
        <v>2276</v>
      </c>
      <c r="J776" s="9" t="s">
        <v>32</v>
      </c>
      <c r="K776" s="9">
        <v>2015</v>
      </c>
      <c r="L776" s="9" t="s">
        <v>34</v>
      </c>
      <c r="Y776" s="9" t="s">
        <v>4163</v>
      </c>
      <c r="Z776" s="9" t="s">
        <v>4164</v>
      </c>
      <c r="AA776" s="9" t="s">
        <v>2134</v>
      </c>
      <c r="AB776" s="9" t="s">
        <v>1067</v>
      </c>
    </row>
    <row r="777" spans="1:28" ht="17.25" customHeight="1" x14ac:dyDescent="0.2">
      <c r="A777" s="9">
        <v>418804</v>
      </c>
      <c r="B777" s="9" t="s">
        <v>4165</v>
      </c>
      <c r="C777" s="9" t="s">
        <v>393</v>
      </c>
      <c r="D777" s="9" t="s">
        <v>484</v>
      </c>
      <c r="E777" s="9" t="s">
        <v>92</v>
      </c>
      <c r="F777" s="187">
        <v>35065</v>
      </c>
      <c r="G777" s="9" t="s">
        <v>34</v>
      </c>
      <c r="H777" s="9" t="s">
        <v>31</v>
      </c>
      <c r="I777" s="9" t="s">
        <v>2276</v>
      </c>
      <c r="J777" s="9" t="s">
        <v>29</v>
      </c>
      <c r="K777" s="9">
        <v>2014</v>
      </c>
      <c r="L777" s="9" t="s">
        <v>34</v>
      </c>
      <c r="Y777" s="9" t="s">
        <v>4166</v>
      </c>
      <c r="Z777" s="9" t="s">
        <v>1290</v>
      </c>
      <c r="AA777" s="9" t="s">
        <v>1158</v>
      </c>
      <c r="AB777" s="9" t="s">
        <v>4167</v>
      </c>
    </row>
    <row r="778" spans="1:28" ht="17.25" customHeight="1" x14ac:dyDescent="0.2">
      <c r="A778" s="9">
        <v>411805</v>
      </c>
      <c r="B778" s="9" t="s">
        <v>4168</v>
      </c>
      <c r="C778" s="9" t="s">
        <v>698</v>
      </c>
      <c r="D778" s="9" t="s">
        <v>379</v>
      </c>
      <c r="E778" s="9" t="s">
        <v>92</v>
      </c>
      <c r="F778" s="187">
        <v>33117</v>
      </c>
      <c r="G778" s="9" t="s">
        <v>34</v>
      </c>
      <c r="H778" s="9" t="s">
        <v>31</v>
      </c>
      <c r="I778" s="9" t="s">
        <v>2276</v>
      </c>
      <c r="J778" s="9" t="s">
        <v>32</v>
      </c>
      <c r="K778" s="9">
        <v>2009</v>
      </c>
      <c r="L778" s="9" t="s">
        <v>34</v>
      </c>
      <c r="X778" s="9" t="s">
        <v>514</v>
      </c>
      <c r="Y778" s="9" t="s">
        <v>4169</v>
      </c>
      <c r="Z778" s="9" t="s">
        <v>4170</v>
      </c>
      <c r="AA778" s="9" t="s">
        <v>1126</v>
      </c>
      <c r="AB778" s="9" t="s">
        <v>1098</v>
      </c>
    </row>
    <row r="779" spans="1:28" ht="17.25" customHeight="1" x14ac:dyDescent="0.2">
      <c r="A779" s="9">
        <v>420140</v>
      </c>
      <c r="B779" s="9" t="s">
        <v>4171</v>
      </c>
      <c r="C779" s="9" t="s">
        <v>629</v>
      </c>
      <c r="D779" s="9" t="s">
        <v>372</v>
      </c>
      <c r="E779" s="9" t="s">
        <v>92</v>
      </c>
      <c r="F779" s="187">
        <v>35450</v>
      </c>
      <c r="G779" s="9" t="s">
        <v>34</v>
      </c>
      <c r="H779" s="9" t="s">
        <v>31</v>
      </c>
      <c r="I779" s="9" t="s">
        <v>2276</v>
      </c>
      <c r="J779" s="9" t="s">
        <v>32</v>
      </c>
      <c r="K779" s="9">
        <v>2014</v>
      </c>
      <c r="L779" s="9" t="s">
        <v>89</v>
      </c>
      <c r="Y779" s="9" t="s">
        <v>4172</v>
      </c>
      <c r="Z779" s="9" t="s">
        <v>2823</v>
      </c>
      <c r="AA779" s="9" t="s">
        <v>1897</v>
      </c>
      <c r="AB779" s="9" t="s">
        <v>1067</v>
      </c>
    </row>
    <row r="780" spans="1:28" ht="17.25" customHeight="1" x14ac:dyDescent="0.2">
      <c r="A780" s="9">
        <v>418857</v>
      </c>
      <c r="B780" s="9" t="s">
        <v>4173</v>
      </c>
      <c r="C780" s="9" t="s">
        <v>310</v>
      </c>
      <c r="D780" s="9" t="s">
        <v>290</v>
      </c>
      <c r="E780" s="9" t="s">
        <v>92</v>
      </c>
      <c r="F780" s="187">
        <v>35243</v>
      </c>
      <c r="G780" s="9" t="s">
        <v>34</v>
      </c>
      <c r="H780" s="9" t="s">
        <v>31</v>
      </c>
      <c r="I780" s="9" t="s">
        <v>2276</v>
      </c>
      <c r="J780" s="9" t="s">
        <v>29</v>
      </c>
      <c r="K780" s="9">
        <v>2014</v>
      </c>
      <c r="L780" s="9" t="s">
        <v>34</v>
      </c>
      <c r="X780" s="9" t="s">
        <v>514</v>
      </c>
      <c r="Y780" s="9" t="s">
        <v>4174</v>
      </c>
      <c r="Z780" s="9" t="s">
        <v>1210</v>
      </c>
      <c r="AA780" s="9" t="s">
        <v>1122</v>
      </c>
      <c r="AB780" s="9" t="s">
        <v>1082</v>
      </c>
    </row>
    <row r="781" spans="1:28" ht="17.25" customHeight="1" x14ac:dyDescent="0.2">
      <c r="A781" s="9">
        <v>418821</v>
      </c>
      <c r="B781" s="9" t="s">
        <v>4175</v>
      </c>
      <c r="C781" s="9" t="s">
        <v>388</v>
      </c>
      <c r="D781" s="9" t="s">
        <v>418</v>
      </c>
      <c r="E781" s="9" t="s">
        <v>92</v>
      </c>
      <c r="F781" s="187">
        <v>33970</v>
      </c>
      <c r="G781" s="9" t="s">
        <v>34</v>
      </c>
      <c r="H781" s="9" t="s">
        <v>31</v>
      </c>
      <c r="I781" s="9" t="s">
        <v>2276</v>
      </c>
      <c r="J781" s="9" t="s">
        <v>29</v>
      </c>
      <c r="K781" s="9">
        <v>2005</v>
      </c>
      <c r="L781" s="9" t="s">
        <v>34</v>
      </c>
      <c r="Y781" s="9" t="s">
        <v>4176</v>
      </c>
      <c r="Z781" s="9" t="s">
        <v>3592</v>
      </c>
      <c r="AA781" s="9" t="s">
        <v>1101</v>
      </c>
      <c r="AB781" s="9" t="s">
        <v>1067</v>
      </c>
    </row>
    <row r="782" spans="1:28" ht="17.25" customHeight="1" x14ac:dyDescent="0.2">
      <c r="A782" s="9">
        <v>418836</v>
      </c>
      <c r="B782" s="9" t="s">
        <v>4177</v>
      </c>
      <c r="C782" s="9" t="s">
        <v>296</v>
      </c>
      <c r="D782" s="9" t="s">
        <v>297</v>
      </c>
      <c r="E782" s="9" t="s">
        <v>92</v>
      </c>
      <c r="F782" s="187">
        <v>34490</v>
      </c>
      <c r="G782" s="9" t="s">
        <v>53</v>
      </c>
      <c r="H782" s="9" t="s">
        <v>31</v>
      </c>
      <c r="I782" s="9" t="s">
        <v>2276</v>
      </c>
      <c r="J782" s="9" t="s">
        <v>32</v>
      </c>
      <c r="K782" s="9">
        <v>2014</v>
      </c>
      <c r="L782" s="9" t="s">
        <v>34</v>
      </c>
      <c r="N782" s="9">
        <v>1226</v>
      </c>
      <c r="O782" s="187">
        <v>44609.5077662037</v>
      </c>
      <c r="P782" s="9">
        <v>55000</v>
      </c>
      <c r="Y782" s="9" t="s">
        <v>4178</v>
      </c>
      <c r="Z782" s="9" t="s">
        <v>1873</v>
      </c>
      <c r="AA782" s="9" t="s">
        <v>1289</v>
      </c>
      <c r="AB782" s="9" t="s">
        <v>1082</v>
      </c>
    </row>
    <row r="783" spans="1:28" ht="17.25" customHeight="1" x14ac:dyDescent="0.2">
      <c r="A783" s="9">
        <v>407780</v>
      </c>
      <c r="B783" s="9" t="s">
        <v>4179</v>
      </c>
      <c r="C783" s="9" t="s">
        <v>391</v>
      </c>
      <c r="D783" s="9" t="s">
        <v>4180</v>
      </c>
      <c r="E783" s="9" t="s">
        <v>93</v>
      </c>
      <c r="F783" s="187">
        <v>30317</v>
      </c>
      <c r="G783" s="9" t="s">
        <v>586</v>
      </c>
      <c r="H783" s="9" t="s">
        <v>35</v>
      </c>
      <c r="I783" s="9" t="s">
        <v>2276</v>
      </c>
      <c r="J783" s="9" t="s">
        <v>32</v>
      </c>
      <c r="K783" s="9">
        <v>2001</v>
      </c>
      <c r="L783" s="9" t="s">
        <v>34</v>
      </c>
      <c r="Y783" s="9" t="s">
        <v>4181</v>
      </c>
      <c r="Z783" s="9" t="s">
        <v>1281</v>
      </c>
      <c r="AA783" s="9" t="s">
        <v>4182</v>
      </c>
      <c r="AB783" s="9" t="s">
        <v>1973</v>
      </c>
    </row>
    <row r="784" spans="1:28" ht="17.25" customHeight="1" x14ac:dyDescent="0.2">
      <c r="A784" s="9">
        <v>418673</v>
      </c>
      <c r="B784" s="9" t="s">
        <v>4183</v>
      </c>
      <c r="C784" s="9" t="s">
        <v>560</v>
      </c>
      <c r="D784" s="9" t="s">
        <v>744</v>
      </c>
      <c r="E784" s="9" t="s">
        <v>92</v>
      </c>
      <c r="F784" s="187">
        <v>35431</v>
      </c>
      <c r="G784" s="9" t="s">
        <v>4184</v>
      </c>
      <c r="H784" s="9" t="s">
        <v>31</v>
      </c>
      <c r="I784" s="9" t="s">
        <v>2276</v>
      </c>
      <c r="J784" s="9" t="s">
        <v>32</v>
      </c>
      <c r="K784" s="9">
        <v>1996</v>
      </c>
      <c r="L784" s="9" t="s">
        <v>46</v>
      </c>
      <c r="Y784" s="9" t="s">
        <v>4185</v>
      </c>
      <c r="Z784" s="9" t="s">
        <v>1316</v>
      </c>
      <c r="AA784" s="9" t="s">
        <v>4186</v>
      </c>
      <c r="AB784" s="9" t="s">
        <v>1067</v>
      </c>
    </row>
    <row r="785" spans="1:28" ht="17.25" customHeight="1" x14ac:dyDescent="0.2">
      <c r="A785" s="9">
        <v>422182</v>
      </c>
      <c r="B785" s="9" t="s">
        <v>4187</v>
      </c>
      <c r="C785" s="9" t="s">
        <v>384</v>
      </c>
      <c r="D785" s="9" t="s">
        <v>3340</v>
      </c>
      <c r="E785" s="9" t="s">
        <v>92</v>
      </c>
      <c r="F785" s="187">
        <v>35065</v>
      </c>
      <c r="G785" s="9" t="s">
        <v>479</v>
      </c>
      <c r="H785" s="9" t="s">
        <v>31</v>
      </c>
      <c r="I785" s="9" t="s">
        <v>2276</v>
      </c>
      <c r="J785" s="9" t="s">
        <v>29</v>
      </c>
      <c r="K785" s="9">
        <v>2013</v>
      </c>
      <c r="L785" s="9" t="s">
        <v>46</v>
      </c>
      <c r="Y785" s="9" t="s">
        <v>4188</v>
      </c>
      <c r="Z785" s="9" t="s">
        <v>1184</v>
      </c>
      <c r="AA785" s="9" t="s">
        <v>4189</v>
      </c>
      <c r="AB785" s="9" t="s">
        <v>4190</v>
      </c>
    </row>
    <row r="786" spans="1:28" ht="17.25" customHeight="1" x14ac:dyDescent="0.2">
      <c r="A786" s="9">
        <v>420274</v>
      </c>
      <c r="B786" s="9" t="s">
        <v>4191</v>
      </c>
      <c r="C786" s="9" t="s">
        <v>809</v>
      </c>
      <c r="D786" s="9" t="s">
        <v>334</v>
      </c>
      <c r="E786" s="9" t="s">
        <v>92</v>
      </c>
      <c r="F786" s="187">
        <v>35431</v>
      </c>
      <c r="G786" s="9" t="s">
        <v>420</v>
      </c>
      <c r="H786" s="9" t="s">
        <v>31</v>
      </c>
      <c r="I786" s="9" t="s">
        <v>2276</v>
      </c>
      <c r="J786" s="9" t="s">
        <v>32</v>
      </c>
      <c r="K786" s="9">
        <v>2015</v>
      </c>
      <c r="L786" s="9" t="s">
        <v>46</v>
      </c>
      <c r="Y786" s="9" t="s">
        <v>4192</v>
      </c>
      <c r="Z786" s="9" t="s">
        <v>4193</v>
      </c>
      <c r="AA786" s="9" t="s">
        <v>2106</v>
      </c>
      <c r="AB786" s="9" t="s">
        <v>4194</v>
      </c>
    </row>
    <row r="787" spans="1:28" ht="17.25" customHeight="1" x14ac:dyDescent="0.2">
      <c r="A787" s="9">
        <v>425519</v>
      </c>
      <c r="B787" s="9" t="s">
        <v>4195</v>
      </c>
      <c r="C787" s="9" t="s">
        <v>431</v>
      </c>
      <c r="D787" s="9" t="s">
        <v>737</v>
      </c>
      <c r="E787" s="9" t="s">
        <v>93</v>
      </c>
      <c r="F787" s="187">
        <v>35431</v>
      </c>
      <c r="G787" s="9" t="s">
        <v>34</v>
      </c>
      <c r="H787" s="9" t="s">
        <v>31</v>
      </c>
      <c r="I787" s="9" t="s">
        <v>2276</v>
      </c>
      <c r="J787" s="9" t="s">
        <v>29</v>
      </c>
      <c r="K787" s="9">
        <v>2014</v>
      </c>
      <c r="L787" s="9" t="s">
        <v>83</v>
      </c>
      <c r="Y787" s="9" t="s">
        <v>4196</v>
      </c>
      <c r="Z787" s="9" t="s">
        <v>4197</v>
      </c>
      <c r="AA787" s="9" t="s">
        <v>4198</v>
      </c>
      <c r="AB787" s="9" t="s">
        <v>1082</v>
      </c>
    </row>
    <row r="788" spans="1:28" ht="17.25" customHeight="1" x14ac:dyDescent="0.2">
      <c r="A788" s="9">
        <v>420002</v>
      </c>
      <c r="B788" s="9" t="s">
        <v>4199</v>
      </c>
      <c r="C788" s="9" t="s">
        <v>1051</v>
      </c>
      <c r="D788" s="9" t="s">
        <v>518</v>
      </c>
      <c r="E788" s="9" t="s">
        <v>92</v>
      </c>
      <c r="F788" s="187">
        <v>35802</v>
      </c>
      <c r="G788" s="9" t="s">
        <v>34</v>
      </c>
      <c r="H788" s="9" t="s">
        <v>31</v>
      </c>
      <c r="I788" s="9" t="s">
        <v>2276</v>
      </c>
      <c r="J788" s="9" t="s">
        <v>32</v>
      </c>
      <c r="K788" s="9">
        <v>2016</v>
      </c>
      <c r="L788" s="9" t="s">
        <v>34</v>
      </c>
      <c r="Y788" s="9" t="s">
        <v>4200</v>
      </c>
      <c r="Z788" s="9" t="s">
        <v>4201</v>
      </c>
      <c r="AA788" s="9" t="s">
        <v>1196</v>
      </c>
      <c r="AB788" s="9" t="s">
        <v>1100</v>
      </c>
    </row>
    <row r="789" spans="1:28" ht="17.25" customHeight="1" x14ac:dyDescent="0.2">
      <c r="A789" s="9">
        <v>415942</v>
      </c>
      <c r="B789" s="9" t="s">
        <v>4202</v>
      </c>
      <c r="C789" s="9" t="s">
        <v>795</v>
      </c>
      <c r="D789" s="9" t="s">
        <v>4203</v>
      </c>
      <c r="E789" s="9" t="s">
        <v>92</v>
      </c>
      <c r="F789" s="187">
        <v>32898</v>
      </c>
      <c r="G789" s="9" t="s">
        <v>83</v>
      </c>
      <c r="H789" s="9" t="s">
        <v>31</v>
      </c>
      <c r="I789" s="9" t="s">
        <v>2276</v>
      </c>
      <c r="J789" s="9" t="s">
        <v>29</v>
      </c>
      <c r="K789" s="9">
        <v>2010</v>
      </c>
      <c r="L789" s="9" t="s">
        <v>83</v>
      </c>
      <c r="Y789" s="9" t="s">
        <v>4204</v>
      </c>
      <c r="Z789" s="9" t="s">
        <v>4205</v>
      </c>
      <c r="AA789" s="9" t="s">
        <v>4206</v>
      </c>
      <c r="AB789" s="9" t="s">
        <v>4207</v>
      </c>
    </row>
    <row r="790" spans="1:28" ht="17.25" customHeight="1" x14ac:dyDescent="0.2">
      <c r="A790" s="9">
        <v>413336</v>
      </c>
      <c r="B790" s="9" t="s">
        <v>683</v>
      </c>
      <c r="C790" s="9" t="s">
        <v>1002</v>
      </c>
      <c r="D790" s="9" t="s">
        <v>591</v>
      </c>
      <c r="E790" s="9" t="s">
        <v>92</v>
      </c>
      <c r="F790" s="187">
        <v>32065</v>
      </c>
      <c r="G790" s="9" t="s">
        <v>434</v>
      </c>
      <c r="H790" s="9" t="s">
        <v>31</v>
      </c>
      <c r="I790" s="9" t="s">
        <v>2276</v>
      </c>
      <c r="J790" s="9" t="s">
        <v>29</v>
      </c>
      <c r="K790" s="9">
        <v>2004</v>
      </c>
      <c r="L790" s="9" t="s">
        <v>34</v>
      </c>
      <c r="Y790" s="9" t="s">
        <v>4208</v>
      </c>
      <c r="Z790" s="9" t="s">
        <v>4209</v>
      </c>
      <c r="AA790" s="9" t="s">
        <v>2114</v>
      </c>
      <c r="AB790" s="9" t="s">
        <v>4210</v>
      </c>
    </row>
    <row r="791" spans="1:28" ht="17.25" customHeight="1" x14ac:dyDescent="0.2">
      <c r="A791" s="9">
        <v>421847</v>
      </c>
      <c r="B791" s="9" t="s">
        <v>4211</v>
      </c>
      <c r="C791" s="9" t="s">
        <v>563</v>
      </c>
      <c r="D791" s="9" t="s">
        <v>497</v>
      </c>
      <c r="E791" s="9" t="s">
        <v>92</v>
      </c>
      <c r="F791" s="187">
        <v>35431</v>
      </c>
      <c r="G791" s="9" t="s">
        <v>34</v>
      </c>
      <c r="H791" s="9" t="s">
        <v>31</v>
      </c>
      <c r="I791" s="9" t="s">
        <v>2276</v>
      </c>
      <c r="J791" s="9" t="s">
        <v>29</v>
      </c>
      <c r="K791" s="9">
        <v>2016</v>
      </c>
      <c r="L791" s="9" t="s">
        <v>34</v>
      </c>
      <c r="Y791" s="9" t="s">
        <v>4212</v>
      </c>
      <c r="Z791" s="9" t="s">
        <v>1230</v>
      </c>
      <c r="AA791" s="9" t="s">
        <v>1166</v>
      </c>
      <c r="AB791" s="9" t="s">
        <v>4213</v>
      </c>
    </row>
    <row r="792" spans="1:28" ht="17.25" customHeight="1" x14ac:dyDescent="0.2">
      <c r="A792" s="9">
        <v>423704</v>
      </c>
      <c r="B792" s="9" t="s">
        <v>4214</v>
      </c>
      <c r="C792" s="9" t="s">
        <v>373</v>
      </c>
      <c r="D792" s="9" t="s">
        <v>515</v>
      </c>
      <c r="E792" s="9" t="s">
        <v>92</v>
      </c>
      <c r="F792" s="187">
        <v>36341</v>
      </c>
      <c r="G792" s="9" t="s">
        <v>2203</v>
      </c>
      <c r="H792" s="9" t="s">
        <v>31</v>
      </c>
      <c r="I792" s="9" t="s">
        <v>2276</v>
      </c>
      <c r="J792" s="9" t="s">
        <v>32</v>
      </c>
      <c r="K792" s="9">
        <v>2017</v>
      </c>
      <c r="L792" s="9" t="s">
        <v>34</v>
      </c>
      <c r="Y792" s="9" t="s">
        <v>4215</v>
      </c>
      <c r="Z792" s="9" t="s">
        <v>4216</v>
      </c>
      <c r="AA792" s="9" t="s">
        <v>1508</v>
      </c>
      <c r="AB792" s="9" t="s">
        <v>1067</v>
      </c>
    </row>
    <row r="793" spans="1:28" ht="17.25" customHeight="1" x14ac:dyDescent="0.2">
      <c r="A793" s="9">
        <v>421993</v>
      </c>
      <c r="B793" s="9" t="s">
        <v>1040</v>
      </c>
      <c r="C793" s="9" t="s">
        <v>344</v>
      </c>
      <c r="D793" s="9" t="s">
        <v>682</v>
      </c>
      <c r="E793" s="9" t="s">
        <v>92</v>
      </c>
      <c r="F793" s="187">
        <v>35874</v>
      </c>
      <c r="G793" s="9" t="s">
        <v>34</v>
      </c>
      <c r="H793" s="9" t="s">
        <v>31</v>
      </c>
      <c r="I793" s="9" t="s">
        <v>2276</v>
      </c>
      <c r="J793" s="9" t="s">
        <v>32</v>
      </c>
      <c r="K793" s="9">
        <v>2016</v>
      </c>
      <c r="L793" s="9" t="s">
        <v>34</v>
      </c>
      <c r="Y793" s="9" t="s">
        <v>4217</v>
      </c>
      <c r="Z793" s="9" t="s">
        <v>2086</v>
      </c>
      <c r="AA793" s="9" t="s">
        <v>4218</v>
      </c>
      <c r="AB793" s="9" t="s">
        <v>1067</v>
      </c>
    </row>
    <row r="794" spans="1:28" ht="17.25" customHeight="1" x14ac:dyDescent="0.2">
      <c r="A794" s="9">
        <v>421852</v>
      </c>
      <c r="B794" s="9" t="s">
        <v>4219</v>
      </c>
      <c r="C794" s="9" t="s">
        <v>404</v>
      </c>
      <c r="D794" s="9" t="s">
        <v>968</v>
      </c>
      <c r="E794" s="9" t="s">
        <v>92</v>
      </c>
      <c r="F794" s="187">
        <v>35453</v>
      </c>
      <c r="G794" s="9" t="s">
        <v>34</v>
      </c>
      <c r="H794" s="9" t="s">
        <v>31</v>
      </c>
      <c r="I794" s="9" t="s">
        <v>2276</v>
      </c>
      <c r="J794" s="9" t="s">
        <v>32</v>
      </c>
      <c r="K794" s="9">
        <v>2015</v>
      </c>
      <c r="L794" s="9" t="s">
        <v>34</v>
      </c>
      <c r="Y794" s="9" t="s">
        <v>4220</v>
      </c>
      <c r="Z794" s="9" t="s">
        <v>4221</v>
      </c>
      <c r="AA794" s="9" t="s">
        <v>4222</v>
      </c>
      <c r="AB794" s="9" t="s">
        <v>1078</v>
      </c>
    </row>
    <row r="795" spans="1:28" ht="17.25" customHeight="1" x14ac:dyDescent="0.2">
      <c r="A795" s="9">
        <v>423746</v>
      </c>
      <c r="B795" s="9" t="s">
        <v>4223</v>
      </c>
      <c r="C795" s="9" t="s">
        <v>305</v>
      </c>
      <c r="D795" s="9" t="s">
        <v>4224</v>
      </c>
      <c r="E795" s="9" t="s">
        <v>92</v>
      </c>
      <c r="F795" s="187">
        <v>35156</v>
      </c>
      <c r="G795" s="9" t="s">
        <v>711</v>
      </c>
      <c r="H795" s="9" t="s">
        <v>31</v>
      </c>
      <c r="I795" s="9" t="s">
        <v>2276</v>
      </c>
      <c r="J795" s="9" t="s">
        <v>32</v>
      </c>
      <c r="K795" s="9">
        <v>2014</v>
      </c>
      <c r="L795" s="9" t="s">
        <v>89</v>
      </c>
      <c r="Y795" s="9" t="s">
        <v>4225</v>
      </c>
      <c r="Z795" s="9" t="s">
        <v>1110</v>
      </c>
      <c r="AA795" s="9" t="s">
        <v>4226</v>
      </c>
      <c r="AB795" s="9" t="s">
        <v>4227</v>
      </c>
    </row>
    <row r="796" spans="1:28" ht="17.25" customHeight="1" x14ac:dyDescent="0.2">
      <c r="A796" s="9">
        <v>420182</v>
      </c>
      <c r="B796" s="9" t="s">
        <v>4228</v>
      </c>
      <c r="C796" s="9" t="s">
        <v>305</v>
      </c>
      <c r="D796" s="9" t="s">
        <v>387</v>
      </c>
      <c r="E796" s="9" t="s">
        <v>92</v>
      </c>
      <c r="F796" s="187">
        <v>34700</v>
      </c>
      <c r="G796" s="9" t="s">
        <v>34</v>
      </c>
      <c r="H796" s="9" t="s">
        <v>31</v>
      </c>
      <c r="I796" s="9" t="s">
        <v>2276</v>
      </c>
      <c r="J796" s="9" t="s">
        <v>32</v>
      </c>
      <c r="K796" s="9">
        <v>2013</v>
      </c>
      <c r="L796" s="9" t="s">
        <v>34</v>
      </c>
      <c r="N796" s="9">
        <v>1198</v>
      </c>
      <c r="O796" s="187">
        <v>44608.445625</v>
      </c>
      <c r="P796" s="9">
        <v>22000</v>
      </c>
      <c r="Y796" s="9" t="s">
        <v>4229</v>
      </c>
      <c r="Z796" s="9" t="s">
        <v>2015</v>
      </c>
      <c r="AA796" s="9" t="s">
        <v>4230</v>
      </c>
      <c r="AB796" s="9" t="s">
        <v>1098</v>
      </c>
    </row>
    <row r="797" spans="1:28" ht="17.25" customHeight="1" x14ac:dyDescent="0.2">
      <c r="A797" s="9">
        <v>420142</v>
      </c>
      <c r="B797" s="9" t="s">
        <v>4231</v>
      </c>
      <c r="C797" s="9" t="s">
        <v>486</v>
      </c>
      <c r="D797" s="9" t="s">
        <v>542</v>
      </c>
      <c r="E797" s="9" t="s">
        <v>92</v>
      </c>
      <c r="F797" s="187">
        <v>35674</v>
      </c>
      <c r="G797" s="9" t="s">
        <v>34</v>
      </c>
      <c r="H797" s="9" t="s">
        <v>31</v>
      </c>
      <c r="I797" s="9" t="s">
        <v>2276</v>
      </c>
      <c r="J797" s="9" t="s">
        <v>32</v>
      </c>
      <c r="K797" s="9">
        <v>2015</v>
      </c>
      <c r="L797" s="9" t="s">
        <v>34</v>
      </c>
      <c r="Y797" s="9" t="s">
        <v>4232</v>
      </c>
      <c r="Z797" s="9" t="s">
        <v>4233</v>
      </c>
      <c r="AA797" s="9" t="s">
        <v>4234</v>
      </c>
      <c r="AB797" s="9" t="s">
        <v>1098</v>
      </c>
    </row>
    <row r="798" spans="1:28" ht="17.25" customHeight="1" x14ac:dyDescent="0.2">
      <c r="A798" s="9">
        <v>423824</v>
      </c>
      <c r="B798" s="9" t="s">
        <v>4235</v>
      </c>
      <c r="C798" s="9" t="s">
        <v>338</v>
      </c>
      <c r="D798" s="9" t="s">
        <v>608</v>
      </c>
      <c r="E798" s="9" t="s">
        <v>92</v>
      </c>
      <c r="F798" s="187">
        <v>35065</v>
      </c>
      <c r="G798" s="9" t="s">
        <v>537</v>
      </c>
      <c r="H798" s="9" t="s">
        <v>31</v>
      </c>
      <c r="I798" s="9" t="s">
        <v>2276</v>
      </c>
      <c r="J798" s="9" t="s">
        <v>32</v>
      </c>
      <c r="K798" s="9">
        <v>2013</v>
      </c>
      <c r="L798" s="9" t="s">
        <v>46</v>
      </c>
      <c r="Y798" s="9" t="s">
        <v>4236</v>
      </c>
      <c r="Z798" s="9" t="s">
        <v>4237</v>
      </c>
      <c r="AA798" s="9" t="s">
        <v>3938</v>
      </c>
      <c r="AB798" s="9" t="s">
        <v>1150</v>
      </c>
    </row>
    <row r="799" spans="1:28" ht="17.25" customHeight="1" x14ac:dyDescent="0.2">
      <c r="A799" s="9">
        <v>417384</v>
      </c>
      <c r="B799" s="9" t="s">
        <v>4238</v>
      </c>
      <c r="C799" s="9" t="s">
        <v>924</v>
      </c>
      <c r="D799" s="9" t="s">
        <v>410</v>
      </c>
      <c r="E799" s="9" t="s">
        <v>92</v>
      </c>
      <c r="F799" s="187">
        <v>35073</v>
      </c>
      <c r="G799" s="9" t="s">
        <v>34</v>
      </c>
      <c r="H799" s="9" t="s">
        <v>31</v>
      </c>
      <c r="I799" s="9" t="s">
        <v>2276</v>
      </c>
      <c r="J799" s="9" t="s">
        <v>32</v>
      </c>
      <c r="K799" s="9">
        <v>2012</v>
      </c>
      <c r="L799" s="9" t="s">
        <v>46</v>
      </c>
      <c r="Y799" s="9" t="s">
        <v>4239</v>
      </c>
      <c r="Z799" s="9" t="s">
        <v>4240</v>
      </c>
      <c r="AA799" s="9" t="s">
        <v>1812</v>
      </c>
      <c r="AB799" s="9" t="s">
        <v>1067</v>
      </c>
    </row>
    <row r="800" spans="1:28" ht="17.25" customHeight="1" x14ac:dyDescent="0.2">
      <c r="A800" s="9">
        <v>415940</v>
      </c>
      <c r="B800" s="9" t="s">
        <v>4241</v>
      </c>
      <c r="C800" s="9" t="s">
        <v>401</v>
      </c>
      <c r="D800" s="9" t="s">
        <v>3707</v>
      </c>
      <c r="E800" s="9" t="s">
        <v>92</v>
      </c>
      <c r="F800" s="187">
        <v>32172</v>
      </c>
      <c r="G800" s="9" t="s">
        <v>34</v>
      </c>
      <c r="H800" s="9" t="s">
        <v>31</v>
      </c>
      <c r="I800" s="9" t="s">
        <v>2276</v>
      </c>
      <c r="J800" s="9" t="s">
        <v>32</v>
      </c>
      <c r="K800" s="9">
        <v>2006</v>
      </c>
      <c r="L800" s="9" t="s">
        <v>34</v>
      </c>
      <c r="Y800" s="9" t="s">
        <v>4242</v>
      </c>
      <c r="Z800" s="9" t="s">
        <v>1084</v>
      </c>
      <c r="AA800" s="9" t="s">
        <v>1142</v>
      </c>
      <c r="AB800" s="9" t="s">
        <v>1150</v>
      </c>
    </row>
    <row r="801" spans="1:28" ht="17.25" customHeight="1" x14ac:dyDescent="0.2">
      <c r="A801" s="9">
        <v>417406</v>
      </c>
      <c r="B801" s="9" t="s">
        <v>4243</v>
      </c>
      <c r="C801" s="9" t="s">
        <v>299</v>
      </c>
      <c r="D801" s="9" t="s">
        <v>4244</v>
      </c>
      <c r="E801" s="9" t="s">
        <v>92</v>
      </c>
      <c r="F801" s="187">
        <v>34700</v>
      </c>
      <c r="G801" s="9" t="s">
        <v>1048</v>
      </c>
      <c r="H801" s="9" t="s">
        <v>31</v>
      </c>
      <c r="I801" s="9" t="s">
        <v>2276</v>
      </c>
      <c r="J801" s="9" t="s">
        <v>32</v>
      </c>
      <c r="K801" s="9">
        <v>2014</v>
      </c>
      <c r="L801" s="9" t="s">
        <v>46</v>
      </c>
      <c r="Y801" s="9" t="s">
        <v>4245</v>
      </c>
      <c r="Z801" s="9" t="s">
        <v>1151</v>
      </c>
      <c r="AA801" s="9" t="s">
        <v>4246</v>
      </c>
      <c r="AB801" s="9" t="s">
        <v>2096</v>
      </c>
    </row>
    <row r="802" spans="1:28" ht="17.25" customHeight="1" x14ac:dyDescent="0.2">
      <c r="A802" s="9">
        <v>423843</v>
      </c>
      <c r="B802" s="9" t="s">
        <v>4247</v>
      </c>
      <c r="C802" s="9" t="s">
        <v>4248</v>
      </c>
      <c r="D802" s="9" t="s">
        <v>390</v>
      </c>
      <c r="E802" s="9" t="s">
        <v>92</v>
      </c>
      <c r="F802" s="187">
        <v>35132</v>
      </c>
      <c r="G802" s="9" t="s">
        <v>34</v>
      </c>
      <c r="H802" s="9" t="s">
        <v>31</v>
      </c>
      <c r="I802" s="9" t="s">
        <v>2276</v>
      </c>
      <c r="J802" s="9" t="s">
        <v>32</v>
      </c>
      <c r="K802" s="9">
        <v>2014</v>
      </c>
      <c r="L802" s="9" t="s">
        <v>34</v>
      </c>
      <c r="Y802" s="9" t="s">
        <v>4249</v>
      </c>
      <c r="Z802" s="9" t="s">
        <v>4250</v>
      </c>
      <c r="AA802" s="9" t="s">
        <v>4251</v>
      </c>
      <c r="AB802" s="9" t="s">
        <v>1082</v>
      </c>
    </row>
    <row r="803" spans="1:28" ht="17.25" customHeight="1" x14ac:dyDescent="0.2">
      <c r="A803" s="9">
        <v>410064</v>
      </c>
      <c r="B803" s="9" t="s">
        <v>4252</v>
      </c>
      <c r="C803" s="9" t="s">
        <v>583</v>
      </c>
      <c r="D803" s="9" t="s">
        <v>4253</v>
      </c>
      <c r="E803" s="9" t="s">
        <v>92</v>
      </c>
      <c r="F803" s="187">
        <v>30031</v>
      </c>
      <c r="G803" s="9" t="s">
        <v>781</v>
      </c>
      <c r="H803" s="9" t="s">
        <v>31</v>
      </c>
      <c r="I803" s="9" t="s">
        <v>2276</v>
      </c>
      <c r="Y803" s="9" t="s">
        <v>4254</v>
      </c>
      <c r="Z803" s="9" t="s">
        <v>4255</v>
      </c>
      <c r="AA803" s="9" t="s">
        <v>4256</v>
      </c>
      <c r="AB803" s="9" t="s">
        <v>4257</v>
      </c>
    </row>
    <row r="804" spans="1:28" ht="17.25" customHeight="1" x14ac:dyDescent="0.2">
      <c r="A804" s="9">
        <v>420119</v>
      </c>
      <c r="B804" s="9" t="s">
        <v>4258</v>
      </c>
      <c r="C804" s="9" t="s">
        <v>507</v>
      </c>
      <c r="D804" s="9" t="s">
        <v>470</v>
      </c>
      <c r="E804" s="9" t="s">
        <v>92</v>
      </c>
      <c r="F804" s="187">
        <v>34335</v>
      </c>
      <c r="G804" s="9" t="s">
        <v>3109</v>
      </c>
      <c r="H804" s="9" t="s">
        <v>31</v>
      </c>
      <c r="I804" s="9" t="s">
        <v>2276</v>
      </c>
      <c r="J804" s="9" t="s">
        <v>29</v>
      </c>
      <c r="K804" s="9">
        <v>2013</v>
      </c>
      <c r="L804" s="9" t="s">
        <v>34</v>
      </c>
      <c r="N804" s="9">
        <v>1207</v>
      </c>
      <c r="O804" s="187">
        <v>44608.48641203704</v>
      </c>
      <c r="P804" s="9">
        <v>11000</v>
      </c>
      <c r="Y804" s="9" t="s">
        <v>4259</v>
      </c>
      <c r="Z804" s="9" t="s">
        <v>4260</v>
      </c>
      <c r="AA804" s="9" t="s">
        <v>3652</v>
      </c>
      <c r="AB804" s="9" t="s">
        <v>4261</v>
      </c>
    </row>
    <row r="805" spans="1:28" ht="17.25" customHeight="1" x14ac:dyDescent="0.2">
      <c r="A805" s="9">
        <v>423776</v>
      </c>
      <c r="B805" s="9" t="s">
        <v>4262</v>
      </c>
      <c r="C805" s="9" t="s">
        <v>414</v>
      </c>
      <c r="D805" s="9" t="s">
        <v>374</v>
      </c>
      <c r="E805" s="9" t="s">
        <v>92</v>
      </c>
      <c r="F805" s="187">
        <v>34344</v>
      </c>
      <c r="G805" s="9" t="s">
        <v>34</v>
      </c>
      <c r="H805" s="9" t="s">
        <v>31</v>
      </c>
      <c r="I805" s="9" t="s">
        <v>2276</v>
      </c>
      <c r="J805" s="9" t="s">
        <v>32</v>
      </c>
      <c r="K805" s="9">
        <v>2012</v>
      </c>
      <c r="L805" s="9" t="s">
        <v>46</v>
      </c>
      <c r="Y805" s="9" t="s">
        <v>4263</v>
      </c>
      <c r="Z805" s="9" t="s">
        <v>4264</v>
      </c>
      <c r="AA805" s="9" t="s">
        <v>1213</v>
      </c>
      <c r="AB805" s="9" t="s">
        <v>1067</v>
      </c>
    </row>
    <row r="806" spans="1:28" ht="17.25" customHeight="1" x14ac:dyDescent="0.2">
      <c r="A806" s="9">
        <v>421919</v>
      </c>
      <c r="B806" s="9" t="s">
        <v>4265</v>
      </c>
      <c r="C806" s="9" t="s">
        <v>491</v>
      </c>
      <c r="D806" s="9" t="s">
        <v>628</v>
      </c>
      <c r="E806" s="9" t="s">
        <v>92</v>
      </c>
      <c r="F806" s="187">
        <v>35065</v>
      </c>
      <c r="G806" s="9" t="s">
        <v>53</v>
      </c>
      <c r="H806" s="9" t="s">
        <v>31</v>
      </c>
      <c r="I806" s="9" t="s">
        <v>2276</v>
      </c>
      <c r="J806" s="9" t="s">
        <v>32</v>
      </c>
      <c r="K806" s="9">
        <v>2014</v>
      </c>
      <c r="L806" s="9" t="s">
        <v>34</v>
      </c>
      <c r="Y806" s="9" t="s">
        <v>4266</v>
      </c>
      <c r="Z806" s="9" t="s">
        <v>4267</v>
      </c>
      <c r="AA806" s="9" t="s">
        <v>3547</v>
      </c>
      <c r="AB806" s="9" t="s">
        <v>1082</v>
      </c>
    </row>
    <row r="807" spans="1:28" ht="17.25" customHeight="1" x14ac:dyDescent="0.2">
      <c r="A807" s="9">
        <v>420125</v>
      </c>
      <c r="B807" s="9" t="s">
        <v>4268</v>
      </c>
      <c r="C807" s="9" t="s">
        <v>283</v>
      </c>
      <c r="D807" s="9" t="s">
        <v>374</v>
      </c>
      <c r="E807" s="9" t="s">
        <v>92</v>
      </c>
      <c r="F807" s="187">
        <v>34725</v>
      </c>
      <c r="G807" s="9" t="s">
        <v>420</v>
      </c>
      <c r="H807" s="9" t="s">
        <v>31</v>
      </c>
      <c r="I807" s="9" t="s">
        <v>2276</v>
      </c>
      <c r="J807" s="9" t="s">
        <v>32</v>
      </c>
      <c r="K807" s="9">
        <v>2013</v>
      </c>
      <c r="L807" s="9" t="s">
        <v>46</v>
      </c>
      <c r="N807" s="9">
        <v>987</v>
      </c>
      <c r="O807" s="187">
        <v>44600.406354166669</v>
      </c>
      <c r="P807" s="9">
        <v>14000</v>
      </c>
      <c r="Y807" s="9" t="s">
        <v>4269</v>
      </c>
      <c r="Z807" s="9" t="s">
        <v>1125</v>
      </c>
      <c r="AA807" s="9" t="s">
        <v>1213</v>
      </c>
      <c r="AB807" s="9" t="s">
        <v>1067</v>
      </c>
    </row>
    <row r="808" spans="1:28" ht="17.25" customHeight="1" x14ac:dyDescent="0.2">
      <c r="A808" s="9">
        <v>417482</v>
      </c>
      <c r="B808" s="9" t="s">
        <v>4270</v>
      </c>
      <c r="C808" s="9" t="s">
        <v>660</v>
      </c>
      <c r="D808" s="9" t="s">
        <v>492</v>
      </c>
      <c r="E808" s="9" t="s">
        <v>92</v>
      </c>
      <c r="F808" s="187">
        <v>35065</v>
      </c>
      <c r="G808" s="9" t="s">
        <v>34</v>
      </c>
      <c r="H808" s="9" t="s">
        <v>31</v>
      </c>
      <c r="I808" s="9" t="s">
        <v>2276</v>
      </c>
      <c r="J808" s="9" t="s">
        <v>32</v>
      </c>
      <c r="K808" s="9">
        <v>2013</v>
      </c>
      <c r="L808" s="9" t="s">
        <v>34</v>
      </c>
      <c r="Y808" s="9" t="s">
        <v>4271</v>
      </c>
      <c r="Z808" s="9" t="s">
        <v>4272</v>
      </c>
      <c r="AA808" s="9" t="s">
        <v>4273</v>
      </c>
      <c r="AB808" s="9" t="s">
        <v>1082</v>
      </c>
    </row>
    <row r="809" spans="1:28" ht="17.25" customHeight="1" x14ac:dyDescent="0.2">
      <c r="A809" s="9">
        <v>414445</v>
      </c>
      <c r="B809" s="9" t="s">
        <v>4274</v>
      </c>
      <c r="C809" s="9" t="s">
        <v>408</v>
      </c>
      <c r="D809" s="9" t="s">
        <v>277</v>
      </c>
      <c r="E809" s="9" t="s">
        <v>92</v>
      </c>
      <c r="F809" s="187">
        <v>30330</v>
      </c>
      <c r="G809" s="9" t="s">
        <v>34</v>
      </c>
      <c r="H809" s="9" t="s">
        <v>31</v>
      </c>
      <c r="I809" s="9" t="s">
        <v>2276</v>
      </c>
      <c r="J809" s="9" t="s">
        <v>32</v>
      </c>
      <c r="K809" s="9">
        <v>2001</v>
      </c>
      <c r="L809" s="9" t="s">
        <v>34</v>
      </c>
      <c r="Y809" s="9" t="s">
        <v>4275</v>
      </c>
      <c r="Z809" s="9" t="s">
        <v>1348</v>
      </c>
      <c r="AA809" s="9" t="s">
        <v>1206</v>
      </c>
      <c r="AB809" s="9" t="s">
        <v>1150</v>
      </c>
    </row>
    <row r="810" spans="1:28" ht="17.25" customHeight="1" x14ac:dyDescent="0.2">
      <c r="A810" s="9">
        <v>420203</v>
      </c>
      <c r="B810" s="9" t="s">
        <v>4276</v>
      </c>
      <c r="C810" s="9" t="s">
        <v>283</v>
      </c>
      <c r="D810" s="9" t="s">
        <v>360</v>
      </c>
      <c r="E810" s="9" t="s">
        <v>92</v>
      </c>
      <c r="F810" s="187">
        <v>35570</v>
      </c>
      <c r="G810" s="9" t="s">
        <v>34</v>
      </c>
      <c r="H810" s="9" t="s">
        <v>31</v>
      </c>
      <c r="I810" s="9" t="s">
        <v>2276</v>
      </c>
      <c r="J810" s="9" t="s">
        <v>32</v>
      </c>
      <c r="K810" s="9">
        <v>2015</v>
      </c>
      <c r="L810" s="9" t="s">
        <v>34</v>
      </c>
      <c r="Y810" s="9" t="s">
        <v>4277</v>
      </c>
      <c r="Z810" s="9" t="s">
        <v>1102</v>
      </c>
      <c r="AA810" s="9" t="s">
        <v>2342</v>
      </c>
      <c r="AB810" s="9" t="s">
        <v>1078</v>
      </c>
    </row>
    <row r="811" spans="1:28" ht="17.25" customHeight="1" x14ac:dyDescent="0.2">
      <c r="A811" s="9">
        <v>420185</v>
      </c>
      <c r="B811" s="9" t="s">
        <v>4278</v>
      </c>
      <c r="C811" s="9" t="s">
        <v>469</v>
      </c>
      <c r="D811" s="9" t="s">
        <v>438</v>
      </c>
      <c r="E811" s="9" t="s">
        <v>92</v>
      </c>
      <c r="F811" s="187">
        <v>35892</v>
      </c>
      <c r="G811" s="9" t="s">
        <v>34</v>
      </c>
      <c r="H811" s="9" t="s">
        <v>31</v>
      </c>
      <c r="I811" s="9" t="s">
        <v>2276</v>
      </c>
      <c r="J811" s="9" t="s">
        <v>29</v>
      </c>
      <c r="K811" s="9">
        <v>2015</v>
      </c>
      <c r="L811" s="9" t="s">
        <v>34</v>
      </c>
      <c r="Y811" s="9" t="s">
        <v>4279</v>
      </c>
      <c r="Z811" s="9" t="s">
        <v>4280</v>
      </c>
      <c r="AA811" s="9" t="s">
        <v>1095</v>
      </c>
      <c r="AB811" s="9" t="s">
        <v>1100</v>
      </c>
    </row>
    <row r="812" spans="1:28" ht="17.25" customHeight="1" x14ac:dyDescent="0.2">
      <c r="A812" s="9">
        <v>421928</v>
      </c>
      <c r="B812" s="9" t="s">
        <v>4281</v>
      </c>
      <c r="C812" s="9" t="s">
        <v>661</v>
      </c>
      <c r="D812" s="9" t="s">
        <v>798</v>
      </c>
      <c r="E812" s="9" t="s">
        <v>92</v>
      </c>
      <c r="F812" s="187">
        <v>35431</v>
      </c>
      <c r="G812" s="9" t="s">
        <v>34</v>
      </c>
      <c r="H812" s="9" t="s">
        <v>31</v>
      </c>
      <c r="I812" s="9" t="s">
        <v>2276</v>
      </c>
      <c r="J812" s="9" t="s">
        <v>32</v>
      </c>
      <c r="K812" s="9">
        <v>2014</v>
      </c>
      <c r="L812" s="9" t="s">
        <v>34</v>
      </c>
      <c r="Y812" s="9" t="s">
        <v>4282</v>
      </c>
      <c r="Z812" s="9" t="s">
        <v>4283</v>
      </c>
      <c r="AA812" s="9" t="s">
        <v>4284</v>
      </c>
      <c r="AB812" s="9" t="s">
        <v>3705</v>
      </c>
    </row>
    <row r="813" spans="1:28" ht="17.25" customHeight="1" x14ac:dyDescent="0.2">
      <c r="A813" s="9">
        <v>420086</v>
      </c>
      <c r="B813" s="9" t="s">
        <v>4285</v>
      </c>
      <c r="C813" s="9" t="s">
        <v>487</v>
      </c>
      <c r="D813" s="9" t="s">
        <v>581</v>
      </c>
      <c r="E813" s="9" t="s">
        <v>92</v>
      </c>
      <c r="F813" s="187">
        <v>34971</v>
      </c>
      <c r="G813" s="9" t="s">
        <v>34</v>
      </c>
      <c r="H813" s="9" t="s">
        <v>31</v>
      </c>
      <c r="I813" s="9" t="s">
        <v>2276</v>
      </c>
      <c r="J813" s="9" t="s">
        <v>32</v>
      </c>
      <c r="K813" s="9">
        <v>2014</v>
      </c>
      <c r="L813" s="9" t="s">
        <v>34</v>
      </c>
      <c r="Y813" s="9" t="s">
        <v>4286</v>
      </c>
      <c r="Z813" s="9" t="s">
        <v>2002</v>
      </c>
      <c r="AA813" s="9" t="s">
        <v>1236</v>
      </c>
      <c r="AB813" s="9" t="s">
        <v>1100</v>
      </c>
    </row>
    <row r="814" spans="1:28" ht="17.25" customHeight="1" x14ac:dyDescent="0.2">
      <c r="A814" s="9">
        <v>423785</v>
      </c>
      <c r="B814" s="9" t="s">
        <v>4287</v>
      </c>
      <c r="C814" s="9" t="s">
        <v>683</v>
      </c>
      <c r="D814" s="9" t="s">
        <v>4288</v>
      </c>
      <c r="E814" s="9" t="s">
        <v>92</v>
      </c>
      <c r="F814" s="187">
        <v>36281</v>
      </c>
      <c r="G814" s="9" t="s">
        <v>34</v>
      </c>
      <c r="H814" s="9" t="s">
        <v>31</v>
      </c>
      <c r="I814" s="9" t="s">
        <v>2276</v>
      </c>
      <c r="J814" s="9" t="s">
        <v>32</v>
      </c>
      <c r="K814" s="9">
        <v>2017</v>
      </c>
      <c r="L814" s="9" t="s">
        <v>34</v>
      </c>
      <c r="Y814" s="9" t="s">
        <v>4289</v>
      </c>
      <c r="Z814" s="9" t="s">
        <v>4290</v>
      </c>
      <c r="AA814" s="9" t="s">
        <v>1206</v>
      </c>
      <c r="AB814" s="9" t="s">
        <v>1067</v>
      </c>
    </row>
    <row r="815" spans="1:28" ht="17.25" customHeight="1" x14ac:dyDescent="0.2">
      <c r="A815" s="9">
        <v>421932</v>
      </c>
      <c r="B815" s="9" t="s">
        <v>4291</v>
      </c>
      <c r="C815" s="9" t="s">
        <v>270</v>
      </c>
      <c r="D815" s="9" t="s">
        <v>492</v>
      </c>
      <c r="E815" s="9" t="s">
        <v>92</v>
      </c>
      <c r="F815" s="187">
        <v>35887</v>
      </c>
      <c r="G815" s="9" t="s">
        <v>34</v>
      </c>
      <c r="H815" s="9" t="s">
        <v>31</v>
      </c>
      <c r="I815" s="9" t="s">
        <v>2276</v>
      </c>
      <c r="J815" s="9" t="s">
        <v>32</v>
      </c>
      <c r="K815" s="9">
        <v>2016</v>
      </c>
      <c r="L815" s="9" t="s">
        <v>46</v>
      </c>
      <c r="Y815" s="9" t="s">
        <v>4292</v>
      </c>
      <c r="Z815" s="9" t="s">
        <v>4293</v>
      </c>
      <c r="AA815" s="9" t="s">
        <v>4294</v>
      </c>
      <c r="AB815" s="9" t="s">
        <v>1683</v>
      </c>
    </row>
    <row r="816" spans="1:28" ht="17.25" customHeight="1" x14ac:dyDescent="0.2">
      <c r="A816" s="9">
        <v>421952</v>
      </c>
      <c r="B816" s="9" t="s">
        <v>4295</v>
      </c>
      <c r="C816" s="9" t="s">
        <v>362</v>
      </c>
      <c r="D816" s="9" t="s">
        <v>4296</v>
      </c>
      <c r="E816" s="9" t="s">
        <v>92</v>
      </c>
      <c r="F816" s="187">
        <v>33182</v>
      </c>
      <c r="G816" s="9" t="s">
        <v>268</v>
      </c>
      <c r="H816" s="9" t="s">
        <v>31</v>
      </c>
      <c r="I816" s="9" t="s">
        <v>2276</v>
      </c>
      <c r="J816" s="9" t="s">
        <v>29</v>
      </c>
      <c r="K816" s="9">
        <v>2008</v>
      </c>
      <c r="L816" s="9" t="s">
        <v>34</v>
      </c>
      <c r="Y816" s="9" t="s">
        <v>4297</v>
      </c>
      <c r="Z816" s="9" t="s">
        <v>4298</v>
      </c>
      <c r="AA816" s="9" t="s">
        <v>4299</v>
      </c>
      <c r="AB816" s="9" t="s">
        <v>1078</v>
      </c>
    </row>
    <row r="817" spans="1:28" ht="17.25" customHeight="1" x14ac:dyDescent="0.2">
      <c r="A817" s="9">
        <v>418858</v>
      </c>
      <c r="B817" s="9" t="s">
        <v>4300</v>
      </c>
      <c r="C817" s="9" t="s">
        <v>1049</v>
      </c>
      <c r="D817" s="9" t="s">
        <v>457</v>
      </c>
      <c r="E817" s="9" t="s">
        <v>92</v>
      </c>
      <c r="F817" s="187">
        <v>33628</v>
      </c>
      <c r="G817" s="9" t="s">
        <v>34</v>
      </c>
      <c r="H817" s="9" t="s">
        <v>31</v>
      </c>
      <c r="I817" s="9" t="s">
        <v>2276</v>
      </c>
      <c r="J817" s="9" t="s">
        <v>32</v>
      </c>
      <c r="K817" s="9">
        <v>2012</v>
      </c>
      <c r="L817" s="9" t="s">
        <v>34</v>
      </c>
      <c r="X817" s="9" t="s">
        <v>514</v>
      </c>
      <c r="Y817" s="9" t="s">
        <v>4301</v>
      </c>
      <c r="Z817" s="9" t="s">
        <v>4302</v>
      </c>
      <c r="AA817" s="9" t="s">
        <v>2134</v>
      </c>
      <c r="AB817" s="9" t="s">
        <v>1067</v>
      </c>
    </row>
    <row r="818" spans="1:28" ht="17.25" customHeight="1" x14ac:dyDescent="0.2">
      <c r="A818" s="9">
        <v>416463</v>
      </c>
      <c r="B818" s="9" t="s">
        <v>4303</v>
      </c>
      <c r="C818" s="9" t="s">
        <v>370</v>
      </c>
      <c r="D818" s="9" t="s">
        <v>484</v>
      </c>
      <c r="E818" s="9" t="s">
        <v>92</v>
      </c>
      <c r="F818" s="187">
        <v>34486</v>
      </c>
      <c r="G818" s="9" t="s">
        <v>34</v>
      </c>
      <c r="H818" s="9" t="s">
        <v>31</v>
      </c>
      <c r="I818" s="9" t="s">
        <v>2276</v>
      </c>
      <c r="Y818" s="9" t="s">
        <v>4304</v>
      </c>
      <c r="Z818" s="9" t="s">
        <v>4305</v>
      </c>
      <c r="AA818" s="9" t="s">
        <v>1158</v>
      </c>
      <c r="AB818" s="9" t="s">
        <v>1082</v>
      </c>
    </row>
    <row r="819" spans="1:28" ht="17.25" customHeight="1" x14ac:dyDescent="0.2">
      <c r="A819" s="9">
        <v>422092</v>
      </c>
      <c r="B819" s="9" t="s">
        <v>4306</v>
      </c>
      <c r="C819" s="9" t="s">
        <v>266</v>
      </c>
      <c r="D819" s="9" t="s">
        <v>432</v>
      </c>
      <c r="E819" s="9" t="s">
        <v>92</v>
      </c>
      <c r="F819" s="187">
        <v>35595</v>
      </c>
      <c r="G819" s="9" t="s">
        <v>34</v>
      </c>
      <c r="H819" s="9" t="s">
        <v>31</v>
      </c>
      <c r="I819" s="9" t="s">
        <v>2276</v>
      </c>
      <c r="J819" s="9" t="s">
        <v>29</v>
      </c>
      <c r="K819" s="9">
        <v>2015</v>
      </c>
      <c r="L819" s="9" t="s">
        <v>34</v>
      </c>
      <c r="Y819" s="9" t="s">
        <v>4307</v>
      </c>
      <c r="Z819" s="9" t="s">
        <v>1115</v>
      </c>
      <c r="AA819" s="9" t="s">
        <v>4308</v>
      </c>
      <c r="AB819" s="9" t="s">
        <v>1067</v>
      </c>
    </row>
    <row r="820" spans="1:28" ht="17.25" customHeight="1" x14ac:dyDescent="0.2">
      <c r="A820" s="9">
        <v>415683</v>
      </c>
      <c r="B820" s="9" t="s">
        <v>4309</v>
      </c>
      <c r="C820" s="9" t="s">
        <v>830</v>
      </c>
      <c r="D820" s="9" t="s">
        <v>293</v>
      </c>
      <c r="E820" s="9" t="s">
        <v>92</v>
      </c>
      <c r="F820" s="187">
        <v>32569</v>
      </c>
      <c r="G820" s="9" t="s">
        <v>537</v>
      </c>
      <c r="H820" s="9" t="s">
        <v>31</v>
      </c>
      <c r="I820" s="9" t="s">
        <v>2276</v>
      </c>
      <c r="X820" s="9" t="s">
        <v>514</v>
      </c>
      <c r="Y820" s="9" t="s">
        <v>4310</v>
      </c>
      <c r="Z820" s="9" t="s">
        <v>4311</v>
      </c>
      <c r="AA820" s="9" t="s">
        <v>4312</v>
      </c>
      <c r="AB820" s="9" t="s">
        <v>1263</v>
      </c>
    </row>
    <row r="821" spans="1:28" ht="17.25" customHeight="1" x14ac:dyDescent="0.2">
      <c r="A821" s="9">
        <v>406345</v>
      </c>
      <c r="B821" s="9" t="s">
        <v>846</v>
      </c>
      <c r="C821" s="9" t="s">
        <v>384</v>
      </c>
      <c r="D821" s="9" t="s">
        <v>418</v>
      </c>
      <c r="E821" s="9" t="s">
        <v>93</v>
      </c>
      <c r="F821" s="187">
        <v>30462</v>
      </c>
      <c r="G821" s="9" t="s">
        <v>4313</v>
      </c>
      <c r="H821" s="9" t="s">
        <v>78</v>
      </c>
      <c r="I821" s="9" t="s">
        <v>2276</v>
      </c>
      <c r="Y821" s="9" t="s">
        <v>4314</v>
      </c>
      <c r="Z821" s="9" t="s">
        <v>4315</v>
      </c>
      <c r="AA821" s="9" t="s">
        <v>2165</v>
      </c>
      <c r="AB821" s="9" t="s">
        <v>4316</v>
      </c>
    </row>
    <row r="822" spans="1:28" ht="17.25" customHeight="1" x14ac:dyDescent="0.2">
      <c r="A822" s="9">
        <v>420200</v>
      </c>
      <c r="B822" s="9" t="s">
        <v>4317</v>
      </c>
      <c r="C822" s="9" t="s">
        <v>401</v>
      </c>
      <c r="D822" s="9" t="s">
        <v>4318</v>
      </c>
      <c r="E822" s="9" t="s">
        <v>92</v>
      </c>
      <c r="F822" s="187">
        <v>35431</v>
      </c>
      <c r="G822" s="9" t="s">
        <v>870</v>
      </c>
      <c r="H822" s="9" t="s">
        <v>31</v>
      </c>
      <c r="I822" s="9" t="s">
        <v>2276</v>
      </c>
      <c r="J822" s="9" t="s">
        <v>29</v>
      </c>
      <c r="K822" s="9">
        <v>2015</v>
      </c>
      <c r="L822" s="9" t="s">
        <v>34</v>
      </c>
      <c r="Y822" s="9" t="s">
        <v>4319</v>
      </c>
      <c r="Z822" s="9" t="s">
        <v>1311</v>
      </c>
      <c r="AA822" s="9" t="s">
        <v>1349</v>
      </c>
      <c r="AB822" s="9" t="s">
        <v>1067</v>
      </c>
    </row>
    <row r="823" spans="1:28" ht="17.25" customHeight="1" x14ac:dyDescent="0.2">
      <c r="A823" s="9">
        <v>420197</v>
      </c>
      <c r="B823" s="9" t="s">
        <v>4320</v>
      </c>
      <c r="C823" s="9" t="s">
        <v>906</v>
      </c>
      <c r="D823" s="9" t="s">
        <v>4321</v>
      </c>
      <c r="E823" s="9" t="s">
        <v>92</v>
      </c>
      <c r="F823" s="187">
        <v>35205</v>
      </c>
      <c r="G823" s="9" t="s">
        <v>34</v>
      </c>
      <c r="H823" s="9" t="s">
        <v>31</v>
      </c>
      <c r="I823" s="9" t="s">
        <v>2276</v>
      </c>
      <c r="J823" s="9" t="s">
        <v>32</v>
      </c>
      <c r="K823" s="9">
        <v>2015</v>
      </c>
      <c r="L823" s="9" t="s">
        <v>34</v>
      </c>
      <c r="Y823" s="9" t="s">
        <v>4322</v>
      </c>
      <c r="Z823" s="9" t="s">
        <v>4323</v>
      </c>
      <c r="AA823" s="9" t="s">
        <v>4324</v>
      </c>
      <c r="AB823" s="9" t="s">
        <v>1067</v>
      </c>
    </row>
    <row r="824" spans="1:28" ht="17.25" customHeight="1" x14ac:dyDescent="0.2">
      <c r="A824" s="9">
        <v>422032</v>
      </c>
      <c r="B824" s="9" t="s">
        <v>4325</v>
      </c>
      <c r="C824" s="9" t="s">
        <v>4326</v>
      </c>
      <c r="D824" s="9" t="s">
        <v>334</v>
      </c>
      <c r="E824" s="9" t="s">
        <v>92</v>
      </c>
      <c r="F824" s="187">
        <v>35925</v>
      </c>
      <c r="G824" s="9" t="s">
        <v>34</v>
      </c>
      <c r="H824" s="9" t="s">
        <v>31</v>
      </c>
      <c r="I824" s="9" t="s">
        <v>2276</v>
      </c>
      <c r="J824" s="9" t="s">
        <v>32</v>
      </c>
      <c r="K824" s="9">
        <v>2016</v>
      </c>
      <c r="L824" s="9" t="s">
        <v>34</v>
      </c>
      <c r="Y824" s="9" t="s">
        <v>4327</v>
      </c>
      <c r="Z824" s="9" t="s">
        <v>4328</v>
      </c>
      <c r="AA824" s="9" t="s">
        <v>1124</v>
      </c>
      <c r="AB824" s="9" t="s">
        <v>1100</v>
      </c>
    </row>
    <row r="825" spans="1:28" ht="17.25" customHeight="1" x14ac:dyDescent="0.2">
      <c r="A825" s="9">
        <v>425392</v>
      </c>
      <c r="B825" s="9" t="s">
        <v>4329</v>
      </c>
      <c r="C825" s="9" t="s">
        <v>2372</v>
      </c>
      <c r="D825" s="9" t="s">
        <v>790</v>
      </c>
      <c r="E825" s="9" t="s">
        <v>92</v>
      </c>
      <c r="F825" s="187">
        <v>35532</v>
      </c>
      <c r="G825" s="9" t="s">
        <v>4330</v>
      </c>
      <c r="H825" s="9" t="s">
        <v>31</v>
      </c>
      <c r="I825" s="9" t="s">
        <v>2276</v>
      </c>
      <c r="J825" s="9" t="s">
        <v>29</v>
      </c>
      <c r="K825" s="9">
        <v>2015</v>
      </c>
      <c r="L825" s="9" t="s">
        <v>46</v>
      </c>
      <c r="Y825" s="9" t="s">
        <v>4331</v>
      </c>
      <c r="Z825" s="9" t="s">
        <v>4332</v>
      </c>
      <c r="AA825" s="9" t="s">
        <v>4333</v>
      </c>
      <c r="AB825" s="9" t="s">
        <v>1082</v>
      </c>
    </row>
    <row r="826" spans="1:28" ht="17.25" customHeight="1" x14ac:dyDescent="0.2">
      <c r="A826" s="9">
        <v>421884</v>
      </c>
      <c r="B826" s="9" t="s">
        <v>4334</v>
      </c>
      <c r="C826" s="9" t="s">
        <v>601</v>
      </c>
      <c r="D826" s="9" t="s">
        <v>1052</v>
      </c>
      <c r="E826" s="9" t="s">
        <v>92</v>
      </c>
      <c r="F826" s="187">
        <v>35431</v>
      </c>
      <c r="G826" s="9" t="s">
        <v>688</v>
      </c>
      <c r="H826" s="9" t="s">
        <v>31</v>
      </c>
      <c r="I826" s="9" t="s">
        <v>2276</v>
      </c>
      <c r="J826" s="9" t="s">
        <v>32</v>
      </c>
      <c r="K826" s="9">
        <v>2016</v>
      </c>
      <c r="L826" s="9" t="s">
        <v>34</v>
      </c>
      <c r="Y826" s="9" t="s">
        <v>4335</v>
      </c>
      <c r="Z826" s="9" t="s">
        <v>4336</v>
      </c>
      <c r="AA826" s="9" t="s">
        <v>1161</v>
      </c>
      <c r="AB826" s="9" t="s">
        <v>1080</v>
      </c>
    </row>
    <row r="827" spans="1:28" ht="17.25" customHeight="1" x14ac:dyDescent="0.2">
      <c r="A827" s="9">
        <v>423847</v>
      </c>
      <c r="B827" s="9" t="s">
        <v>4337</v>
      </c>
      <c r="C827" s="9" t="s">
        <v>270</v>
      </c>
      <c r="D827" s="9" t="s">
        <v>4338</v>
      </c>
      <c r="E827" s="9" t="s">
        <v>92</v>
      </c>
      <c r="F827" s="187">
        <v>35535</v>
      </c>
      <c r="G827" s="9" t="s">
        <v>34</v>
      </c>
      <c r="H827" s="9" t="s">
        <v>31</v>
      </c>
      <c r="I827" s="9" t="s">
        <v>2276</v>
      </c>
      <c r="J827" s="9" t="s">
        <v>32</v>
      </c>
      <c r="K827" s="9">
        <v>2017</v>
      </c>
      <c r="L827" s="9" t="s">
        <v>34</v>
      </c>
      <c r="Y827" s="9" t="s">
        <v>4339</v>
      </c>
      <c r="Z827" s="9" t="s">
        <v>1096</v>
      </c>
      <c r="AA827" s="9" t="s">
        <v>4340</v>
      </c>
      <c r="AB827" s="9" t="s">
        <v>1202</v>
      </c>
    </row>
    <row r="828" spans="1:28" ht="17.25" customHeight="1" x14ac:dyDescent="0.2">
      <c r="A828" s="9">
        <v>420087</v>
      </c>
      <c r="B828" s="9" t="s">
        <v>4341</v>
      </c>
      <c r="C828" s="9" t="s">
        <v>413</v>
      </c>
      <c r="D828" s="9" t="s">
        <v>390</v>
      </c>
      <c r="E828" s="9" t="s">
        <v>92</v>
      </c>
      <c r="F828" s="187">
        <v>35154</v>
      </c>
      <c r="G828" s="9" t="s">
        <v>273</v>
      </c>
      <c r="H828" s="9" t="s">
        <v>31</v>
      </c>
      <c r="I828" s="9" t="s">
        <v>2276</v>
      </c>
      <c r="J828" s="9" t="s">
        <v>32</v>
      </c>
      <c r="K828" s="9">
        <v>2013</v>
      </c>
      <c r="L828" s="9" t="s">
        <v>34</v>
      </c>
      <c r="Y828" s="9" t="s">
        <v>4342</v>
      </c>
      <c r="Z828" s="9" t="s">
        <v>1129</v>
      </c>
      <c r="AA828" s="9" t="s">
        <v>2635</v>
      </c>
      <c r="AB828" s="9" t="s">
        <v>1078</v>
      </c>
    </row>
    <row r="829" spans="1:28" ht="17.25" customHeight="1" x14ac:dyDescent="0.2">
      <c r="A829" s="9">
        <v>418682</v>
      </c>
      <c r="B829" s="9" t="s">
        <v>343</v>
      </c>
      <c r="C829" s="9" t="s">
        <v>344</v>
      </c>
      <c r="D829" s="9" t="s">
        <v>288</v>
      </c>
      <c r="E829" s="9" t="s">
        <v>92</v>
      </c>
      <c r="F829" s="187">
        <v>35138</v>
      </c>
      <c r="G829" s="9" t="s">
        <v>34</v>
      </c>
      <c r="H829" s="9" t="s">
        <v>31</v>
      </c>
      <c r="I829" s="9" t="s">
        <v>2276</v>
      </c>
      <c r="J829" s="9" t="s">
        <v>32</v>
      </c>
      <c r="K829" s="9">
        <v>2014</v>
      </c>
      <c r="L829" s="9" t="s">
        <v>34</v>
      </c>
      <c r="N829" s="9">
        <v>591</v>
      </c>
      <c r="O829" s="187">
        <v>44592.412974537037</v>
      </c>
      <c r="P829" s="9">
        <v>31000</v>
      </c>
      <c r="Y829" s="9" t="s">
        <v>4343</v>
      </c>
      <c r="Z829" s="9" t="s">
        <v>4344</v>
      </c>
      <c r="AA829" s="9" t="s">
        <v>1118</v>
      </c>
      <c r="AB829" s="9" t="s">
        <v>34</v>
      </c>
    </row>
    <row r="830" spans="1:28" ht="17.25" customHeight="1" x14ac:dyDescent="0.2">
      <c r="A830" s="9">
        <v>423809</v>
      </c>
      <c r="B830" s="9" t="s">
        <v>4345</v>
      </c>
      <c r="C830" s="9" t="s">
        <v>1011</v>
      </c>
      <c r="D830" s="9" t="s">
        <v>4346</v>
      </c>
      <c r="E830" s="9" t="s">
        <v>92</v>
      </c>
      <c r="F830" s="187">
        <v>30684</v>
      </c>
      <c r="G830" s="9" t="s">
        <v>34</v>
      </c>
      <c r="H830" s="9" t="s">
        <v>31</v>
      </c>
      <c r="I830" s="9" t="s">
        <v>2276</v>
      </c>
      <c r="J830" s="9" t="s">
        <v>29</v>
      </c>
      <c r="K830" s="9">
        <v>2003</v>
      </c>
      <c r="L830" s="9" t="s">
        <v>34</v>
      </c>
      <c r="Y830" s="9" t="s">
        <v>4347</v>
      </c>
      <c r="Z830" s="9" t="s">
        <v>4348</v>
      </c>
      <c r="AA830" s="9" t="s">
        <v>4349</v>
      </c>
      <c r="AB830" s="9" t="s">
        <v>1098</v>
      </c>
    </row>
    <row r="831" spans="1:28" ht="17.25" customHeight="1" x14ac:dyDescent="0.2">
      <c r="A831" s="9">
        <v>417386</v>
      </c>
      <c r="B831" s="9" t="s">
        <v>4350</v>
      </c>
      <c r="C831" s="9" t="s">
        <v>582</v>
      </c>
      <c r="D831" s="9" t="s">
        <v>316</v>
      </c>
      <c r="E831" s="9" t="s">
        <v>92</v>
      </c>
      <c r="F831" s="187">
        <v>34270</v>
      </c>
      <c r="G831" s="9" t="s">
        <v>273</v>
      </c>
      <c r="H831" s="9" t="s">
        <v>31</v>
      </c>
      <c r="I831" s="9" t="s">
        <v>2276</v>
      </c>
      <c r="J831" s="9" t="s">
        <v>32</v>
      </c>
      <c r="K831" s="9">
        <v>2011</v>
      </c>
      <c r="L831" s="9" t="s">
        <v>89</v>
      </c>
      <c r="X831" s="9" t="s">
        <v>514</v>
      </c>
      <c r="Y831" s="9" t="s">
        <v>4351</v>
      </c>
      <c r="Z831" s="9" t="s">
        <v>2634</v>
      </c>
      <c r="AA831" s="9" t="s">
        <v>4352</v>
      </c>
      <c r="AB831" s="9" t="s">
        <v>1150</v>
      </c>
    </row>
    <row r="832" spans="1:28" ht="17.25" customHeight="1" x14ac:dyDescent="0.2">
      <c r="A832" s="9">
        <v>406883</v>
      </c>
      <c r="B832" s="9" t="s">
        <v>4353</v>
      </c>
      <c r="C832" s="9" t="s">
        <v>299</v>
      </c>
      <c r="D832" s="9" t="s">
        <v>4354</v>
      </c>
      <c r="E832" s="9" t="s">
        <v>92</v>
      </c>
      <c r="F832" s="187">
        <v>30210</v>
      </c>
      <c r="G832" s="9" t="s">
        <v>447</v>
      </c>
      <c r="H832" s="9" t="s">
        <v>35</v>
      </c>
      <c r="I832" s="9" t="s">
        <v>2276</v>
      </c>
      <c r="J832" s="9" t="s">
        <v>29</v>
      </c>
      <c r="K832" s="9">
        <v>2002</v>
      </c>
      <c r="L832" s="9" t="s">
        <v>34</v>
      </c>
      <c r="Y832" s="9" t="s">
        <v>4355</v>
      </c>
      <c r="Z832" s="9" t="s">
        <v>1151</v>
      </c>
      <c r="AA832" s="9" t="s">
        <v>4356</v>
      </c>
      <c r="AB832" s="9" t="s">
        <v>1067</v>
      </c>
    </row>
    <row r="833" spans="1:28" ht="17.25" customHeight="1" x14ac:dyDescent="0.2">
      <c r="A833" s="9">
        <v>423732</v>
      </c>
      <c r="B833" s="9" t="s">
        <v>4357</v>
      </c>
      <c r="C833" s="9" t="s">
        <v>561</v>
      </c>
      <c r="D833" s="9" t="s">
        <v>532</v>
      </c>
      <c r="E833" s="9" t="s">
        <v>92</v>
      </c>
      <c r="F833" s="187">
        <v>35065</v>
      </c>
      <c r="G833" s="9" t="s">
        <v>34</v>
      </c>
      <c r="H833" s="9" t="s">
        <v>31</v>
      </c>
      <c r="I833" s="9" t="s">
        <v>2276</v>
      </c>
      <c r="J833" s="9" t="s">
        <v>29</v>
      </c>
      <c r="K833" s="9">
        <v>2017</v>
      </c>
      <c r="L833" s="9" t="s">
        <v>34</v>
      </c>
      <c r="Y833" s="9" t="s">
        <v>4358</v>
      </c>
      <c r="Z833" s="9" t="s">
        <v>4359</v>
      </c>
      <c r="AA833" s="9" t="s">
        <v>1191</v>
      </c>
      <c r="AB833" s="9" t="s">
        <v>1067</v>
      </c>
    </row>
    <row r="834" spans="1:28" ht="17.25" customHeight="1" x14ac:dyDescent="0.2">
      <c r="A834" s="9">
        <v>421855</v>
      </c>
      <c r="B834" s="9" t="s">
        <v>4360</v>
      </c>
      <c r="C834" s="9" t="s">
        <v>4326</v>
      </c>
      <c r="D834" s="9" t="s">
        <v>4361</v>
      </c>
      <c r="E834" s="9" t="s">
        <v>92</v>
      </c>
      <c r="F834" s="187">
        <v>35076</v>
      </c>
      <c r="G834" s="9" t="s">
        <v>736</v>
      </c>
      <c r="H834" s="9" t="s">
        <v>31</v>
      </c>
      <c r="I834" s="9" t="s">
        <v>2276</v>
      </c>
      <c r="J834" s="9" t="s">
        <v>32</v>
      </c>
      <c r="K834" s="9">
        <v>2014</v>
      </c>
      <c r="L834" s="9" t="s">
        <v>46</v>
      </c>
      <c r="Y834" s="9" t="s">
        <v>4362</v>
      </c>
      <c r="Z834" s="9" t="s">
        <v>4363</v>
      </c>
      <c r="AA834" s="9" t="s">
        <v>4364</v>
      </c>
      <c r="AB834" s="9" t="s">
        <v>2096</v>
      </c>
    </row>
    <row r="835" spans="1:28" ht="17.25" customHeight="1" x14ac:dyDescent="0.2">
      <c r="A835" s="9">
        <v>421861</v>
      </c>
      <c r="B835" s="9" t="s">
        <v>4365</v>
      </c>
      <c r="C835" s="9" t="s">
        <v>936</v>
      </c>
      <c r="D835" s="9" t="s">
        <v>286</v>
      </c>
      <c r="E835" s="9" t="s">
        <v>92</v>
      </c>
      <c r="F835" s="187">
        <v>35982</v>
      </c>
      <c r="G835" s="9" t="s">
        <v>34</v>
      </c>
      <c r="H835" s="9" t="s">
        <v>31</v>
      </c>
      <c r="I835" s="9" t="s">
        <v>2276</v>
      </c>
      <c r="J835" s="9" t="s">
        <v>32</v>
      </c>
      <c r="K835" s="9">
        <v>2016</v>
      </c>
      <c r="L835" s="9" t="s">
        <v>34</v>
      </c>
      <c r="Y835" s="9" t="s">
        <v>4366</v>
      </c>
      <c r="Z835" s="9" t="s">
        <v>4367</v>
      </c>
      <c r="AA835" s="9" t="s">
        <v>1116</v>
      </c>
      <c r="AB835" s="9" t="s">
        <v>1078</v>
      </c>
    </row>
    <row r="836" spans="1:28" ht="17.25" customHeight="1" x14ac:dyDescent="0.2">
      <c r="A836" s="9">
        <v>423737</v>
      </c>
      <c r="B836" s="9" t="s">
        <v>4368</v>
      </c>
      <c r="C836" s="9" t="s">
        <v>534</v>
      </c>
      <c r="D836" s="9" t="s">
        <v>354</v>
      </c>
      <c r="E836" s="9" t="s">
        <v>92</v>
      </c>
      <c r="F836" s="187">
        <v>34700</v>
      </c>
      <c r="G836" s="9" t="s">
        <v>34</v>
      </c>
      <c r="H836" s="9" t="s">
        <v>31</v>
      </c>
      <c r="I836" s="9" t="s">
        <v>2276</v>
      </c>
      <c r="J836" s="9" t="s">
        <v>32</v>
      </c>
      <c r="K836" s="9">
        <v>2014</v>
      </c>
      <c r="Y836" s="9" t="s">
        <v>4369</v>
      </c>
      <c r="Z836" s="9" t="s">
        <v>4370</v>
      </c>
      <c r="AA836" s="9" t="s">
        <v>4371</v>
      </c>
      <c r="AB836" s="9" t="s">
        <v>1100</v>
      </c>
    </row>
    <row r="837" spans="1:28" ht="17.25" customHeight="1" x14ac:dyDescent="0.2">
      <c r="A837" s="9">
        <v>418640</v>
      </c>
      <c r="B837" s="9" t="s">
        <v>4372</v>
      </c>
      <c r="C837" s="9" t="s">
        <v>4373</v>
      </c>
      <c r="D837" s="9" t="s">
        <v>271</v>
      </c>
      <c r="E837" s="9" t="s">
        <v>92</v>
      </c>
      <c r="F837" s="187">
        <v>34885</v>
      </c>
      <c r="G837" s="9" t="s">
        <v>34</v>
      </c>
      <c r="H837" s="9" t="s">
        <v>31</v>
      </c>
      <c r="I837" s="9" t="s">
        <v>2276</v>
      </c>
      <c r="J837" s="9" t="s">
        <v>29</v>
      </c>
      <c r="K837" s="9">
        <v>2014</v>
      </c>
      <c r="L837" s="9" t="s">
        <v>34</v>
      </c>
      <c r="Y837" s="9" t="s">
        <v>4374</v>
      </c>
      <c r="Z837" s="9" t="s">
        <v>4375</v>
      </c>
      <c r="AA837" s="9" t="s">
        <v>1104</v>
      </c>
      <c r="AB837" s="9" t="s">
        <v>1100</v>
      </c>
    </row>
    <row r="838" spans="1:28" ht="17.25" customHeight="1" x14ac:dyDescent="0.2">
      <c r="A838" s="9">
        <v>420060</v>
      </c>
      <c r="B838" s="9" t="s">
        <v>4376</v>
      </c>
      <c r="C838" s="9" t="s">
        <v>896</v>
      </c>
      <c r="D838" s="9" t="s">
        <v>350</v>
      </c>
      <c r="E838" s="9" t="s">
        <v>92</v>
      </c>
      <c r="F838" s="187">
        <v>35580</v>
      </c>
      <c r="G838" s="9" t="s">
        <v>34</v>
      </c>
      <c r="H838" s="9" t="s">
        <v>31</v>
      </c>
      <c r="I838" s="9" t="s">
        <v>2276</v>
      </c>
      <c r="J838" s="9" t="s">
        <v>32</v>
      </c>
      <c r="K838" s="9">
        <v>2015</v>
      </c>
      <c r="L838" s="9" t="s">
        <v>34</v>
      </c>
      <c r="Y838" s="9" t="s">
        <v>4377</v>
      </c>
      <c r="Z838" s="9" t="s">
        <v>4378</v>
      </c>
      <c r="AA838" s="9" t="s">
        <v>1495</v>
      </c>
      <c r="AB838" s="9" t="s">
        <v>1067</v>
      </c>
    </row>
    <row r="839" spans="1:28" ht="17.25" customHeight="1" x14ac:dyDescent="0.2">
      <c r="A839" s="9">
        <v>420067</v>
      </c>
      <c r="B839" s="9" t="s">
        <v>4379</v>
      </c>
      <c r="C839" s="9" t="s">
        <v>394</v>
      </c>
      <c r="D839" s="9" t="s">
        <v>4380</v>
      </c>
      <c r="E839" s="9" t="s">
        <v>92</v>
      </c>
      <c r="F839" s="187">
        <v>35065</v>
      </c>
      <c r="G839" s="9" t="s">
        <v>385</v>
      </c>
      <c r="H839" s="9" t="s">
        <v>31</v>
      </c>
      <c r="I839" s="9" t="s">
        <v>2276</v>
      </c>
      <c r="J839" s="9" t="s">
        <v>29</v>
      </c>
      <c r="K839" s="9">
        <v>2013</v>
      </c>
      <c r="L839" s="9" t="s">
        <v>34</v>
      </c>
      <c r="Y839" s="9" t="s">
        <v>4381</v>
      </c>
      <c r="Z839" s="9" t="s">
        <v>1350</v>
      </c>
      <c r="AA839" s="9" t="s">
        <v>1083</v>
      </c>
      <c r="AB839" s="9" t="s">
        <v>1100</v>
      </c>
    </row>
    <row r="840" spans="1:28" ht="17.25" customHeight="1" x14ac:dyDescent="0.2">
      <c r="A840" s="9">
        <v>425339</v>
      </c>
      <c r="B840" s="9" t="s">
        <v>4382</v>
      </c>
      <c r="C840" s="9" t="s">
        <v>299</v>
      </c>
      <c r="D840" s="9" t="s">
        <v>292</v>
      </c>
      <c r="E840" s="9" t="s">
        <v>92</v>
      </c>
      <c r="F840" s="187">
        <v>35096</v>
      </c>
      <c r="G840" s="9" t="s">
        <v>34</v>
      </c>
      <c r="H840" s="9" t="s">
        <v>31</v>
      </c>
      <c r="I840" s="9" t="s">
        <v>2276</v>
      </c>
      <c r="J840" s="9" t="s">
        <v>32</v>
      </c>
      <c r="K840" s="9">
        <v>2014</v>
      </c>
      <c r="L840" s="9" t="s">
        <v>376</v>
      </c>
      <c r="Y840" s="9" t="s">
        <v>4383</v>
      </c>
      <c r="Z840" s="9" t="s">
        <v>1151</v>
      </c>
      <c r="AA840" s="9" t="s">
        <v>1845</v>
      </c>
      <c r="AB840" s="9" t="s">
        <v>1067</v>
      </c>
    </row>
    <row r="841" spans="1:28" ht="17.25" customHeight="1" x14ac:dyDescent="0.2">
      <c r="A841" s="9">
        <v>416391</v>
      </c>
      <c r="B841" s="9" t="s">
        <v>4384</v>
      </c>
      <c r="C841" s="9" t="s">
        <v>270</v>
      </c>
      <c r="D841" s="9" t="s">
        <v>418</v>
      </c>
      <c r="E841" s="9" t="s">
        <v>92</v>
      </c>
      <c r="F841" s="187">
        <v>33707</v>
      </c>
      <c r="G841" s="9" t="s">
        <v>34</v>
      </c>
      <c r="H841" s="9" t="s">
        <v>31</v>
      </c>
      <c r="I841" s="9" t="s">
        <v>2276</v>
      </c>
      <c r="J841" s="9" t="s">
        <v>32</v>
      </c>
      <c r="K841" s="9">
        <v>2009</v>
      </c>
      <c r="L841" s="9" t="s">
        <v>34</v>
      </c>
      <c r="Y841" s="9" t="s">
        <v>4385</v>
      </c>
      <c r="Z841" s="9" t="s">
        <v>1084</v>
      </c>
      <c r="AA841" s="9" t="s">
        <v>4386</v>
      </c>
      <c r="AB841" s="9" t="s">
        <v>1100</v>
      </c>
    </row>
    <row r="842" spans="1:28" ht="17.25" customHeight="1" x14ac:dyDescent="0.2">
      <c r="A842" s="9">
        <v>423766</v>
      </c>
      <c r="B842" s="9" t="s">
        <v>4387</v>
      </c>
      <c r="C842" s="9" t="s">
        <v>4388</v>
      </c>
      <c r="D842" s="9" t="s">
        <v>334</v>
      </c>
      <c r="E842" s="9" t="s">
        <v>92</v>
      </c>
      <c r="F842" s="187">
        <v>35084</v>
      </c>
      <c r="G842" s="9" t="s">
        <v>4389</v>
      </c>
      <c r="H842" s="9" t="s">
        <v>31</v>
      </c>
      <c r="I842" s="9" t="s">
        <v>2276</v>
      </c>
      <c r="J842" s="9" t="s">
        <v>29</v>
      </c>
      <c r="K842" s="9">
        <v>2013</v>
      </c>
      <c r="L842" s="9" t="s">
        <v>89</v>
      </c>
      <c r="Y842" s="9" t="s">
        <v>4390</v>
      </c>
      <c r="Z842" s="9" t="s">
        <v>4391</v>
      </c>
      <c r="AA842" s="9" t="s">
        <v>1124</v>
      </c>
      <c r="AB842" s="9" t="s">
        <v>4392</v>
      </c>
    </row>
    <row r="843" spans="1:28" ht="17.25" customHeight="1" x14ac:dyDescent="0.2">
      <c r="A843" s="9">
        <v>420118</v>
      </c>
      <c r="B843" s="9" t="s">
        <v>4393</v>
      </c>
      <c r="C843" s="9" t="s">
        <v>600</v>
      </c>
      <c r="D843" s="9" t="s">
        <v>883</v>
      </c>
      <c r="E843" s="9" t="s">
        <v>92</v>
      </c>
      <c r="F843" s="187">
        <v>35083</v>
      </c>
      <c r="G843" s="9" t="s">
        <v>34</v>
      </c>
      <c r="H843" s="9" t="s">
        <v>31</v>
      </c>
      <c r="I843" s="9" t="s">
        <v>2276</v>
      </c>
      <c r="J843" s="9" t="s">
        <v>29</v>
      </c>
      <c r="K843" s="9">
        <v>2013</v>
      </c>
      <c r="L843" s="9" t="s">
        <v>34</v>
      </c>
      <c r="Y843" s="9" t="s">
        <v>4394</v>
      </c>
      <c r="Z843" s="9" t="s">
        <v>4395</v>
      </c>
      <c r="AA843" s="9" t="s">
        <v>4396</v>
      </c>
      <c r="AB843" s="9" t="s">
        <v>1067</v>
      </c>
    </row>
    <row r="844" spans="1:28" ht="17.25" customHeight="1" x14ac:dyDescent="0.2">
      <c r="A844" s="9">
        <v>413345</v>
      </c>
      <c r="B844" s="9" t="s">
        <v>4397</v>
      </c>
      <c r="C844" s="9" t="s">
        <v>384</v>
      </c>
      <c r="D844" s="9" t="s">
        <v>4398</v>
      </c>
      <c r="E844" s="9" t="s">
        <v>92</v>
      </c>
      <c r="F844" s="187">
        <v>32250</v>
      </c>
      <c r="G844" s="9" t="s">
        <v>34</v>
      </c>
      <c r="H844" s="9" t="s">
        <v>31</v>
      </c>
      <c r="I844" s="9" t="s">
        <v>2276</v>
      </c>
      <c r="J844" s="9" t="s">
        <v>32</v>
      </c>
      <c r="L844" s="9" t="s">
        <v>34</v>
      </c>
      <c r="X844" s="9" t="s">
        <v>514</v>
      </c>
      <c r="Y844" s="9" t="s">
        <v>4399</v>
      </c>
      <c r="Z844" s="9" t="s">
        <v>1184</v>
      </c>
      <c r="AA844" s="9" t="s">
        <v>4400</v>
      </c>
      <c r="AB844" s="9" t="s">
        <v>4401</v>
      </c>
    </row>
    <row r="845" spans="1:28" ht="17.25" customHeight="1" x14ac:dyDescent="0.2">
      <c r="A845" s="9">
        <v>422039</v>
      </c>
      <c r="B845" s="9" t="s">
        <v>4402</v>
      </c>
      <c r="C845" s="9" t="s">
        <v>381</v>
      </c>
      <c r="D845" s="9" t="s">
        <v>4403</v>
      </c>
      <c r="E845" s="9" t="s">
        <v>92</v>
      </c>
      <c r="F845" s="187">
        <v>35875</v>
      </c>
      <c r="G845" s="9" t="s">
        <v>34</v>
      </c>
      <c r="H845" s="9" t="s">
        <v>31</v>
      </c>
      <c r="I845" s="9" t="s">
        <v>2276</v>
      </c>
      <c r="J845" s="9" t="s">
        <v>29</v>
      </c>
      <c r="K845" s="9">
        <v>2016</v>
      </c>
      <c r="L845" s="9" t="s">
        <v>34</v>
      </c>
      <c r="Y845" s="9" t="s">
        <v>4404</v>
      </c>
      <c r="Z845" s="9" t="s">
        <v>4405</v>
      </c>
      <c r="AA845" s="9" t="s">
        <v>4406</v>
      </c>
      <c r="AB845" s="9" t="s">
        <v>1098</v>
      </c>
    </row>
    <row r="846" spans="1:28" ht="17.25" customHeight="1" x14ac:dyDescent="0.2">
      <c r="A846" s="9">
        <v>423788</v>
      </c>
      <c r="B846" s="9" t="s">
        <v>4407</v>
      </c>
      <c r="C846" s="9" t="s">
        <v>348</v>
      </c>
      <c r="D846" s="9" t="s">
        <v>4296</v>
      </c>
      <c r="E846" s="9" t="s">
        <v>92</v>
      </c>
      <c r="F846" s="187">
        <v>34453</v>
      </c>
      <c r="G846" s="9" t="s">
        <v>34</v>
      </c>
      <c r="H846" s="9" t="s">
        <v>31</v>
      </c>
      <c r="I846" s="9" t="s">
        <v>2276</v>
      </c>
      <c r="J846" s="9" t="s">
        <v>29</v>
      </c>
      <c r="K846" s="9">
        <v>2012</v>
      </c>
      <c r="L846" s="9" t="s">
        <v>34</v>
      </c>
      <c r="Y846" s="9" t="s">
        <v>4408</v>
      </c>
      <c r="Z846" s="9" t="s">
        <v>4409</v>
      </c>
      <c r="AA846" s="9" t="s">
        <v>4410</v>
      </c>
      <c r="AB846" s="9" t="s">
        <v>1098</v>
      </c>
    </row>
    <row r="847" spans="1:28" ht="17.25" customHeight="1" x14ac:dyDescent="0.2">
      <c r="A847" s="9">
        <v>420175</v>
      </c>
      <c r="B847" s="9" t="s">
        <v>4411</v>
      </c>
      <c r="C847" s="9" t="s">
        <v>462</v>
      </c>
      <c r="D847" s="9" t="s">
        <v>463</v>
      </c>
      <c r="E847" s="9" t="s">
        <v>92</v>
      </c>
      <c r="F847" s="187">
        <v>34779</v>
      </c>
      <c r="G847" s="9" t="s">
        <v>34</v>
      </c>
      <c r="H847" s="9" t="s">
        <v>31</v>
      </c>
      <c r="I847" s="9" t="s">
        <v>2276</v>
      </c>
      <c r="J847" s="9" t="s">
        <v>32</v>
      </c>
      <c r="K847" s="9">
        <v>2014</v>
      </c>
      <c r="L847" s="9" t="s">
        <v>34</v>
      </c>
      <c r="N847" s="9">
        <v>1276</v>
      </c>
      <c r="O847" s="187">
        <v>44613.469502314816</v>
      </c>
      <c r="P847" s="9">
        <v>16000</v>
      </c>
      <c r="Y847" s="9" t="s">
        <v>4412</v>
      </c>
      <c r="Z847" s="9" t="s">
        <v>4413</v>
      </c>
      <c r="AA847" s="9" t="s">
        <v>4414</v>
      </c>
      <c r="AB847" s="9" t="s">
        <v>1150</v>
      </c>
    </row>
    <row r="848" spans="1:28" ht="17.25" customHeight="1" x14ac:dyDescent="0.2">
      <c r="A848" s="9">
        <v>415599</v>
      </c>
      <c r="B848" s="9" t="s">
        <v>4415</v>
      </c>
      <c r="C848" s="9" t="s">
        <v>773</v>
      </c>
      <c r="D848" s="9" t="s">
        <v>432</v>
      </c>
      <c r="E848" s="9" t="s">
        <v>92</v>
      </c>
      <c r="F848" s="187">
        <v>33772</v>
      </c>
      <c r="G848" s="9" t="s">
        <v>34</v>
      </c>
      <c r="H848" s="9" t="s">
        <v>31</v>
      </c>
      <c r="I848" s="9" t="s">
        <v>2276</v>
      </c>
      <c r="J848" s="9" t="s">
        <v>32</v>
      </c>
      <c r="K848" s="9">
        <v>2011</v>
      </c>
      <c r="L848" s="9" t="s">
        <v>34</v>
      </c>
      <c r="Y848" s="9" t="s">
        <v>4416</v>
      </c>
      <c r="Z848" s="9" t="s">
        <v>1284</v>
      </c>
      <c r="AA848" s="9" t="s">
        <v>1138</v>
      </c>
      <c r="AB848" s="9" t="s">
        <v>1150</v>
      </c>
    </row>
    <row r="849" spans="1:28" ht="17.25" customHeight="1" x14ac:dyDescent="0.2">
      <c r="A849" s="9">
        <v>418699</v>
      </c>
      <c r="B849" s="9" t="s">
        <v>4417</v>
      </c>
      <c r="C849" s="9" t="s">
        <v>560</v>
      </c>
      <c r="D849" s="9" t="s">
        <v>286</v>
      </c>
      <c r="E849" s="9" t="s">
        <v>92</v>
      </c>
      <c r="F849" s="187">
        <v>34700</v>
      </c>
      <c r="G849" s="9" t="s">
        <v>4418</v>
      </c>
      <c r="H849" s="9" t="s">
        <v>31</v>
      </c>
      <c r="I849" s="9" t="s">
        <v>2276</v>
      </c>
      <c r="J849" s="9" t="s">
        <v>32</v>
      </c>
      <c r="K849" s="9">
        <v>2015</v>
      </c>
      <c r="L849" s="9" t="s">
        <v>46</v>
      </c>
      <c r="Y849" s="9" t="s">
        <v>4419</v>
      </c>
      <c r="Z849" s="9" t="s">
        <v>4420</v>
      </c>
      <c r="AA849" s="9" t="s">
        <v>2598</v>
      </c>
      <c r="AB849" s="9" t="s">
        <v>1100</v>
      </c>
    </row>
    <row r="850" spans="1:28" ht="17.25" customHeight="1" x14ac:dyDescent="0.2">
      <c r="A850" s="9">
        <v>406864</v>
      </c>
      <c r="B850" s="9" t="s">
        <v>4421</v>
      </c>
      <c r="C850" s="9" t="s">
        <v>304</v>
      </c>
      <c r="D850" s="9" t="s">
        <v>272</v>
      </c>
      <c r="E850" s="9" t="s">
        <v>92</v>
      </c>
      <c r="F850" s="187">
        <v>31606</v>
      </c>
      <c r="G850" s="9" t="s">
        <v>34</v>
      </c>
      <c r="H850" s="9" t="s">
        <v>31</v>
      </c>
      <c r="I850" s="9" t="s">
        <v>2276</v>
      </c>
      <c r="J850" s="9" t="s">
        <v>32</v>
      </c>
      <c r="K850" s="9">
        <v>2006</v>
      </c>
      <c r="L850" s="9" t="s">
        <v>34</v>
      </c>
      <c r="Y850" s="9" t="s">
        <v>4422</v>
      </c>
      <c r="Z850" s="9" t="s">
        <v>4423</v>
      </c>
      <c r="AA850" s="9" t="s">
        <v>1238</v>
      </c>
      <c r="AB850" s="9" t="s">
        <v>1150</v>
      </c>
    </row>
    <row r="851" spans="1:28" ht="17.25" customHeight="1" x14ac:dyDescent="0.2">
      <c r="A851" s="9">
        <v>421895</v>
      </c>
      <c r="B851" s="9" t="s">
        <v>4424</v>
      </c>
      <c r="C851" s="9" t="s">
        <v>323</v>
      </c>
      <c r="D851" s="9" t="s">
        <v>325</v>
      </c>
      <c r="E851" s="9" t="s">
        <v>92</v>
      </c>
      <c r="F851" s="187">
        <v>35928</v>
      </c>
      <c r="G851" s="9" t="s">
        <v>4425</v>
      </c>
      <c r="H851" s="9" t="s">
        <v>31</v>
      </c>
      <c r="I851" s="9" t="s">
        <v>2276</v>
      </c>
      <c r="J851" s="9" t="s">
        <v>32</v>
      </c>
      <c r="K851" s="9">
        <v>2016</v>
      </c>
      <c r="L851" s="9" t="s">
        <v>34</v>
      </c>
      <c r="Y851" s="9" t="s">
        <v>4426</v>
      </c>
      <c r="Z851" s="9" t="s">
        <v>1265</v>
      </c>
      <c r="AA851" s="9" t="s">
        <v>1160</v>
      </c>
      <c r="AB851" s="9" t="s">
        <v>1078</v>
      </c>
    </row>
    <row r="852" spans="1:28" ht="17.25" customHeight="1" x14ac:dyDescent="0.2">
      <c r="A852" s="9">
        <v>420217</v>
      </c>
      <c r="B852" s="9" t="s">
        <v>4427</v>
      </c>
      <c r="C852" s="9" t="s">
        <v>550</v>
      </c>
      <c r="D852" s="9" t="s">
        <v>470</v>
      </c>
      <c r="E852" s="9" t="s">
        <v>92</v>
      </c>
      <c r="F852" s="187">
        <v>34121</v>
      </c>
      <c r="G852" s="9" t="s">
        <v>34</v>
      </c>
      <c r="H852" s="9" t="s">
        <v>31</v>
      </c>
      <c r="I852" s="9" t="s">
        <v>2276</v>
      </c>
      <c r="J852" s="9" t="s">
        <v>32</v>
      </c>
      <c r="K852" s="9">
        <v>2011</v>
      </c>
      <c r="L852" s="9" t="s">
        <v>34</v>
      </c>
      <c r="X852" s="9" t="s">
        <v>514</v>
      </c>
      <c r="Y852" s="9" t="s">
        <v>4428</v>
      </c>
      <c r="Z852" s="9" t="s">
        <v>4429</v>
      </c>
      <c r="AA852" s="9" t="s">
        <v>4430</v>
      </c>
      <c r="AB852" s="9" t="s">
        <v>1202</v>
      </c>
    </row>
    <row r="853" spans="1:28" ht="17.25" customHeight="1" x14ac:dyDescent="0.2">
      <c r="A853" s="9">
        <v>415593</v>
      </c>
      <c r="B853" s="9" t="s">
        <v>4431</v>
      </c>
      <c r="C853" s="9" t="s">
        <v>950</v>
      </c>
      <c r="D853" s="9" t="s">
        <v>637</v>
      </c>
      <c r="E853" s="9" t="s">
        <v>92</v>
      </c>
      <c r="F853" s="187">
        <v>33825</v>
      </c>
      <c r="G853" s="9" t="s">
        <v>1048</v>
      </c>
      <c r="H853" s="9" t="s">
        <v>31</v>
      </c>
      <c r="I853" s="9" t="s">
        <v>2276</v>
      </c>
      <c r="J853" s="9" t="s">
        <v>29</v>
      </c>
      <c r="K853" s="9">
        <v>2011</v>
      </c>
      <c r="L853" s="9" t="s">
        <v>46</v>
      </c>
      <c r="X853" s="9" t="s">
        <v>514</v>
      </c>
      <c r="Y853" s="9" t="s">
        <v>4432</v>
      </c>
      <c r="Z853" s="9" t="s">
        <v>4433</v>
      </c>
      <c r="AA853" s="9" t="s">
        <v>2016</v>
      </c>
      <c r="AB853" s="9" t="s">
        <v>1078</v>
      </c>
    </row>
    <row r="854" spans="1:28" ht="17.25" customHeight="1" x14ac:dyDescent="0.2">
      <c r="A854" s="9">
        <v>411618</v>
      </c>
      <c r="B854" s="9" t="s">
        <v>4434</v>
      </c>
      <c r="C854" s="9" t="s">
        <v>585</v>
      </c>
      <c r="D854" s="9" t="s">
        <v>4435</v>
      </c>
      <c r="E854" s="9" t="s">
        <v>92</v>
      </c>
      <c r="F854" s="187">
        <v>31159</v>
      </c>
      <c r="G854" s="9" t="s">
        <v>4436</v>
      </c>
      <c r="H854" s="9" t="s">
        <v>31</v>
      </c>
      <c r="I854" s="9" t="s">
        <v>2276</v>
      </c>
      <c r="X854" s="9" t="s">
        <v>514</v>
      </c>
      <c r="Y854" s="9" t="s">
        <v>4437</v>
      </c>
      <c r="Z854" s="9" t="s">
        <v>4438</v>
      </c>
      <c r="AA854" s="9" t="s">
        <v>4439</v>
      </c>
      <c r="AB854" s="9" t="s">
        <v>3797</v>
      </c>
    </row>
    <row r="855" spans="1:28" ht="17.25" customHeight="1" x14ac:dyDescent="0.2">
      <c r="A855" s="9">
        <v>421901</v>
      </c>
      <c r="B855" s="9" t="s">
        <v>4440</v>
      </c>
      <c r="C855" s="9" t="s">
        <v>291</v>
      </c>
      <c r="D855" s="9" t="s">
        <v>321</v>
      </c>
      <c r="E855" s="9" t="s">
        <v>92</v>
      </c>
      <c r="F855" s="187">
        <v>35431</v>
      </c>
      <c r="G855" s="9" t="s">
        <v>34</v>
      </c>
      <c r="H855" s="9" t="s">
        <v>31</v>
      </c>
      <c r="I855" s="9" t="s">
        <v>2276</v>
      </c>
      <c r="J855" s="9" t="s">
        <v>32</v>
      </c>
      <c r="K855" s="9">
        <v>2014</v>
      </c>
      <c r="L855" s="9" t="s">
        <v>34</v>
      </c>
      <c r="Y855" s="9" t="s">
        <v>4441</v>
      </c>
      <c r="Z855" s="9" t="s">
        <v>4442</v>
      </c>
      <c r="AA855" s="9" t="s">
        <v>3793</v>
      </c>
      <c r="AB855" s="9" t="s">
        <v>1098</v>
      </c>
    </row>
    <row r="856" spans="1:28" ht="17.25" customHeight="1" x14ac:dyDescent="0.2">
      <c r="A856" s="9">
        <v>420126</v>
      </c>
      <c r="B856" s="9" t="s">
        <v>952</v>
      </c>
      <c r="C856" s="9" t="s">
        <v>1057</v>
      </c>
      <c r="D856" s="9" t="s">
        <v>544</v>
      </c>
      <c r="E856" s="9" t="s">
        <v>92</v>
      </c>
      <c r="F856" s="187">
        <v>34179</v>
      </c>
      <c r="G856" s="9" t="s">
        <v>476</v>
      </c>
      <c r="H856" s="9" t="s">
        <v>35</v>
      </c>
      <c r="I856" s="9" t="s">
        <v>2276</v>
      </c>
      <c r="J856" s="9" t="s">
        <v>29</v>
      </c>
      <c r="K856" s="9">
        <v>2012</v>
      </c>
      <c r="L856" s="9" t="s">
        <v>34</v>
      </c>
      <c r="Y856" s="9" t="s">
        <v>4443</v>
      </c>
      <c r="Z856" s="9" t="s">
        <v>4444</v>
      </c>
      <c r="AA856" s="9" t="s">
        <v>4144</v>
      </c>
      <c r="AB856" s="9" t="s">
        <v>4445</v>
      </c>
    </row>
    <row r="857" spans="1:28" ht="17.25" customHeight="1" x14ac:dyDescent="0.2">
      <c r="A857" s="9">
        <v>422216</v>
      </c>
      <c r="B857" s="9" t="s">
        <v>4446</v>
      </c>
      <c r="C857" s="9" t="s">
        <v>301</v>
      </c>
      <c r="D857" s="9" t="s">
        <v>366</v>
      </c>
      <c r="E857" s="9" t="s">
        <v>92</v>
      </c>
      <c r="F857" s="187">
        <v>36190</v>
      </c>
      <c r="G857" s="9" t="s">
        <v>34</v>
      </c>
      <c r="H857" s="9" t="s">
        <v>31</v>
      </c>
      <c r="I857" s="9" t="s">
        <v>2276</v>
      </c>
      <c r="J857" s="9" t="s">
        <v>32</v>
      </c>
      <c r="K857" s="9">
        <v>2016</v>
      </c>
      <c r="L857" s="9" t="s">
        <v>34</v>
      </c>
      <c r="Y857" s="9" t="s">
        <v>4447</v>
      </c>
      <c r="Z857" s="9" t="s">
        <v>4448</v>
      </c>
      <c r="AA857" s="9" t="s">
        <v>4449</v>
      </c>
      <c r="AB857" s="9" t="s">
        <v>1100</v>
      </c>
    </row>
    <row r="858" spans="1:28" ht="17.25" customHeight="1" x14ac:dyDescent="0.2">
      <c r="A858" s="9">
        <v>421837</v>
      </c>
      <c r="B858" s="9" t="s">
        <v>4450</v>
      </c>
      <c r="C858" s="9" t="s">
        <v>445</v>
      </c>
      <c r="D858" s="9" t="s">
        <v>267</v>
      </c>
      <c r="E858" s="9" t="s">
        <v>92</v>
      </c>
      <c r="F858" s="187">
        <v>35429</v>
      </c>
      <c r="G858" s="9" t="s">
        <v>34</v>
      </c>
      <c r="H858" s="9" t="s">
        <v>31</v>
      </c>
      <c r="I858" s="9" t="s">
        <v>2276</v>
      </c>
      <c r="J858" s="9" t="s">
        <v>32</v>
      </c>
      <c r="K858" s="9">
        <v>2015</v>
      </c>
      <c r="L858" s="9" t="s">
        <v>46</v>
      </c>
      <c r="N858" s="9">
        <v>1297</v>
      </c>
      <c r="O858" s="187">
        <v>44614.443576388891</v>
      </c>
      <c r="P858" s="9">
        <v>18000</v>
      </c>
      <c r="Y858" s="9" t="s">
        <v>4451</v>
      </c>
      <c r="Z858" s="9" t="s">
        <v>4452</v>
      </c>
      <c r="AA858" s="9" t="s">
        <v>1097</v>
      </c>
      <c r="AB858" s="9" t="s">
        <v>1150</v>
      </c>
    </row>
    <row r="859" spans="1:28" ht="17.25" customHeight="1" x14ac:dyDescent="0.2">
      <c r="A859" s="9">
        <v>422215</v>
      </c>
      <c r="B859" s="9" t="s">
        <v>4453</v>
      </c>
      <c r="C859" s="9" t="s">
        <v>487</v>
      </c>
      <c r="D859" s="9" t="s">
        <v>326</v>
      </c>
      <c r="E859" s="9" t="s">
        <v>92</v>
      </c>
      <c r="F859" s="187">
        <v>36189</v>
      </c>
      <c r="G859" s="9" t="s">
        <v>34</v>
      </c>
      <c r="H859" s="9" t="s">
        <v>31</v>
      </c>
      <c r="I859" s="9" t="s">
        <v>2276</v>
      </c>
      <c r="J859" s="9" t="s">
        <v>29</v>
      </c>
      <c r="K859" s="9">
        <v>2016</v>
      </c>
      <c r="L859" s="9" t="s">
        <v>34</v>
      </c>
      <c r="Y859" s="9" t="s">
        <v>4454</v>
      </c>
      <c r="Z859" s="9" t="s">
        <v>4455</v>
      </c>
      <c r="AA859" s="9" t="s">
        <v>1273</v>
      </c>
      <c r="AB859" s="9" t="s">
        <v>1150</v>
      </c>
    </row>
    <row r="860" spans="1:28" ht="17.25" customHeight="1" x14ac:dyDescent="0.2">
      <c r="A860" s="9">
        <v>423888</v>
      </c>
      <c r="B860" s="9" t="s">
        <v>4456</v>
      </c>
      <c r="C860" s="9" t="s">
        <v>430</v>
      </c>
      <c r="D860" s="9" t="s">
        <v>321</v>
      </c>
      <c r="E860" s="9" t="s">
        <v>92</v>
      </c>
      <c r="F860" s="187">
        <v>35431</v>
      </c>
      <c r="G860" s="9" t="s">
        <v>34</v>
      </c>
      <c r="H860" s="9" t="s">
        <v>31</v>
      </c>
      <c r="I860" s="9" t="s">
        <v>2276</v>
      </c>
      <c r="J860" s="9" t="s">
        <v>29</v>
      </c>
      <c r="K860" s="9">
        <v>2014</v>
      </c>
      <c r="L860" s="9" t="s">
        <v>34</v>
      </c>
      <c r="Y860" s="9" t="s">
        <v>4457</v>
      </c>
      <c r="Z860" s="9" t="s">
        <v>1275</v>
      </c>
      <c r="AA860" s="9" t="s">
        <v>1175</v>
      </c>
      <c r="AB860" s="9" t="s">
        <v>1067</v>
      </c>
    </row>
    <row r="861" spans="1:28" ht="17.25" customHeight="1" x14ac:dyDescent="0.2">
      <c r="A861" s="9">
        <v>420106</v>
      </c>
      <c r="B861" s="9" t="s">
        <v>683</v>
      </c>
      <c r="C861" s="9" t="s">
        <v>417</v>
      </c>
      <c r="D861" s="9" t="s">
        <v>611</v>
      </c>
      <c r="E861" s="9" t="s">
        <v>92</v>
      </c>
      <c r="F861" s="187">
        <v>35092</v>
      </c>
      <c r="G861" s="9" t="s">
        <v>34</v>
      </c>
      <c r="H861" s="9" t="s">
        <v>31</v>
      </c>
      <c r="I861" s="9" t="s">
        <v>2276</v>
      </c>
      <c r="J861" s="9" t="s">
        <v>29</v>
      </c>
      <c r="K861" s="9">
        <v>2013</v>
      </c>
      <c r="L861" s="9" t="s">
        <v>34</v>
      </c>
      <c r="Y861" s="9" t="s">
        <v>4458</v>
      </c>
      <c r="Z861" s="9" t="s">
        <v>4459</v>
      </c>
      <c r="AA861" s="9" t="s">
        <v>4460</v>
      </c>
      <c r="AB861" s="9" t="s">
        <v>1098</v>
      </c>
    </row>
    <row r="862" spans="1:28" ht="17.25" customHeight="1" x14ac:dyDescent="0.2">
      <c r="A862" s="9">
        <v>424018</v>
      </c>
      <c r="B862" s="9" t="s">
        <v>4461</v>
      </c>
      <c r="C862" s="9" t="s">
        <v>283</v>
      </c>
      <c r="D862" s="9" t="s">
        <v>997</v>
      </c>
      <c r="E862" s="9" t="s">
        <v>92</v>
      </c>
      <c r="F862" s="187">
        <v>35065</v>
      </c>
      <c r="G862" s="9" t="s">
        <v>549</v>
      </c>
      <c r="H862" s="9" t="s">
        <v>31</v>
      </c>
      <c r="I862" s="9" t="s">
        <v>2276</v>
      </c>
      <c r="J862" s="9" t="s">
        <v>32</v>
      </c>
      <c r="K862" s="9">
        <v>2013</v>
      </c>
      <c r="L862" s="9" t="s">
        <v>34</v>
      </c>
      <c r="Y862" s="9" t="s">
        <v>4462</v>
      </c>
      <c r="Z862" s="9" t="s">
        <v>4463</v>
      </c>
      <c r="AA862" s="9" t="s">
        <v>4464</v>
      </c>
      <c r="AB862" s="9" t="s">
        <v>1067</v>
      </c>
    </row>
    <row r="863" spans="1:28" ht="17.25" customHeight="1" x14ac:dyDescent="0.2">
      <c r="A863" s="9">
        <v>422207</v>
      </c>
      <c r="B863" s="9" t="s">
        <v>4465</v>
      </c>
      <c r="C863" s="9" t="s">
        <v>603</v>
      </c>
      <c r="D863" s="9" t="s">
        <v>4466</v>
      </c>
      <c r="E863" s="9" t="s">
        <v>93</v>
      </c>
      <c r="F863" s="187">
        <v>35800</v>
      </c>
      <c r="G863" s="9" t="s">
        <v>34</v>
      </c>
      <c r="H863" s="9" t="s">
        <v>31</v>
      </c>
      <c r="I863" s="9" t="s">
        <v>2276</v>
      </c>
      <c r="J863" s="9" t="s">
        <v>29</v>
      </c>
      <c r="K863" s="9">
        <v>2016</v>
      </c>
      <c r="L863" s="9" t="s">
        <v>34</v>
      </c>
      <c r="Y863" s="9" t="s">
        <v>4467</v>
      </c>
      <c r="Z863" s="9" t="s">
        <v>4468</v>
      </c>
      <c r="AA863" s="9" t="s">
        <v>4469</v>
      </c>
      <c r="AB863" s="9" t="s">
        <v>1100</v>
      </c>
    </row>
    <row r="864" spans="1:28" ht="17.25" customHeight="1" x14ac:dyDescent="0.2">
      <c r="A864" s="9">
        <v>420287</v>
      </c>
      <c r="B864" s="9" t="s">
        <v>4470</v>
      </c>
      <c r="C864" s="9" t="s">
        <v>266</v>
      </c>
      <c r="D864" s="9" t="s">
        <v>4471</v>
      </c>
      <c r="E864" s="9" t="s">
        <v>92</v>
      </c>
      <c r="F864" s="187">
        <v>35289</v>
      </c>
      <c r="G864" s="9" t="s">
        <v>584</v>
      </c>
      <c r="H864" s="9" t="s">
        <v>31</v>
      </c>
      <c r="I864" s="9" t="s">
        <v>2276</v>
      </c>
      <c r="J864" s="9" t="s">
        <v>29</v>
      </c>
      <c r="K864" s="9">
        <v>2014</v>
      </c>
      <c r="L864" s="9" t="s">
        <v>46</v>
      </c>
      <c r="Y864" s="9" t="s">
        <v>4472</v>
      </c>
      <c r="Z864" s="9" t="s">
        <v>1093</v>
      </c>
      <c r="AA864" s="9" t="s">
        <v>4473</v>
      </c>
      <c r="AB864" s="9" t="s">
        <v>4474</v>
      </c>
    </row>
    <row r="865" spans="1:28" ht="17.25" customHeight="1" x14ac:dyDescent="0.2">
      <c r="A865" s="9">
        <v>425465</v>
      </c>
      <c r="B865" s="9" t="s">
        <v>4475</v>
      </c>
      <c r="C865" s="9" t="s">
        <v>809</v>
      </c>
      <c r="D865" s="9" t="s">
        <v>455</v>
      </c>
      <c r="E865" s="9" t="s">
        <v>92</v>
      </c>
      <c r="F865" s="187">
        <v>34765</v>
      </c>
      <c r="G865" s="9" t="s">
        <v>912</v>
      </c>
      <c r="H865" s="9" t="s">
        <v>31</v>
      </c>
      <c r="I865" s="9" t="s">
        <v>2276</v>
      </c>
      <c r="J865" s="9" t="s">
        <v>32</v>
      </c>
      <c r="K865" s="9">
        <v>2013</v>
      </c>
      <c r="L865" s="9" t="s">
        <v>46</v>
      </c>
      <c r="Y865" s="9" t="s">
        <v>4476</v>
      </c>
      <c r="Z865" s="9" t="s">
        <v>4477</v>
      </c>
      <c r="AA865" s="9" t="s">
        <v>1261</v>
      </c>
      <c r="AB865" s="9" t="s">
        <v>4478</v>
      </c>
    </row>
    <row r="866" spans="1:28" ht="17.25" customHeight="1" x14ac:dyDescent="0.2">
      <c r="A866" s="9">
        <v>421768</v>
      </c>
      <c r="B866" s="9" t="s">
        <v>4479</v>
      </c>
      <c r="C866" s="9" t="s">
        <v>304</v>
      </c>
      <c r="D866" s="9" t="s">
        <v>4480</v>
      </c>
      <c r="E866" s="9" t="s">
        <v>92</v>
      </c>
      <c r="F866" s="187">
        <v>36161</v>
      </c>
      <c r="G866" s="9" t="s">
        <v>34</v>
      </c>
      <c r="H866" s="9" t="s">
        <v>31</v>
      </c>
      <c r="I866" s="9" t="s">
        <v>2276</v>
      </c>
      <c r="J866" s="9" t="s">
        <v>29</v>
      </c>
      <c r="K866" s="9">
        <v>2016</v>
      </c>
      <c r="L866" s="9" t="s">
        <v>34</v>
      </c>
      <c r="Y866" s="9" t="s">
        <v>4481</v>
      </c>
      <c r="Z866" s="9" t="s">
        <v>1198</v>
      </c>
      <c r="AA866" s="9" t="s">
        <v>4482</v>
      </c>
      <c r="AB866" s="9" t="s">
        <v>1255</v>
      </c>
    </row>
    <row r="867" spans="1:28" ht="17.25" customHeight="1" x14ac:dyDescent="0.2">
      <c r="A867" s="9">
        <v>422188</v>
      </c>
      <c r="B867" s="9" t="s">
        <v>4483</v>
      </c>
      <c r="C867" s="9" t="s">
        <v>291</v>
      </c>
      <c r="D867" s="9" t="s">
        <v>292</v>
      </c>
      <c r="E867" s="9" t="s">
        <v>93</v>
      </c>
      <c r="F867" s="187">
        <v>35065</v>
      </c>
      <c r="G867" s="9" t="s">
        <v>34</v>
      </c>
      <c r="H867" s="9" t="s">
        <v>31</v>
      </c>
      <c r="I867" s="9" t="s">
        <v>2276</v>
      </c>
      <c r="J867" s="9" t="s">
        <v>3290</v>
      </c>
      <c r="K867" s="9">
        <v>2013</v>
      </c>
      <c r="L867" s="9" t="s">
        <v>34</v>
      </c>
      <c r="N867" s="9">
        <v>807</v>
      </c>
      <c r="O867" s="187">
        <v>44595.412129629629</v>
      </c>
      <c r="P867" s="9">
        <v>58000</v>
      </c>
      <c r="Y867" s="9" t="s">
        <v>4484</v>
      </c>
      <c r="Z867" s="9" t="s">
        <v>4485</v>
      </c>
      <c r="AA867" s="9" t="s">
        <v>4486</v>
      </c>
      <c r="AB867" s="9" t="s">
        <v>1082</v>
      </c>
    </row>
    <row r="868" spans="1:28" ht="17.25" customHeight="1" x14ac:dyDescent="0.2">
      <c r="A868" s="9">
        <v>423745</v>
      </c>
      <c r="B868" s="9" t="s">
        <v>4487</v>
      </c>
      <c r="C868" s="9" t="s">
        <v>2474</v>
      </c>
      <c r="D868" s="9" t="s">
        <v>471</v>
      </c>
      <c r="E868" s="9" t="s">
        <v>92</v>
      </c>
      <c r="F868" s="187">
        <v>35195</v>
      </c>
      <c r="G868" s="9" t="s">
        <v>549</v>
      </c>
      <c r="H868" s="9" t="s">
        <v>31</v>
      </c>
      <c r="I868" s="9" t="s">
        <v>2276</v>
      </c>
      <c r="J868" s="9" t="s">
        <v>32</v>
      </c>
      <c r="K868" s="9">
        <v>2014</v>
      </c>
      <c r="L868" s="9" t="s">
        <v>89</v>
      </c>
      <c r="Y868" s="9" t="s">
        <v>4488</v>
      </c>
      <c r="Z868" s="9" t="s">
        <v>4489</v>
      </c>
      <c r="AA868" s="9" t="s">
        <v>2702</v>
      </c>
      <c r="AB868" s="9" t="s">
        <v>1082</v>
      </c>
    </row>
    <row r="869" spans="1:28" ht="17.25" customHeight="1" x14ac:dyDescent="0.2">
      <c r="A869" s="9">
        <v>417383</v>
      </c>
      <c r="B869" s="9" t="s">
        <v>4490</v>
      </c>
      <c r="C869" s="9" t="s">
        <v>430</v>
      </c>
      <c r="D869" s="9" t="s">
        <v>474</v>
      </c>
      <c r="E869" s="9" t="s">
        <v>92</v>
      </c>
      <c r="F869" s="187">
        <v>34851</v>
      </c>
      <c r="G869" s="9" t="s">
        <v>610</v>
      </c>
      <c r="H869" s="9" t="s">
        <v>31</v>
      </c>
      <c r="I869" s="9" t="s">
        <v>2276</v>
      </c>
      <c r="J869" s="9" t="s">
        <v>32</v>
      </c>
      <c r="K869" s="9">
        <v>2013</v>
      </c>
      <c r="L869" s="9" t="s">
        <v>46</v>
      </c>
      <c r="X869" s="9" t="s">
        <v>514</v>
      </c>
      <c r="Y869" s="9" t="s">
        <v>4491</v>
      </c>
      <c r="Z869" s="9" t="s">
        <v>1254</v>
      </c>
      <c r="AA869" s="9" t="s">
        <v>2843</v>
      </c>
      <c r="AB869" s="9" t="s">
        <v>4492</v>
      </c>
    </row>
    <row r="870" spans="1:28" ht="17.25" customHeight="1" x14ac:dyDescent="0.2">
      <c r="A870" s="9">
        <v>417461</v>
      </c>
      <c r="B870" s="9" t="s">
        <v>4493</v>
      </c>
      <c r="C870" s="9" t="s">
        <v>797</v>
      </c>
      <c r="D870" s="9" t="s">
        <v>321</v>
      </c>
      <c r="E870" s="9" t="s">
        <v>92</v>
      </c>
      <c r="F870" s="187">
        <v>32723</v>
      </c>
      <c r="H870" s="9" t="s">
        <v>31</v>
      </c>
      <c r="I870" s="9" t="s">
        <v>2276</v>
      </c>
      <c r="X870" s="9" t="s">
        <v>514</v>
      </c>
      <c r="Y870" s="9" t="s">
        <v>4494</v>
      </c>
      <c r="Z870" s="9" t="s">
        <v>4495</v>
      </c>
      <c r="AA870" s="9" t="s">
        <v>1087</v>
      </c>
      <c r="AB870" s="9" t="s">
        <v>1082</v>
      </c>
    </row>
    <row r="871" spans="1:28" ht="17.25" customHeight="1" x14ac:dyDescent="0.2">
      <c r="A871" s="9">
        <v>420163</v>
      </c>
      <c r="B871" s="9" t="s">
        <v>4496</v>
      </c>
      <c r="C871" s="9" t="s">
        <v>306</v>
      </c>
      <c r="D871" s="9" t="s">
        <v>349</v>
      </c>
      <c r="E871" s="9" t="s">
        <v>92</v>
      </c>
      <c r="F871" s="187">
        <v>33887</v>
      </c>
      <c r="G871" s="9" t="s">
        <v>645</v>
      </c>
      <c r="H871" s="9" t="s">
        <v>31</v>
      </c>
      <c r="I871" s="9" t="s">
        <v>2276</v>
      </c>
      <c r="J871" s="9" t="s">
        <v>29</v>
      </c>
      <c r="K871" s="9">
        <v>2011</v>
      </c>
      <c r="L871" s="9" t="s">
        <v>34</v>
      </c>
      <c r="Y871" s="9" t="s">
        <v>4497</v>
      </c>
      <c r="Z871" s="9" t="s">
        <v>4498</v>
      </c>
      <c r="AA871" s="9" t="s">
        <v>4499</v>
      </c>
      <c r="AB871" s="9" t="s">
        <v>1082</v>
      </c>
    </row>
    <row r="872" spans="1:28" ht="17.25" customHeight="1" x14ac:dyDescent="0.2">
      <c r="A872" s="9">
        <v>423774</v>
      </c>
      <c r="B872" s="9" t="s">
        <v>831</v>
      </c>
      <c r="C872" s="9" t="s">
        <v>299</v>
      </c>
      <c r="D872" s="9" t="s">
        <v>577</v>
      </c>
      <c r="E872" s="9" t="s">
        <v>92</v>
      </c>
      <c r="F872" s="187">
        <v>35796</v>
      </c>
      <c r="G872" s="9" t="s">
        <v>788</v>
      </c>
      <c r="H872" s="9" t="s">
        <v>31</v>
      </c>
      <c r="I872" s="9" t="s">
        <v>2276</v>
      </c>
      <c r="J872" s="9" t="s">
        <v>32</v>
      </c>
      <c r="K872" s="9">
        <v>2015</v>
      </c>
      <c r="L872" s="9" t="s">
        <v>89</v>
      </c>
      <c r="Y872" s="9" t="s">
        <v>4500</v>
      </c>
      <c r="Z872" s="9" t="s">
        <v>1074</v>
      </c>
      <c r="AA872" s="9" t="s">
        <v>4501</v>
      </c>
      <c r="AB872" s="9" t="s">
        <v>1082</v>
      </c>
    </row>
    <row r="873" spans="1:28" ht="17.25" customHeight="1" x14ac:dyDescent="0.2">
      <c r="A873" s="9">
        <v>420074</v>
      </c>
      <c r="B873" s="9" t="s">
        <v>4502</v>
      </c>
      <c r="C873" s="9" t="s">
        <v>625</v>
      </c>
      <c r="D873" s="9" t="s">
        <v>816</v>
      </c>
      <c r="E873" s="9" t="s">
        <v>92</v>
      </c>
      <c r="F873" s="187">
        <v>35376</v>
      </c>
      <c r="G873" s="9" t="s">
        <v>34</v>
      </c>
      <c r="H873" s="9" t="s">
        <v>31</v>
      </c>
      <c r="I873" s="9" t="s">
        <v>2276</v>
      </c>
      <c r="J873" s="9" t="s">
        <v>32</v>
      </c>
      <c r="K873" s="9">
        <v>2015</v>
      </c>
      <c r="L873" s="9" t="s">
        <v>89</v>
      </c>
      <c r="Y873" s="9" t="s">
        <v>4503</v>
      </c>
      <c r="Z873" s="9" t="s">
        <v>4504</v>
      </c>
      <c r="AA873" s="9" t="s">
        <v>2159</v>
      </c>
      <c r="AB873" s="9" t="s">
        <v>1082</v>
      </c>
    </row>
    <row r="874" spans="1:28" ht="17.25" customHeight="1" x14ac:dyDescent="0.2">
      <c r="A874" s="9">
        <v>421766</v>
      </c>
      <c r="B874" s="9" t="s">
        <v>4505</v>
      </c>
      <c r="C874" s="9" t="s">
        <v>550</v>
      </c>
      <c r="D874" s="9" t="s">
        <v>4506</v>
      </c>
      <c r="E874" s="9" t="s">
        <v>92</v>
      </c>
      <c r="F874" s="187">
        <v>36165</v>
      </c>
      <c r="G874" s="9" t="s">
        <v>34</v>
      </c>
      <c r="H874" s="9" t="s">
        <v>31</v>
      </c>
      <c r="I874" s="9" t="s">
        <v>2276</v>
      </c>
      <c r="J874" s="9" t="s">
        <v>32</v>
      </c>
      <c r="K874" s="9">
        <v>2016</v>
      </c>
      <c r="L874" s="9" t="s">
        <v>34</v>
      </c>
      <c r="Y874" s="9" t="s">
        <v>4507</v>
      </c>
      <c r="Z874" s="9" t="s">
        <v>4508</v>
      </c>
      <c r="AA874" s="9" t="s">
        <v>1268</v>
      </c>
      <c r="AB874" s="9" t="s">
        <v>1067</v>
      </c>
    </row>
    <row r="875" spans="1:28" ht="17.25" customHeight="1" x14ac:dyDescent="0.2">
      <c r="A875" s="9">
        <v>425749</v>
      </c>
      <c r="B875" s="9" t="s">
        <v>4509</v>
      </c>
      <c r="C875" s="9" t="s">
        <v>413</v>
      </c>
      <c r="D875" s="9" t="s">
        <v>432</v>
      </c>
      <c r="E875" s="9" t="s">
        <v>92</v>
      </c>
      <c r="F875" s="187">
        <v>35431</v>
      </c>
      <c r="G875" s="9" t="s">
        <v>34</v>
      </c>
      <c r="H875" s="9" t="s">
        <v>31</v>
      </c>
      <c r="I875" s="9" t="s">
        <v>2276</v>
      </c>
      <c r="J875" s="9" t="s">
        <v>32</v>
      </c>
      <c r="K875" s="9">
        <v>2014</v>
      </c>
      <c r="L875" s="9" t="s">
        <v>34</v>
      </c>
      <c r="Y875" s="9" t="s">
        <v>4510</v>
      </c>
      <c r="Z875" s="9" t="s">
        <v>1411</v>
      </c>
      <c r="AA875" s="9" t="s">
        <v>1138</v>
      </c>
      <c r="AB875" s="9" t="s">
        <v>1100</v>
      </c>
    </row>
    <row r="876" spans="1:28" ht="17.25" customHeight="1" x14ac:dyDescent="0.2">
      <c r="A876" s="9">
        <v>425501</v>
      </c>
      <c r="B876" s="9" t="s">
        <v>4511</v>
      </c>
      <c r="C876" s="9" t="s">
        <v>341</v>
      </c>
      <c r="D876" s="9" t="s">
        <v>880</v>
      </c>
      <c r="E876" s="9" t="s">
        <v>92</v>
      </c>
      <c r="F876" s="187">
        <v>35723</v>
      </c>
      <c r="G876" s="9" t="s">
        <v>34</v>
      </c>
      <c r="H876" s="9" t="s">
        <v>31</v>
      </c>
      <c r="I876" s="9" t="s">
        <v>2276</v>
      </c>
      <c r="J876" s="9" t="s">
        <v>29</v>
      </c>
      <c r="K876" s="9">
        <v>2016</v>
      </c>
      <c r="L876" s="9" t="s">
        <v>268</v>
      </c>
      <c r="Y876" s="9" t="s">
        <v>4512</v>
      </c>
      <c r="Z876" s="9" t="s">
        <v>1174</v>
      </c>
      <c r="AA876" s="9" t="s">
        <v>4513</v>
      </c>
      <c r="AB876" s="9" t="s">
        <v>1078</v>
      </c>
    </row>
    <row r="877" spans="1:28" ht="17.25" customHeight="1" x14ac:dyDescent="0.2">
      <c r="A877" s="9">
        <v>425498</v>
      </c>
      <c r="B877" s="9" t="s">
        <v>4514</v>
      </c>
      <c r="C877" s="9" t="s">
        <v>388</v>
      </c>
      <c r="D877" s="9" t="s">
        <v>1009</v>
      </c>
      <c r="E877" s="9" t="s">
        <v>92</v>
      </c>
      <c r="F877" s="187">
        <v>36161</v>
      </c>
      <c r="G877" s="9" t="s">
        <v>715</v>
      </c>
      <c r="H877" s="9" t="s">
        <v>31</v>
      </c>
      <c r="I877" s="9" t="s">
        <v>2276</v>
      </c>
      <c r="J877" s="9" t="s">
        <v>29</v>
      </c>
      <c r="K877" s="9">
        <v>2016</v>
      </c>
      <c r="L877" s="9" t="s">
        <v>89</v>
      </c>
      <c r="Y877" s="9" t="s">
        <v>4515</v>
      </c>
      <c r="Z877" s="9" t="s">
        <v>1200</v>
      </c>
      <c r="AA877" s="9" t="s">
        <v>4516</v>
      </c>
      <c r="AB877" s="9" t="s">
        <v>1082</v>
      </c>
    </row>
    <row r="878" spans="1:28" ht="17.25" customHeight="1" x14ac:dyDescent="0.2">
      <c r="A878" s="9">
        <v>422223</v>
      </c>
      <c r="B878" s="9" t="s">
        <v>4517</v>
      </c>
      <c r="C878" s="9" t="s">
        <v>266</v>
      </c>
      <c r="D878" s="9" t="s">
        <v>350</v>
      </c>
      <c r="E878" s="9" t="s">
        <v>92</v>
      </c>
      <c r="F878" s="187">
        <v>35410</v>
      </c>
      <c r="G878" s="9" t="s">
        <v>760</v>
      </c>
      <c r="H878" s="9" t="s">
        <v>31</v>
      </c>
      <c r="I878" s="9" t="s">
        <v>2276</v>
      </c>
      <c r="J878" s="9" t="s">
        <v>32</v>
      </c>
      <c r="K878" s="9">
        <v>2015</v>
      </c>
      <c r="L878" s="9" t="s">
        <v>46</v>
      </c>
      <c r="Y878" s="9" t="s">
        <v>4518</v>
      </c>
      <c r="Z878" s="9" t="s">
        <v>1115</v>
      </c>
      <c r="AA878" s="9" t="s">
        <v>1495</v>
      </c>
      <c r="AB878" s="9" t="s">
        <v>4519</v>
      </c>
    </row>
    <row r="879" spans="1:28" ht="17.25" customHeight="1" x14ac:dyDescent="0.2">
      <c r="A879" s="9">
        <v>417552</v>
      </c>
      <c r="B879" s="9" t="s">
        <v>4520</v>
      </c>
      <c r="C879" s="9" t="s">
        <v>348</v>
      </c>
      <c r="D879" s="9" t="s">
        <v>349</v>
      </c>
      <c r="E879" s="9" t="s">
        <v>92</v>
      </c>
      <c r="F879" s="187">
        <v>35065</v>
      </c>
      <c r="G879" s="9" t="s">
        <v>34</v>
      </c>
      <c r="H879" s="9" t="s">
        <v>31</v>
      </c>
      <c r="I879" s="9" t="s">
        <v>2276</v>
      </c>
      <c r="J879" s="9" t="s">
        <v>32</v>
      </c>
      <c r="K879" s="9">
        <v>2013</v>
      </c>
      <c r="L879" s="9" t="s">
        <v>34</v>
      </c>
      <c r="N879" s="9">
        <v>791</v>
      </c>
      <c r="O879" s="187">
        <v>44595.36314814815</v>
      </c>
      <c r="P879" s="9">
        <v>29000</v>
      </c>
      <c r="Y879" s="9" t="s">
        <v>4521</v>
      </c>
      <c r="Z879" s="9" t="s">
        <v>1225</v>
      </c>
      <c r="AA879" s="9" t="s">
        <v>4522</v>
      </c>
      <c r="AB879" s="9" t="s">
        <v>1078</v>
      </c>
    </row>
    <row r="880" spans="1:28" ht="17.25" customHeight="1" x14ac:dyDescent="0.2">
      <c r="A880" s="9">
        <v>425473</v>
      </c>
      <c r="B880" s="9" t="s">
        <v>4523</v>
      </c>
      <c r="C880" s="9" t="s">
        <v>543</v>
      </c>
      <c r="D880" s="9" t="s">
        <v>1021</v>
      </c>
      <c r="E880" s="9" t="s">
        <v>92</v>
      </c>
      <c r="F880" s="187">
        <v>32842</v>
      </c>
      <c r="G880" s="9" t="s">
        <v>34</v>
      </c>
      <c r="H880" s="9" t="s">
        <v>31</v>
      </c>
      <c r="I880" s="9" t="s">
        <v>2276</v>
      </c>
      <c r="J880" s="9" t="s">
        <v>29</v>
      </c>
      <c r="K880" s="9">
        <v>2007</v>
      </c>
      <c r="L880" s="9" t="s">
        <v>34</v>
      </c>
      <c r="Y880" s="9" t="s">
        <v>4524</v>
      </c>
      <c r="Z880" s="9" t="s">
        <v>4525</v>
      </c>
      <c r="AA880" s="9" t="s">
        <v>2306</v>
      </c>
      <c r="AB880" s="9" t="s">
        <v>1080</v>
      </c>
    </row>
    <row r="881" spans="1:28" ht="17.25" customHeight="1" x14ac:dyDescent="0.2">
      <c r="A881" s="9">
        <v>425459</v>
      </c>
      <c r="B881" s="9" t="s">
        <v>4526</v>
      </c>
      <c r="C881" s="9" t="s">
        <v>270</v>
      </c>
      <c r="D881" s="9" t="s">
        <v>4527</v>
      </c>
      <c r="E881" s="9" t="s">
        <v>92</v>
      </c>
      <c r="F881" s="187">
        <v>31226</v>
      </c>
      <c r="G881" s="9" t="s">
        <v>4528</v>
      </c>
      <c r="H881" s="9" t="s">
        <v>31</v>
      </c>
      <c r="I881" s="9" t="s">
        <v>2276</v>
      </c>
      <c r="J881" s="9" t="s">
        <v>32</v>
      </c>
      <c r="K881" s="9">
        <v>2003</v>
      </c>
      <c r="L881" s="9" t="s">
        <v>268</v>
      </c>
      <c r="Y881" s="9" t="s">
        <v>4529</v>
      </c>
      <c r="Z881" s="9" t="s">
        <v>1084</v>
      </c>
      <c r="AA881" s="9" t="s">
        <v>4530</v>
      </c>
      <c r="AB881" s="9" t="s">
        <v>4531</v>
      </c>
    </row>
    <row r="882" spans="1:28" ht="17.25" customHeight="1" x14ac:dyDescent="0.2">
      <c r="A882" s="9">
        <v>418909</v>
      </c>
      <c r="B882" s="9" t="s">
        <v>4532</v>
      </c>
      <c r="C882" s="9" t="s">
        <v>283</v>
      </c>
      <c r="D882" s="9" t="s">
        <v>271</v>
      </c>
      <c r="E882" s="9" t="s">
        <v>93</v>
      </c>
      <c r="F882" s="187">
        <v>34335</v>
      </c>
      <c r="G882" s="9" t="s">
        <v>89</v>
      </c>
      <c r="H882" s="9" t="s">
        <v>31</v>
      </c>
      <c r="I882" s="9" t="s">
        <v>2276</v>
      </c>
      <c r="J882" s="9" t="s">
        <v>32</v>
      </c>
      <c r="K882" s="9">
        <v>2013</v>
      </c>
      <c r="L882" s="9" t="s">
        <v>34</v>
      </c>
      <c r="Y882" s="9" t="s">
        <v>4533</v>
      </c>
      <c r="Z882" s="9" t="s">
        <v>1132</v>
      </c>
      <c r="AA882" s="9" t="s">
        <v>1104</v>
      </c>
      <c r="AB882" s="9" t="s">
        <v>1100</v>
      </c>
    </row>
    <row r="883" spans="1:28" ht="17.25" customHeight="1" x14ac:dyDescent="0.2">
      <c r="A883" s="9">
        <v>420154</v>
      </c>
      <c r="B883" s="9" t="s">
        <v>4534</v>
      </c>
      <c r="C883" s="9" t="s">
        <v>954</v>
      </c>
      <c r="D883" s="9" t="s">
        <v>884</v>
      </c>
      <c r="E883" s="9" t="s">
        <v>92</v>
      </c>
      <c r="F883" s="187">
        <v>31950</v>
      </c>
      <c r="G883" s="9" t="s">
        <v>34</v>
      </c>
      <c r="H883" s="9" t="s">
        <v>31</v>
      </c>
      <c r="I883" s="9" t="s">
        <v>2276</v>
      </c>
      <c r="J883" s="9" t="s">
        <v>32</v>
      </c>
      <c r="K883" s="9">
        <v>2008</v>
      </c>
      <c r="L883" s="9" t="s">
        <v>34</v>
      </c>
      <c r="Y883" s="9" t="s">
        <v>4535</v>
      </c>
      <c r="Z883" s="9" t="s">
        <v>4536</v>
      </c>
      <c r="AA883" s="9" t="s">
        <v>4537</v>
      </c>
      <c r="AB883" s="9" t="s">
        <v>4538</v>
      </c>
    </row>
    <row r="884" spans="1:28" ht="17.25" customHeight="1" x14ac:dyDescent="0.2">
      <c r="A884" s="9">
        <v>420040</v>
      </c>
      <c r="B884" s="9" t="s">
        <v>846</v>
      </c>
      <c r="C884" s="9" t="s">
        <v>550</v>
      </c>
      <c r="D884" s="9" t="s">
        <v>278</v>
      </c>
      <c r="E884" s="9" t="s">
        <v>92</v>
      </c>
      <c r="F884" s="187">
        <v>34339</v>
      </c>
      <c r="G884" s="9" t="s">
        <v>34</v>
      </c>
      <c r="H884" s="9" t="s">
        <v>31</v>
      </c>
      <c r="I884" s="9" t="s">
        <v>2276</v>
      </c>
      <c r="J884" s="9" t="s">
        <v>32</v>
      </c>
      <c r="K884" s="9">
        <v>2012</v>
      </c>
      <c r="L884" s="9" t="s">
        <v>34</v>
      </c>
      <c r="Y884" s="9" t="s">
        <v>4539</v>
      </c>
      <c r="Z884" s="9" t="s">
        <v>4540</v>
      </c>
      <c r="AA884" s="9" t="s">
        <v>4541</v>
      </c>
      <c r="AB884" s="9" t="s">
        <v>1098</v>
      </c>
    </row>
    <row r="885" spans="1:28" ht="17.25" customHeight="1" x14ac:dyDescent="0.2">
      <c r="A885" s="9">
        <v>417353</v>
      </c>
      <c r="B885" s="9" t="s">
        <v>4542</v>
      </c>
      <c r="C885" s="9" t="s">
        <v>329</v>
      </c>
      <c r="D885" s="9" t="s">
        <v>277</v>
      </c>
      <c r="E885" s="9" t="s">
        <v>92</v>
      </c>
      <c r="F885" s="187">
        <v>31445</v>
      </c>
      <c r="G885" s="9" t="s">
        <v>34</v>
      </c>
      <c r="H885" s="9" t="s">
        <v>31</v>
      </c>
      <c r="I885" s="9" t="s">
        <v>2276</v>
      </c>
      <c r="J885" s="9" t="s">
        <v>29</v>
      </c>
      <c r="K885" s="9">
        <v>2004</v>
      </c>
      <c r="L885" s="9" t="s">
        <v>34</v>
      </c>
      <c r="Y885" s="9" t="s">
        <v>4543</v>
      </c>
      <c r="Z885" s="9" t="s">
        <v>4544</v>
      </c>
      <c r="AA885" s="9" t="s">
        <v>1688</v>
      </c>
      <c r="AB885" s="9" t="s">
        <v>1098</v>
      </c>
    </row>
    <row r="886" spans="1:28" ht="17.25" customHeight="1" x14ac:dyDescent="0.2">
      <c r="A886" s="9">
        <v>421883</v>
      </c>
      <c r="B886" s="9" t="s">
        <v>4545</v>
      </c>
      <c r="C886" s="9" t="s">
        <v>304</v>
      </c>
      <c r="D886" s="9" t="s">
        <v>4546</v>
      </c>
      <c r="E886" s="9" t="s">
        <v>92</v>
      </c>
      <c r="F886" s="187">
        <v>35431</v>
      </c>
      <c r="G886" s="9" t="s">
        <v>34</v>
      </c>
      <c r="H886" s="9" t="s">
        <v>31</v>
      </c>
      <c r="I886" s="9" t="s">
        <v>2276</v>
      </c>
      <c r="J886" s="9" t="s">
        <v>32</v>
      </c>
      <c r="K886" s="9">
        <v>2014</v>
      </c>
      <c r="L886" s="9" t="s">
        <v>34</v>
      </c>
      <c r="Y886" s="9" t="s">
        <v>4547</v>
      </c>
      <c r="Z886" s="9" t="s">
        <v>1162</v>
      </c>
      <c r="AA886" s="9" t="s">
        <v>1112</v>
      </c>
      <c r="AB886" s="9" t="s">
        <v>1100</v>
      </c>
    </row>
    <row r="887" spans="1:28" ht="17.25" customHeight="1" x14ac:dyDescent="0.2">
      <c r="A887" s="9">
        <v>420298</v>
      </c>
      <c r="B887" s="9" t="s">
        <v>4548</v>
      </c>
      <c r="C887" s="9" t="s">
        <v>329</v>
      </c>
      <c r="D887" s="9" t="s">
        <v>326</v>
      </c>
      <c r="E887" s="9" t="s">
        <v>92</v>
      </c>
      <c r="F887" s="187">
        <v>35038</v>
      </c>
      <c r="G887" s="9" t="s">
        <v>34</v>
      </c>
      <c r="H887" s="9" t="s">
        <v>31</v>
      </c>
      <c r="I887" s="9" t="s">
        <v>2276</v>
      </c>
      <c r="J887" s="9" t="s">
        <v>32</v>
      </c>
      <c r="K887" s="9">
        <v>2014</v>
      </c>
      <c r="L887" s="9" t="s">
        <v>34</v>
      </c>
      <c r="N887" s="9">
        <v>1162</v>
      </c>
      <c r="O887" s="187">
        <v>44607.503865740742</v>
      </c>
      <c r="P887" s="9">
        <v>20000</v>
      </c>
      <c r="Y887" s="9" t="s">
        <v>4549</v>
      </c>
      <c r="Z887" s="9" t="s">
        <v>4544</v>
      </c>
      <c r="AA887" s="9" t="s">
        <v>1262</v>
      </c>
      <c r="AB887" s="9" t="s">
        <v>1098</v>
      </c>
    </row>
    <row r="888" spans="1:28" ht="17.25" customHeight="1" x14ac:dyDescent="0.2">
      <c r="A888" s="9">
        <v>422220</v>
      </c>
      <c r="B888" s="9" t="s">
        <v>4550</v>
      </c>
      <c r="C888" s="9" t="s">
        <v>402</v>
      </c>
      <c r="D888" s="9" t="s">
        <v>358</v>
      </c>
      <c r="E888" s="9" t="s">
        <v>92</v>
      </c>
      <c r="F888" s="187">
        <v>35301</v>
      </c>
      <c r="G888" s="9" t="s">
        <v>617</v>
      </c>
      <c r="H888" s="9" t="s">
        <v>31</v>
      </c>
      <c r="I888" s="9" t="s">
        <v>2276</v>
      </c>
      <c r="J888" s="9" t="s">
        <v>32</v>
      </c>
      <c r="K888" s="9">
        <v>2014</v>
      </c>
      <c r="L888" s="9" t="s">
        <v>46</v>
      </c>
      <c r="Y888" s="9" t="s">
        <v>4551</v>
      </c>
      <c r="Z888" s="9" t="s">
        <v>4552</v>
      </c>
      <c r="AA888" s="9" t="s">
        <v>4553</v>
      </c>
      <c r="AB888" s="9" t="s">
        <v>1100</v>
      </c>
    </row>
    <row r="889" spans="1:28" ht="17.25" customHeight="1" x14ac:dyDescent="0.2">
      <c r="A889" s="9">
        <v>418941</v>
      </c>
      <c r="B889" s="9" t="s">
        <v>4554</v>
      </c>
      <c r="C889" s="9" t="s">
        <v>283</v>
      </c>
      <c r="D889" s="9" t="s">
        <v>817</v>
      </c>
      <c r="E889" s="9" t="s">
        <v>93</v>
      </c>
      <c r="F889" s="187">
        <v>35065</v>
      </c>
      <c r="G889" s="9" t="s">
        <v>34</v>
      </c>
      <c r="H889" s="9" t="s">
        <v>31</v>
      </c>
      <c r="I889" s="9" t="s">
        <v>2276</v>
      </c>
      <c r="J889" s="9" t="s">
        <v>29</v>
      </c>
      <c r="K889" s="9">
        <v>2014</v>
      </c>
      <c r="L889" s="9" t="s">
        <v>34</v>
      </c>
      <c r="Y889" s="9" t="s">
        <v>4555</v>
      </c>
      <c r="Z889" s="9" t="s">
        <v>1125</v>
      </c>
      <c r="AA889" s="9" t="s">
        <v>4556</v>
      </c>
      <c r="AB889" s="9" t="s">
        <v>1312</v>
      </c>
    </row>
    <row r="890" spans="1:28" ht="17.25" customHeight="1" x14ac:dyDescent="0.2">
      <c r="A890" s="9">
        <v>425506</v>
      </c>
      <c r="B890" s="9" t="s">
        <v>4557</v>
      </c>
      <c r="C890" s="9" t="s">
        <v>324</v>
      </c>
      <c r="D890" s="9" t="s">
        <v>567</v>
      </c>
      <c r="E890" s="9" t="s">
        <v>92</v>
      </c>
      <c r="F890" s="187">
        <v>35273</v>
      </c>
      <c r="G890" s="9" t="s">
        <v>34</v>
      </c>
      <c r="H890" s="9" t="s">
        <v>31</v>
      </c>
      <c r="I890" s="9" t="s">
        <v>2276</v>
      </c>
      <c r="J890" s="9" t="s">
        <v>32</v>
      </c>
      <c r="K890" s="9">
        <v>2014</v>
      </c>
      <c r="L890" s="9" t="s">
        <v>34</v>
      </c>
      <c r="Y890" s="9" t="s">
        <v>4558</v>
      </c>
      <c r="Z890" s="9" t="s">
        <v>1157</v>
      </c>
      <c r="AA890" s="9" t="s">
        <v>1079</v>
      </c>
      <c r="AB890" s="9" t="s">
        <v>3996</v>
      </c>
    </row>
    <row r="891" spans="1:28" ht="17.25" customHeight="1" x14ac:dyDescent="0.2">
      <c r="A891" s="9">
        <v>418912</v>
      </c>
      <c r="B891" s="9" t="s">
        <v>4559</v>
      </c>
      <c r="C891" s="9" t="s">
        <v>375</v>
      </c>
      <c r="D891" s="9" t="s">
        <v>1054</v>
      </c>
      <c r="E891" s="9" t="s">
        <v>92</v>
      </c>
      <c r="F891" s="187">
        <v>35284</v>
      </c>
      <c r="G891" s="9" t="s">
        <v>34</v>
      </c>
      <c r="H891" s="9" t="s">
        <v>31</v>
      </c>
      <c r="I891" s="9" t="s">
        <v>2276</v>
      </c>
      <c r="J891" s="9" t="s">
        <v>29</v>
      </c>
      <c r="K891" s="9">
        <v>2013</v>
      </c>
      <c r="L891" s="9" t="s">
        <v>34</v>
      </c>
      <c r="Y891" s="9" t="s">
        <v>4560</v>
      </c>
      <c r="Z891" s="9" t="s">
        <v>4561</v>
      </c>
      <c r="AA891" s="9" t="s">
        <v>4562</v>
      </c>
      <c r="AB891" s="9" t="s">
        <v>1078</v>
      </c>
    </row>
    <row r="892" spans="1:28" ht="17.25" customHeight="1" x14ac:dyDescent="0.2">
      <c r="A892" s="9">
        <v>420307</v>
      </c>
      <c r="B892" s="9" t="s">
        <v>4563</v>
      </c>
      <c r="C892" s="9" t="s">
        <v>4373</v>
      </c>
      <c r="D892" s="9" t="s">
        <v>4564</v>
      </c>
      <c r="E892" s="9" t="s">
        <v>93</v>
      </c>
      <c r="F892" s="187">
        <v>35627</v>
      </c>
      <c r="G892" s="9" t="s">
        <v>34</v>
      </c>
      <c r="H892" s="9" t="s">
        <v>31</v>
      </c>
      <c r="I892" s="9" t="s">
        <v>2276</v>
      </c>
      <c r="J892" s="9" t="s">
        <v>29</v>
      </c>
      <c r="K892" s="9">
        <v>2015</v>
      </c>
      <c r="L892" s="9" t="s">
        <v>34</v>
      </c>
      <c r="Y892" s="9" t="s">
        <v>4565</v>
      </c>
      <c r="Z892" s="9" t="s">
        <v>4566</v>
      </c>
      <c r="AA892" s="9" t="s">
        <v>4567</v>
      </c>
      <c r="AB892" s="9" t="s">
        <v>1082</v>
      </c>
    </row>
    <row r="893" spans="1:28" ht="17.25" customHeight="1" x14ac:dyDescent="0.2">
      <c r="A893" s="9">
        <v>415759</v>
      </c>
      <c r="B893" s="9" t="s">
        <v>4568</v>
      </c>
      <c r="C893" s="9" t="s">
        <v>751</v>
      </c>
      <c r="D893" s="9" t="s">
        <v>4569</v>
      </c>
      <c r="E893" s="9" t="s">
        <v>92</v>
      </c>
      <c r="F893" s="187">
        <v>33652</v>
      </c>
      <c r="G893" s="9" t="s">
        <v>34</v>
      </c>
      <c r="H893" s="9" t="s">
        <v>31</v>
      </c>
      <c r="I893" s="9" t="s">
        <v>2276</v>
      </c>
      <c r="J893" s="9" t="s">
        <v>32</v>
      </c>
      <c r="K893" s="9">
        <v>2010</v>
      </c>
      <c r="L893" s="9" t="s">
        <v>34</v>
      </c>
      <c r="Y893" s="9" t="s">
        <v>4570</v>
      </c>
      <c r="Z893" s="9" t="s">
        <v>4571</v>
      </c>
      <c r="AA893" s="9" t="s">
        <v>1097</v>
      </c>
      <c r="AB893" s="9" t="s">
        <v>1100</v>
      </c>
    </row>
    <row r="894" spans="1:28" ht="17.25" customHeight="1" x14ac:dyDescent="0.2">
      <c r="A894" s="9">
        <v>420325</v>
      </c>
      <c r="B894" s="9" t="s">
        <v>4572</v>
      </c>
      <c r="C894" s="9" t="s">
        <v>4573</v>
      </c>
      <c r="D894" s="9" t="s">
        <v>277</v>
      </c>
      <c r="E894" s="9" t="s">
        <v>93</v>
      </c>
      <c r="F894" s="187">
        <v>33621</v>
      </c>
      <c r="G894" s="9" t="s">
        <v>34</v>
      </c>
      <c r="H894" s="9" t="s">
        <v>31</v>
      </c>
      <c r="I894" s="9" t="s">
        <v>2276</v>
      </c>
      <c r="J894" s="9" t="s">
        <v>29</v>
      </c>
      <c r="K894" s="9">
        <v>2010</v>
      </c>
      <c r="L894" s="9" t="s">
        <v>34</v>
      </c>
      <c r="Y894" s="9" t="s">
        <v>4574</v>
      </c>
      <c r="Z894" s="9" t="s">
        <v>4575</v>
      </c>
      <c r="AA894" s="9" t="s">
        <v>1083</v>
      </c>
      <c r="AB894" s="9" t="s">
        <v>1082</v>
      </c>
    </row>
    <row r="895" spans="1:28" ht="17.25" customHeight="1" x14ac:dyDescent="0.2">
      <c r="A895" s="9">
        <v>424069</v>
      </c>
      <c r="B895" s="9" t="s">
        <v>4576</v>
      </c>
      <c r="C895" s="9" t="s">
        <v>943</v>
      </c>
      <c r="D895" s="9" t="s">
        <v>4577</v>
      </c>
      <c r="E895" s="9" t="s">
        <v>93</v>
      </c>
      <c r="F895" s="187">
        <v>34962</v>
      </c>
      <c r="G895" s="9" t="s">
        <v>34</v>
      </c>
      <c r="H895" s="9" t="s">
        <v>31</v>
      </c>
      <c r="I895" s="9" t="s">
        <v>2276</v>
      </c>
      <c r="J895" s="9" t="s">
        <v>32</v>
      </c>
      <c r="K895" s="9">
        <v>2013</v>
      </c>
      <c r="L895" s="9" t="s">
        <v>34</v>
      </c>
      <c r="Y895" s="9" t="s">
        <v>4578</v>
      </c>
      <c r="Z895" s="9" t="s">
        <v>4579</v>
      </c>
      <c r="AA895" s="9" t="s">
        <v>4580</v>
      </c>
      <c r="AB895" s="9" t="s">
        <v>1078</v>
      </c>
    </row>
    <row r="896" spans="1:28" ht="17.25" customHeight="1" x14ac:dyDescent="0.2">
      <c r="A896" s="9">
        <v>424070</v>
      </c>
      <c r="B896" s="9" t="s">
        <v>4581</v>
      </c>
      <c r="C896" s="9" t="s">
        <v>2322</v>
      </c>
      <c r="D896" s="9" t="s">
        <v>4582</v>
      </c>
      <c r="E896" s="9" t="s">
        <v>93</v>
      </c>
      <c r="F896" s="187">
        <v>31048</v>
      </c>
      <c r="G896" s="9" t="s">
        <v>4583</v>
      </c>
      <c r="H896" s="9" t="s">
        <v>31</v>
      </c>
      <c r="I896" s="9" t="s">
        <v>2276</v>
      </c>
      <c r="J896" s="9" t="s">
        <v>32</v>
      </c>
      <c r="K896" s="9">
        <v>2003</v>
      </c>
      <c r="L896" s="9" t="s">
        <v>34</v>
      </c>
      <c r="Y896" s="9" t="s">
        <v>4584</v>
      </c>
      <c r="Z896" s="9" t="s">
        <v>1781</v>
      </c>
      <c r="AA896" s="9" t="s">
        <v>4585</v>
      </c>
      <c r="AB896" s="9" t="s">
        <v>1100</v>
      </c>
    </row>
    <row r="897" spans="1:28" ht="17.25" customHeight="1" x14ac:dyDescent="0.2">
      <c r="A897" s="9">
        <v>425567</v>
      </c>
      <c r="B897" s="9" t="s">
        <v>4586</v>
      </c>
      <c r="C897" s="9" t="s">
        <v>487</v>
      </c>
      <c r="D897" s="9" t="s">
        <v>330</v>
      </c>
      <c r="E897" s="9" t="s">
        <v>92</v>
      </c>
      <c r="F897" s="187">
        <v>33239</v>
      </c>
      <c r="G897" s="9" t="s">
        <v>4587</v>
      </c>
      <c r="H897" s="9" t="s">
        <v>31</v>
      </c>
      <c r="I897" s="9" t="s">
        <v>2276</v>
      </c>
      <c r="J897" s="9" t="s">
        <v>29</v>
      </c>
      <c r="K897" s="9">
        <v>2012</v>
      </c>
      <c r="L897" s="9" t="s">
        <v>86</v>
      </c>
      <c r="Y897" s="9" t="s">
        <v>4588</v>
      </c>
      <c r="Z897" s="9" t="s">
        <v>2002</v>
      </c>
      <c r="AA897" s="9" t="s">
        <v>2588</v>
      </c>
      <c r="AB897" s="9" t="s">
        <v>4589</v>
      </c>
    </row>
    <row r="898" spans="1:28" ht="17.25" customHeight="1" x14ac:dyDescent="0.2">
      <c r="A898" s="9">
        <v>420313</v>
      </c>
      <c r="B898" s="9" t="s">
        <v>4590</v>
      </c>
      <c r="C898" s="9" t="s">
        <v>674</v>
      </c>
      <c r="D898" s="9" t="s">
        <v>4591</v>
      </c>
      <c r="E898" s="9" t="s">
        <v>93</v>
      </c>
      <c r="F898" s="187">
        <v>35093</v>
      </c>
      <c r="G898" s="9" t="s">
        <v>4592</v>
      </c>
      <c r="H898" s="9" t="s">
        <v>31</v>
      </c>
      <c r="I898" s="9" t="s">
        <v>2276</v>
      </c>
      <c r="J898" s="9" t="s">
        <v>29</v>
      </c>
      <c r="K898" s="9">
        <v>2014</v>
      </c>
      <c r="L898" s="9" t="s">
        <v>86</v>
      </c>
      <c r="Y898" s="9" t="s">
        <v>4593</v>
      </c>
      <c r="Z898" s="9" t="s">
        <v>1323</v>
      </c>
      <c r="AA898" s="9" t="s">
        <v>4594</v>
      </c>
      <c r="AB898" s="9" t="s">
        <v>1143</v>
      </c>
    </row>
    <row r="899" spans="1:28" ht="17.25" customHeight="1" x14ac:dyDescent="0.2">
      <c r="A899" s="9">
        <v>425591</v>
      </c>
      <c r="B899" s="9" t="s">
        <v>4595</v>
      </c>
      <c r="C899" s="9" t="s">
        <v>684</v>
      </c>
      <c r="D899" s="9" t="s">
        <v>728</v>
      </c>
      <c r="E899" s="9" t="s">
        <v>92</v>
      </c>
      <c r="F899" s="187">
        <v>33483</v>
      </c>
      <c r="G899" s="9" t="s">
        <v>412</v>
      </c>
      <c r="H899" s="9" t="s">
        <v>31</v>
      </c>
      <c r="I899" s="9" t="s">
        <v>2276</v>
      </c>
      <c r="J899" s="9" t="s">
        <v>29</v>
      </c>
      <c r="K899" s="9">
        <v>2009</v>
      </c>
      <c r="L899" s="9" t="s">
        <v>46</v>
      </c>
      <c r="Y899" s="9" t="s">
        <v>4596</v>
      </c>
      <c r="Z899" s="9" t="s">
        <v>2460</v>
      </c>
      <c r="AA899" s="9" t="s">
        <v>4597</v>
      </c>
      <c r="AB899" s="9" t="s">
        <v>4598</v>
      </c>
    </row>
    <row r="900" spans="1:28" ht="17.25" customHeight="1" x14ac:dyDescent="0.2">
      <c r="A900" s="9">
        <v>422247</v>
      </c>
      <c r="B900" s="9" t="s">
        <v>4599</v>
      </c>
      <c r="C900" s="9" t="s">
        <v>413</v>
      </c>
      <c r="D900" s="9" t="s">
        <v>902</v>
      </c>
      <c r="E900" s="9" t="s">
        <v>92</v>
      </c>
      <c r="F900" s="187">
        <v>36162</v>
      </c>
      <c r="G900" s="9" t="s">
        <v>4600</v>
      </c>
      <c r="H900" s="9" t="s">
        <v>31</v>
      </c>
      <c r="I900" s="9" t="s">
        <v>2276</v>
      </c>
      <c r="J900" s="9" t="s">
        <v>32</v>
      </c>
      <c r="K900" s="9">
        <v>2016</v>
      </c>
      <c r="L900" s="9" t="s">
        <v>34</v>
      </c>
      <c r="Y900" s="9" t="s">
        <v>4601</v>
      </c>
      <c r="Z900" s="9" t="s">
        <v>4602</v>
      </c>
      <c r="AA900" s="9" t="s">
        <v>4603</v>
      </c>
      <c r="AB900" s="9" t="s">
        <v>1067</v>
      </c>
    </row>
    <row r="901" spans="1:28" ht="17.25" customHeight="1" x14ac:dyDescent="0.2">
      <c r="A901" s="9">
        <v>425554</v>
      </c>
      <c r="B901" s="9" t="s">
        <v>4604</v>
      </c>
      <c r="C901" s="9" t="s">
        <v>4605</v>
      </c>
      <c r="D901" s="9" t="s">
        <v>4606</v>
      </c>
      <c r="E901" s="9" t="s">
        <v>93</v>
      </c>
      <c r="F901" s="187">
        <v>33940</v>
      </c>
      <c r="G901" s="9" t="s">
        <v>34</v>
      </c>
      <c r="H901" s="9" t="s">
        <v>31</v>
      </c>
      <c r="I901" s="9" t="s">
        <v>2276</v>
      </c>
      <c r="J901" s="9" t="s">
        <v>29</v>
      </c>
      <c r="K901" s="9">
        <v>2011</v>
      </c>
      <c r="L901" s="9" t="s">
        <v>46</v>
      </c>
      <c r="Y901" s="9" t="s">
        <v>4607</v>
      </c>
      <c r="Z901" s="9" t="s">
        <v>4608</v>
      </c>
      <c r="AA901" s="9" t="s">
        <v>4609</v>
      </c>
      <c r="AB901" s="9" t="s">
        <v>4610</v>
      </c>
    </row>
    <row r="902" spans="1:28" ht="17.25" customHeight="1" x14ac:dyDescent="0.2">
      <c r="A902" s="9">
        <v>422252</v>
      </c>
      <c r="B902" s="9" t="s">
        <v>4611</v>
      </c>
      <c r="C902" s="9" t="s">
        <v>582</v>
      </c>
      <c r="D902" s="9" t="s">
        <v>595</v>
      </c>
      <c r="E902" s="9" t="s">
        <v>92</v>
      </c>
      <c r="F902" s="187">
        <v>35348</v>
      </c>
      <c r="G902" s="9" t="s">
        <v>688</v>
      </c>
      <c r="H902" s="9" t="s">
        <v>31</v>
      </c>
      <c r="I902" s="9" t="s">
        <v>2276</v>
      </c>
      <c r="J902" s="9" t="s">
        <v>29</v>
      </c>
      <c r="K902" s="9">
        <v>2014</v>
      </c>
      <c r="L902" s="9" t="s">
        <v>46</v>
      </c>
      <c r="Y902" s="9" t="s">
        <v>4612</v>
      </c>
      <c r="Z902" s="9" t="s">
        <v>3785</v>
      </c>
      <c r="AA902" s="9" t="s">
        <v>4613</v>
      </c>
      <c r="AB902" s="9" t="s">
        <v>1100</v>
      </c>
    </row>
    <row r="903" spans="1:28" ht="17.25" customHeight="1" x14ac:dyDescent="0.2">
      <c r="A903" s="9">
        <v>420323</v>
      </c>
      <c r="B903" s="9" t="s">
        <v>4614</v>
      </c>
      <c r="C903" s="9" t="s">
        <v>301</v>
      </c>
      <c r="D903" s="9" t="s">
        <v>577</v>
      </c>
      <c r="E903" s="9" t="s">
        <v>93</v>
      </c>
      <c r="F903" s="187">
        <v>34700</v>
      </c>
      <c r="G903" s="9" t="s">
        <v>34</v>
      </c>
      <c r="H903" s="9" t="s">
        <v>31</v>
      </c>
      <c r="I903" s="9" t="s">
        <v>2276</v>
      </c>
      <c r="J903" s="9" t="s">
        <v>32</v>
      </c>
      <c r="K903" s="9">
        <v>2012</v>
      </c>
      <c r="L903" s="9" t="s">
        <v>34</v>
      </c>
      <c r="Y903" s="9" t="s">
        <v>4615</v>
      </c>
      <c r="Z903" s="9" t="s">
        <v>4616</v>
      </c>
      <c r="AA903" s="9" t="s">
        <v>4617</v>
      </c>
      <c r="AB903" s="9" t="s">
        <v>1098</v>
      </c>
    </row>
    <row r="904" spans="1:28" ht="17.25" customHeight="1" x14ac:dyDescent="0.2">
      <c r="A904" s="9">
        <v>420315</v>
      </c>
      <c r="B904" s="9" t="s">
        <v>4618</v>
      </c>
      <c r="C904" s="9" t="s">
        <v>276</v>
      </c>
      <c r="D904" s="9" t="s">
        <v>371</v>
      </c>
      <c r="E904" s="9" t="s">
        <v>93</v>
      </c>
      <c r="F904" s="187">
        <v>31199</v>
      </c>
      <c r="G904" s="9" t="s">
        <v>34</v>
      </c>
      <c r="H904" s="9" t="s">
        <v>31</v>
      </c>
      <c r="I904" s="9" t="s">
        <v>2276</v>
      </c>
      <c r="J904" s="9" t="s">
        <v>32</v>
      </c>
      <c r="K904" s="9">
        <v>2003</v>
      </c>
      <c r="L904" s="9" t="s">
        <v>34</v>
      </c>
      <c r="Y904" s="9" t="s">
        <v>4619</v>
      </c>
      <c r="Z904" s="9" t="s">
        <v>1190</v>
      </c>
      <c r="AA904" s="9" t="s">
        <v>1113</v>
      </c>
      <c r="AB904" s="9" t="s">
        <v>1078</v>
      </c>
    </row>
    <row r="905" spans="1:28" ht="17.25" customHeight="1" x14ac:dyDescent="0.2">
      <c r="A905" s="9">
        <v>424056</v>
      </c>
      <c r="B905" s="9" t="s">
        <v>4620</v>
      </c>
      <c r="C905" s="9" t="s">
        <v>487</v>
      </c>
      <c r="D905" s="9" t="s">
        <v>326</v>
      </c>
      <c r="E905" s="9" t="s">
        <v>93</v>
      </c>
      <c r="F905" s="187">
        <v>32901</v>
      </c>
      <c r="G905" s="9" t="s">
        <v>908</v>
      </c>
      <c r="H905" s="9" t="s">
        <v>31</v>
      </c>
      <c r="I905" s="9" t="s">
        <v>2276</v>
      </c>
      <c r="J905" s="9" t="s">
        <v>29</v>
      </c>
      <c r="K905" s="9">
        <v>2008</v>
      </c>
      <c r="L905" s="9" t="s">
        <v>46</v>
      </c>
      <c r="Y905" s="9" t="s">
        <v>4621</v>
      </c>
      <c r="Z905" s="9" t="s">
        <v>2002</v>
      </c>
      <c r="AA905" s="9" t="s">
        <v>1108</v>
      </c>
      <c r="AB905" s="9" t="s">
        <v>1100</v>
      </c>
    </row>
    <row r="906" spans="1:28" ht="17.25" customHeight="1" x14ac:dyDescent="0.2">
      <c r="A906" s="9">
        <v>420317</v>
      </c>
      <c r="B906" s="9" t="s">
        <v>4622</v>
      </c>
      <c r="C906" s="9" t="s">
        <v>722</v>
      </c>
      <c r="D906" s="9" t="s">
        <v>4623</v>
      </c>
      <c r="E906" s="9" t="s">
        <v>92</v>
      </c>
      <c r="F906" s="187">
        <v>34975</v>
      </c>
      <c r="G906" s="9" t="s">
        <v>3109</v>
      </c>
      <c r="H906" s="9" t="s">
        <v>31</v>
      </c>
      <c r="I906" s="9" t="s">
        <v>2276</v>
      </c>
      <c r="J906" s="9" t="s">
        <v>29</v>
      </c>
      <c r="K906" s="9">
        <v>2014</v>
      </c>
      <c r="L906" s="9" t="s">
        <v>34</v>
      </c>
      <c r="Y906" s="9" t="s">
        <v>4624</v>
      </c>
      <c r="Z906" s="9" t="s">
        <v>4625</v>
      </c>
      <c r="AA906" s="9" t="s">
        <v>1777</v>
      </c>
      <c r="AB906" s="9" t="s">
        <v>1078</v>
      </c>
    </row>
    <row r="907" spans="1:28" ht="17.25" customHeight="1" x14ac:dyDescent="0.2">
      <c r="A907" s="9">
        <v>424066</v>
      </c>
      <c r="B907" s="9" t="s">
        <v>4626</v>
      </c>
      <c r="C907" s="9" t="s">
        <v>381</v>
      </c>
      <c r="D907" s="9" t="s">
        <v>321</v>
      </c>
      <c r="E907" s="9" t="s">
        <v>93</v>
      </c>
      <c r="F907" s="187">
        <v>36244</v>
      </c>
      <c r="G907" s="9" t="s">
        <v>335</v>
      </c>
      <c r="H907" s="9" t="s">
        <v>31</v>
      </c>
      <c r="I907" s="9" t="s">
        <v>2276</v>
      </c>
      <c r="J907" s="9" t="s">
        <v>29</v>
      </c>
      <c r="K907" s="9">
        <v>2017</v>
      </c>
      <c r="L907" s="9" t="s">
        <v>46</v>
      </c>
      <c r="Y907" s="9" t="s">
        <v>4627</v>
      </c>
      <c r="Z907" s="9" t="s">
        <v>4628</v>
      </c>
      <c r="AA907" s="9" t="s">
        <v>1087</v>
      </c>
      <c r="AB907" s="9" t="s">
        <v>1394</v>
      </c>
    </row>
    <row r="908" spans="1:28" ht="17.25" customHeight="1" x14ac:dyDescent="0.2">
      <c r="A908" s="9">
        <v>424067</v>
      </c>
      <c r="B908" s="9" t="s">
        <v>4629</v>
      </c>
      <c r="C908" s="9" t="s">
        <v>276</v>
      </c>
      <c r="D908" s="9" t="s">
        <v>4630</v>
      </c>
      <c r="E908" s="9" t="s">
        <v>93</v>
      </c>
      <c r="F908" s="187">
        <v>36272</v>
      </c>
      <c r="G908" s="9" t="s">
        <v>4631</v>
      </c>
      <c r="H908" s="9" t="s">
        <v>31</v>
      </c>
      <c r="I908" s="9" t="s">
        <v>2276</v>
      </c>
      <c r="J908" s="9" t="s">
        <v>29</v>
      </c>
      <c r="K908" s="9">
        <v>2017</v>
      </c>
      <c r="L908" s="9" t="s">
        <v>46</v>
      </c>
      <c r="Y908" s="9" t="s">
        <v>4632</v>
      </c>
      <c r="Z908" s="9" t="s">
        <v>3623</v>
      </c>
      <c r="AA908" s="9" t="s">
        <v>4633</v>
      </c>
      <c r="AB908" s="9" t="s">
        <v>4634</v>
      </c>
    </row>
    <row r="909" spans="1:28" ht="17.25" customHeight="1" x14ac:dyDescent="0.2">
      <c r="A909" s="9">
        <v>424099</v>
      </c>
      <c r="B909" s="9" t="s">
        <v>4635</v>
      </c>
      <c r="C909" s="9" t="s">
        <v>341</v>
      </c>
      <c r="D909" s="9" t="s">
        <v>4636</v>
      </c>
      <c r="E909" s="9" t="s">
        <v>93</v>
      </c>
      <c r="F909" s="187">
        <v>32509</v>
      </c>
      <c r="G909" s="9" t="s">
        <v>827</v>
      </c>
      <c r="H909" s="9" t="s">
        <v>31</v>
      </c>
      <c r="I909" s="9" t="s">
        <v>2276</v>
      </c>
      <c r="J909" s="9" t="s">
        <v>32</v>
      </c>
      <c r="K909" s="9">
        <v>2006</v>
      </c>
      <c r="L909" s="9" t="s">
        <v>46</v>
      </c>
      <c r="Y909" s="9" t="s">
        <v>4637</v>
      </c>
      <c r="Z909" s="9" t="s">
        <v>4638</v>
      </c>
      <c r="AA909" s="9" t="s">
        <v>4639</v>
      </c>
      <c r="AB909" s="9" t="s">
        <v>4640</v>
      </c>
    </row>
    <row r="910" spans="1:28" ht="17.25" customHeight="1" x14ac:dyDescent="0.2">
      <c r="A910" s="9">
        <v>424100</v>
      </c>
      <c r="B910" s="9" t="s">
        <v>4641</v>
      </c>
      <c r="C910" s="9" t="s">
        <v>266</v>
      </c>
      <c r="D910" s="9" t="s">
        <v>485</v>
      </c>
      <c r="E910" s="9" t="s">
        <v>93</v>
      </c>
      <c r="F910" s="187">
        <v>34880</v>
      </c>
      <c r="G910" s="9" t="s">
        <v>788</v>
      </c>
      <c r="H910" s="9" t="s">
        <v>31</v>
      </c>
      <c r="I910" s="9" t="s">
        <v>2276</v>
      </c>
      <c r="J910" s="9" t="s">
        <v>32</v>
      </c>
      <c r="K910" s="9">
        <v>2013</v>
      </c>
      <c r="L910" s="9" t="s">
        <v>89</v>
      </c>
      <c r="Y910" s="9" t="s">
        <v>4642</v>
      </c>
      <c r="Z910" s="9" t="s">
        <v>4643</v>
      </c>
      <c r="AA910" s="9" t="s">
        <v>4644</v>
      </c>
      <c r="AB910" s="9" t="s">
        <v>1082</v>
      </c>
    </row>
    <row r="911" spans="1:28" ht="17.25" customHeight="1" x14ac:dyDescent="0.2">
      <c r="A911" s="9">
        <v>424098</v>
      </c>
      <c r="B911" s="9" t="s">
        <v>4645</v>
      </c>
      <c r="C911" s="9" t="s">
        <v>388</v>
      </c>
      <c r="D911" s="9" t="s">
        <v>1675</v>
      </c>
      <c r="E911" s="9" t="s">
        <v>93</v>
      </c>
      <c r="F911" s="187">
        <v>33909</v>
      </c>
      <c r="G911" s="9" t="s">
        <v>46</v>
      </c>
      <c r="H911" s="9" t="s">
        <v>31</v>
      </c>
      <c r="I911" s="9" t="s">
        <v>2276</v>
      </c>
      <c r="J911" s="9" t="s">
        <v>29</v>
      </c>
      <c r="K911" s="9">
        <v>2010</v>
      </c>
      <c r="L911" s="9" t="s">
        <v>46</v>
      </c>
      <c r="Y911" s="9" t="s">
        <v>4646</v>
      </c>
      <c r="Z911" s="9" t="s">
        <v>1352</v>
      </c>
      <c r="AA911" s="9" t="s">
        <v>4647</v>
      </c>
      <c r="AB911" s="9" t="s">
        <v>4648</v>
      </c>
    </row>
    <row r="912" spans="1:28" ht="17.25" customHeight="1" x14ac:dyDescent="0.2">
      <c r="A912" s="9">
        <v>424062</v>
      </c>
      <c r="B912" s="9" t="s">
        <v>4649</v>
      </c>
      <c r="C912" s="9" t="s">
        <v>498</v>
      </c>
      <c r="D912" s="9" t="s">
        <v>728</v>
      </c>
      <c r="E912" s="9" t="s">
        <v>93</v>
      </c>
      <c r="F912" s="187">
        <v>33240</v>
      </c>
      <c r="G912" s="9" t="s">
        <v>298</v>
      </c>
      <c r="H912" s="9" t="s">
        <v>31</v>
      </c>
      <c r="I912" s="9" t="s">
        <v>2276</v>
      </c>
      <c r="J912" s="9" t="s">
        <v>29</v>
      </c>
      <c r="K912" s="9">
        <v>2010</v>
      </c>
      <c r="L912" s="9" t="s">
        <v>46</v>
      </c>
      <c r="Y912" s="9" t="s">
        <v>4650</v>
      </c>
      <c r="Z912" s="9" t="s">
        <v>2496</v>
      </c>
      <c r="AA912" s="9" t="s">
        <v>4651</v>
      </c>
      <c r="AB912" s="9" t="s">
        <v>1211</v>
      </c>
    </row>
    <row r="913" spans="1:28" ht="17.25" customHeight="1" x14ac:dyDescent="0.2">
      <c r="A913" s="9">
        <v>424061</v>
      </c>
      <c r="B913" s="9" t="s">
        <v>4652</v>
      </c>
      <c r="C913" s="9" t="s">
        <v>4653</v>
      </c>
      <c r="D913" s="9" t="s">
        <v>436</v>
      </c>
      <c r="E913" s="9" t="s">
        <v>93</v>
      </c>
      <c r="F913" s="187">
        <v>30712</v>
      </c>
      <c r="G913" s="9" t="s">
        <v>34</v>
      </c>
      <c r="H913" s="9" t="s">
        <v>31</v>
      </c>
      <c r="I913" s="9" t="s">
        <v>2276</v>
      </c>
      <c r="J913" s="9" t="s">
        <v>32</v>
      </c>
      <c r="K913" s="9">
        <v>2001</v>
      </c>
      <c r="L913" s="9" t="s">
        <v>83</v>
      </c>
      <c r="Y913" s="9" t="s">
        <v>4654</v>
      </c>
      <c r="Z913" s="9" t="s">
        <v>4655</v>
      </c>
      <c r="AA913" s="9" t="s">
        <v>4656</v>
      </c>
      <c r="AB913" s="9" t="s">
        <v>1100</v>
      </c>
    </row>
    <row r="914" spans="1:28" ht="17.25" customHeight="1" x14ac:dyDescent="0.2">
      <c r="A914" s="9">
        <v>413472</v>
      </c>
      <c r="B914" s="9" t="s">
        <v>4657</v>
      </c>
      <c r="C914" s="9" t="s">
        <v>4658</v>
      </c>
      <c r="D914" s="9" t="s">
        <v>4659</v>
      </c>
      <c r="E914" s="9" t="s">
        <v>93</v>
      </c>
      <c r="F914" s="187">
        <v>32874</v>
      </c>
      <c r="G914" s="9" t="s">
        <v>4660</v>
      </c>
      <c r="H914" s="9" t="s">
        <v>31</v>
      </c>
      <c r="I914" s="9" t="s">
        <v>2276</v>
      </c>
      <c r="Y914" s="9" t="s">
        <v>4661</v>
      </c>
      <c r="Z914" s="9" t="s">
        <v>4662</v>
      </c>
      <c r="AA914" s="9" t="s">
        <v>4663</v>
      </c>
      <c r="AB914" s="9" t="s">
        <v>1285</v>
      </c>
    </row>
    <row r="915" spans="1:28" ht="17.25" customHeight="1" x14ac:dyDescent="0.2">
      <c r="A915" s="9">
        <v>415770</v>
      </c>
      <c r="B915" s="9" t="s">
        <v>4664</v>
      </c>
      <c r="C915" s="9" t="s">
        <v>311</v>
      </c>
      <c r="D915" s="9" t="s">
        <v>840</v>
      </c>
      <c r="E915" s="9" t="s">
        <v>92</v>
      </c>
      <c r="F915" s="187">
        <v>33844</v>
      </c>
      <c r="G915" s="9" t="s">
        <v>34</v>
      </c>
      <c r="H915" s="9" t="s">
        <v>31</v>
      </c>
      <c r="I915" s="9" t="s">
        <v>2276</v>
      </c>
      <c r="J915" s="9" t="s">
        <v>29</v>
      </c>
      <c r="K915" s="9">
        <v>2011</v>
      </c>
      <c r="L915" s="9" t="s">
        <v>34</v>
      </c>
      <c r="Y915" s="9" t="s">
        <v>4665</v>
      </c>
      <c r="Z915" s="9" t="s">
        <v>1185</v>
      </c>
      <c r="AA915" s="9" t="s">
        <v>4666</v>
      </c>
      <c r="AB915" s="9" t="s">
        <v>1080</v>
      </c>
    </row>
    <row r="916" spans="1:28" ht="17.25" customHeight="1" x14ac:dyDescent="0.2">
      <c r="A916" s="9">
        <v>407933</v>
      </c>
      <c r="B916" s="9" t="s">
        <v>4667</v>
      </c>
      <c r="C916" s="9" t="s">
        <v>4095</v>
      </c>
      <c r="D916" s="9" t="s">
        <v>4668</v>
      </c>
      <c r="E916" s="9" t="s">
        <v>93</v>
      </c>
      <c r="F916" s="187">
        <v>30880</v>
      </c>
      <c r="G916" s="9" t="s">
        <v>34</v>
      </c>
      <c r="H916" s="9" t="s">
        <v>31</v>
      </c>
      <c r="I916" s="9" t="s">
        <v>2276</v>
      </c>
      <c r="J916" s="9" t="s">
        <v>32</v>
      </c>
      <c r="K916" s="9">
        <v>2002</v>
      </c>
      <c r="L916" s="9" t="s">
        <v>34</v>
      </c>
      <c r="X916" s="9" t="s">
        <v>514</v>
      </c>
      <c r="Y916" s="9" t="s">
        <v>4669</v>
      </c>
      <c r="Z916" s="9" t="s">
        <v>4670</v>
      </c>
      <c r="AA916" s="9" t="s">
        <v>2016</v>
      </c>
      <c r="AB916" s="9" t="s">
        <v>1080</v>
      </c>
    </row>
    <row r="917" spans="1:28" ht="17.25" customHeight="1" x14ac:dyDescent="0.2">
      <c r="A917" s="9">
        <v>413488</v>
      </c>
      <c r="B917" s="9" t="s">
        <v>4671</v>
      </c>
      <c r="C917" s="9" t="s">
        <v>414</v>
      </c>
      <c r="D917" s="9" t="s">
        <v>562</v>
      </c>
      <c r="E917" s="9" t="s">
        <v>92</v>
      </c>
      <c r="F917" s="187">
        <v>33248</v>
      </c>
      <c r="G917" s="9" t="s">
        <v>34</v>
      </c>
      <c r="H917" s="9" t="s">
        <v>31</v>
      </c>
      <c r="I917" s="9" t="s">
        <v>2276</v>
      </c>
      <c r="X917" s="9" t="s">
        <v>514</v>
      </c>
      <c r="Y917" s="9" t="s">
        <v>4672</v>
      </c>
      <c r="Z917" s="9" t="s">
        <v>4673</v>
      </c>
      <c r="AA917" s="9" t="s">
        <v>1248</v>
      </c>
      <c r="AB917" s="9" t="s">
        <v>1078</v>
      </c>
    </row>
    <row r="918" spans="1:28" ht="17.25" customHeight="1" x14ac:dyDescent="0.2">
      <c r="A918" s="9">
        <v>424063</v>
      </c>
      <c r="B918" s="9" t="s">
        <v>4674</v>
      </c>
      <c r="C918" s="9" t="s">
        <v>384</v>
      </c>
      <c r="D918" s="9" t="s">
        <v>607</v>
      </c>
      <c r="E918" s="9" t="s">
        <v>93</v>
      </c>
      <c r="F918" s="187">
        <v>35084</v>
      </c>
      <c r="G918" s="9" t="s">
        <v>369</v>
      </c>
      <c r="H918" s="9" t="s">
        <v>31</v>
      </c>
      <c r="I918" s="9" t="s">
        <v>2276</v>
      </c>
      <c r="J918" s="9" t="s">
        <v>32</v>
      </c>
      <c r="K918" s="9">
        <v>2013</v>
      </c>
      <c r="L918" s="9" t="s">
        <v>34</v>
      </c>
      <c r="Y918" s="9" t="s">
        <v>4675</v>
      </c>
      <c r="Z918" s="9" t="s">
        <v>1184</v>
      </c>
      <c r="AA918" s="9" t="s">
        <v>3121</v>
      </c>
      <c r="AB918" s="9" t="s">
        <v>1100</v>
      </c>
    </row>
    <row r="919" spans="1:28" ht="17.25" customHeight="1" x14ac:dyDescent="0.2">
      <c r="A919" s="9">
        <v>422264</v>
      </c>
      <c r="B919" s="9" t="s">
        <v>4676</v>
      </c>
      <c r="C919" s="9" t="s">
        <v>283</v>
      </c>
      <c r="D919" s="9" t="s">
        <v>485</v>
      </c>
      <c r="E919" s="9" t="s">
        <v>93</v>
      </c>
      <c r="F919" s="187">
        <v>31507</v>
      </c>
      <c r="G919" s="9" t="s">
        <v>83</v>
      </c>
      <c r="H919" s="9" t="s">
        <v>35</v>
      </c>
      <c r="I919" s="9" t="s">
        <v>2276</v>
      </c>
      <c r="K919" s="9">
        <v>2007</v>
      </c>
      <c r="L919" s="9" t="s">
        <v>83</v>
      </c>
      <c r="X919" s="9" t="s">
        <v>514</v>
      </c>
      <c r="Y919" s="9" t="s">
        <v>4677</v>
      </c>
      <c r="Z919" s="9" t="s">
        <v>1111</v>
      </c>
      <c r="AA919" s="9" t="s">
        <v>4678</v>
      </c>
      <c r="AB919" s="9" t="s">
        <v>1285</v>
      </c>
    </row>
    <row r="920" spans="1:28" ht="17.25" customHeight="1" x14ac:dyDescent="0.2">
      <c r="A920" s="9">
        <v>424086</v>
      </c>
      <c r="B920" s="9" t="s">
        <v>4679</v>
      </c>
      <c r="C920" s="9" t="s">
        <v>338</v>
      </c>
      <c r="D920" s="9" t="s">
        <v>1050</v>
      </c>
      <c r="E920" s="9" t="s">
        <v>93</v>
      </c>
      <c r="F920" s="187">
        <v>36268</v>
      </c>
      <c r="G920" s="9" t="s">
        <v>43</v>
      </c>
      <c r="H920" s="9" t="s">
        <v>31</v>
      </c>
      <c r="I920" s="9" t="s">
        <v>2276</v>
      </c>
      <c r="J920" s="9" t="s">
        <v>29</v>
      </c>
      <c r="K920" s="9">
        <v>2017</v>
      </c>
      <c r="L920" s="9" t="s">
        <v>46</v>
      </c>
      <c r="Y920" s="9" t="s">
        <v>4680</v>
      </c>
      <c r="Z920" s="9" t="s">
        <v>4237</v>
      </c>
      <c r="AA920" s="9" t="s">
        <v>4681</v>
      </c>
      <c r="AB920" s="9" t="s">
        <v>4682</v>
      </c>
    </row>
    <row r="921" spans="1:28" ht="17.25" customHeight="1" x14ac:dyDescent="0.2">
      <c r="A921" s="9">
        <v>420141</v>
      </c>
      <c r="B921" s="9" t="s">
        <v>4683</v>
      </c>
      <c r="C921" s="9" t="s">
        <v>270</v>
      </c>
      <c r="D921" s="9" t="s">
        <v>4684</v>
      </c>
      <c r="E921" s="9" t="s">
        <v>92</v>
      </c>
      <c r="F921" s="187">
        <v>35214</v>
      </c>
      <c r="G921" s="9" t="s">
        <v>34</v>
      </c>
      <c r="H921" s="9" t="s">
        <v>31</v>
      </c>
      <c r="I921" s="9" t="s">
        <v>2276</v>
      </c>
      <c r="J921" s="9" t="s">
        <v>29</v>
      </c>
      <c r="K921" s="9">
        <v>2014</v>
      </c>
      <c r="L921" s="9" t="s">
        <v>34</v>
      </c>
      <c r="Y921" s="9" t="s">
        <v>4685</v>
      </c>
      <c r="Z921" s="9" t="s">
        <v>1084</v>
      </c>
      <c r="AA921" s="9" t="s">
        <v>4686</v>
      </c>
      <c r="AB921" s="9" t="s">
        <v>1078</v>
      </c>
    </row>
    <row r="922" spans="1:28" ht="17.25" customHeight="1" x14ac:dyDescent="0.2">
      <c r="A922" s="9">
        <v>426970</v>
      </c>
      <c r="B922" s="9" t="s">
        <v>4687</v>
      </c>
      <c r="C922" s="9" t="s">
        <v>462</v>
      </c>
      <c r="D922" s="9" t="s">
        <v>761</v>
      </c>
      <c r="E922" s="9" t="s">
        <v>93</v>
      </c>
      <c r="F922" s="187">
        <v>32013</v>
      </c>
      <c r="G922" s="9" t="s">
        <v>34</v>
      </c>
      <c r="H922" s="9" t="s">
        <v>31</v>
      </c>
      <c r="I922" s="9" t="s">
        <v>2276</v>
      </c>
      <c r="J922" s="9" t="s">
        <v>32</v>
      </c>
      <c r="K922" s="9">
        <v>1996</v>
      </c>
      <c r="L922" s="9" t="s">
        <v>34</v>
      </c>
      <c r="Y922" s="9" t="s">
        <v>4688</v>
      </c>
      <c r="Z922" s="9" t="s">
        <v>4689</v>
      </c>
      <c r="AA922" s="9" t="s">
        <v>4690</v>
      </c>
      <c r="AB922" s="9" t="s">
        <v>1067</v>
      </c>
    </row>
    <row r="923" spans="1:28" ht="17.25" customHeight="1" x14ac:dyDescent="0.2">
      <c r="A923" s="9">
        <v>412014</v>
      </c>
      <c r="B923" s="9" t="s">
        <v>4691</v>
      </c>
      <c r="C923" s="9" t="s">
        <v>743</v>
      </c>
      <c r="D923" s="9" t="s">
        <v>272</v>
      </c>
      <c r="E923" s="9" t="s">
        <v>93</v>
      </c>
      <c r="F923" s="187">
        <v>32763</v>
      </c>
      <c r="G923" s="9" t="s">
        <v>34</v>
      </c>
      <c r="H923" s="9" t="s">
        <v>31</v>
      </c>
      <c r="I923" s="9" t="s">
        <v>2276</v>
      </c>
      <c r="J923" s="9" t="s">
        <v>29</v>
      </c>
      <c r="K923" s="9">
        <v>2009</v>
      </c>
      <c r="L923" s="9" t="s">
        <v>46</v>
      </c>
      <c r="Y923" s="9" t="s">
        <v>4692</v>
      </c>
      <c r="Z923" s="9" t="s">
        <v>4693</v>
      </c>
      <c r="AA923" s="9" t="s">
        <v>1238</v>
      </c>
      <c r="AB923" s="9" t="s">
        <v>1067</v>
      </c>
    </row>
    <row r="924" spans="1:28" ht="17.25" customHeight="1" x14ac:dyDescent="0.2">
      <c r="A924" s="9">
        <v>420340</v>
      </c>
      <c r="B924" s="9" t="s">
        <v>4694</v>
      </c>
      <c r="C924" s="9" t="s">
        <v>266</v>
      </c>
      <c r="D924" s="9" t="s">
        <v>382</v>
      </c>
      <c r="E924" s="9" t="s">
        <v>93</v>
      </c>
      <c r="F924" s="187">
        <v>35535</v>
      </c>
      <c r="G924" s="9" t="s">
        <v>425</v>
      </c>
      <c r="H924" s="9" t="s">
        <v>31</v>
      </c>
      <c r="I924" s="9" t="s">
        <v>2276</v>
      </c>
      <c r="J924" s="9" t="s">
        <v>29</v>
      </c>
      <c r="K924" s="9">
        <v>2015</v>
      </c>
      <c r="L924" s="9" t="s">
        <v>34</v>
      </c>
      <c r="N924" s="9">
        <v>833</v>
      </c>
      <c r="O924" s="187">
        <v>44595.536157407405</v>
      </c>
      <c r="P924" s="9">
        <v>18000</v>
      </c>
      <c r="Y924" s="9" t="s">
        <v>4695</v>
      </c>
      <c r="Z924" s="9" t="s">
        <v>1093</v>
      </c>
      <c r="AA924" s="9" t="s">
        <v>1194</v>
      </c>
      <c r="AB924" s="9" t="s">
        <v>1100</v>
      </c>
    </row>
    <row r="925" spans="1:28" ht="17.25" customHeight="1" x14ac:dyDescent="0.2">
      <c r="A925" s="9">
        <v>422313</v>
      </c>
      <c r="B925" s="9" t="s">
        <v>4696</v>
      </c>
      <c r="C925" s="9" t="s">
        <v>656</v>
      </c>
      <c r="D925" s="9" t="s">
        <v>463</v>
      </c>
      <c r="E925" s="9" t="s">
        <v>93</v>
      </c>
      <c r="F925" s="187">
        <v>34603</v>
      </c>
      <c r="G925" s="9" t="s">
        <v>34</v>
      </c>
      <c r="H925" s="9" t="s">
        <v>31</v>
      </c>
      <c r="I925" s="9" t="s">
        <v>2276</v>
      </c>
      <c r="J925" s="9" t="s">
        <v>32</v>
      </c>
      <c r="K925" s="9">
        <v>2012</v>
      </c>
      <c r="L925" s="9" t="s">
        <v>46</v>
      </c>
      <c r="Y925" s="9" t="s">
        <v>4697</v>
      </c>
      <c r="Z925" s="9" t="s">
        <v>4698</v>
      </c>
      <c r="AA925" s="9" t="s">
        <v>4699</v>
      </c>
      <c r="AB925" s="9" t="s">
        <v>1100</v>
      </c>
    </row>
    <row r="926" spans="1:28" ht="17.25" customHeight="1" x14ac:dyDescent="0.2">
      <c r="A926" s="9">
        <v>412023</v>
      </c>
      <c r="B926" s="9" t="s">
        <v>4700</v>
      </c>
      <c r="C926" s="9" t="s">
        <v>4701</v>
      </c>
      <c r="D926" s="9" t="s">
        <v>520</v>
      </c>
      <c r="E926" s="9" t="s">
        <v>93</v>
      </c>
      <c r="F926" s="187">
        <v>31201</v>
      </c>
      <c r="G926" s="9" t="s">
        <v>34</v>
      </c>
      <c r="H926" s="9" t="s">
        <v>31</v>
      </c>
      <c r="I926" s="9" t="s">
        <v>2276</v>
      </c>
      <c r="J926" s="9" t="s">
        <v>32</v>
      </c>
      <c r="K926" s="9">
        <v>2007</v>
      </c>
      <c r="L926" s="9" t="s">
        <v>34</v>
      </c>
      <c r="Y926" s="9" t="s">
        <v>4702</v>
      </c>
      <c r="Z926" s="9" t="s">
        <v>4703</v>
      </c>
      <c r="AA926" s="9" t="s">
        <v>4704</v>
      </c>
      <c r="AB926" s="9" t="s">
        <v>1067</v>
      </c>
    </row>
    <row r="927" spans="1:28" ht="17.25" customHeight="1" x14ac:dyDescent="0.2">
      <c r="A927" s="9">
        <v>407966</v>
      </c>
      <c r="B927" s="9" t="s">
        <v>4705</v>
      </c>
      <c r="C927" s="9" t="s">
        <v>270</v>
      </c>
      <c r="D927" s="9" t="s">
        <v>286</v>
      </c>
      <c r="E927" s="9" t="s">
        <v>93</v>
      </c>
      <c r="F927" s="187">
        <v>30058</v>
      </c>
      <c r="G927" s="9" t="s">
        <v>83</v>
      </c>
      <c r="H927" s="9" t="s">
        <v>31</v>
      </c>
      <c r="I927" s="9" t="s">
        <v>2276</v>
      </c>
      <c r="J927" s="9" t="s">
        <v>32</v>
      </c>
      <c r="K927" s="9">
        <v>2001</v>
      </c>
      <c r="L927" s="9" t="s">
        <v>83</v>
      </c>
      <c r="Y927" s="9" t="s">
        <v>4706</v>
      </c>
      <c r="Z927" s="9" t="s">
        <v>1084</v>
      </c>
      <c r="AA927" s="9" t="s">
        <v>1116</v>
      </c>
      <c r="AB927" s="9" t="s">
        <v>1285</v>
      </c>
    </row>
    <row r="928" spans="1:28" ht="17.25" customHeight="1" x14ac:dyDescent="0.2">
      <c r="A928" s="9">
        <v>424108</v>
      </c>
      <c r="B928" s="9" t="s">
        <v>4707</v>
      </c>
      <c r="C928" s="9" t="s">
        <v>304</v>
      </c>
      <c r="D928" s="9" t="s">
        <v>422</v>
      </c>
      <c r="E928" s="9" t="s">
        <v>92</v>
      </c>
      <c r="F928" s="187">
        <v>35065</v>
      </c>
      <c r="G928" s="9" t="s">
        <v>34</v>
      </c>
      <c r="H928" s="9" t="s">
        <v>31</v>
      </c>
      <c r="I928" s="9" t="s">
        <v>2276</v>
      </c>
      <c r="J928" s="9" t="s">
        <v>29</v>
      </c>
      <c r="K928" s="9">
        <v>2015</v>
      </c>
      <c r="Y928" s="9" t="s">
        <v>4708</v>
      </c>
      <c r="Z928" s="9" t="s">
        <v>1272</v>
      </c>
      <c r="AA928" s="9" t="s">
        <v>4709</v>
      </c>
      <c r="AB928" s="9" t="s">
        <v>4710</v>
      </c>
    </row>
    <row r="929" spans="1:28" ht="17.25" customHeight="1" x14ac:dyDescent="0.2">
      <c r="A929" s="9">
        <v>416525</v>
      </c>
      <c r="B929" s="9" t="s">
        <v>4711</v>
      </c>
      <c r="C929" s="9" t="s">
        <v>573</v>
      </c>
      <c r="D929" s="9" t="s">
        <v>793</v>
      </c>
      <c r="E929" s="9" t="s">
        <v>93</v>
      </c>
      <c r="F929" s="187">
        <v>33239</v>
      </c>
      <c r="G929" s="9" t="s">
        <v>508</v>
      </c>
      <c r="H929" s="9" t="s">
        <v>31</v>
      </c>
      <c r="I929" s="9" t="s">
        <v>2276</v>
      </c>
      <c r="J929" s="9" t="s">
        <v>32</v>
      </c>
      <c r="K929" s="9">
        <v>2008</v>
      </c>
      <c r="L929" s="9" t="s">
        <v>46</v>
      </c>
      <c r="Y929" s="9" t="s">
        <v>4712</v>
      </c>
      <c r="Z929" s="9" t="s">
        <v>4713</v>
      </c>
      <c r="AA929" s="9" t="s">
        <v>4714</v>
      </c>
      <c r="AB929" s="9" t="s">
        <v>4715</v>
      </c>
    </row>
    <row r="930" spans="1:28" ht="17.25" customHeight="1" x14ac:dyDescent="0.2">
      <c r="A930" s="9">
        <v>418996</v>
      </c>
      <c r="B930" s="9" t="s">
        <v>4716</v>
      </c>
      <c r="C930" s="9" t="s">
        <v>270</v>
      </c>
      <c r="D930" s="9" t="s">
        <v>497</v>
      </c>
      <c r="E930" s="9" t="s">
        <v>93</v>
      </c>
      <c r="F930" s="187">
        <v>31500</v>
      </c>
      <c r="G930" s="9" t="s">
        <v>34</v>
      </c>
      <c r="H930" s="9" t="s">
        <v>31</v>
      </c>
      <c r="I930" s="9" t="s">
        <v>2276</v>
      </c>
      <c r="J930" s="9" t="s">
        <v>32</v>
      </c>
      <c r="K930" s="9">
        <v>2003</v>
      </c>
      <c r="L930" s="9" t="s">
        <v>46</v>
      </c>
      <c r="Y930" s="9" t="s">
        <v>4717</v>
      </c>
      <c r="Z930" s="9" t="s">
        <v>1084</v>
      </c>
      <c r="AA930" s="9" t="s">
        <v>4718</v>
      </c>
      <c r="AB930" s="9" t="s">
        <v>1080</v>
      </c>
    </row>
    <row r="931" spans="1:28" ht="17.25" customHeight="1" x14ac:dyDescent="0.2">
      <c r="A931" s="9">
        <v>426959</v>
      </c>
      <c r="B931" s="9" t="s">
        <v>4719</v>
      </c>
      <c r="C931" s="9" t="s">
        <v>270</v>
      </c>
      <c r="D931" s="9" t="s">
        <v>325</v>
      </c>
      <c r="E931" s="9" t="s">
        <v>93</v>
      </c>
      <c r="F931" s="187">
        <v>36191</v>
      </c>
      <c r="G931" s="9" t="s">
        <v>34</v>
      </c>
      <c r="H931" s="9" t="s">
        <v>31</v>
      </c>
      <c r="I931" s="9" t="s">
        <v>2276</v>
      </c>
      <c r="J931" s="9" t="s">
        <v>32</v>
      </c>
      <c r="K931" s="9" t="s">
        <v>1012</v>
      </c>
      <c r="L931" s="9" t="s">
        <v>34</v>
      </c>
      <c r="Y931" s="9" t="s">
        <v>4720</v>
      </c>
      <c r="Z931" s="9" t="s">
        <v>1222</v>
      </c>
      <c r="AA931" s="9" t="s">
        <v>1354</v>
      </c>
      <c r="AB931" s="9" t="s">
        <v>1098</v>
      </c>
    </row>
    <row r="932" spans="1:28" ht="17.25" customHeight="1" x14ac:dyDescent="0.2">
      <c r="A932" s="9">
        <v>417624</v>
      </c>
      <c r="B932" s="9" t="s">
        <v>4721</v>
      </c>
      <c r="C932" s="9" t="s">
        <v>4722</v>
      </c>
      <c r="D932" s="9" t="s">
        <v>955</v>
      </c>
      <c r="E932" s="9" t="s">
        <v>93</v>
      </c>
      <c r="F932" s="187">
        <v>34433</v>
      </c>
      <c r="G932" s="9" t="s">
        <v>34</v>
      </c>
      <c r="H932" s="9" t="s">
        <v>31</v>
      </c>
      <c r="I932" s="9" t="s">
        <v>2276</v>
      </c>
      <c r="J932" s="9" t="s">
        <v>32</v>
      </c>
      <c r="K932" s="9">
        <v>2014</v>
      </c>
      <c r="L932" s="9" t="s">
        <v>34</v>
      </c>
      <c r="Y932" s="9" t="s">
        <v>4723</v>
      </c>
      <c r="Z932" s="9" t="s">
        <v>4724</v>
      </c>
      <c r="AA932" s="9" t="s">
        <v>4725</v>
      </c>
      <c r="AB932" s="9" t="s">
        <v>1078</v>
      </c>
    </row>
    <row r="933" spans="1:28" ht="17.25" customHeight="1" x14ac:dyDescent="0.2">
      <c r="A933" s="9">
        <v>422307</v>
      </c>
      <c r="B933" s="9" t="s">
        <v>4726</v>
      </c>
      <c r="C933" s="9" t="s">
        <v>417</v>
      </c>
      <c r="D933" s="9" t="s">
        <v>949</v>
      </c>
      <c r="E933" s="9" t="s">
        <v>93</v>
      </c>
      <c r="F933" s="187">
        <v>36434</v>
      </c>
      <c r="G933" s="9" t="s">
        <v>34</v>
      </c>
      <c r="H933" s="9" t="s">
        <v>31</v>
      </c>
      <c r="I933" s="9" t="s">
        <v>2276</v>
      </c>
      <c r="J933" s="9" t="s">
        <v>29</v>
      </c>
      <c r="K933" s="9">
        <v>2016</v>
      </c>
      <c r="L933" s="9" t="s">
        <v>34</v>
      </c>
      <c r="Y933" s="9" t="s">
        <v>4727</v>
      </c>
      <c r="Z933" s="9" t="s">
        <v>4728</v>
      </c>
      <c r="AA933" s="9" t="s">
        <v>1213</v>
      </c>
      <c r="AB933" s="9" t="s">
        <v>1067</v>
      </c>
    </row>
    <row r="934" spans="1:28" ht="17.25" customHeight="1" x14ac:dyDescent="0.2">
      <c r="A934" s="9">
        <v>422319</v>
      </c>
      <c r="B934" s="9" t="s">
        <v>4729</v>
      </c>
      <c r="C934" s="9" t="s">
        <v>414</v>
      </c>
      <c r="D934" s="9" t="s">
        <v>667</v>
      </c>
      <c r="E934" s="9" t="s">
        <v>93</v>
      </c>
      <c r="F934" s="187">
        <v>29998</v>
      </c>
      <c r="G934" s="9" t="s">
        <v>34</v>
      </c>
      <c r="H934" s="9" t="s">
        <v>31</v>
      </c>
      <c r="I934" s="9" t="s">
        <v>2276</v>
      </c>
      <c r="J934" s="9" t="s">
        <v>32</v>
      </c>
      <c r="K934" s="9">
        <v>2001</v>
      </c>
      <c r="L934" s="9" t="s">
        <v>34</v>
      </c>
      <c r="Y934" s="9" t="s">
        <v>4730</v>
      </c>
      <c r="Z934" s="9" t="s">
        <v>4731</v>
      </c>
      <c r="AA934" s="9" t="s">
        <v>4732</v>
      </c>
      <c r="AB934" s="9" t="s">
        <v>1067</v>
      </c>
    </row>
    <row r="935" spans="1:28" ht="17.25" customHeight="1" x14ac:dyDescent="0.2">
      <c r="A935" s="9">
        <v>424126</v>
      </c>
      <c r="B935" s="9" t="s">
        <v>4733</v>
      </c>
      <c r="C935" s="9" t="s">
        <v>421</v>
      </c>
      <c r="D935" s="9" t="s">
        <v>325</v>
      </c>
      <c r="E935" s="9" t="s">
        <v>93</v>
      </c>
      <c r="F935" s="187">
        <v>36047</v>
      </c>
      <c r="G935" s="9" t="s">
        <v>34</v>
      </c>
      <c r="H935" s="9" t="s">
        <v>31</v>
      </c>
      <c r="I935" s="9" t="s">
        <v>2276</v>
      </c>
      <c r="J935" s="9" t="s">
        <v>29</v>
      </c>
      <c r="K935" s="9">
        <v>2017</v>
      </c>
      <c r="L935" s="9" t="s">
        <v>34</v>
      </c>
      <c r="Y935" s="9" t="s">
        <v>4734</v>
      </c>
      <c r="Z935" s="9" t="s">
        <v>1269</v>
      </c>
      <c r="AA935" s="9" t="s">
        <v>1172</v>
      </c>
      <c r="AB935" s="9" t="s">
        <v>1100</v>
      </c>
    </row>
    <row r="936" spans="1:28" ht="17.25" customHeight="1" x14ac:dyDescent="0.2">
      <c r="A936" s="9">
        <v>419004</v>
      </c>
      <c r="B936" s="9" t="s">
        <v>4735</v>
      </c>
      <c r="C936" s="9" t="s">
        <v>401</v>
      </c>
      <c r="D936" s="9" t="s">
        <v>354</v>
      </c>
      <c r="E936" s="9" t="s">
        <v>93</v>
      </c>
      <c r="F936" s="187">
        <v>34700</v>
      </c>
      <c r="G936" s="9" t="s">
        <v>34</v>
      </c>
      <c r="H936" s="9" t="s">
        <v>31</v>
      </c>
      <c r="I936" s="9" t="s">
        <v>2276</v>
      </c>
      <c r="J936" s="9" t="s">
        <v>29</v>
      </c>
      <c r="K936" s="9">
        <v>2012</v>
      </c>
      <c r="L936" s="9" t="s">
        <v>34</v>
      </c>
      <c r="Y936" s="9" t="s">
        <v>4736</v>
      </c>
      <c r="Z936" s="9" t="s">
        <v>1084</v>
      </c>
      <c r="AA936" s="9" t="s">
        <v>4737</v>
      </c>
      <c r="AB936" s="9" t="s">
        <v>1082</v>
      </c>
    </row>
    <row r="937" spans="1:28" ht="17.25" customHeight="1" x14ac:dyDescent="0.2">
      <c r="A937" s="9">
        <v>425621</v>
      </c>
      <c r="B937" s="9" t="s">
        <v>4738</v>
      </c>
      <c r="C937" s="9" t="s">
        <v>3563</v>
      </c>
      <c r="D937" s="9" t="s">
        <v>371</v>
      </c>
      <c r="E937" s="9" t="s">
        <v>93</v>
      </c>
      <c r="F937" s="187">
        <v>33731</v>
      </c>
      <c r="G937" s="9" t="s">
        <v>4739</v>
      </c>
      <c r="H937" s="9" t="s">
        <v>31</v>
      </c>
      <c r="I937" s="9" t="s">
        <v>2276</v>
      </c>
      <c r="J937" s="9" t="s">
        <v>29</v>
      </c>
      <c r="K937" s="9">
        <v>2015</v>
      </c>
      <c r="L937" s="9" t="s">
        <v>46</v>
      </c>
      <c r="Y937" s="9" t="s">
        <v>4740</v>
      </c>
      <c r="Z937" s="9" t="s">
        <v>1937</v>
      </c>
      <c r="AA937" s="9" t="s">
        <v>1075</v>
      </c>
      <c r="AB937" s="9" t="s">
        <v>4741</v>
      </c>
    </row>
    <row r="938" spans="1:28" ht="17.25" customHeight="1" x14ac:dyDescent="0.2">
      <c r="A938" s="9">
        <v>425603</v>
      </c>
      <c r="B938" s="9" t="s">
        <v>4742</v>
      </c>
      <c r="C938" s="9" t="s">
        <v>276</v>
      </c>
      <c r="D938" s="9" t="s">
        <v>493</v>
      </c>
      <c r="E938" s="9" t="s">
        <v>93</v>
      </c>
      <c r="F938" s="187">
        <v>32883</v>
      </c>
      <c r="G938" s="9" t="s">
        <v>4743</v>
      </c>
      <c r="H938" s="9" t="s">
        <v>31</v>
      </c>
      <c r="I938" s="9" t="s">
        <v>2276</v>
      </c>
      <c r="J938" s="9" t="s">
        <v>29</v>
      </c>
      <c r="K938" s="9">
        <v>2007</v>
      </c>
      <c r="L938" s="9" t="s">
        <v>376</v>
      </c>
      <c r="Y938" s="9" t="s">
        <v>4744</v>
      </c>
      <c r="Z938" s="9" t="s">
        <v>4745</v>
      </c>
      <c r="AA938" s="9" t="s">
        <v>1164</v>
      </c>
      <c r="AB938" s="9" t="s">
        <v>2827</v>
      </c>
    </row>
    <row r="939" spans="1:28" ht="17.25" customHeight="1" x14ac:dyDescent="0.2">
      <c r="A939" s="9">
        <v>412037</v>
      </c>
      <c r="B939" s="9" t="s">
        <v>4746</v>
      </c>
      <c r="C939" s="9" t="s">
        <v>445</v>
      </c>
      <c r="D939" s="9" t="s">
        <v>765</v>
      </c>
      <c r="E939" s="9" t="s">
        <v>93</v>
      </c>
      <c r="F939" s="187">
        <v>31778</v>
      </c>
      <c r="G939" s="9" t="s">
        <v>83</v>
      </c>
      <c r="H939" s="9" t="s">
        <v>31</v>
      </c>
      <c r="I939" s="9" t="s">
        <v>2276</v>
      </c>
      <c r="J939" s="9" t="s">
        <v>32</v>
      </c>
      <c r="K939" s="9">
        <v>2006</v>
      </c>
      <c r="L939" s="9" t="s">
        <v>83</v>
      </c>
      <c r="X939" s="9" t="s">
        <v>514</v>
      </c>
      <c r="Y939" s="9" t="s">
        <v>4747</v>
      </c>
      <c r="Z939" s="9" t="s">
        <v>4748</v>
      </c>
      <c r="AA939" s="9" t="s">
        <v>4749</v>
      </c>
      <c r="AB939" s="9" t="s">
        <v>1098</v>
      </c>
    </row>
    <row r="940" spans="1:28" ht="17.25" customHeight="1" x14ac:dyDescent="0.2">
      <c r="A940" s="9">
        <v>422260</v>
      </c>
      <c r="B940" s="9" t="s">
        <v>4750</v>
      </c>
      <c r="C940" s="9" t="s">
        <v>437</v>
      </c>
      <c r="D940" s="9" t="s">
        <v>407</v>
      </c>
      <c r="E940" s="9" t="s">
        <v>93</v>
      </c>
      <c r="F940" s="187">
        <v>35616</v>
      </c>
      <c r="G940" s="9" t="s">
        <v>34</v>
      </c>
      <c r="H940" s="9" t="s">
        <v>31</v>
      </c>
      <c r="I940" s="9" t="s">
        <v>2276</v>
      </c>
      <c r="J940" s="9" t="s">
        <v>29</v>
      </c>
      <c r="K940" s="9">
        <v>2016</v>
      </c>
      <c r="L940" s="9" t="s">
        <v>46</v>
      </c>
      <c r="Y940" s="9" t="s">
        <v>4751</v>
      </c>
      <c r="Z940" s="9" t="s">
        <v>4752</v>
      </c>
      <c r="AA940" s="9" t="s">
        <v>4753</v>
      </c>
      <c r="AB940" s="9" t="s">
        <v>4754</v>
      </c>
    </row>
    <row r="941" spans="1:28" ht="17.25" customHeight="1" x14ac:dyDescent="0.2">
      <c r="A941" s="9">
        <v>419140</v>
      </c>
      <c r="B941" s="9" t="s">
        <v>4755</v>
      </c>
      <c r="C941" s="9" t="s">
        <v>892</v>
      </c>
      <c r="D941" s="9" t="s">
        <v>3699</v>
      </c>
      <c r="E941" s="9" t="s">
        <v>92</v>
      </c>
      <c r="F941" s="187">
        <v>34199</v>
      </c>
      <c r="G941" s="9" t="s">
        <v>34</v>
      </c>
      <c r="H941" s="9" t="s">
        <v>31</v>
      </c>
      <c r="I941" s="9" t="s">
        <v>2276</v>
      </c>
      <c r="J941" s="9" t="s">
        <v>29</v>
      </c>
      <c r="K941" s="9">
        <v>2012</v>
      </c>
      <c r="L941" s="9" t="s">
        <v>34</v>
      </c>
      <c r="Y941" s="9" t="s">
        <v>4756</v>
      </c>
      <c r="Z941" s="9" t="s">
        <v>3701</v>
      </c>
      <c r="AA941" s="9" t="s">
        <v>1101</v>
      </c>
      <c r="AB941" s="9" t="s">
        <v>1067</v>
      </c>
    </row>
    <row r="942" spans="1:28" ht="17.25" customHeight="1" x14ac:dyDescent="0.2">
      <c r="A942" s="9">
        <v>419840</v>
      </c>
      <c r="B942" s="9" t="s">
        <v>4757</v>
      </c>
      <c r="C942" s="9" t="s">
        <v>1001</v>
      </c>
      <c r="D942" s="9" t="s">
        <v>272</v>
      </c>
      <c r="E942" s="9" t="s">
        <v>93</v>
      </c>
      <c r="F942" s="187">
        <v>32518</v>
      </c>
      <c r="G942" s="9" t="s">
        <v>34</v>
      </c>
      <c r="H942" s="9" t="s">
        <v>31</v>
      </c>
      <c r="I942" s="9" t="s">
        <v>2276</v>
      </c>
      <c r="J942" s="9" t="s">
        <v>29</v>
      </c>
      <c r="K942" s="9">
        <v>2006</v>
      </c>
      <c r="L942" s="9" t="s">
        <v>34</v>
      </c>
      <c r="Y942" s="9" t="s">
        <v>4758</v>
      </c>
      <c r="Z942" s="9" t="s">
        <v>4759</v>
      </c>
      <c r="AA942" s="9" t="s">
        <v>1238</v>
      </c>
      <c r="AB942" s="9" t="s">
        <v>2560</v>
      </c>
    </row>
    <row r="943" spans="1:28" ht="17.25" customHeight="1" x14ac:dyDescent="0.2">
      <c r="A943" s="9">
        <v>423379</v>
      </c>
      <c r="B943" s="9" t="s">
        <v>4760</v>
      </c>
      <c r="C943" s="9" t="s">
        <v>629</v>
      </c>
      <c r="D943" s="9" t="s">
        <v>2064</v>
      </c>
      <c r="E943" s="9" t="s">
        <v>93</v>
      </c>
      <c r="F943" s="187">
        <v>33784</v>
      </c>
      <c r="G943" s="9" t="s">
        <v>34</v>
      </c>
      <c r="H943" s="9" t="s">
        <v>31</v>
      </c>
      <c r="I943" s="9" t="s">
        <v>2276</v>
      </c>
      <c r="J943" s="9" t="s">
        <v>32</v>
      </c>
      <c r="K943" s="9">
        <v>2014</v>
      </c>
      <c r="L943" s="9" t="s">
        <v>34</v>
      </c>
      <c r="Y943" s="9" t="s">
        <v>4761</v>
      </c>
      <c r="Z943" s="9" t="s">
        <v>2823</v>
      </c>
      <c r="AA943" s="9" t="s">
        <v>2066</v>
      </c>
      <c r="AB943" s="9" t="s">
        <v>1067</v>
      </c>
    </row>
    <row r="944" spans="1:28" ht="17.25" customHeight="1" x14ac:dyDescent="0.2">
      <c r="A944" s="9">
        <v>400836</v>
      </c>
      <c r="B944" s="9" t="s">
        <v>4762</v>
      </c>
      <c r="C944" s="9" t="s">
        <v>992</v>
      </c>
      <c r="D944" s="9" t="s">
        <v>4763</v>
      </c>
      <c r="E944" s="9" t="s">
        <v>93</v>
      </c>
      <c r="F944" s="187">
        <v>31077</v>
      </c>
      <c r="G944" s="9" t="s">
        <v>4764</v>
      </c>
      <c r="H944" s="9" t="s">
        <v>31</v>
      </c>
      <c r="I944" s="9" t="s">
        <v>2276</v>
      </c>
      <c r="X944" s="9" t="s">
        <v>514</v>
      </c>
      <c r="Y944" s="9" t="s">
        <v>4765</v>
      </c>
      <c r="Z944" s="9" t="s">
        <v>1322</v>
      </c>
      <c r="AA944" s="9" t="s">
        <v>4766</v>
      </c>
      <c r="AB944" s="9" t="s">
        <v>1082</v>
      </c>
    </row>
    <row r="945" spans="1:28" ht="17.25" customHeight="1" x14ac:dyDescent="0.2">
      <c r="A945" s="9">
        <v>417192</v>
      </c>
      <c r="B945" s="9" t="s">
        <v>4767</v>
      </c>
      <c r="C945" s="9" t="s">
        <v>367</v>
      </c>
      <c r="D945" s="9" t="s">
        <v>368</v>
      </c>
      <c r="E945" s="9" t="s">
        <v>93</v>
      </c>
      <c r="F945" s="187">
        <v>33618</v>
      </c>
      <c r="G945" s="9" t="s">
        <v>369</v>
      </c>
      <c r="H945" s="9" t="s">
        <v>31</v>
      </c>
      <c r="I945" s="9" t="s">
        <v>2276</v>
      </c>
      <c r="N945" s="9">
        <v>736</v>
      </c>
      <c r="O945" s="187">
        <v>44594.408090277779</v>
      </c>
      <c r="P945" s="9">
        <v>22000</v>
      </c>
      <c r="Y945" s="9" t="s">
        <v>4768</v>
      </c>
      <c r="Z945" s="9" t="s">
        <v>4769</v>
      </c>
      <c r="AA945" s="9" t="s">
        <v>1314</v>
      </c>
      <c r="AB945" s="9" t="s">
        <v>1082</v>
      </c>
    </row>
    <row r="946" spans="1:28" ht="17.25" customHeight="1" x14ac:dyDescent="0.2">
      <c r="A946" s="9">
        <v>423380</v>
      </c>
      <c r="B946" s="9" t="s">
        <v>4770</v>
      </c>
      <c r="C946" s="9" t="s">
        <v>378</v>
      </c>
      <c r="D946" s="9" t="s">
        <v>321</v>
      </c>
      <c r="E946" s="9" t="s">
        <v>93</v>
      </c>
      <c r="F946" s="187">
        <v>36191</v>
      </c>
      <c r="G946" s="9" t="s">
        <v>34</v>
      </c>
      <c r="H946" s="9" t="s">
        <v>31</v>
      </c>
      <c r="I946" s="9" t="s">
        <v>2276</v>
      </c>
      <c r="J946" s="9" t="s">
        <v>29</v>
      </c>
      <c r="K946" s="9">
        <v>2017</v>
      </c>
      <c r="L946" s="9" t="s">
        <v>46</v>
      </c>
      <c r="Y946" s="9" t="s">
        <v>4771</v>
      </c>
      <c r="Z946" s="9" t="s">
        <v>2353</v>
      </c>
      <c r="AA946" s="9" t="s">
        <v>1087</v>
      </c>
      <c r="AB946" s="9" t="s">
        <v>1224</v>
      </c>
    </row>
    <row r="947" spans="1:28" ht="17.25" customHeight="1" x14ac:dyDescent="0.2">
      <c r="A947" s="9">
        <v>423376</v>
      </c>
      <c r="B947" s="9" t="s">
        <v>4772</v>
      </c>
      <c r="C947" s="9" t="s">
        <v>974</v>
      </c>
      <c r="D947" s="9" t="s">
        <v>4773</v>
      </c>
      <c r="E947" s="9" t="s">
        <v>93</v>
      </c>
      <c r="F947" s="187">
        <v>36281</v>
      </c>
      <c r="G947" s="9" t="s">
        <v>4774</v>
      </c>
      <c r="H947" s="9" t="s">
        <v>31</v>
      </c>
      <c r="I947" s="9" t="s">
        <v>2276</v>
      </c>
      <c r="J947" s="9" t="s">
        <v>29</v>
      </c>
      <c r="K947" s="9">
        <v>2016</v>
      </c>
      <c r="L947" s="9" t="s">
        <v>46</v>
      </c>
      <c r="Y947" s="9" t="s">
        <v>4775</v>
      </c>
      <c r="Z947" s="9" t="s">
        <v>4776</v>
      </c>
      <c r="AA947" s="9" t="s">
        <v>4777</v>
      </c>
      <c r="AB947" s="9" t="s">
        <v>4778</v>
      </c>
    </row>
    <row r="948" spans="1:28" ht="17.25" customHeight="1" x14ac:dyDescent="0.2">
      <c r="A948" s="9">
        <v>411336</v>
      </c>
      <c r="B948" s="9" t="s">
        <v>4779</v>
      </c>
      <c r="C948" s="9" t="s">
        <v>684</v>
      </c>
      <c r="D948" s="9" t="s">
        <v>382</v>
      </c>
      <c r="E948" s="9" t="s">
        <v>93</v>
      </c>
      <c r="F948" s="187">
        <v>30166</v>
      </c>
      <c r="G948" s="9" t="s">
        <v>34</v>
      </c>
      <c r="H948" s="9" t="s">
        <v>31</v>
      </c>
      <c r="I948" s="9" t="s">
        <v>2276</v>
      </c>
      <c r="J948" s="9" t="s">
        <v>32</v>
      </c>
      <c r="K948" s="9">
        <v>2001</v>
      </c>
      <c r="L948" s="9" t="s">
        <v>34</v>
      </c>
      <c r="Y948" s="9" t="s">
        <v>4780</v>
      </c>
      <c r="Z948" s="9" t="s">
        <v>1245</v>
      </c>
      <c r="AA948" s="9" t="s">
        <v>4513</v>
      </c>
      <c r="AB948" s="9" t="s">
        <v>1082</v>
      </c>
    </row>
    <row r="949" spans="1:28" ht="17.25" customHeight="1" x14ac:dyDescent="0.2">
      <c r="A949" s="9">
        <v>425080</v>
      </c>
      <c r="B949" s="9" t="s">
        <v>4781</v>
      </c>
      <c r="C949" s="9" t="s">
        <v>323</v>
      </c>
      <c r="D949" s="9" t="s">
        <v>429</v>
      </c>
      <c r="E949" s="9" t="s">
        <v>93</v>
      </c>
      <c r="F949" s="187">
        <v>36161</v>
      </c>
      <c r="G949" s="9" t="s">
        <v>537</v>
      </c>
      <c r="H949" s="9" t="s">
        <v>31</v>
      </c>
      <c r="I949" s="9" t="s">
        <v>2276</v>
      </c>
      <c r="J949" s="9" t="s">
        <v>32</v>
      </c>
      <c r="K949" s="9">
        <v>2016</v>
      </c>
      <c r="L949" s="9" t="s">
        <v>376</v>
      </c>
      <c r="Y949" s="9" t="s">
        <v>4782</v>
      </c>
      <c r="Z949" s="9" t="s">
        <v>1265</v>
      </c>
      <c r="AA949" s="9" t="s">
        <v>1092</v>
      </c>
      <c r="AB949" s="9" t="s">
        <v>1100</v>
      </c>
    </row>
    <row r="950" spans="1:28" ht="17.25" customHeight="1" x14ac:dyDescent="0.2">
      <c r="A950" s="9">
        <v>417195</v>
      </c>
      <c r="B950" s="9" t="s">
        <v>4783</v>
      </c>
      <c r="C950" s="9" t="s">
        <v>304</v>
      </c>
      <c r="D950" s="9" t="s">
        <v>407</v>
      </c>
      <c r="E950" s="9" t="s">
        <v>93</v>
      </c>
      <c r="F950" s="187">
        <v>33970</v>
      </c>
      <c r="G950" s="9" t="s">
        <v>657</v>
      </c>
      <c r="H950" s="9" t="s">
        <v>31</v>
      </c>
      <c r="I950" s="9" t="s">
        <v>2276</v>
      </c>
      <c r="Y950" s="9" t="s">
        <v>4784</v>
      </c>
      <c r="Z950" s="9" t="s">
        <v>1272</v>
      </c>
      <c r="AA950" s="9" t="s">
        <v>4785</v>
      </c>
      <c r="AB950" s="9" t="s">
        <v>1446</v>
      </c>
    </row>
    <row r="951" spans="1:28" ht="17.25" customHeight="1" x14ac:dyDescent="0.2">
      <c r="A951" s="9">
        <v>423433</v>
      </c>
      <c r="B951" s="9" t="s">
        <v>4786</v>
      </c>
      <c r="C951" s="9" t="s">
        <v>4787</v>
      </c>
      <c r="D951" s="9" t="s">
        <v>441</v>
      </c>
      <c r="E951" s="9" t="s">
        <v>92</v>
      </c>
      <c r="F951" s="187">
        <v>34879</v>
      </c>
      <c r="G951" s="9" t="s">
        <v>34</v>
      </c>
      <c r="H951" s="9" t="s">
        <v>31</v>
      </c>
      <c r="I951" s="9" t="s">
        <v>2276</v>
      </c>
      <c r="J951" s="9" t="s">
        <v>32</v>
      </c>
      <c r="K951" s="9">
        <v>2014</v>
      </c>
      <c r="L951" s="9" t="s">
        <v>46</v>
      </c>
      <c r="N951" s="9">
        <v>1229</v>
      </c>
      <c r="O951" s="187">
        <v>44609.50922453704</v>
      </c>
      <c r="P951" s="9">
        <v>18000</v>
      </c>
      <c r="Y951" s="9" t="s">
        <v>4788</v>
      </c>
      <c r="Z951" s="9" t="s">
        <v>4789</v>
      </c>
      <c r="AA951" s="9" t="s">
        <v>4790</v>
      </c>
      <c r="AB951" s="9" t="s">
        <v>1100</v>
      </c>
    </row>
    <row r="952" spans="1:28" ht="17.25" customHeight="1" x14ac:dyDescent="0.2">
      <c r="A952" s="9">
        <v>421574</v>
      </c>
      <c r="B952" s="9" t="s">
        <v>4791</v>
      </c>
      <c r="C952" s="9" t="s">
        <v>388</v>
      </c>
      <c r="D952" s="9" t="s">
        <v>278</v>
      </c>
      <c r="E952" s="9" t="s">
        <v>92</v>
      </c>
      <c r="F952" s="187">
        <v>35070</v>
      </c>
      <c r="G952" s="9" t="s">
        <v>412</v>
      </c>
      <c r="H952" s="9" t="s">
        <v>31</v>
      </c>
      <c r="I952" s="9" t="s">
        <v>2276</v>
      </c>
      <c r="J952" s="9" t="s">
        <v>29</v>
      </c>
      <c r="K952" s="9">
        <v>2014</v>
      </c>
      <c r="L952" s="9" t="s">
        <v>34</v>
      </c>
      <c r="Y952" s="9" t="s">
        <v>4792</v>
      </c>
      <c r="Z952" s="9" t="s">
        <v>3592</v>
      </c>
      <c r="AA952" s="9" t="s">
        <v>1121</v>
      </c>
      <c r="AB952" s="9" t="s">
        <v>4598</v>
      </c>
    </row>
    <row r="953" spans="1:28" ht="17.25" customHeight="1" x14ac:dyDescent="0.2">
      <c r="A953" s="9">
        <v>419883</v>
      </c>
      <c r="B953" s="9" t="s">
        <v>4793</v>
      </c>
      <c r="C953" s="9" t="s">
        <v>401</v>
      </c>
      <c r="D953" s="9" t="s">
        <v>358</v>
      </c>
      <c r="E953" s="9" t="s">
        <v>92</v>
      </c>
      <c r="F953" s="187">
        <v>34226</v>
      </c>
      <c r="G953" s="9" t="s">
        <v>34</v>
      </c>
      <c r="H953" s="9" t="s">
        <v>31</v>
      </c>
      <c r="I953" s="9" t="s">
        <v>2276</v>
      </c>
      <c r="J953" s="9" t="s">
        <v>29</v>
      </c>
      <c r="K953" s="9">
        <v>2011</v>
      </c>
      <c r="L953" s="9" t="s">
        <v>34</v>
      </c>
      <c r="Y953" s="9" t="s">
        <v>4794</v>
      </c>
      <c r="Z953" s="9" t="s">
        <v>1084</v>
      </c>
      <c r="AA953" s="9" t="s">
        <v>1161</v>
      </c>
      <c r="AB953" s="9" t="s">
        <v>1098</v>
      </c>
    </row>
    <row r="954" spans="1:28" ht="17.25" customHeight="1" x14ac:dyDescent="0.2">
      <c r="A954" s="9">
        <v>418436</v>
      </c>
      <c r="B954" s="9" t="s">
        <v>4795</v>
      </c>
      <c r="C954" s="9" t="s">
        <v>4796</v>
      </c>
      <c r="D954" s="9" t="s">
        <v>3579</v>
      </c>
      <c r="E954" s="9" t="s">
        <v>92</v>
      </c>
      <c r="F954" s="187">
        <v>35065</v>
      </c>
      <c r="G954" s="9" t="s">
        <v>34</v>
      </c>
      <c r="H954" s="9" t="s">
        <v>31</v>
      </c>
      <c r="I954" s="9" t="s">
        <v>2276</v>
      </c>
      <c r="J954" s="9" t="s">
        <v>32</v>
      </c>
      <c r="K954" s="9">
        <v>2014</v>
      </c>
      <c r="L954" s="9" t="s">
        <v>34</v>
      </c>
      <c r="Y954" s="9" t="s">
        <v>4797</v>
      </c>
      <c r="Z954" s="9" t="s">
        <v>4798</v>
      </c>
      <c r="AA954" s="9" t="s">
        <v>3582</v>
      </c>
      <c r="AB954" s="9" t="s">
        <v>1082</v>
      </c>
    </row>
    <row r="955" spans="1:28" ht="17.25" customHeight="1" x14ac:dyDescent="0.2">
      <c r="A955" s="9">
        <v>414210</v>
      </c>
      <c r="B955" s="9" t="s">
        <v>4799</v>
      </c>
      <c r="C955" s="9" t="s">
        <v>838</v>
      </c>
      <c r="D955" s="9" t="s">
        <v>4800</v>
      </c>
      <c r="E955" s="9" t="s">
        <v>92</v>
      </c>
      <c r="F955" s="187">
        <v>33337</v>
      </c>
      <c r="G955" s="9" t="s">
        <v>4801</v>
      </c>
      <c r="H955" s="9" t="s">
        <v>31</v>
      </c>
      <c r="I955" s="9" t="s">
        <v>2276</v>
      </c>
      <c r="Y955" s="9" t="s">
        <v>4802</v>
      </c>
      <c r="Z955" s="9" t="s">
        <v>4803</v>
      </c>
      <c r="AA955" s="9" t="s">
        <v>4804</v>
      </c>
      <c r="AB955" s="9" t="s">
        <v>1689</v>
      </c>
    </row>
    <row r="956" spans="1:28" ht="17.25" customHeight="1" x14ac:dyDescent="0.2">
      <c r="A956" s="9">
        <v>423699</v>
      </c>
      <c r="B956" s="9" t="s">
        <v>4805</v>
      </c>
      <c r="C956" s="9" t="s">
        <v>896</v>
      </c>
      <c r="D956" s="9" t="s">
        <v>4806</v>
      </c>
      <c r="E956" s="9" t="s">
        <v>92</v>
      </c>
      <c r="F956" s="187">
        <v>36423</v>
      </c>
      <c r="G956" s="9" t="s">
        <v>34</v>
      </c>
      <c r="H956" s="9" t="s">
        <v>31</v>
      </c>
      <c r="I956" s="9" t="s">
        <v>2276</v>
      </c>
      <c r="J956" s="9" t="s">
        <v>32</v>
      </c>
      <c r="K956" s="9">
        <v>2017</v>
      </c>
      <c r="L956" s="9" t="s">
        <v>34</v>
      </c>
      <c r="Y956" s="9" t="s">
        <v>4807</v>
      </c>
      <c r="Z956" s="9" t="s">
        <v>1197</v>
      </c>
      <c r="AA956" s="9" t="s">
        <v>1534</v>
      </c>
      <c r="AB956" s="9" t="s">
        <v>1067</v>
      </c>
    </row>
    <row r="957" spans="1:28" ht="17.25" customHeight="1" x14ac:dyDescent="0.2">
      <c r="A957" s="9">
        <v>422472</v>
      </c>
      <c r="B957" s="9" t="s">
        <v>4808</v>
      </c>
      <c r="C957" s="9" t="s">
        <v>283</v>
      </c>
      <c r="D957" s="9" t="s">
        <v>849</v>
      </c>
      <c r="E957" s="9" t="s">
        <v>92</v>
      </c>
      <c r="F957" s="187">
        <v>34727</v>
      </c>
      <c r="G957" s="9" t="s">
        <v>385</v>
      </c>
      <c r="H957" s="9" t="s">
        <v>31</v>
      </c>
      <c r="I957" s="9" t="s">
        <v>2276</v>
      </c>
      <c r="J957" s="9" t="s">
        <v>4809</v>
      </c>
      <c r="K957" s="9">
        <v>2012</v>
      </c>
      <c r="L957" s="9" t="s">
        <v>46</v>
      </c>
      <c r="Y957" s="9" t="s">
        <v>4810</v>
      </c>
      <c r="Z957" s="9" t="s">
        <v>1090</v>
      </c>
      <c r="AA957" s="9" t="s">
        <v>1336</v>
      </c>
      <c r="AB957" s="9" t="s">
        <v>4811</v>
      </c>
    </row>
    <row r="958" spans="1:28" ht="17.25" customHeight="1" x14ac:dyDescent="0.2">
      <c r="A958" s="9">
        <v>421401</v>
      </c>
      <c r="B958" s="9" t="s">
        <v>4812</v>
      </c>
      <c r="C958" s="9" t="s">
        <v>305</v>
      </c>
      <c r="D958" s="9" t="s">
        <v>278</v>
      </c>
      <c r="E958" s="9" t="s">
        <v>92</v>
      </c>
      <c r="F958" s="187">
        <v>35869</v>
      </c>
      <c r="G958" s="9" t="s">
        <v>692</v>
      </c>
      <c r="H958" s="9" t="s">
        <v>31</v>
      </c>
      <c r="I958" s="9" t="s">
        <v>2276</v>
      </c>
      <c r="J958" s="9" t="s">
        <v>29</v>
      </c>
      <c r="K958" s="9">
        <v>2016</v>
      </c>
      <c r="L958" s="9" t="s">
        <v>46</v>
      </c>
      <c r="Y958" s="9" t="s">
        <v>4813</v>
      </c>
      <c r="Z958" s="9" t="s">
        <v>2505</v>
      </c>
      <c r="AA958" s="9" t="s">
        <v>1142</v>
      </c>
      <c r="AB958" s="9" t="s">
        <v>1082</v>
      </c>
    </row>
    <row r="959" spans="1:28" ht="17.25" customHeight="1" x14ac:dyDescent="0.2">
      <c r="A959" s="9">
        <v>418504</v>
      </c>
      <c r="B959" s="9" t="s">
        <v>4814</v>
      </c>
      <c r="C959" s="9" t="s">
        <v>324</v>
      </c>
      <c r="D959" s="9" t="s">
        <v>325</v>
      </c>
      <c r="E959" s="9" t="s">
        <v>93</v>
      </c>
      <c r="F959" s="187">
        <v>32874</v>
      </c>
      <c r="G959" s="9" t="s">
        <v>46</v>
      </c>
      <c r="H959" s="9" t="s">
        <v>35</v>
      </c>
      <c r="I959" s="9" t="s">
        <v>2276</v>
      </c>
      <c r="J959" s="9" t="s">
        <v>32</v>
      </c>
      <c r="K959" s="9">
        <v>2010</v>
      </c>
      <c r="L959" s="9" t="s">
        <v>34</v>
      </c>
      <c r="N959" s="9">
        <v>292</v>
      </c>
      <c r="O959" s="187">
        <v>44577.467199074075</v>
      </c>
      <c r="P959" s="9">
        <v>36000</v>
      </c>
      <c r="Y959" s="9" t="s">
        <v>4815</v>
      </c>
      <c r="Z959" s="9" t="s">
        <v>1157</v>
      </c>
      <c r="AA959" s="9" t="s">
        <v>4816</v>
      </c>
      <c r="AB959" s="9" t="s">
        <v>1150</v>
      </c>
    </row>
    <row r="960" spans="1:28" ht="17.25" customHeight="1" x14ac:dyDescent="0.2">
      <c r="A960" s="9">
        <v>425213</v>
      </c>
      <c r="B960" s="9" t="s">
        <v>4817</v>
      </c>
      <c r="C960" s="9" t="s">
        <v>574</v>
      </c>
      <c r="D960" s="9" t="s">
        <v>3772</v>
      </c>
      <c r="E960" s="9" t="s">
        <v>92</v>
      </c>
      <c r="F960" s="187">
        <v>35326</v>
      </c>
      <c r="G960" s="9" t="s">
        <v>34</v>
      </c>
      <c r="H960" s="9" t="s">
        <v>31</v>
      </c>
      <c r="I960" s="9" t="s">
        <v>2276</v>
      </c>
      <c r="J960" s="9" t="s">
        <v>32</v>
      </c>
      <c r="K960" s="9">
        <v>2014</v>
      </c>
      <c r="L960" s="9" t="s">
        <v>34</v>
      </c>
      <c r="Y960" s="9" t="s">
        <v>4818</v>
      </c>
      <c r="Z960" s="9" t="s">
        <v>4819</v>
      </c>
      <c r="AA960" s="9" t="s">
        <v>4820</v>
      </c>
      <c r="AB960" s="9" t="s">
        <v>1082</v>
      </c>
    </row>
    <row r="961" spans="1:28" ht="17.25" customHeight="1" x14ac:dyDescent="0.2">
      <c r="A961" s="9">
        <v>418500</v>
      </c>
      <c r="B961" s="9" t="s">
        <v>4821</v>
      </c>
      <c r="C961" s="9" t="s">
        <v>1465</v>
      </c>
      <c r="D961" s="9" t="s">
        <v>825</v>
      </c>
      <c r="E961" s="9" t="s">
        <v>92</v>
      </c>
      <c r="F961" s="187">
        <v>34700</v>
      </c>
      <c r="G961" s="9" t="s">
        <v>89</v>
      </c>
      <c r="H961" s="9" t="s">
        <v>31</v>
      </c>
      <c r="I961" s="9" t="s">
        <v>2276</v>
      </c>
      <c r="J961" s="9" t="s">
        <v>32</v>
      </c>
      <c r="K961" s="9">
        <v>2014</v>
      </c>
      <c r="L961" s="9" t="s">
        <v>34</v>
      </c>
      <c r="Y961" s="9" t="s">
        <v>4822</v>
      </c>
      <c r="Z961" s="9" t="s">
        <v>3744</v>
      </c>
      <c r="AA961" s="9" t="s">
        <v>4823</v>
      </c>
      <c r="AB961" s="9" t="s">
        <v>1067</v>
      </c>
    </row>
    <row r="962" spans="1:28" ht="17.25" customHeight="1" x14ac:dyDescent="0.2">
      <c r="A962" s="9">
        <v>423560</v>
      </c>
      <c r="B962" s="9" t="s">
        <v>4824</v>
      </c>
      <c r="C962" s="9" t="s">
        <v>324</v>
      </c>
      <c r="D962" s="9" t="s">
        <v>4825</v>
      </c>
      <c r="E962" s="9" t="s">
        <v>92</v>
      </c>
      <c r="F962" s="187">
        <v>36298</v>
      </c>
      <c r="G962" s="9" t="s">
        <v>688</v>
      </c>
      <c r="H962" s="9" t="s">
        <v>31</v>
      </c>
      <c r="I962" s="9" t="s">
        <v>2276</v>
      </c>
      <c r="J962" s="9" t="s">
        <v>29</v>
      </c>
      <c r="K962" s="9">
        <v>2017</v>
      </c>
      <c r="L962" s="9" t="s">
        <v>46</v>
      </c>
      <c r="Y962" s="9" t="s">
        <v>4826</v>
      </c>
      <c r="Z962" s="9" t="s">
        <v>1157</v>
      </c>
      <c r="AA962" s="9" t="s">
        <v>1711</v>
      </c>
      <c r="AB962" s="9" t="s">
        <v>1394</v>
      </c>
    </row>
    <row r="963" spans="1:28" ht="17.25" customHeight="1" x14ac:dyDescent="0.2">
      <c r="A963" s="9">
        <v>421683</v>
      </c>
      <c r="B963" s="9" t="s">
        <v>4827</v>
      </c>
      <c r="C963" s="9" t="s">
        <v>4828</v>
      </c>
      <c r="D963" s="9" t="s">
        <v>4829</v>
      </c>
      <c r="E963" s="9" t="s">
        <v>92</v>
      </c>
      <c r="F963" s="187">
        <v>35654</v>
      </c>
      <c r="G963" s="9" t="s">
        <v>34</v>
      </c>
      <c r="H963" s="9" t="s">
        <v>31</v>
      </c>
      <c r="I963" s="9" t="s">
        <v>2276</v>
      </c>
      <c r="J963" s="9" t="s">
        <v>32</v>
      </c>
      <c r="K963" s="9">
        <v>2015</v>
      </c>
      <c r="L963" s="9" t="s">
        <v>46</v>
      </c>
      <c r="Y963" s="9" t="s">
        <v>4830</v>
      </c>
      <c r="Z963" s="9" t="s">
        <v>4831</v>
      </c>
      <c r="AA963" s="9" t="s">
        <v>4832</v>
      </c>
      <c r="AB963" s="9" t="s">
        <v>1067</v>
      </c>
    </row>
    <row r="964" spans="1:28" ht="17.25" customHeight="1" x14ac:dyDescent="0.2">
      <c r="A964" s="9">
        <v>421682</v>
      </c>
      <c r="B964" s="9" t="s">
        <v>4833</v>
      </c>
      <c r="C964" s="9" t="s">
        <v>378</v>
      </c>
      <c r="D964" s="9" t="s">
        <v>4834</v>
      </c>
      <c r="E964" s="9" t="s">
        <v>92</v>
      </c>
      <c r="F964" s="187">
        <v>35332</v>
      </c>
      <c r="G964" s="9" t="s">
        <v>34</v>
      </c>
      <c r="H964" s="9" t="s">
        <v>31</v>
      </c>
      <c r="I964" s="9" t="s">
        <v>2276</v>
      </c>
      <c r="J964" s="9" t="s">
        <v>29</v>
      </c>
      <c r="K964" s="9">
        <v>2013</v>
      </c>
      <c r="L964" s="9" t="s">
        <v>46</v>
      </c>
      <c r="Y964" s="9" t="s">
        <v>4835</v>
      </c>
      <c r="Z964" s="9" t="s">
        <v>2353</v>
      </c>
      <c r="AA964" s="9" t="s">
        <v>2306</v>
      </c>
      <c r="AB964" s="9" t="s">
        <v>1211</v>
      </c>
    </row>
    <row r="965" spans="1:28" ht="17.25" customHeight="1" x14ac:dyDescent="0.2">
      <c r="A965" s="9">
        <v>422971</v>
      </c>
      <c r="B965" s="9" t="s">
        <v>4836</v>
      </c>
      <c r="C965" s="9" t="s">
        <v>314</v>
      </c>
      <c r="D965" s="9" t="s">
        <v>334</v>
      </c>
      <c r="E965" s="9" t="s">
        <v>93</v>
      </c>
      <c r="F965" s="187">
        <v>36102</v>
      </c>
      <c r="G965" s="9" t="s">
        <v>4837</v>
      </c>
      <c r="H965" s="9" t="s">
        <v>31</v>
      </c>
      <c r="I965" s="9" t="s">
        <v>2276</v>
      </c>
      <c r="J965" s="9" t="s">
        <v>29</v>
      </c>
      <c r="K965" s="9">
        <v>2016</v>
      </c>
      <c r="L965" s="9" t="s">
        <v>46</v>
      </c>
      <c r="Y965" s="9" t="s">
        <v>4838</v>
      </c>
      <c r="Z965" s="9" t="s">
        <v>1120</v>
      </c>
      <c r="AA965" s="9" t="s">
        <v>1124</v>
      </c>
      <c r="AB965" s="9" t="s">
        <v>1082</v>
      </c>
    </row>
    <row r="966" spans="1:28" ht="17.25" customHeight="1" x14ac:dyDescent="0.2">
      <c r="A966" s="9">
        <v>419566</v>
      </c>
      <c r="B966" s="9" t="s">
        <v>4839</v>
      </c>
      <c r="C966" s="9" t="s">
        <v>3040</v>
      </c>
      <c r="D966" s="9" t="s">
        <v>465</v>
      </c>
      <c r="E966" s="9" t="s">
        <v>92</v>
      </c>
      <c r="F966" s="187">
        <v>35288</v>
      </c>
      <c r="G966" s="9" t="s">
        <v>86</v>
      </c>
      <c r="H966" s="9" t="s">
        <v>31</v>
      </c>
      <c r="I966" s="9" t="s">
        <v>2276</v>
      </c>
      <c r="J966" s="9" t="s">
        <v>32</v>
      </c>
      <c r="K966" s="9">
        <v>2015</v>
      </c>
      <c r="L966" s="9" t="s">
        <v>86</v>
      </c>
      <c r="Y966" s="9" t="s">
        <v>4840</v>
      </c>
      <c r="Z966" s="9" t="s">
        <v>4841</v>
      </c>
      <c r="AA966" s="9" t="s">
        <v>1112</v>
      </c>
      <c r="AB966" s="9" t="s">
        <v>1143</v>
      </c>
    </row>
    <row r="967" spans="1:28" ht="17.25" customHeight="1" x14ac:dyDescent="0.2">
      <c r="A967" s="9">
        <v>421120</v>
      </c>
      <c r="B967" s="9" t="s">
        <v>4842</v>
      </c>
      <c r="C967" s="9" t="s">
        <v>375</v>
      </c>
      <c r="D967" s="9" t="s">
        <v>4843</v>
      </c>
      <c r="E967" s="9" t="s">
        <v>92</v>
      </c>
      <c r="F967" s="187">
        <v>35154</v>
      </c>
      <c r="G967" s="9" t="s">
        <v>420</v>
      </c>
      <c r="H967" s="9" t="s">
        <v>31</v>
      </c>
      <c r="I967" s="9" t="s">
        <v>2276</v>
      </c>
      <c r="J967" s="9" t="s">
        <v>32</v>
      </c>
      <c r="K967" s="9">
        <v>2014</v>
      </c>
      <c r="L967" s="9" t="s">
        <v>46</v>
      </c>
      <c r="Y967" s="9" t="s">
        <v>4844</v>
      </c>
      <c r="Z967" s="9" t="s">
        <v>4845</v>
      </c>
      <c r="AA967" s="9" t="s">
        <v>2342</v>
      </c>
      <c r="AB967" s="9" t="s">
        <v>1082</v>
      </c>
    </row>
    <row r="968" spans="1:28" ht="17.25" customHeight="1" x14ac:dyDescent="0.2">
      <c r="A968" s="9">
        <v>421134</v>
      </c>
      <c r="B968" s="9" t="s">
        <v>4846</v>
      </c>
      <c r="C968" s="9" t="s">
        <v>673</v>
      </c>
      <c r="D968" s="9" t="s">
        <v>363</v>
      </c>
      <c r="E968" s="9" t="s">
        <v>92</v>
      </c>
      <c r="F968" s="187">
        <v>35358</v>
      </c>
      <c r="G968" s="9" t="s">
        <v>86</v>
      </c>
      <c r="H968" s="9" t="s">
        <v>31</v>
      </c>
      <c r="I968" s="9" t="s">
        <v>2276</v>
      </c>
      <c r="J968" s="9" t="s">
        <v>32</v>
      </c>
      <c r="K968" s="9">
        <v>2016</v>
      </c>
      <c r="L968" s="9" t="s">
        <v>86</v>
      </c>
      <c r="Y968" s="9" t="s">
        <v>4847</v>
      </c>
      <c r="Z968" s="9" t="s">
        <v>4848</v>
      </c>
      <c r="AA968" s="9" t="s">
        <v>1155</v>
      </c>
      <c r="AB968" s="9" t="s">
        <v>1143</v>
      </c>
    </row>
    <row r="969" spans="1:28" ht="17.25" customHeight="1" x14ac:dyDescent="0.2">
      <c r="A969" s="9">
        <v>424762</v>
      </c>
      <c r="B969" s="9" t="s">
        <v>4849</v>
      </c>
      <c r="C969" s="9" t="s">
        <v>421</v>
      </c>
      <c r="D969" s="9" t="s">
        <v>321</v>
      </c>
      <c r="E969" s="9" t="s">
        <v>92</v>
      </c>
      <c r="F969" s="187">
        <v>31474</v>
      </c>
      <c r="G969" s="9" t="s">
        <v>4850</v>
      </c>
      <c r="H969" s="9" t="s">
        <v>31</v>
      </c>
      <c r="I969" s="9" t="s">
        <v>2276</v>
      </c>
      <c r="J969" s="9" t="s">
        <v>29</v>
      </c>
      <c r="K969" s="9">
        <v>2004</v>
      </c>
      <c r="L969" s="9" t="s">
        <v>759</v>
      </c>
      <c r="Y969" s="9" t="s">
        <v>4851</v>
      </c>
      <c r="Z969" s="9" t="s">
        <v>1269</v>
      </c>
      <c r="AA969" s="9" t="s">
        <v>1087</v>
      </c>
      <c r="AB969" s="9" t="s">
        <v>1082</v>
      </c>
    </row>
    <row r="970" spans="1:28" ht="17.25" customHeight="1" x14ac:dyDescent="0.2">
      <c r="A970" s="9">
        <v>421123</v>
      </c>
      <c r="B970" s="9" t="s">
        <v>4852</v>
      </c>
      <c r="C970" s="9" t="s">
        <v>578</v>
      </c>
      <c r="D970" s="9" t="s">
        <v>4853</v>
      </c>
      <c r="E970" s="9" t="s">
        <v>93</v>
      </c>
      <c r="F970" s="187">
        <v>36030</v>
      </c>
      <c r="G970" s="9" t="s">
        <v>34</v>
      </c>
      <c r="H970" s="9" t="s">
        <v>31</v>
      </c>
      <c r="I970" s="9" t="s">
        <v>2276</v>
      </c>
      <c r="J970" s="9" t="s">
        <v>29</v>
      </c>
      <c r="K970" s="9">
        <v>2016</v>
      </c>
      <c r="L970" s="9" t="s">
        <v>34</v>
      </c>
      <c r="Y970" s="9" t="s">
        <v>4854</v>
      </c>
      <c r="Z970" s="9" t="s">
        <v>1347</v>
      </c>
      <c r="AA970" s="9" t="s">
        <v>4855</v>
      </c>
      <c r="AB970" s="9" t="s">
        <v>1067</v>
      </c>
    </row>
    <row r="971" spans="1:28" ht="17.25" customHeight="1" x14ac:dyDescent="0.2">
      <c r="A971" s="9">
        <v>424784</v>
      </c>
      <c r="B971" s="9" t="s">
        <v>4856</v>
      </c>
      <c r="C971" s="9" t="s">
        <v>4857</v>
      </c>
      <c r="D971" s="9" t="s">
        <v>350</v>
      </c>
      <c r="E971" s="9" t="s">
        <v>93</v>
      </c>
      <c r="F971" s="187">
        <v>34209</v>
      </c>
      <c r="G971" s="9" t="s">
        <v>870</v>
      </c>
      <c r="H971" s="9" t="s">
        <v>31</v>
      </c>
      <c r="I971" s="9" t="s">
        <v>2276</v>
      </c>
      <c r="J971" s="9" t="s">
        <v>29</v>
      </c>
      <c r="K971" s="9">
        <v>2012</v>
      </c>
      <c r="L971" s="9" t="s">
        <v>66</v>
      </c>
      <c r="Y971" s="9" t="s">
        <v>4858</v>
      </c>
      <c r="Z971" s="9" t="s">
        <v>4859</v>
      </c>
      <c r="AA971" s="9" t="s">
        <v>1179</v>
      </c>
      <c r="AB971" s="9" t="s">
        <v>1171</v>
      </c>
    </row>
    <row r="972" spans="1:28" ht="17.25" customHeight="1" x14ac:dyDescent="0.2">
      <c r="A972" s="9">
        <v>423042</v>
      </c>
      <c r="B972" s="9" t="s">
        <v>4860</v>
      </c>
      <c r="C972" s="9" t="s">
        <v>4861</v>
      </c>
      <c r="D972" s="9" t="s">
        <v>306</v>
      </c>
      <c r="E972" s="9" t="s">
        <v>93</v>
      </c>
      <c r="F972" s="187">
        <v>35981</v>
      </c>
      <c r="G972" s="9" t="s">
        <v>34</v>
      </c>
      <c r="H972" s="9" t="s">
        <v>35</v>
      </c>
      <c r="I972" s="9" t="s">
        <v>2276</v>
      </c>
      <c r="J972" s="9" t="s">
        <v>32</v>
      </c>
      <c r="K972" s="9">
        <v>2017</v>
      </c>
      <c r="L972" s="9" t="s">
        <v>34</v>
      </c>
      <c r="Y972" s="9" t="s">
        <v>4862</v>
      </c>
      <c r="Z972" s="9" t="s">
        <v>4863</v>
      </c>
      <c r="AA972" s="9" t="s">
        <v>4864</v>
      </c>
      <c r="AB972" s="9" t="s">
        <v>1067</v>
      </c>
    </row>
    <row r="973" spans="1:28" ht="17.25" customHeight="1" x14ac:dyDescent="0.2">
      <c r="A973" s="9">
        <v>421126</v>
      </c>
      <c r="B973" s="9" t="s">
        <v>4865</v>
      </c>
      <c r="C973" s="9" t="s">
        <v>283</v>
      </c>
      <c r="D973" s="9" t="s">
        <v>4866</v>
      </c>
      <c r="E973" s="9" t="s">
        <v>93</v>
      </c>
      <c r="F973" s="187">
        <v>34675</v>
      </c>
      <c r="G973" s="9" t="s">
        <v>34</v>
      </c>
      <c r="H973" s="9" t="s">
        <v>31</v>
      </c>
      <c r="I973" s="9" t="s">
        <v>2276</v>
      </c>
      <c r="J973" s="9" t="s">
        <v>32</v>
      </c>
      <c r="K973" s="9">
        <v>2012</v>
      </c>
      <c r="L973" s="9" t="s">
        <v>46</v>
      </c>
      <c r="Y973" s="9" t="s">
        <v>4867</v>
      </c>
      <c r="Z973" s="9" t="s">
        <v>1111</v>
      </c>
      <c r="AA973" s="9" t="s">
        <v>1165</v>
      </c>
      <c r="AB973" s="9" t="s">
        <v>1100</v>
      </c>
    </row>
    <row r="974" spans="1:28" ht="17.25" customHeight="1" x14ac:dyDescent="0.2">
      <c r="A974" s="9">
        <v>424791</v>
      </c>
      <c r="B974" s="9" t="s">
        <v>4868</v>
      </c>
      <c r="C974" s="9" t="s">
        <v>398</v>
      </c>
      <c r="D974" s="9" t="s">
        <v>457</v>
      </c>
      <c r="E974" s="9" t="s">
        <v>92</v>
      </c>
      <c r="F974" s="187">
        <v>35431</v>
      </c>
      <c r="G974" s="9" t="s">
        <v>34</v>
      </c>
      <c r="H974" s="9" t="s">
        <v>31</v>
      </c>
      <c r="I974" s="9" t="s">
        <v>2276</v>
      </c>
      <c r="K974" s="9">
        <v>2014</v>
      </c>
      <c r="L974" s="9" t="s">
        <v>34</v>
      </c>
      <c r="Y974" s="9" t="s">
        <v>4869</v>
      </c>
      <c r="Z974" s="9" t="s">
        <v>4870</v>
      </c>
      <c r="AA974" s="9" t="s">
        <v>4871</v>
      </c>
      <c r="AB974" s="9" t="s">
        <v>1098</v>
      </c>
    </row>
    <row r="975" spans="1:28" ht="17.25" customHeight="1" x14ac:dyDescent="0.2">
      <c r="A975" s="9">
        <v>424788</v>
      </c>
      <c r="B975" s="9" t="s">
        <v>4872</v>
      </c>
      <c r="C975" s="9" t="s">
        <v>437</v>
      </c>
      <c r="D975" s="9" t="s">
        <v>813</v>
      </c>
      <c r="E975" s="9" t="s">
        <v>93</v>
      </c>
      <c r="F975" s="187">
        <v>34191</v>
      </c>
      <c r="G975" s="9" t="s">
        <v>312</v>
      </c>
      <c r="H975" s="9" t="s">
        <v>31</v>
      </c>
      <c r="I975" s="9" t="s">
        <v>2276</v>
      </c>
      <c r="J975" s="9" t="s">
        <v>32</v>
      </c>
      <c r="K975" s="9">
        <v>2012</v>
      </c>
      <c r="L975" s="9" t="s">
        <v>268</v>
      </c>
      <c r="Y975" s="9" t="s">
        <v>4873</v>
      </c>
      <c r="Z975" s="9" t="s">
        <v>1449</v>
      </c>
      <c r="AA975" s="9" t="s">
        <v>4874</v>
      </c>
      <c r="AB975" s="9" t="s">
        <v>4875</v>
      </c>
    </row>
    <row r="976" spans="1:28" ht="17.25" customHeight="1" x14ac:dyDescent="0.2">
      <c r="A976" s="9">
        <v>423046</v>
      </c>
      <c r="B976" s="9" t="s">
        <v>4876</v>
      </c>
      <c r="C976" s="9" t="s">
        <v>4877</v>
      </c>
      <c r="D976" s="9" t="s">
        <v>371</v>
      </c>
      <c r="E976" s="9" t="s">
        <v>93</v>
      </c>
      <c r="F976" s="187">
        <v>31971</v>
      </c>
      <c r="G976" s="9" t="s">
        <v>34</v>
      </c>
      <c r="H976" s="9" t="s">
        <v>31</v>
      </c>
      <c r="I976" s="9" t="s">
        <v>2276</v>
      </c>
      <c r="J976" s="9" t="s">
        <v>29</v>
      </c>
      <c r="K976" s="9">
        <v>2006</v>
      </c>
      <c r="L976" s="9" t="s">
        <v>34</v>
      </c>
      <c r="Y976" s="9" t="s">
        <v>4878</v>
      </c>
      <c r="Z976" s="9" t="s">
        <v>4879</v>
      </c>
      <c r="AA976" s="9" t="s">
        <v>1113</v>
      </c>
      <c r="AB976" s="9" t="s">
        <v>1082</v>
      </c>
    </row>
    <row r="977" spans="1:28" ht="17.25" customHeight="1" x14ac:dyDescent="0.2">
      <c r="A977" s="9">
        <v>423047</v>
      </c>
      <c r="B977" s="9" t="s">
        <v>4880</v>
      </c>
      <c r="C977" s="9" t="s">
        <v>398</v>
      </c>
      <c r="D977" s="9" t="s">
        <v>286</v>
      </c>
      <c r="E977" s="9" t="s">
        <v>93</v>
      </c>
      <c r="F977" s="187">
        <v>35326</v>
      </c>
      <c r="G977" s="9" t="s">
        <v>34</v>
      </c>
      <c r="H977" s="9" t="s">
        <v>35</v>
      </c>
      <c r="I977" s="9" t="s">
        <v>2276</v>
      </c>
      <c r="J977" s="9" t="s">
        <v>32</v>
      </c>
      <c r="K977" s="9">
        <v>2014</v>
      </c>
      <c r="L977" s="9" t="s">
        <v>34</v>
      </c>
      <c r="Y977" s="9" t="s">
        <v>4881</v>
      </c>
      <c r="Z977" s="9" t="s">
        <v>4882</v>
      </c>
      <c r="AA977" s="9" t="s">
        <v>4883</v>
      </c>
      <c r="AB977" s="9" t="s">
        <v>1067</v>
      </c>
    </row>
    <row r="978" spans="1:28" ht="17.25" customHeight="1" x14ac:dyDescent="0.2">
      <c r="A978" s="9">
        <v>423048</v>
      </c>
      <c r="B978" s="9" t="s">
        <v>4884</v>
      </c>
      <c r="C978" s="9" t="s">
        <v>559</v>
      </c>
      <c r="D978" s="9" t="s">
        <v>290</v>
      </c>
      <c r="E978" s="9" t="s">
        <v>92</v>
      </c>
      <c r="F978" s="187">
        <v>36455</v>
      </c>
      <c r="G978" s="9" t="s">
        <v>34</v>
      </c>
      <c r="H978" s="9" t="s">
        <v>31</v>
      </c>
      <c r="I978" s="9" t="s">
        <v>2276</v>
      </c>
      <c r="J978" s="9" t="s">
        <v>29</v>
      </c>
      <c r="K978" s="9">
        <v>2017</v>
      </c>
      <c r="L978" s="9" t="s">
        <v>34</v>
      </c>
      <c r="Y978" s="9" t="s">
        <v>4885</v>
      </c>
      <c r="Z978" s="9" t="s">
        <v>4886</v>
      </c>
      <c r="AA978" s="9" t="s">
        <v>3717</v>
      </c>
      <c r="AB978" s="9" t="s">
        <v>1067</v>
      </c>
    </row>
    <row r="979" spans="1:28" ht="17.25" customHeight="1" x14ac:dyDescent="0.2">
      <c r="A979" s="9">
        <v>400587</v>
      </c>
      <c r="B979" s="9" t="s">
        <v>4887</v>
      </c>
      <c r="C979" s="9" t="s">
        <v>534</v>
      </c>
      <c r="D979" s="9" t="s">
        <v>4888</v>
      </c>
      <c r="E979" s="9" t="s">
        <v>93</v>
      </c>
      <c r="F979" s="187">
        <v>31512</v>
      </c>
      <c r="G979" s="9" t="s">
        <v>34</v>
      </c>
      <c r="H979" s="9" t="s">
        <v>31</v>
      </c>
      <c r="I979" s="9" t="s">
        <v>2276</v>
      </c>
      <c r="J979" s="9" t="s">
        <v>29</v>
      </c>
      <c r="K979" s="9">
        <v>2003</v>
      </c>
      <c r="L979" s="9" t="s">
        <v>46</v>
      </c>
      <c r="X979" s="9" t="s">
        <v>514</v>
      </c>
      <c r="Y979" s="9" t="s">
        <v>4889</v>
      </c>
      <c r="Z979" s="9" t="s">
        <v>4890</v>
      </c>
      <c r="AA979" s="9" t="s">
        <v>1167</v>
      </c>
      <c r="AB979" s="9" t="s">
        <v>1082</v>
      </c>
    </row>
    <row r="980" spans="1:28" ht="17.25" customHeight="1" x14ac:dyDescent="0.2">
      <c r="A980" s="9">
        <v>418135</v>
      </c>
      <c r="B980" s="9" t="s">
        <v>4891</v>
      </c>
      <c r="C980" s="9" t="s">
        <v>393</v>
      </c>
      <c r="D980" s="9" t="s">
        <v>484</v>
      </c>
      <c r="E980" s="9" t="s">
        <v>93</v>
      </c>
      <c r="F980" s="187">
        <v>35431</v>
      </c>
      <c r="G980" s="9" t="s">
        <v>34</v>
      </c>
      <c r="H980" s="9" t="s">
        <v>31</v>
      </c>
      <c r="I980" s="9" t="s">
        <v>2276</v>
      </c>
      <c r="J980" s="9" t="s">
        <v>29</v>
      </c>
      <c r="K980" s="9">
        <v>2014</v>
      </c>
      <c r="L980" s="9" t="s">
        <v>34</v>
      </c>
      <c r="Y980" s="9" t="s">
        <v>4892</v>
      </c>
      <c r="Z980" s="9" t="s">
        <v>4893</v>
      </c>
      <c r="AA980" s="9" t="s">
        <v>4894</v>
      </c>
      <c r="AB980" s="9" t="s">
        <v>1890</v>
      </c>
    </row>
    <row r="981" spans="1:28" ht="17.25" customHeight="1" x14ac:dyDescent="0.2">
      <c r="A981" s="9">
        <v>423083</v>
      </c>
      <c r="B981" s="9" t="s">
        <v>4895</v>
      </c>
      <c r="C981" s="9" t="s">
        <v>806</v>
      </c>
      <c r="D981" s="9" t="s">
        <v>1052</v>
      </c>
      <c r="E981" s="9" t="s">
        <v>93</v>
      </c>
      <c r="F981" s="187">
        <v>35951</v>
      </c>
      <c r="G981" s="9" t="s">
        <v>34</v>
      </c>
      <c r="H981" s="9" t="s">
        <v>31</v>
      </c>
      <c r="I981" s="9" t="s">
        <v>2276</v>
      </c>
      <c r="J981" s="9" t="s">
        <v>29</v>
      </c>
      <c r="K981" s="9">
        <v>2016</v>
      </c>
      <c r="L981" s="9" t="s">
        <v>34</v>
      </c>
      <c r="Y981" s="9" t="s">
        <v>4896</v>
      </c>
      <c r="Z981" s="9" t="s">
        <v>4897</v>
      </c>
      <c r="AA981" s="9" t="s">
        <v>1268</v>
      </c>
      <c r="AB981" s="9" t="s">
        <v>1067</v>
      </c>
    </row>
    <row r="982" spans="1:28" ht="17.25" customHeight="1" x14ac:dyDescent="0.2">
      <c r="A982" s="9">
        <v>426215</v>
      </c>
      <c r="B982" s="9" t="s">
        <v>4898</v>
      </c>
      <c r="C982" s="9" t="s">
        <v>413</v>
      </c>
      <c r="D982" s="9" t="s">
        <v>326</v>
      </c>
      <c r="E982" s="9" t="s">
        <v>93</v>
      </c>
      <c r="F982" s="187">
        <v>35977</v>
      </c>
      <c r="G982" s="9" t="s">
        <v>34</v>
      </c>
      <c r="H982" s="9" t="s">
        <v>35</v>
      </c>
      <c r="I982" s="9" t="s">
        <v>2276</v>
      </c>
      <c r="J982" s="9" t="s">
        <v>29</v>
      </c>
      <c r="K982" s="9" t="s">
        <v>1012</v>
      </c>
      <c r="L982" s="9" t="s">
        <v>46</v>
      </c>
      <c r="Y982" s="9" t="s">
        <v>4899</v>
      </c>
      <c r="Z982" s="9" t="s">
        <v>4900</v>
      </c>
      <c r="AA982" s="9" t="s">
        <v>1273</v>
      </c>
      <c r="AB982" s="9" t="s">
        <v>2827</v>
      </c>
    </row>
    <row r="983" spans="1:28" ht="17.25" customHeight="1" x14ac:dyDescent="0.2">
      <c r="A983" s="9">
        <v>417038</v>
      </c>
      <c r="B983" s="9" t="s">
        <v>4901</v>
      </c>
      <c r="C983" s="9" t="s">
        <v>609</v>
      </c>
      <c r="D983" s="9" t="s">
        <v>1429</v>
      </c>
      <c r="E983" s="9" t="s">
        <v>93</v>
      </c>
      <c r="F983" s="187">
        <v>34336</v>
      </c>
      <c r="G983" s="9" t="s">
        <v>482</v>
      </c>
      <c r="H983" s="9" t="s">
        <v>31</v>
      </c>
      <c r="I983" s="9" t="s">
        <v>2276</v>
      </c>
      <c r="J983" s="9" t="s">
        <v>32</v>
      </c>
      <c r="K983" s="9">
        <v>2012</v>
      </c>
      <c r="L983" s="9" t="s">
        <v>34</v>
      </c>
      <c r="X983" s="9" t="s">
        <v>514</v>
      </c>
      <c r="Y983" s="9" t="s">
        <v>4902</v>
      </c>
      <c r="Z983" s="9" t="s">
        <v>4903</v>
      </c>
      <c r="AA983" s="9" t="s">
        <v>4904</v>
      </c>
      <c r="AB983" s="9" t="s">
        <v>2096</v>
      </c>
    </row>
    <row r="984" spans="1:28" ht="17.25" customHeight="1" x14ac:dyDescent="0.2">
      <c r="A984" s="9">
        <v>422981</v>
      </c>
      <c r="B984" s="9" t="s">
        <v>4905</v>
      </c>
      <c r="C984" s="9" t="s">
        <v>270</v>
      </c>
      <c r="D984" s="9" t="s">
        <v>4906</v>
      </c>
      <c r="E984" s="9" t="s">
        <v>93</v>
      </c>
      <c r="F984" s="187">
        <v>36086</v>
      </c>
      <c r="G984" s="9" t="s">
        <v>34</v>
      </c>
      <c r="H984" s="9" t="s">
        <v>31</v>
      </c>
      <c r="I984" s="9" t="s">
        <v>2276</v>
      </c>
      <c r="J984" s="9" t="s">
        <v>32</v>
      </c>
      <c r="K984" s="9">
        <v>2017</v>
      </c>
      <c r="L984" s="9" t="s">
        <v>34</v>
      </c>
      <c r="Y984" s="9" t="s">
        <v>4907</v>
      </c>
      <c r="Z984" s="9" t="s">
        <v>1096</v>
      </c>
      <c r="AA984" s="9" t="s">
        <v>4908</v>
      </c>
      <c r="AB984" s="9" t="s">
        <v>1067</v>
      </c>
    </row>
    <row r="985" spans="1:28" ht="17.25" customHeight="1" x14ac:dyDescent="0.2">
      <c r="A985" s="9">
        <v>422974</v>
      </c>
      <c r="B985" s="9" t="s">
        <v>4909</v>
      </c>
      <c r="C985" s="9" t="s">
        <v>327</v>
      </c>
      <c r="D985" s="9" t="s">
        <v>371</v>
      </c>
      <c r="E985" s="9" t="s">
        <v>93</v>
      </c>
      <c r="F985" s="187">
        <v>36397</v>
      </c>
      <c r="G985" s="9" t="s">
        <v>53</v>
      </c>
      <c r="H985" s="9" t="s">
        <v>31</v>
      </c>
      <c r="I985" s="9" t="s">
        <v>2276</v>
      </c>
      <c r="J985" s="9" t="s">
        <v>32</v>
      </c>
      <c r="K985" s="9">
        <v>2017</v>
      </c>
      <c r="L985" s="9" t="s">
        <v>34</v>
      </c>
      <c r="Y985" s="9" t="s">
        <v>4910</v>
      </c>
      <c r="Z985" s="9" t="s">
        <v>2547</v>
      </c>
      <c r="AA985" s="9" t="s">
        <v>1075</v>
      </c>
      <c r="AB985" s="9" t="s">
        <v>1216</v>
      </c>
    </row>
    <row r="986" spans="1:28" ht="17.25" customHeight="1" x14ac:dyDescent="0.2">
      <c r="A986" s="9">
        <v>421051</v>
      </c>
      <c r="B986" s="9" t="s">
        <v>4911</v>
      </c>
      <c r="C986" s="9" t="s">
        <v>2322</v>
      </c>
      <c r="D986" s="9" t="s">
        <v>700</v>
      </c>
      <c r="E986" s="9" t="s">
        <v>93</v>
      </c>
      <c r="F986" s="187">
        <v>35947</v>
      </c>
      <c r="G986" s="9" t="s">
        <v>34</v>
      </c>
      <c r="H986" s="9" t="s">
        <v>31</v>
      </c>
      <c r="I986" s="9" t="s">
        <v>2276</v>
      </c>
      <c r="J986" s="9" t="s">
        <v>32</v>
      </c>
      <c r="K986" s="9">
        <v>2017</v>
      </c>
      <c r="L986" s="9" t="s">
        <v>34</v>
      </c>
      <c r="Y986" s="9" t="s">
        <v>4912</v>
      </c>
      <c r="Z986" s="9" t="s">
        <v>1781</v>
      </c>
      <c r="AA986" s="9" t="s">
        <v>2851</v>
      </c>
      <c r="AB986" s="9" t="s">
        <v>1100</v>
      </c>
    </row>
    <row r="987" spans="1:28" ht="17.25" customHeight="1" x14ac:dyDescent="0.2">
      <c r="A987" s="9">
        <v>421053</v>
      </c>
      <c r="B987" s="9" t="s">
        <v>4913</v>
      </c>
      <c r="C987" s="9" t="s">
        <v>414</v>
      </c>
      <c r="D987" s="9" t="s">
        <v>288</v>
      </c>
      <c r="E987" s="9" t="s">
        <v>93</v>
      </c>
      <c r="F987" s="187">
        <v>35540</v>
      </c>
      <c r="G987" s="9" t="s">
        <v>34</v>
      </c>
      <c r="H987" s="9" t="s">
        <v>31</v>
      </c>
      <c r="I987" s="9" t="s">
        <v>2276</v>
      </c>
      <c r="J987" s="9" t="s">
        <v>32</v>
      </c>
      <c r="K987" s="9">
        <v>2016</v>
      </c>
      <c r="L987" s="9" t="s">
        <v>34</v>
      </c>
      <c r="Y987" s="9" t="s">
        <v>4914</v>
      </c>
      <c r="Z987" s="9" t="s">
        <v>4915</v>
      </c>
      <c r="AA987" s="9" t="s">
        <v>1169</v>
      </c>
      <c r="AB987" s="9" t="s">
        <v>4916</v>
      </c>
    </row>
    <row r="988" spans="1:28" ht="17.25" customHeight="1" x14ac:dyDescent="0.2">
      <c r="A988" s="9">
        <v>422983</v>
      </c>
      <c r="B988" s="9" t="s">
        <v>4917</v>
      </c>
      <c r="C988" s="9" t="s">
        <v>299</v>
      </c>
      <c r="D988" s="9" t="s">
        <v>4918</v>
      </c>
      <c r="E988" s="9" t="s">
        <v>93</v>
      </c>
      <c r="F988" s="187">
        <v>36348</v>
      </c>
      <c r="G988" s="9" t="s">
        <v>34</v>
      </c>
      <c r="H988" s="9" t="s">
        <v>31</v>
      </c>
      <c r="I988" s="9" t="s">
        <v>2276</v>
      </c>
      <c r="J988" s="9" t="s">
        <v>29</v>
      </c>
      <c r="K988" s="9">
        <v>2016</v>
      </c>
      <c r="L988" s="9" t="s">
        <v>46</v>
      </c>
      <c r="Y988" s="9" t="s">
        <v>4919</v>
      </c>
      <c r="Z988" s="9" t="s">
        <v>1074</v>
      </c>
      <c r="AA988" s="9" t="s">
        <v>4920</v>
      </c>
      <c r="AB988" s="9" t="s">
        <v>1100</v>
      </c>
    </row>
    <row r="989" spans="1:28" ht="17.25" customHeight="1" x14ac:dyDescent="0.2">
      <c r="A989" s="9">
        <v>418090</v>
      </c>
      <c r="B989" s="9" t="s">
        <v>4921</v>
      </c>
      <c r="C989" s="9" t="s">
        <v>417</v>
      </c>
      <c r="D989" s="9" t="s">
        <v>837</v>
      </c>
      <c r="E989" s="9" t="s">
        <v>93</v>
      </c>
      <c r="F989" s="187">
        <v>35280</v>
      </c>
      <c r="G989" s="9" t="s">
        <v>34</v>
      </c>
      <c r="H989" s="9" t="s">
        <v>31</v>
      </c>
      <c r="I989" s="9" t="s">
        <v>2276</v>
      </c>
      <c r="J989" s="9" t="s">
        <v>32</v>
      </c>
      <c r="K989" s="9">
        <v>2014</v>
      </c>
      <c r="L989" s="9" t="s">
        <v>34</v>
      </c>
      <c r="Y989" s="9" t="s">
        <v>4922</v>
      </c>
      <c r="Z989" s="9" t="s">
        <v>1334</v>
      </c>
      <c r="AA989" s="9" t="s">
        <v>4923</v>
      </c>
      <c r="AB989" s="9" t="s">
        <v>1100</v>
      </c>
    </row>
    <row r="990" spans="1:28" ht="17.25" customHeight="1" x14ac:dyDescent="0.2">
      <c r="A990" s="9">
        <v>422987</v>
      </c>
      <c r="B990" s="9" t="s">
        <v>4924</v>
      </c>
      <c r="C990" s="9" t="s">
        <v>299</v>
      </c>
      <c r="D990" s="9" t="s">
        <v>484</v>
      </c>
      <c r="E990" s="9" t="s">
        <v>93</v>
      </c>
      <c r="F990" s="187">
        <v>36540</v>
      </c>
      <c r="G990" s="9" t="s">
        <v>34</v>
      </c>
      <c r="H990" s="9" t="s">
        <v>31</v>
      </c>
      <c r="I990" s="9" t="s">
        <v>2276</v>
      </c>
      <c r="J990" s="9" t="s">
        <v>29</v>
      </c>
      <c r="K990" s="9">
        <v>2017</v>
      </c>
      <c r="L990" s="9" t="s">
        <v>34</v>
      </c>
      <c r="Y990" s="9" t="s">
        <v>4925</v>
      </c>
      <c r="Z990" s="9" t="s">
        <v>1074</v>
      </c>
      <c r="AA990" s="9" t="s">
        <v>1158</v>
      </c>
      <c r="AB990" s="9" t="s">
        <v>1315</v>
      </c>
    </row>
    <row r="991" spans="1:28" ht="17.25" customHeight="1" x14ac:dyDescent="0.2">
      <c r="A991" s="9">
        <v>422994</v>
      </c>
      <c r="B991" s="9" t="s">
        <v>4926</v>
      </c>
      <c r="C991" s="9" t="s">
        <v>304</v>
      </c>
      <c r="D991" s="9" t="s">
        <v>334</v>
      </c>
      <c r="E991" s="9" t="s">
        <v>93</v>
      </c>
      <c r="F991" s="187">
        <v>35065</v>
      </c>
      <c r="G991" s="9" t="s">
        <v>34</v>
      </c>
      <c r="H991" s="9" t="s">
        <v>31</v>
      </c>
      <c r="I991" s="9" t="s">
        <v>2276</v>
      </c>
      <c r="J991" s="9" t="s">
        <v>29</v>
      </c>
      <c r="K991" s="9">
        <v>2013</v>
      </c>
      <c r="L991" s="9" t="s">
        <v>34</v>
      </c>
      <c r="Y991" s="9" t="s">
        <v>4927</v>
      </c>
      <c r="Z991" s="9" t="s">
        <v>1086</v>
      </c>
      <c r="AA991" s="9" t="s">
        <v>1124</v>
      </c>
      <c r="AB991" s="9" t="s">
        <v>1082</v>
      </c>
    </row>
    <row r="992" spans="1:28" ht="17.25" customHeight="1" x14ac:dyDescent="0.2">
      <c r="A992" s="9">
        <v>413929</v>
      </c>
      <c r="B992" s="9" t="s">
        <v>4928</v>
      </c>
      <c r="C992" s="9" t="s">
        <v>357</v>
      </c>
      <c r="D992" s="9" t="s">
        <v>4929</v>
      </c>
      <c r="E992" s="9" t="s">
        <v>93</v>
      </c>
      <c r="F992" s="187">
        <v>31907</v>
      </c>
      <c r="G992" s="9" t="s">
        <v>34</v>
      </c>
      <c r="H992" s="9" t="s">
        <v>35</v>
      </c>
      <c r="I992" s="9" t="s">
        <v>2276</v>
      </c>
      <c r="J992" s="9" t="s">
        <v>29</v>
      </c>
      <c r="K992" s="9">
        <v>2005</v>
      </c>
      <c r="L992" s="9" t="s">
        <v>34</v>
      </c>
      <c r="Y992" s="9" t="s">
        <v>4930</v>
      </c>
      <c r="Z992" s="9" t="s">
        <v>4931</v>
      </c>
      <c r="AA992" s="9" t="s">
        <v>1495</v>
      </c>
      <c r="AB992" s="9" t="s">
        <v>1067</v>
      </c>
    </row>
    <row r="993" spans="1:28" ht="17.25" customHeight="1" x14ac:dyDescent="0.2">
      <c r="A993" s="9">
        <v>422996</v>
      </c>
      <c r="B993" s="9" t="s">
        <v>4932</v>
      </c>
      <c r="C993" s="9" t="s">
        <v>1966</v>
      </c>
      <c r="D993" s="9" t="s">
        <v>293</v>
      </c>
      <c r="E993" s="9" t="s">
        <v>93</v>
      </c>
      <c r="F993" s="187">
        <v>35727</v>
      </c>
      <c r="G993" s="9" t="s">
        <v>34</v>
      </c>
      <c r="H993" s="9" t="s">
        <v>31</v>
      </c>
      <c r="I993" s="9" t="s">
        <v>2276</v>
      </c>
      <c r="J993" s="9" t="s">
        <v>29</v>
      </c>
      <c r="K993" s="9">
        <v>2015</v>
      </c>
      <c r="L993" s="9" t="s">
        <v>34</v>
      </c>
      <c r="Y993" s="9" t="s">
        <v>4933</v>
      </c>
      <c r="Z993" s="9" t="s">
        <v>4934</v>
      </c>
      <c r="AA993" s="9" t="s">
        <v>4935</v>
      </c>
      <c r="AB993" s="9" t="s">
        <v>1100</v>
      </c>
    </row>
    <row r="994" spans="1:28" ht="17.25" customHeight="1" x14ac:dyDescent="0.2">
      <c r="A994" s="9">
        <v>422985</v>
      </c>
      <c r="B994" s="9" t="s">
        <v>4936</v>
      </c>
      <c r="C994" s="9" t="s">
        <v>620</v>
      </c>
      <c r="D994" s="9" t="s">
        <v>562</v>
      </c>
      <c r="E994" s="9" t="s">
        <v>93</v>
      </c>
      <c r="F994" s="187">
        <v>35920</v>
      </c>
      <c r="G994" s="9" t="s">
        <v>34</v>
      </c>
      <c r="H994" s="9" t="s">
        <v>31</v>
      </c>
      <c r="I994" s="9" t="s">
        <v>2276</v>
      </c>
      <c r="J994" s="9" t="s">
        <v>29</v>
      </c>
      <c r="K994" s="9">
        <v>2017</v>
      </c>
      <c r="L994" s="9" t="s">
        <v>34</v>
      </c>
      <c r="Y994" s="9" t="s">
        <v>4937</v>
      </c>
      <c r="Z994" s="9" t="s">
        <v>4938</v>
      </c>
      <c r="AA994" s="9" t="s">
        <v>1248</v>
      </c>
      <c r="AB994" s="9" t="s">
        <v>1082</v>
      </c>
    </row>
    <row r="995" spans="1:28" ht="17.25" customHeight="1" x14ac:dyDescent="0.2">
      <c r="A995" s="9">
        <v>421088</v>
      </c>
      <c r="B995" s="9" t="s">
        <v>4939</v>
      </c>
      <c r="C995" s="9" t="s">
        <v>283</v>
      </c>
      <c r="D995" s="9" t="s">
        <v>451</v>
      </c>
      <c r="E995" s="9" t="s">
        <v>92</v>
      </c>
      <c r="F995" s="187">
        <v>35822</v>
      </c>
      <c r="G995" s="9" t="s">
        <v>34</v>
      </c>
      <c r="H995" s="9" t="s">
        <v>31</v>
      </c>
      <c r="I995" s="9" t="s">
        <v>2276</v>
      </c>
      <c r="J995" s="9" t="s">
        <v>32</v>
      </c>
      <c r="K995" s="9">
        <v>2016</v>
      </c>
      <c r="L995" s="9" t="s">
        <v>34</v>
      </c>
      <c r="N995" s="9">
        <v>893</v>
      </c>
      <c r="O995" s="187">
        <v>44598.507951388892</v>
      </c>
      <c r="P995" s="9">
        <v>16000</v>
      </c>
      <c r="Y995" s="9" t="s">
        <v>4940</v>
      </c>
      <c r="Z995" s="9" t="s">
        <v>1090</v>
      </c>
      <c r="AA995" s="9" t="s">
        <v>4941</v>
      </c>
      <c r="AB995" s="9" t="s">
        <v>1067</v>
      </c>
    </row>
    <row r="996" spans="1:28" ht="17.25" customHeight="1" x14ac:dyDescent="0.2">
      <c r="A996" s="9">
        <v>418099</v>
      </c>
      <c r="B996" s="9" t="s">
        <v>4942</v>
      </c>
      <c r="C996" s="9" t="s">
        <v>553</v>
      </c>
      <c r="D996" s="9" t="s">
        <v>4943</v>
      </c>
      <c r="E996" s="9" t="s">
        <v>92</v>
      </c>
      <c r="F996" s="187">
        <v>35433</v>
      </c>
      <c r="G996" s="9" t="s">
        <v>43</v>
      </c>
      <c r="H996" s="9" t="s">
        <v>31</v>
      </c>
      <c r="I996" s="9" t="s">
        <v>2276</v>
      </c>
      <c r="J996" s="9" t="s">
        <v>32</v>
      </c>
      <c r="K996" s="9">
        <v>2014</v>
      </c>
      <c r="L996" s="9" t="s">
        <v>34</v>
      </c>
      <c r="Y996" s="9" t="s">
        <v>4944</v>
      </c>
      <c r="Z996" s="9" t="s">
        <v>1197</v>
      </c>
      <c r="AA996" s="9" t="s">
        <v>1227</v>
      </c>
      <c r="AB996" s="9" t="s">
        <v>1205</v>
      </c>
    </row>
    <row r="997" spans="1:28" ht="17.25" customHeight="1" x14ac:dyDescent="0.2">
      <c r="A997" s="9">
        <v>421089</v>
      </c>
      <c r="B997" s="9" t="s">
        <v>4945</v>
      </c>
      <c r="C997" s="9" t="s">
        <v>578</v>
      </c>
      <c r="D997" s="9" t="s">
        <v>4946</v>
      </c>
      <c r="E997" s="9" t="s">
        <v>92</v>
      </c>
      <c r="F997" s="187">
        <v>35810</v>
      </c>
      <c r="G997" s="9" t="s">
        <v>34</v>
      </c>
      <c r="H997" s="9" t="s">
        <v>31</v>
      </c>
      <c r="I997" s="9" t="s">
        <v>2276</v>
      </c>
      <c r="J997" s="9" t="s">
        <v>32</v>
      </c>
      <c r="K997" s="9">
        <v>2015</v>
      </c>
      <c r="L997" s="9" t="s">
        <v>46</v>
      </c>
      <c r="Y997" s="9" t="s">
        <v>4947</v>
      </c>
      <c r="Z997" s="9" t="s">
        <v>1347</v>
      </c>
      <c r="AA997" s="9" t="s">
        <v>4948</v>
      </c>
      <c r="AB997" s="9" t="s">
        <v>1067</v>
      </c>
    </row>
    <row r="998" spans="1:28" ht="17.25" customHeight="1" x14ac:dyDescent="0.2">
      <c r="A998" s="9">
        <v>421086</v>
      </c>
      <c r="B998" s="9" t="s">
        <v>4949</v>
      </c>
      <c r="C998" s="9" t="s">
        <v>375</v>
      </c>
      <c r="D998" s="9" t="s">
        <v>4950</v>
      </c>
      <c r="E998" s="9" t="s">
        <v>92</v>
      </c>
      <c r="F998" s="187">
        <v>28339</v>
      </c>
      <c r="G998" s="9" t="s">
        <v>34</v>
      </c>
      <c r="H998" s="9" t="s">
        <v>31</v>
      </c>
      <c r="I998" s="9" t="s">
        <v>2276</v>
      </c>
      <c r="J998" s="9" t="s">
        <v>29</v>
      </c>
      <c r="K998" s="9">
        <v>1995</v>
      </c>
      <c r="L998" s="9" t="s">
        <v>34</v>
      </c>
      <c r="Y998" s="9" t="s">
        <v>4951</v>
      </c>
      <c r="Z998" s="9" t="s">
        <v>4952</v>
      </c>
      <c r="AA998" s="9" t="s">
        <v>4953</v>
      </c>
      <c r="AB998" s="9" t="s">
        <v>1098</v>
      </c>
    </row>
    <row r="999" spans="1:28" ht="17.25" customHeight="1" x14ac:dyDescent="0.2">
      <c r="A999" s="9">
        <v>421141</v>
      </c>
      <c r="B999" s="9" t="s">
        <v>4954</v>
      </c>
      <c r="C999" s="9" t="s">
        <v>428</v>
      </c>
      <c r="D999" s="9" t="s">
        <v>699</v>
      </c>
      <c r="E999" s="9" t="s">
        <v>93</v>
      </c>
      <c r="F999" s="187">
        <v>30512</v>
      </c>
      <c r="G999" s="9" t="s">
        <v>34</v>
      </c>
      <c r="H999" s="9" t="s">
        <v>35</v>
      </c>
      <c r="I999" s="9" t="s">
        <v>2276</v>
      </c>
      <c r="J999" s="9" t="s">
        <v>32</v>
      </c>
      <c r="K999" s="9">
        <v>2001</v>
      </c>
      <c r="L999" s="9" t="s">
        <v>34</v>
      </c>
      <c r="Y999" s="9" t="s">
        <v>4955</v>
      </c>
      <c r="Z999" s="9" t="s">
        <v>1295</v>
      </c>
      <c r="AA999" s="9" t="s">
        <v>4956</v>
      </c>
      <c r="AB999" s="9" t="s">
        <v>1082</v>
      </c>
    </row>
    <row r="1000" spans="1:28" ht="17.25" customHeight="1" x14ac:dyDescent="0.2">
      <c r="A1000" s="9">
        <v>421140</v>
      </c>
      <c r="B1000" s="9" t="s">
        <v>4957</v>
      </c>
      <c r="C1000" s="9" t="s">
        <v>430</v>
      </c>
      <c r="D1000" s="9" t="s">
        <v>632</v>
      </c>
      <c r="E1000" s="9" t="s">
        <v>93</v>
      </c>
      <c r="F1000" s="187">
        <v>35910</v>
      </c>
      <c r="G1000" s="9" t="s">
        <v>34</v>
      </c>
      <c r="H1000" s="9" t="s">
        <v>31</v>
      </c>
      <c r="I1000" s="9" t="s">
        <v>2276</v>
      </c>
      <c r="J1000" s="9" t="s">
        <v>32</v>
      </c>
      <c r="K1000" s="9">
        <v>2016</v>
      </c>
      <c r="L1000" s="9" t="s">
        <v>34</v>
      </c>
      <c r="Y1000" s="9" t="s">
        <v>4958</v>
      </c>
      <c r="Z1000" s="9" t="s">
        <v>1254</v>
      </c>
      <c r="AA1000" s="9" t="s">
        <v>4959</v>
      </c>
      <c r="AB1000" s="9" t="s">
        <v>1082</v>
      </c>
    </row>
    <row r="1001" spans="1:28" ht="17.25" customHeight="1" x14ac:dyDescent="0.2">
      <c r="A1001" s="9">
        <v>424797</v>
      </c>
      <c r="B1001" s="9" t="s">
        <v>4960</v>
      </c>
      <c r="C1001" s="9" t="s">
        <v>826</v>
      </c>
      <c r="D1001" s="9" t="s">
        <v>350</v>
      </c>
      <c r="E1001" s="9" t="s">
        <v>93</v>
      </c>
      <c r="F1001" s="187">
        <v>35796</v>
      </c>
      <c r="G1001" s="9" t="s">
        <v>34</v>
      </c>
      <c r="H1001" s="9" t="s">
        <v>31</v>
      </c>
      <c r="I1001" s="9" t="s">
        <v>2276</v>
      </c>
      <c r="J1001" s="9" t="s">
        <v>29</v>
      </c>
      <c r="K1001" s="9">
        <v>2016</v>
      </c>
      <c r="L1001" s="9" t="s">
        <v>34</v>
      </c>
      <c r="Y1001" s="9" t="s">
        <v>4961</v>
      </c>
      <c r="Z1001" s="9" t="s">
        <v>4962</v>
      </c>
      <c r="AA1001" s="9" t="s">
        <v>1179</v>
      </c>
      <c r="AB1001" s="9" t="s">
        <v>1100</v>
      </c>
    </row>
    <row r="1002" spans="1:28" ht="17.25" customHeight="1" x14ac:dyDescent="0.2">
      <c r="A1002" s="9">
        <v>423051</v>
      </c>
      <c r="B1002" s="9" t="s">
        <v>4963</v>
      </c>
      <c r="C1002" s="9" t="s">
        <v>384</v>
      </c>
      <c r="D1002" s="9" t="s">
        <v>371</v>
      </c>
      <c r="E1002" s="9" t="s">
        <v>93</v>
      </c>
      <c r="F1002" s="187">
        <v>36526</v>
      </c>
      <c r="G1002" s="9" t="s">
        <v>1505</v>
      </c>
      <c r="H1002" s="9" t="s">
        <v>35</v>
      </c>
      <c r="I1002" s="9" t="s">
        <v>2276</v>
      </c>
      <c r="J1002" s="9" t="s">
        <v>29</v>
      </c>
      <c r="K1002" s="9">
        <v>2017</v>
      </c>
      <c r="L1002" s="9" t="s">
        <v>46</v>
      </c>
      <c r="Y1002" s="9" t="s">
        <v>4964</v>
      </c>
      <c r="Z1002" s="9" t="s">
        <v>1184</v>
      </c>
      <c r="AA1002" s="9" t="s">
        <v>1075</v>
      </c>
      <c r="AB1002" s="9" t="s">
        <v>4965</v>
      </c>
    </row>
    <row r="1003" spans="1:28" ht="17.25" customHeight="1" x14ac:dyDescent="0.2">
      <c r="A1003" s="9">
        <v>411020</v>
      </c>
      <c r="B1003" s="9" t="s">
        <v>4966</v>
      </c>
      <c r="C1003" s="9" t="s">
        <v>315</v>
      </c>
      <c r="D1003" s="9" t="s">
        <v>4967</v>
      </c>
      <c r="E1003" s="9" t="s">
        <v>93</v>
      </c>
      <c r="F1003" s="187">
        <v>31533</v>
      </c>
      <c r="G1003" s="9" t="s">
        <v>34</v>
      </c>
      <c r="H1003" s="9" t="s">
        <v>31</v>
      </c>
      <c r="I1003" s="9" t="s">
        <v>2276</v>
      </c>
      <c r="Y1003" s="9" t="s">
        <v>4968</v>
      </c>
      <c r="Z1003" s="9" t="s">
        <v>4969</v>
      </c>
      <c r="AA1003" s="9" t="s">
        <v>4970</v>
      </c>
      <c r="AB1003" s="9" t="s">
        <v>1082</v>
      </c>
    </row>
    <row r="1004" spans="1:28" ht="17.25" customHeight="1" x14ac:dyDescent="0.2">
      <c r="A1004" s="9">
        <v>423063</v>
      </c>
      <c r="B1004" s="9" t="s">
        <v>4971</v>
      </c>
      <c r="C1004" s="9" t="s">
        <v>427</v>
      </c>
      <c r="D1004" s="9" t="s">
        <v>360</v>
      </c>
      <c r="E1004" s="9" t="s">
        <v>93</v>
      </c>
      <c r="F1004" s="187">
        <v>36412</v>
      </c>
      <c r="G1004" s="9" t="s">
        <v>34</v>
      </c>
      <c r="H1004" s="9" t="s">
        <v>31</v>
      </c>
      <c r="I1004" s="9" t="s">
        <v>2276</v>
      </c>
      <c r="J1004" s="9" t="s">
        <v>29</v>
      </c>
      <c r="K1004" s="9">
        <v>2015</v>
      </c>
      <c r="L1004" s="9" t="s">
        <v>34</v>
      </c>
      <c r="Y1004" s="9" t="s">
        <v>4972</v>
      </c>
      <c r="Z1004" s="9" t="s">
        <v>4973</v>
      </c>
      <c r="AA1004" s="9" t="s">
        <v>2342</v>
      </c>
      <c r="AB1004" s="9" t="s">
        <v>1100</v>
      </c>
    </row>
    <row r="1005" spans="1:28" ht="17.25" customHeight="1" x14ac:dyDescent="0.2">
      <c r="A1005" s="9">
        <v>420488</v>
      </c>
      <c r="B1005" s="9" t="s">
        <v>4974</v>
      </c>
      <c r="C1005" s="9" t="s">
        <v>4975</v>
      </c>
      <c r="D1005" s="9" t="s">
        <v>321</v>
      </c>
      <c r="E1005" s="9" t="s">
        <v>93</v>
      </c>
      <c r="F1005" s="187">
        <v>35096</v>
      </c>
      <c r="G1005" s="9" t="s">
        <v>34</v>
      </c>
      <c r="H1005" s="9" t="s">
        <v>31</v>
      </c>
      <c r="I1005" s="9" t="s">
        <v>2276</v>
      </c>
      <c r="J1005" s="9" t="s">
        <v>32</v>
      </c>
      <c r="K1005" s="9">
        <v>2013</v>
      </c>
      <c r="L1005" s="9" t="s">
        <v>34</v>
      </c>
      <c r="Y1005" s="9" t="s">
        <v>4976</v>
      </c>
      <c r="Z1005" s="9" t="s">
        <v>4977</v>
      </c>
      <c r="AA1005" s="9" t="s">
        <v>1087</v>
      </c>
      <c r="AB1005" s="9" t="s">
        <v>1100</v>
      </c>
    </row>
    <row r="1006" spans="1:28" ht="17.25" customHeight="1" x14ac:dyDescent="0.2">
      <c r="A1006" s="9">
        <v>423058</v>
      </c>
      <c r="B1006" s="9" t="s">
        <v>4978</v>
      </c>
      <c r="C1006" s="9" t="s">
        <v>4979</v>
      </c>
      <c r="D1006" s="9" t="s">
        <v>432</v>
      </c>
      <c r="E1006" s="9" t="s">
        <v>93</v>
      </c>
      <c r="F1006" s="187">
        <v>36197</v>
      </c>
      <c r="G1006" s="9" t="s">
        <v>34</v>
      </c>
      <c r="H1006" s="9" t="s">
        <v>31</v>
      </c>
      <c r="I1006" s="9" t="s">
        <v>2276</v>
      </c>
      <c r="J1006" s="9" t="s">
        <v>29</v>
      </c>
      <c r="K1006" s="9">
        <v>2017</v>
      </c>
      <c r="L1006" s="9" t="s">
        <v>46</v>
      </c>
      <c r="Y1006" s="9" t="s">
        <v>4980</v>
      </c>
      <c r="Z1006" s="9" t="s">
        <v>4981</v>
      </c>
      <c r="AA1006" s="9" t="s">
        <v>1419</v>
      </c>
      <c r="AB1006" s="9" t="s">
        <v>1067</v>
      </c>
    </row>
    <row r="1007" spans="1:28" ht="17.25" customHeight="1" x14ac:dyDescent="0.2">
      <c r="A1007" s="9">
        <v>421149</v>
      </c>
      <c r="B1007" s="9" t="s">
        <v>4982</v>
      </c>
      <c r="C1007" s="9" t="s">
        <v>469</v>
      </c>
      <c r="D1007" s="9" t="s">
        <v>438</v>
      </c>
      <c r="E1007" s="9" t="s">
        <v>93</v>
      </c>
      <c r="F1007" s="187">
        <v>35940</v>
      </c>
      <c r="G1007" s="9" t="s">
        <v>34</v>
      </c>
      <c r="H1007" s="9" t="s">
        <v>31</v>
      </c>
      <c r="I1007" s="9" t="s">
        <v>2276</v>
      </c>
      <c r="J1007" s="9" t="s">
        <v>32</v>
      </c>
      <c r="K1007" s="9">
        <v>2016</v>
      </c>
      <c r="L1007" s="9" t="s">
        <v>34</v>
      </c>
      <c r="Y1007" s="9" t="s">
        <v>4983</v>
      </c>
      <c r="Z1007" s="9" t="s">
        <v>4900</v>
      </c>
      <c r="AA1007" s="9" t="s">
        <v>1101</v>
      </c>
      <c r="AB1007" s="9" t="s">
        <v>1067</v>
      </c>
    </row>
    <row r="1008" spans="1:28" ht="17.25" customHeight="1" x14ac:dyDescent="0.2">
      <c r="A1008" s="9">
        <v>419600</v>
      </c>
      <c r="B1008" s="9" t="s">
        <v>4984</v>
      </c>
      <c r="C1008" s="9" t="s">
        <v>2526</v>
      </c>
      <c r="D1008" s="9" t="s">
        <v>679</v>
      </c>
      <c r="E1008" s="9" t="s">
        <v>93</v>
      </c>
      <c r="F1008" s="187">
        <v>35127</v>
      </c>
      <c r="G1008" s="9" t="s">
        <v>34</v>
      </c>
      <c r="H1008" s="9" t="s">
        <v>31</v>
      </c>
      <c r="I1008" s="9" t="s">
        <v>2276</v>
      </c>
      <c r="J1008" s="9" t="s">
        <v>32</v>
      </c>
      <c r="K1008" s="9">
        <v>2015</v>
      </c>
      <c r="L1008" s="9" t="s">
        <v>34</v>
      </c>
      <c r="Y1008" s="9" t="s">
        <v>4985</v>
      </c>
      <c r="Z1008" s="9" t="s">
        <v>4986</v>
      </c>
      <c r="AA1008" s="9" t="s">
        <v>4987</v>
      </c>
      <c r="AB1008" s="9" t="s">
        <v>1098</v>
      </c>
    </row>
    <row r="1009" spans="1:28" ht="17.25" customHeight="1" x14ac:dyDescent="0.2">
      <c r="A1009" s="9">
        <v>424805</v>
      </c>
      <c r="B1009" s="9" t="s">
        <v>4988</v>
      </c>
      <c r="C1009" s="9" t="s">
        <v>381</v>
      </c>
      <c r="D1009" s="9" t="s">
        <v>4989</v>
      </c>
      <c r="E1009" s="9" t="s">
        <v>93</v>
      </c>
      <c r="F1009" s="187">
        <v>35981</v>
      </c>
      <c r="G1009" s="9" t="s">
        <v>34</v>
      </c>
      <c r="H1009" s="9" t="s">
        <v>35</v>
      </c>
      <c r="I1009" s="9" t="s">
        <v>2276</v>
      </c>
      <c r="J1009" s="9" t="s">
        <v>32</v>
      </c>
      <c r="K1009" s="9">
        <v>2016</v>
      </c>
      <c r="L1009" s="9" t="s">
        <v>34</v>
      </c>
      <c r="Y1009" s="9" t="s">
        <v>4990</v>
      </c>
      <c r="Z1009" s="9" t="s">
        <v>1250</v>
      </c>
      <c r="AA1009" s="9" t="s">
        <v>4991</v>
      </c>
      <c r="AB1009" s="9" t="s">
        <v>1100</v>
      </c>
    </row>
    <row r="1010" spans="1:28" ht="17.25" customHeight="1" x14ac:dyDescent="0.2">
      <c r="A1010" s="9">
        <v>403471</v>
      </c>
      <c r="B1010" s="9" t="s">
        <v>4992</v>
      </c>
      <c r="C1010" s="9" t="s">
        <v>287</v>
      </c>
      <c r="D1010" s="9" t="s">
        <v>366</v>
      </c>
      <c r="E1010" s="9" t="s">
        <v>93</v>
      </c>
      <c r="F1010" s="187">
        <v>29596</v>
      </c>
      <c r="G1010" s="9" t="s">
        <v>34</v>
      </c>
      <c r="H1010" s="9" t="s">
        <v>31</v>
      </c>
      <c r="I1010" s="9" t="s">
        <v>2276</v>
      </c>
      <c r="J1010" s="9" t="s">
        <v>32</v>
      </c>
      <c r="K1010" s="9">
        <v>1998</v>
      </c>
      <c r="L1010" s="9" t="s">
        <v>34</v>
      </c>
      <c r="Y1010" s="9" t="s">
        <v>4993</v>
      </c>
      <c r="Z1010" s="9" t="s">
        <v>1359</v>
      </c>
      <c r="AA1010" s="9" t="s">
        <v>3893</v>
      </c>
      <c r="AB1010" s="9" t="s">
        <v>1098</v>
      </c>
    </row>
    <row r="1011" spans="1:28" ht="17.25" customHeight="1" x14ac:dyDescent="0.2">
      <c r="A1011" s="9">
        <v>423062</v>
      </c>
      <c r="B1011" s="9" t="s">
        <v>4994</v>
      </c>
      <c r="C1011" s="9" t="s">
        <v>906</v>
      </c>
      <c r="D1011" s="9" t="s">
        <v>572</v>
      </c>
      <c r="E1011" s="9" t="s">
        <v>93</v>
      </c>
      <c r="F1011" s="187">
        <v>36076</v>
      </c>
      <c r="G1011" s="9" t="s">
        <v>34</v>
      </c>
      <c r="H1011" s="9" t="s">
        <v>31</v>
      </c>
      <c r="I1011" s="9" t="s">
        <v>2276</v>
      </c>
      <c r="J1011" s="9" t="s">
        <v>32</v>
      </c>
      <c r="K1011" s="9">
        <v>2016</v>
      </c>
      <c r="L1011" s="9" t="s">
        <v>34</v>
      </c>
      <c r="Y1011" s="9" t="s">
        <v>4995</v>
      </c>
      <c r="Z1011" s="9" t="s">
        <v>3424</v>
      </c>
      <c r="AA1011" s="9" t="s">
        <v>4996</v>
      </c>
      <c r="AB1011" s="9" t="s">
        <v>1067</v>
      </c>
    </row>
    <row r="1012" spans="1:28" ht="17.25" customHeight="1" x14ac:dyDescent="0.2">
      <c r="A1012" s="9">
        <v>423060</v>
      </c>
      <c r="B1012" s="9" t="s">
        <v>4997</v>
      </c>
      <c r="C1012" s="9" t="s">
        <v>641</v>
      </c>
      <c r="D1012" s="9" t="s">
        <v>4998</v>
      </c>
      <c r="E1012" s="9" t="s">
        <v>93</v>
      </c>
      <c r="F1012" s="187">
        <v>36526</v>
      </c>
      <c r="G1012" s="9" t="s">
        <v>34</v>
      </c>
      <c r="H1012" s="9" t="s">
        <v>31</v>
      </c>
      <c r="I1012" s="9" t="s">
        <v>2276</v>
      </c>
      <c r="J1012" s="9" t="s">
        <v>32</v>
      </c>
      <c r="K1012" s="9">
        <v>2016</v>
      </c>
      <c r="L1012" s="9" t="s">
        <v>34</v>
      </c>
      <c r="Y1012" s="9" t="s">
        <v>4999</v>
      </c>
      <c r="Z1012" s="9" t="s">
        <v>5000</v>
      </c>
      <c r="AA1012" s="9" t="s">
        <v>1135</v>
      </c>
      <c r="AB1012" s="9" t="s">
        <v>1150</v>
      </c>
    </row>
    <row r="1013" spans="1:28" ht="17.25" customHeight="1" x14ac:dyDescent="0.2">
      <c r="A1013" s="9">
        <v>403696</v>
      </c>
      <c r="B1013" s="9" t="s">
        <v>5001</v>
      </c>
      <c r="C1013" s="9" t="s">
        <v>487</v>
      </c>
      <c r="D1013" s="9" t="s">
        <v>5002</v>
      </c>
      <c r="E1013" s="9" t="s">
        <v>93</v>
      </c>
      <c r="F1013" s="187">
        <v>31794</v>
      </c>
      <c r="G1013" s="9" t="s">
        <v>53</v>
      </c>
      <c r="H1013" s="9" t="s">
        <v>31</v>
      </c>
      <c r="I1013" s="9" t="s">
        <v>2276</v>
      </c>
      <c r="J1013" s="9" t="s">
        <v>32</v>
      </c>
      <c r="K1013" s="9">
        <v>2005</v>
      </c>
      <c r="L1013" s="9" t="s">
        <v>53</v>
      </c>
      <c r="Y1013" s="9" t="s">
        <v>5003</v>
      </c>
      <c r="Z1013" s="9" t="s">
        <v>5004</v>
      </c>
      <c r="AA1013" s="9" t="s">
        <v>5005</v>
      </c>
      <c r="AB1013" s="9" t="s">
        <v>5006</v>
      </c>
    </row>
    <row r="1014" spans="1:28" ht="17.25" customHeight="1" x14ac:dyDescent="0.2">
      <c r="A1014" s="9">
        <v>417004</v>
      </c>
      <c r="B1014" s="9" t="s">
        <v>5007</v>
      </c>
      <c r="C1014" s="9" t="s">
        <v>684</v>
      </c>
      <c r="D1014" s="9" t="s">
        <v>1675</v>
      </c>
      <c r="E1014" s="9" t="s">
        <v>93</v>
      </c>
      <c r="F1014" s="187">
        <v>34009</v>
      </c>
      <c r="G1014" s="9" t="s">
        <v>2906</v>
      </c>
      <c r="H1014" s="9" t="s">
        <v>31</v>
      </c>
      <c r="I1014" s="9" t="s">
        <v>2276</v>
      </c>
      <c r="J1014" s="9" t="s">
        <v>32</v>
      </c>
      <c r="K1014" s="9">
        <v>2011</v>
      </c>
      <c r="L1014" s="9" t="s">
        <v>56</v>
      </c>
      <c r="Y1014" s="9" t="s">
        <v>5008</v>
      </c>
      <c r="Z1014" s="9" t="s">
        <v>5009</v>
      </c>
      <c r="AA1014" s="9" t="s">
        <v>1345</v>
      </c>
      <c r="AB1014" s="9" t="s">
        <v>5010</v>
      </c>
    </row>
    <row r="1015" spans="1:28" ht="17.25" customHeight="1" x14ac:dyDescent="0.2">
      <c r="A1015" s="9">
        <v>424773</v>
      </c>
      <c r="B1015" s="9" t="s">
        <v>5011</v>
      </c>
      <c r="C1015" s="9" t="s">
        <v>5012</v>
      </c>
      <c r="D1015" s="9" t="s">
        <v>407</v>
      </c>
      <c r="E1015" s="9" t="s">
        <v>93</v>
      </c>
      <c r="F1015" s="187">
        <v>32143</v>
      </c>
      <c r="G1015" s="9" t="s">
        <v>83</v>
      </c>
      <c r="H1015" s="9" t="s">
        <v>31</v>
      </c>
      <c r="I1015" s="9" t="s">
        <v>2276</v>
      </c>
      <c r="J1015" s="9" t="s">
        <v>32</v>
      </c>
      <c r="K1015" s="9">
        <v>2005</v>
      </c>
      <c r="L1015" s="9" t="s">
        <v>43</v>
      </c>
      <c r="Y1015" s="9" t="s">
        <v>5013</v>
      </c>
      <c r="Z1015" s="9" t="s">
        <v>1084</v>
      </c>
      <c r="AA1015" s="9" t="s">
        <v>1711</v>
      </c>
      <c r="AB1015" s="9" t="s">
        <v>1285</v>
      </c>
    </row>
    <row r="1016" spans="1:28" ht="17.25" customHeight="1" x14ac:dyDescent="0.2">
      <c r="A1016" s="9">
        <v>423039</v>
      </c>
      <c r="B1016" s="9" t="s">
        <v>5014</v>
      </c>
      <c r="C1016" s="9" t="s">
        <v>338</v>
      </c>
      <c r="D1016" s="9" t="s">
        <v>275</v>
      </c>
      <c r="E1016" s="9" t="s">
        <v>93</v>
      </c>
      <c r="F1016" s="187">
        <v>33009</v>
      </c>
      <c r="G1016" s="9" t="s">
        <v>34</v>
      </c>
      <c r="H1016" s="9" t="s">
        <v>31</v>
      </c>
      <c r="I1016" s="9" t="s">
        <v>2276</v>
      </c>
      <c r="J1016" s="9" t="s">
        <v>32</v>
      </c>
      <c r="K1016" s="9">
        <v>2008</v>
      </c>
      <c r="L1016" s="9" t="s">
        <v>89</v>
      </c>
      <c r="N1016" s="9">
        <v>535</v>
      </c>
      <c r="O1016" s="187">
        <v>44592.360752314817</v>
      </c>
      <c r="P1016" s="9">
        <v>33000</v>
      </c>
      <c r="Y1016" s="9" t="s">
        <v>5015</v>
      </c>
      <c r="Z1016" s="9" t="s">
        <v>1201</v>
      </c>
      <c r="AA1016" s="9" t="s">
        <v>5016</v>
      </c>
      <c r="AB1016" s="9" t="s">
        <v>1293</v>
      </c>
    </row>
    <row r="1017" spans="1:28" ht="17.25" customHeight="1" x14ac:dyDescent="0.2">
      <c r="A1017" s="9">
        <v>419580</v>
      </c>
      <c r="B1017" s="9" t="s">
        <v>5017</v>
      </c>
      <c r="C1017" s="9" t="s">
        <v>662</v>
      </c>
      <c r="D1017" s="9" t="s">
        <v>457</v>
      </c>
      <c r="E1017" s="9" t="s">
        <v>93</v>
      </c>
      <c r="F1017" s="187">
        <v>34572</v>
      </c>
      <c r="G1017" s="9" t="s">
        <v>34</v>
      </c>
      <c r="H1017" s="9" t="s">
        <v>31</v>
      </c>
      <c r="I1017" s="9" t="s">
        <v>2276</v>
      </c>
      <c r="J1017" s="9" t="s">
        <v>29</v>
      </c>
      <c r="K1017" s="9">
        <v>2012</v>
      </c>
      <c r="L1017" s="9" t="s">
        <v>34</v>
      </c>
      <c r="Y1017" s="9" t="s">
        <v>5018</v>
      </c>
      <c r="Z1017" s="9" t="s">
        <v>5019</v>
      </c>
      <c r="AA1017" s="9" t="s">
        <v>1112</v>
      </c>
      <c r="AB1017" s="9" t="s">
        <v>1080</v>
      </c>
    </row>
    <row r="1018" spans="1:28" ht="17.25" customHeight="1" x14ac:dyDescent="0.2">
      <c r="A1018" s="9">
        <v>417006</v>
      </c>
      <c r="B1018" s="9" t="s">
        <v>5020</v>
      </c>
      <c r="C1018" s="9" t="s">
        <v>304</v>
      </c>
      <c r="D1018" s="9" t="s">
        <v>382</v>
      </c>
      <c r="E1018" s="9" t="s">
        <v>93</v>
      </c>
      <c r="F1018" s="187">
        <v>34094</v>
      </c>
      <c r="G1018" s="9" t="s">
        <v>34</v>
      </c>
      <c r="H1018" s="9" t="s">
        <v>31</v>
      </c>
      <c r="I1018" s="9" t="s">
        <v>2276</v>
      </c>
      <c r="Y1018" s="9" t="s">
        <v>5021</v>
      </c>
      <c r="Z1018" s="9" t="s">
        <v>1193</v>
      </c>
      <c r="AA1018" s="9" t="s">
        <v>5022</v>
      </c>
      <c r="AB1018" s="9" t="s">
        <v>1098</v>
      </c>
    </row>
    <row r="1019" spans="1:28" ht="17.25" customHeight="1" x14ac:dyDescent="0.2">
      <c r="A1019" s="9">
        <v>410999</v>
      </c>
      <c r="B1019" s="9" t="s">
        <v>5023</v>
      </c>
      <c r="C1019" s="9" t="s">
        <v>534</v>
      </c>
      <c r="D1019" s="9" t="s">
        <v>5024</v>
      </c>
      <c r="E1019" s="9" t="s">
        <v>92</v>
      </c>
      <c r="F1019" s="187">
        <v>33182</v>
      </c>
      <c r="G1019" s="9" t="s">
        <v>298</v>
      </c>
      <c r="H1019" s="9" t="s">
        <v>35</v>
      </c>
      <c r="I1019" s="9" t="s">
        <v>2276</v>
      </c>
      <c r="J1019" s="9" t="s">
        <v>29</v>
      </c>
      <c r="K1019" s="9">
        <v>2008</v>
      </c>
      <c r="L1019" s="9" t="s">
        <v>46</v>
      </c>
      <c r="Y1019" s="9" t="s">
        <v>5025</v>
      </c>
      <c r="Z1019" s="9" t="s">
        <v>5026</v>
      </c>
      <c r="AA1019" s="9" t="s">
        <v>1175</v>
      </c>
      <c r="AB1019" s="9" t="s">
        <v>1180</v>
      </c>
    </row>
    <row r="1020" spans="1:28" ht="17.25" customHeight="1" x14ac:dyDescent="0.2">
      <c r="A1020" s="9">
        <v>416978</v>
      </c>
      <c r="B1020" s="9" t="s">
        <v>5027</v>
      </c>
      <c r="C1020" s="9" t="s">
        <v>311</v>
      </c>
      <c r="D1020" s="9" t="s">
        <v>565</v>
      </c>
      <c r="E1020" s="9" t="s">
        <v>92</v>
      </c>
      <c r="F1020" s="187">
        <v>34952</v>
      </c>
      <c r="G1020" s="9" t="s">
        <v>764</v>
      </c>
      <c r="H1020" s="9" t="s">
        <v>35</v>
      </c>
      <c r="I1020" s="9" t="s">
        <v>2276</v>
      </c>
      <c r="J1020" s="9" t="s">
        <v>32</v>
      </c>
      <c r="K1020" s="9">
        <v>2013</v>
      </c>
      <c r="L1020" s="9" t="s">
        <v>46</v>
      </c>
      <c r="Y1020" s="9" t="s">
        <v>5028</v>
      </c>
      <c r="Z1020" s="9" t="s">
        <v>1608</v>
      </c>
      <c r="AA1020" s="9" t="s">
        <v>1355</v>
      </c>
      <c r="AB1020" s="9" t="s">
        <v>1067</v>
      </c>
    </row>
    <row r="1021" spans="1:28" ht="17.25" customHeight="1" x14ac:dyDescent="0.2">
      <c r="A1021" s="9">
        <v>403753</v>
      </c>
      <c r="B1021" s="9" t="s">
        <v>5029</v>
      </c>
      <c r="C1021" s="9" t="s">
        <v>348</v>
      </c>
      <c r="D1021" s="9" t="s">
        <v>5030</v>
      </c>
      <c r="E1021" s="9" t="s">
        <v>93</v>
      </c>
      <c r="F1021" s="187">
        <v>30406</v>
      </c>
      <c r="G1021" s="9" t="s">
        <v>34</v>
      </c>
      <c r="H1021" s="9" t="s">
        <v>31</v>
      </c>
      <c r="I1021" s="9" t="s">
        <v>2276</v>
      </c>
      <c r="J1021" s="9" t="s">
        <v>32</v>
      </c>
      <c r="K1021" s="9">
        <v>2002</v>
      </c>
      <c r="L1021" s="9" t="s">
        <v>34</v>
      </c>
      <c r="N1021" s="9">
        <v>1307</v>
      </c>
      <c r="O1021" s="187">
        <v>44614.540289351855</v>
      </c>
      <c r="P1021" s="9">
        <v>18000</v>
      </c>
      <c r="Y1021" s="9" t="s">
        <v>5031</v>
      </c>
      <c r="Z1021" s="9" t="s">
        <v>1297</v>
      </c>
      <c r="AA1021" s="9" t="s">
        <v>4101</v>
      </c>
      <c r="AB1021" s="9" t="s">
        <v>1078</v>
      </c>
    </row>
    <row r="1022" spans="1:28" ht="17.25" customHeight="1" x14ac:dyDescent="0.2">
      <c r="A1022" s="9">
        <v>417047</v>
      </c>
      <c r="B1022" s="9" t="s">
        <v>5032</v>
      </c>
      <c r="C1022" s="9" t="s">
        <v>583</v>
      </c>
      <c r="D1022" s="9" t="s">
        <v>787</v>
      </c>
      <c r="E1022" s="9" t="s">
        <v>93</v>
      </c>
      <c r="F1022" s="187">
        <v>31680</v>
      </c>
      <c r="G1022" s="9" t="s">
        <v>34</v>
      </c>
      <c r="H1022" s="9" t="s">
        <v>31</v>
      </c>
      <c r="I1022" s="9" t="s">
        <v>2276</v>
      </c>
      <c r="J1022" s="9" t="s">
        <v>29</v>
      </c>
      <c r="K1022" s="9">
        <v>2004</v>
      </c>
      <c r="L1022" s="9" t="s">
        <v>34</v>
      </c>
      <c r="Y1022" s="9" t="s">
        <v>5033</v>
      </c>
      <c r="Z1022" s="9" t="s">
        <v>5034</v>
      </c>
      <c r="AA1022" s="9" t="s">
        <v>5035</v>
      </c>
      <c r="AB1022" s="9" t="s">
        <v>1100</v>
      </c>
    </row>
    <row r="1023" spans="1:28" ht="17.25" customHeight="1" x14ac:dyDescent="0.2">
      <c r="A1023" s="9">
        <v>419633</v>
      </c>
      <c r="B1023" s="9" t="s">
        <v>5036</v>
      </c>
      <c r="C1023" s="9" t="s">
        <v>301</v>
      </c>
      <c r="D1023" s="9" t="s">
        <v>325</v>
      </c>
      <c r="E1023" s="9" t="s">
        <v>93</v>
      </c>
      <c r="F1023" s="187">
        <v>34914</v>
      </c>
      <c r="G1023" s="9" t="s">
        <v>34</v>
      </c>
      <c r="H1023" s="9" t="s">
        <v>31</v>
      </c>
      <c r="I1023" s="9" t="s">
        <v>2276</v>
      </c>
      <c r="J1023" s="9" t="s">
        <v>32</v>
      </c>
      <c r="K1023" s="9">
        <v>2013</v>
      </c>
      <c r="L1023" s="9" t="s">
        <v>34</v>
      </c>
      <c r="Y1023" s="9" t="s">
        <v>5037</v>
      </c>
      <c r="Z1023" s="9" t="s">
        <v>5038</v>
      </c>
      <c r="AA1023" s="9" t="s">
        <v>5039</v>
      </c>
      <c r="AB1023" s="9" t="s">
        <v>1080</v>
      </c>
    </row>
    <row r="1024" spans="1:28" ht="17.25" customHeight="1" x14ac:dyDescent="0.2">
      <c r="A1024" s="9">
        <v>418145</v>
      </c>
      <c r="B1024" s="9" t="s">
        <v>5040</v>
      </c>
      <c r="C1024" s="9" t="s">
        <v>935</v>
      </c>
      <c r="D1024" s="9" t="s">
        <v>418</v>
      </c>
      <c r="E1024" s="9" t="s">
        <v>92</v>
      </c>
      <c r="F1024" s="187">
        <v>35285</v>
      </c>
      <c r="G1024" s="9" t="s">
        <v>34</v>
      </c>
      <c r="H1024" s="9" t="s">
        <v>31</v>
      </c>
      <c r="I1024" s="9" t="s">
        <v>2276</v>
      </c>
      <c r="J1024" s="9" t="s">
        <v>32</v>
      </c>
      <c r="K1024" s="9">
        <v>2014</v>
      </c>
      <c r="L1024" s="9" t="s">
        <v>34</v>
      </c>
      <c r="Y1024" s="9" t="s">
        <v>5041</v>
      </c>
      <c r="Z1024" s="9" t="s">
        <v>5042</v>
      </c>
      <c r="AA1024" s="9" t="s">
        <v>1101</v>
      </c>
      <c r="AB1024" s="9" t="s">
        <v>1067</v>
      </c>
    </row>
    <row r="1025" spans="1:28" ht="17.25" customHeight="1" x14ac:dyDescent="0.2">
      <c r="A1025" s="9">
        <v>423086</v>
      </c>
      <c r="B1025" s="9" t="s">
        <v>5043</v>
      </c>
      <c r="C1025" s="9" t="s">
        <v>428</v>
      </c>
      <c r="D1025" s="9" t="s">
        <v>374</v>
      </c>
      <c r="E1025" s="9" t="s">
        <v>92</v>
      </c>
      <c r="F1025" s="187">
        <v>35115</v>
      </c>
      <c r="G1025" s="9" t="s">
        <v>599</v>
      </c>
      <c r="H1025" s="9" t="s">
        <v>31</v>
      </c>
      <c r="I1025" s="9" t="s">
        <v>2276</v>
      </c>
      <c r="J1025" s="9" t="s">
        <v>32</v>
      </c>
      <c r="K1025" s="9">
        <v>2014</v>
      </c>
      <c r="L1025" s="9" t="s">
        <v>46</v>
      </c>
      <c r="Y1025" s="9" t="s">
        <v>5044</v>
      </c>
      <c r="Z1025" s="9" t="s">
        <v>2645</v>
      </c>
      <c r="AA1025" s="9" t="s">
        <v>1213</v>
      </c>
      <c r="AB1025" s="9" t="s">
        <v>1067</v>
      </c>
    </row>
    <row r="1026" spans="1:28" ht="17.25" customHeight="1" x14ac:dyDescent="0.2">
      <c r="A1026" s="9">
        <v>423091</v>
      </c>
      <c r="B1026" s="9" t="s">
        <v>5045</v>
      </c>
      <c r="C1026" s="9" t="s">
        <v>692</v>
      </c>
      <c r="D1026" s="9" t="s">
        <v>5046</v>
      </c>
      <c r="E1026" s="9" t="s">
        <v>93</v>
      </c>
      <c r="F1026" s="187">
        <v>36257</v>
      </c>
      <c r="G1026" s="9" t="s">
        <v>34</v>
      </c>
      <c r="H1026" s="9" t="s">
        <v>31</v>
      </c>
      <c r="I1026" s="9" t="s">
        <v>2276</v>
      </c>
      <c r="J1026" s="9" t="s">
        <v>32</v>
      </c>
      <c r="K1026" s="9">
        <v>2017</v>
      </c>
      <c r="L1026" s="9" t="s">
        <v>46</v>
      </c>
      <c r="Y1026" s="9" t="s">
        <v>5047</v>
      </c>
      <c r="Z1026" s="9" t="s">
        <v>5048</v>
      </c>
      <c r="AA1026" s="9" t="s">
        <v>1139</v>
      </c>
      <c r="AB1026" s="9" t="s">
        <v>1100</v>
      </c>
    </row>
    <row r="1027" spans="1:28" ht="17.25" customHeight="1" x14ac:dyDescent="0.2">
      <c r="A1027" s="9">
        <v>424301</v>
      </c>
      <c r="B1027" s="9" t="s">
        <v>5049</v>
      </c>
      <c r="C1027" s="9" t="s">
        <v>635</v>
      </c>
      <c r="D1027" s="9" t="s">
        <v>294</v>
      </c>
      <c r="E1027" s="9" t="s">
        <v>93</v>
      </c>
      <c r="F1027" s="187">
        <v>35825</v>
      </c>
      <c r="G1027" s="9" t="s">
        <v>34</v>
      </c>
      <c r="H1027" s="9" t="s">
        <v>31</v>
      </c>
      <c r="I1027" s="9" t="s">
        <v>2276</v>
      </c>
      <c r="J1027" s="9" t="s">
        <v>32</v>
      </c>
      <c r="K1027" s="9">
        <v>2015</v>
      </c>
      <c r="L1027" s="9" t="s">
        <v>34</v>
      </c>
      <c r="Y1027" s="9" t="s">
        <v>5050</v>
      </c>
      <c r="Z1027" s="9" t="s">
        <v>5051</v>
      </c>
      <c r="AA1027" s="9" t="s">
        <v>1133</v>
      </c>
      <c r="AB1027" s="9" t="s">
        <v>1100</v>
      </c>
    </row>
    <row r="1028" spans="1:28" ht="17.25" customHeight="1" x14ac:dyDescent="0.2">
      <c r="A1028" s="9">
        <v>424829</v>
      </c>
      <c r="B1028" s="9" t="s">
        <v>5052</v>
      </c>
      <c r="C1028" s="9" t="s">
        <v>5053</v>
      </c>
      <c r="D1028" s="9" t="s">
        <v>876</v>
      </c>
      <c r="E1028" s="9" t="s">
        <v>92</v>
      </c>
      <c r="F1028" s="187">
        <v>36161</v>
      </c>
      <c r="G1028" s="9" t="s">
        <v>34</v>
      </c>
      <c r="H1028" s="9" t="s">
        <v>31</v>
      </c>
      <c r="I1028" s="9" t="s">
        <v>2276</v>
      </c>
      <c r="J1028" s="9" t="s">
        <v>32</v>
      </c>
      <c r="K1028" s="9">
        <v>2016</v>
      </c>
      <c r="L1028" s="9" t="s">
        <v>34</v>
      </c>
      <c r="Y1028" s="9" t="s">
        <v>5054</v>
      </c>
      <c r="Z1028" s="9" t="s">
        <v>5055</v>
      </c>
      <c r="AA1028" s="9" t="s">
        <v>5056</v>
      </c>
      <c r="AB1028" s="9" t="s">
        <v>1100</v>
      </c>
    </row>
    <row r="1029" spans="1:28" ht="17.25" customHeight="1" x14ac:dyDescent="0.2">
      <c r="A1029" s="9">
        <v>421181</v>
      </c>
      <c r="B1029" s="9" t="s">
        <v>5057</v>
      </c>
      <c r="C1029" s="9" t="s">
        <v>868</v>
      </c>
      <c r="D1029" s="9" t="s">
        <v>5058</v>
      </c>
      <c r="E1029" s="9" t="s">
        <v>93</v>
      </c>
      <c r="F1029" s="187">
        <v>34729</v>
      </c>
      <c r="G1029" s="9" t="s">
        <v>34</v>
      </c>
      <c r="H1029" s="9" t="s">
        <v>35</v>
      </c>
      <c r="I1029" s="9" t="s">
        <v>2276</v>
      </c>
      <c r="J1029" s="9" t="s">
        <v>32</v>
      </c>
      <c r="K1029" s="9">
        <v>2013</v>
      </c>
      <c r="L1029" s="9" t="s">
        <v>34</v>
      </c>
      <c r="Y1029" s="9" t="s">
        <v>5059</v>
      </c>
      <c r="Z1029" s="9" t="s">
        <v>5060</v>
      </c>
      <c r="AA1029" s="9" t="s">
        <v>5061</v>
      </c>
      <c r="AB1029" s="9" t="s">
        <v>1100</v>
      </c>
    </row>
    <row r="1030" spans="1:28" ht="17.25" customHeight="1" x14ac:dyDescent="0.2">
      <c r="A1030" s="9">
        <v>424833</v>
      </c>
      <c r="B1030" s="9" t="s">
        <v>5062</v>
      </c>
      <c r="C1030" s="9" t="s">
        <v>722</v>
      </c>
      <c r="D1030" s="9" t="s">
        <v>358</v>
      </c>
      <c r="E1030" s="9" t="s">
        <v>92</v>
      </c>
      <c r="F1030" s="187">
        <v>35065</v>
      </c>
      <c r="G1030" s="9" t="s">
        <v>34</v>
      </c>
      <c r="H1030" s="9" t="s">
        <v>31</v>
      </c>
      <c r="I1030" s="9" t="s">
        <v>2276</v>
      </c>
      <c r="K1030" s="9">
        <v>2014</v>
      </c>
      <c r="L1030" s="9" t="s">
        <v>34</v>
      </c>
      <c r="Y1030" s="9" t="s">
        <v>5063</v>
      </c>
      <c r="Z1030" s="9" t="s">
        <v>5064</v>
      </c>
      <c r="AA1030" s="9" t="s">
        <v>5065</v>
      </c>
      <c r="AB1030" s="9" t="s">
        <v>1559</v>
      </c>
    </row>
    <row r="1031" spans="1:28" ht="17.25" customHeight="1" x14ac:dyDescent="0.2">
      <c r="A1031" s="9">
        <v>423095</v>
      </c>
      <c r="B1031" s="9" t="s">
        <v>5066</v>
      </c>
      <c r="C1031" s="9" t="s">
        <v>491</v>
      </c>
      <c r="D1031" s="9" t="s">
        <v>655</v>
      </c>
      <c r="E1031" s="9" t="s">
        <v>93</v>
      </c>
      <c r="F1031" s="187">
        <v>36526</v>
      </c>
      <c r="G1031" s="9" t="s">
        <v>34</v>
      </c>
      <c r="H1031" s="9" t="s">
        <v>31</v>
      </c>
      <c r="I1031" s="9" t="s">
        <v>2276</v>
      </c>
      <c r="J1031" s="9" t="s">
        <v>29</v>
      </c>
      <c r="K1031" s="9">
        <v>2017</v>
      </c>
      <c r="L1031" s="9" t="s">
        <v>34</v>
      </c>
      <c r="Y1031" s="9" t="s">
        <v>5067</v>
      </c>
      <c r="Z1031" s="9" t="s">
        <v>1358</v>
      </c>
      <c r="AA1031" s="9" t="s">
        <v>5068</v>
      </c>
      <c r="AB1031" s="9" t="s">
        <v>1100</v>
      </c>
    </row>
    <row r="1032" spans="1:28" ht="17.25" customHeight="1" x14ac:dyDescent="0.2">
      <c r="A1032" s="9">
        <v>421186</v>
      </c>
      <c r="B1032" s="9" t="s">
        <v>5069</v>
      </c>
      <c r="C1032" s="9" t="s">
        <v>665</v>
      </c>
      <c r="D1032" s="9" t="s">
        <v>544</v>
      </c>
      <c r="E1032" s="9" t="s">
        <v>93</v>
      </c>
      <c r="F1032" s="187">
        <v>35923</v>
      </c>
      <c r="G1032" s="9" t="s">
        <v>34</v>
      </c>
      <c r="H1032" s="9" t="s">
        <v>31</v>
      </c>
      <c r="I1032" s="9" t="s">
        <v>2276</v>
      </c>
      <c r="J1032" s="9" t="s">
        <v>29</v>
      </c>
      <c r="K1032" s="9">
        <v>2016</v>
      </c>
      <c r="L1032" s="9" t="s">
        <v>34</v>
      </c>
      <c r="Y1032" s="9" t="s">
        <v>5070</v>
      </c>
      <c r="Z1032" s="9" t="s">
        <v>5071</v>
      </c>
      <c r="AA1032" s="9" t="s">
        <v>4144</v>
      </c>
      <c r="AB1032" s="9" t="s">
        <v>1067</v>
      </c>
    </row>
    <row r="1033" spans="1:28" ht="17.25" customHeight="1" x14ac:dyDescent="0.2">
      <c r="A1033" s="9">
        <v>419632</v>
      </c>
      <c r="B1033" s="9" t="s">
        <v>5072</v>
      </c>
      <c r="C1033" s="9" t="s">
        <v>684</v>
      </c>
      <c r="D1033" s="9" t="s">
        <v>284</v>
      </c>
      <c r="E1033" s="9" t="s">
        <v>93</v>
      </c>
      <c r="F1033" s="187">
        <v>33683</v>
      </c>
      <c r="G1033" s="9" t="s">
        <v>3023</v>
      </c>
      <c r="H1033" s="9" t="s">
        <v>31</v>
      </c>
      <c r="I1033" s="9" t="s">
        <v>2276</v>
      </c>
      <c r="J1033" s="9" t="s">
        <v>29</v>
      </c>
      <c r="K1033" s="9">
        <v>2011</v>
      </c>
      <c r="L1033" s="9" t="s">
        <v>46</v>
      </c>
      <c r="Y1033" s="9" t="s">
        <v>5073</v>
      </c>
      <c r="Z1033" s="9" t="s">
        <v>5074</v>
      </c>
      <c r="AA1033" s="9" t="s">
        <v>1076</v>
      </c>
      <c r="AB1033" s="9" t="s">
        <v>5075</v>
      </c>
    </row>
    <row r="1034" spans="1:28" ht="17.25" customHeight="1" x14ac:dyDescent="0.2">
      <c r="A1034" s="9">
        <v>423096</v>
      </c>
      <c r="B1034" s="9" t="s">
        <v>5076</v>
      </c>
      <c r="C1034" s="9" t="s">
        <v>458</v>
      </c>
      <c r="D1034" s="9" t="s">
        <v>271</v>
      </c>
      <c r="E1034" s="9" t="s">
        <v>93</v>
      </c>
      <c r="F1034" s="187">
        <v>35065</v>
      </c>
      <c r="G1034" s="9" t="s">
        <v>34</v>
      </c>
      <c r="H1034" s="9" t="s">
        <v>31</v>
      </c>
      <c r="I1034" s="9" t="s">
        <v>2276</v>
      </c>
      <c r="J1034" s="9" t="s">
        <v>29</v>
      </c>
      <c r="K1034" s="9">
        <v>2014</v>
      </c>
      <c r="L1034" s="9" t="s">
        <v>34</v>
      </c>
      <c r="Y1034" s="9" t="s">
        <v>5077</v>
      </c>
      <c r="Z1034" s="9" t="s">
        <v>5078</v>
      </c>
      <c r="AA1034" s="9" t="s">
        <v>5079</v>
      </c>
      <c r="AB1034" s="9" t="s">
        <v>2150</v>
      </c>
    </row>
    <row r="1035" spans="1:28" ht="17.25" customHeight="1" x14ac:dyDescent="0.2">
      <c r="A1035" s="9">
        <v>421183</v>
      </c>
      <c r="B1035" s="9" t="s">
        <v>5080</v>
      </c>
      <c r="C1035" s="9" t="s">
        <v>5081</v>
      </c>
      <c r="D1035" s="9" t="s">
        <v>278</v>
      </c>
      <c r="E1035" s="9" t="s">
        <v>93</v>
      </c>
      <c r="F1035" s="187">
        <v>35925</v>
      </c>
      <c r="G1035" s="9" t="s">
        <v>34</v>
      </c>
      <c r="H1035" s="9" t="s">
        <v>31</v>
      </c>
      <c r="I1035" s="9" t="s">
        <v>2276</v>
      </c>
      <c r="J1035" s="9" t="s">
        <v>32</v>
      </c>
      <c r="K1035" s="9">
        <v>2016</v>
      </c>
      <c r="L1035" s="9" t="s">
        <v>34</v>
      </c>
      <c r="Y1035" s="9" t="s">
        <v>5082</v>
      </c>
      <c r="Z1035" s="9" t="s">
        <v>5083</v>
      </c>
      <c r="AA1035" s="9" t="s">
        <v>1142</v>
      </c>
      <c r="AB1035" s="9" t="s">
        <v>1100</v>
      </c>
    </row>
    <row r="1036" spans="1:28" ht="17.25" customHeight="1" x14ac:dyDescent="0.2">
      <c r="A1036" s="9">
        <v>423102</v>
      </c>
      <c r="B1036" s="9" t="s">
        <v>5084</v>
      </c>
      <c r="C1036" s="9" t="s">
        <v>283</v>
      </c>
      <c r="D1036" s="9" t="s">
        <v>286</v>
      </c>
      <c r="E1036" s="9" t="s">
        <v>93</v>
      </c>
      <c r="F1036" s="187">
        <v>32035</v>
      </c>
      <c r="G1036" s="9" t="s">
        <v>34</v>
      </c>
      <c r="H1036" s="9" t="s">
        <v>31</v>
      </c>
      <c r="I1036" s="9" t="s">
        <v>2276</v>
      </c>
      <c r="J1036" s="9" t="s">
        <v>32</v>
      </c>
      <c r="K1036" s="9">
        <v>1998</v>
      </c>
      <c r="L1036" s="9" t="s">
        <v>34</v>
      </c>
      <c r="Y1036" s="9" t="s">
        <v>5085</v>
      </c>
      <c r="Z1036" s="9" t="s">
        <v>2416</v>
      </c>
      <c r="AA1036" s="9" t="s">
        <v>2955</v>
      </c>
      <c r="AB1036" s="9" t="s">
        <v>1098</v>
      </c>
    </row>
    <row r="1037" spans="1:28" ht="17.25" customHeight="1" x14ac:dyDescent="0.2">
      <c r="A1037" s="9">
        <v>424767</v>
      </c>
      <c r="B1037" s="9" t="s">
        <v>5086</v>
      </c>
      <c r="C1037" s="9" t="s">
        <v>324</v>
      </c>
      <c r="D1037" s="9" t="s">
        <v>589</v>
      </c>
      <c r="E1037" s="9" t="s">
        <v>93</v>
      </c>
      <c r="F1037" s="187">
        <v>29722</v>
      </c>
      <c r="G1037" s="9" t="s">
        <v>34</v>
      </c>
      <c r="H1037" s="9" t="s">
        <v>31</v>
      </c>
      <c r="I1037" s="9" t="s">
        <v>2276</v>
      </c>
      <c r="J1037" s="9" t="s">
        <v>29</v>
      </c>
      <c r="K1037" s="9">
        <v>1999</v>
      </c>
      <c r="L1037" s="9" t="s">
        <v>34</v>
      </c>
      <c r="Y1037" s="9" t="s">
        <v>5087</v>
      </c>
      <c r="Z1037" s="9" t="s">
        <v>5088</v>
      </c>
      <c r="AA1037" s="9" t="s">
        <v>5089</v>
      </c>
      <c r="AB1037" s="9" t="s">
        <v>1100</v>
      </c>
    </row>
    <row r="1038" spans="1:28" ht="17.25" customHeight="1" x14ac:dyDescent="0.2">
      <c r="A1038" s="9">
        <v>423027</v>
      </c>
      <c r="B1038" s="9" t="s">
        <v>5090</v>
      </c>
      <c r="C1038" s="9" t="s">
        <v>304</v>
      </c>
      <c r="D1038" s="9" t="s">
        <v>789</v>
      </c>
      <c r="E1038" s="9" t="s">
        <v>93</v>
      </c>
      <c r="F1038" s="187">
        <v>36279</v>
      </c>
      <c r="G1038" s="9" t="s">
        <v>34</v>
      </c>
      <c r="H1038" s="9" t="s">
        <v>31</v>
      </c>
      <c r="I1038" s="9" t="s">
        <v>2276</v>
      </c>
      <c r="J1038" s="9" t="s">
        <v>32</v>
      </c>
      <c r="K1038" s="9">
        <v>2017</v>
      </c>
      <c r="L1038" s="9" t="s">
        <v>46</v>
      </c>
      <c r="Y1038" s="9" t="s">
        <v>5091</v>
      </c>
      <c r="Z1038" s="9" t="s">
        <v>1193</v>
      </c>
      <c r="AA1038" s="9" t="s">
        <v>1276</v>
      </c>
      <c r="AB1038" s="9" t="s">
        <v>1067</v>
      </c>
    </row>
    <row r="1039" spans="1:28" ht="17.25" customHeight="1" x14ac:dyDescent="0.2">
      <c r="A1039" s="9">
        <v>423025</v>
      </c>
      <c r="B1039" s="9" t="s">
        <v>5092</v>
      </c>
      <c r="C1039" s="9" t="s">
        <v>462</v>
      </c>
      <c r="D1039" s="9" t="s">
        <v>5093</v>
      </c>
      <c r="E1039" s="9" t="s">
        <v>93</v>
      </c>
      <c r="F1039" s="187">
        <v>34414</v>
      </c>
      <c r="G1039" s="9" t="s">
        <v>833</v>
      </c>
      <c r="H1039" s="9" t="s">
        <v>31</v>
      </c>
      <c r="I1039" s="9" t="s">
        <v>2276</v>
      </c>
      <c r="J1039" s="9" t="s">
        <v>29</v>
      </c>
      <c r="K1039" s="9">
        <v>2012</v>
      </c>
      <c r="L1039" s="9" t="s">
        <v>46</v>
      </c>
      <c r="Y1039" s="9" t="s">
        <v>5094</v>
      </c>
      <c r="Z1039" s="9" t="s">
        <v>5095</v>
      </c>
      <c r="AA1039" s="9" t="s">
        <v>2628</v>
      </c>
      <c r="AB1039" s="9" t="s">
        <v>2616</v>
      </c>
    </row>
    <row r="1040" spans="1:28" ht="17.25" customHeight="1" x14ac:dyDescent="0.2">
      <c r="A1040" s="9">
        <v>424766</v>
      </c>
      <c r="B1040" s="9" t="s">
        <v>5096</v>
      </c>
      <c r="C1040" s="9" t="s">
        <v>301</v>
      </c>
      <c r="D1040" s="9" t="s">
        <v>278</v>
      </c>
      <c r="E1040" s="9" t="s">
        <v>93</v>
      </c>
      <c r="F1040" s="187">
        <v>33989</v>
      </c>
      <c r="G1040" s="9" t="s">
        <v>34</v>
      </c>
      <c r="H1040" s="9" t="s">
        <v>31</v>
      </c>
      <c r="I1040" s="9" t="s">
        <v>2276</v>
      </c>
      <c r="K1040" s="9">
        <v>2011</v>
      </c>
      <c r="L1040" s="9" t="s">
        <v>34</v>
      </c>
      <c r="Y1040" s="9" t="s">
        <v>5097</v>
      </c>
      <c r="Z1040" s="9" t="s">
        <v>5098</v>
      </c>
      <c r="AA1040" s="9" t="s">
        <v>1121</v>
      </c>
      <c r="AB1040" s="9" t="s">
        <v>1067</v>
      </c>
    </row>
    <row r="1041" spans="1:28" ht="17.25" customHeight="1" x14ac:dyDescent="0.2">
      <c r="A1041" s="9">
        <v>423029</v>
      </c>
      <c r="B1041" s="9" t="s">
        <v>5099</v>
      </c>
      <c r="C1041" s="9" t="s">
        <v>384</v>
      </c>
      <c r="D1041" s="9" t="s">
        <v>379</v>
      </c>
      <c r="E1041" s="9" t="s">
        <v>93</v>
      </c>
      <c r="F1041" s="187">
        <v>34714</v>
      </c>
      <c r="G1041" s="9" t="s">
        <v>5100</v>
      </c>
      <c r="H1041" s="9" t="s">
        <v>31</v>
      </c>
      <c r="I1041" s="9" t="s">
        <v>2276</v>
      </c>
      <c r="J1041" s="9" t="s">
        <v>29</v>
      </c>
      <c r="K1041" s="9">
        <v>2012</v>
      </c>
      <c r="L1041" s="9" t="s">
        <v>46</v>
      </c>
      <c r="Y1041" s="9" t="s">
        <v>5101</v>
      </c>
      <c r="Z1041" s="9" t="s">
        <v>1219</v>
      </c>
      <c r="AA1041" s="9" t="s">
        <v>5102</v>
      </c>
      <c r="AB1041" s="9" t="s">
        <v>1212</v>
      </c>
    </row>
    <row r="1042" spans="1:28" ht="17.25" customHeight="1" x14ac:dyDescent="0.2">
      <c r="A1042" s="9">
        <v>410985</v>
      </c>
      <c r="B1042" s="9" t="s">
        <v>5103</v>
      </c>
      <c r="C1042" s="9" t="s">
        <v>564</v>
      </c>
      <c r="D1042" s="9" t="s">
        <v>271</v>
      </c>
      <c r="E1042" s="9" t="s">
        <v>93</v>
      </c>
      <c r="F1042" s="187">
        <v>32509</v>
      </c>
      <c r="G1042" s="9" t="s">
        <v>34</v>
      </c>
      <c r="H1042" s="9" t="s">
        <v>31</v>
      </c>
      <c r="I1042" s="9" t="s">
        <v>2276</v>
      </c>
      <c r="J1042" s="9" t="s">
        <v>32</v>
      </c>
      <c r="K1042" s="9">
        <v>2008</v>
      </c>
      <c r="L1042" s="9" t="s">
        <v>34</v>
      </c>
      <c r="X1042" s="9" t="s">
        <v>514</v>
      </c>
      <c r="Y1042" s="9" t="s">
        <v>5104</v>
      </c>
      <c r="Z1042" s="9" t="s">
        <v>5105</v>
      </c>
      <c r="AA1042" s="9" t="s">
        <v>2901</v>
      </c>
      <c r="AB1042" s="9" t="s">
        <v>1078</v>
      </c>
    </row>
    <row r="1043" spans="1:28" ht="17.25" customHeight="1" x14ac:dyDescent="0.2">
      <c r="A1043" s="9">
        <v>423033</v>
      </c>
      <c r="B1043" s="9" t="s">
        <v>5106</v>
      </c>
      <c r="C1043" s="9" t="s">
        <v>1020</v>
      </c>
      <c r="D1043" s="9" t="s">
        <v>318</v>
      </c>
      <c r="E1043" s="9" t="s">
        <v>93</v>
      </c>
      <c r="F1043" s="187">
        <v>30828</v>
      </c>
      <c r="G1043" s="9" t="s">
        <v>833</v>
      </c>
      <c r="H1043" s="9" t="s">
        <v>31</v>
      </c>
      <c r="I1043" s="9" t="s">
        <v>2276</v>
      </c>
      <c r="J1043" s="9" t="s">
        <v>32</v>
      </c>
      <c r="K1043" s="9">
        <v>2017</v>
      </c>
      <c r="L1043" s="9" t="s">
        <v>34</v>
      </c>
      <c r="Y1043" s="9" t="s">
        <v>5107</v>
      </c>
      <c r="Z1043" s="9" t="s">
        <v>5108</v>
      </c>
      <c r="AA1043" s="9" t="s">
        <v>1173</v>
      </c>
      <c r="AB1043" s="9" t="s">
        <v>5109</v>
      </c>
    </row>
    <row r="1044" spans="1:28" ht="17.25" customHeight="1" x14ac:dyDescent="0.2">
      <c r="A1044" s="9">
        <v>424881</v>
      </c>
      <c r="B1044" s="9" t="s">
        <v>5110</v>
      </c>
      <c r="C1044" s="9" t="s">
        <v>283</v>
      </c>
      <c r="D1044" s="9" t="s">
        <v>5111</v>
      </c>
      <c r="E1044" s="9" t="s">
        <v>93</v>
      </c>
      <c r="F1044" s="187">
        <v>32894</v>
      </c>
      <c r="G1044" s="9" t="s">
        <v>5112</v>
      </c>
      <c r="H1044" s="9" t="s">
        <v>31</v>
      </c>
      <c r="I1044" s="9" t="s">
        <v>2276</v>
      </c>
      <c r="J1044" s="9" t="s">
        <v>29</v>
      </c>
      <c r="K1044" s="9">
        <v>2008</v>
      </c>
      <c r="L1044" s="9" t="s">
        <v>83</v>
      </c>
      <c r="Y1044" s="9" t="s">
        <v>5113</v>
      </c>
      <c r="Z1044" s="9" t="s">
        <v>5114</v>
      </c>
      <c r="AA1044" s="9" t="s">
        <v>5115</v>
      </c>
      <c r="AB1044" s="9" t="s">
        <v>5116</v>
      </c>
    </row>
    <row r="1045" spans="1:28" ht="17.25" customHeight="1" x14ac:dyDescent="0.2">
      <c r="A1045" s="9">
        <v>416163</v>
      </c>
      <c r="B1045" s="9" t="s">
        <v>5117</v>
      </c>
      <c r="C1045" s="9" t="s">
        <v>283</v>
      </c>
      <c r="D1045" s="9" t="s">
        <v>3096</v>
      </c>
      <c r="E1045" s="9" t="s">
        <v>93</v>
      </c>
      <c r="F1045" s="187">
        <v>32143</v>
      </c>
      <c r="G1045" s="9" t="s">
        <v>34</v>
      </c>
      <c r="H1045" s="9" t="s">
        <v>31</v>
      </c>
      <c r="I1045" s="9" t="s">
        <v>2276</v>
      </c>
      <c r="J1045" s="9" t="s">
        <v>29</v>
      </c>
      <c r="K1045" s="9">
        <v>2007</v>
      </c>
      <c r="L1045" s="9" t="s">
        <v>34</v>
      </c>
      <c r="Y1045" s="9" t="s">
        <v>5118</v>
      </c>
      <c r="Z1045" s="9" t="s">
        <v>5119</v>
      </c>
      <c r="AA1045" s="9" t="s">
        <v>5120</v>
      </c>
      <c r="AB1045" s="9" t="s">
        <v>1098</v>
      </c>
    </row>
    <row r="1046" spans="1:28" ht="17.25" customHeight="1" x14ac:dyDescent="0.2">
      <c r="A1046" s="9">
        <v>421210</v>
      </c>
      <c r="B1046" s="9" t="s">
        <v>5121</v>
      </c>
      <c r="C1046" s="9" t="s">
        <v>388</v>
      </c>
      <c r="D1046" s="9" t="s">
        <v>5122</v>
      </c>
      <c r="E1046" s="9" t="s">
        <v>93</v>
      </c>
      <c r="F1046" s="187">
        <v>35065</v>
      </c>
      <c r="G1046" s="9" t="s">
        <v>273</v>
      </c>
      <c r="H1046" s="9" t="s">
        <v>35</v>
      </c>
      <c r="I1046" s="9" t="s">
        <v>2276</v>
      </c>
      <c r="J1046" s="9" t="s">
        <v>32</v>
      </c>
      <c r="K1046" s="9">
        <v>2013</v>
      </c>
      <c r="L1046" s="9" t="s">
        <v>34</v>
      </c>
      <c r="Y1046" s="9" t="s">
        <v>5123</v>
      </c>
      <c r="Z1046" s="9" t="s">
        <v>1200</v>
      </c>
      <c r="AA1046" s="9" t="s">
        <v>3043</v>
      </c>
      <c r="AB1046" s="9" t="s">
        <v>5124</v>
      </c>
    </row>
    <row r="1047" spans="1:28" ht="17.25" customHeight="1" x14ac:dyDescent="0.2">
      <c r="A1047" s="9">
        <v>424860</v>
      </c>
      <c r="B1047" s="9" t="s">
        <v>5125</v>
      </c>
      <c r="C1047" s="9" t="s">
        <v>283</v>
      </c>
      <c r="D1047" s="9" t="s">
        <v>5126</v>
      </c>
      <c r="E1047" s="9" t="s">
        <v>92</v>
      </c>
      <c r="F1047" s="187">
        <v>35145</v>
      </c>
      <c r="G1047" s="9" t="s">
        <v>34</v>
      </c>
      <c r="H1047" s="9" t="s">
        <v>31</v>
      </c>
      <c r="I1047" s="9" t="s">
        <v>2276</v>
      </c>
      <c r="J1047" s="9" t="s">
        <v>29</v>
      </c>
      <c r="K1047" s="9">
        <v>2014</v>
      </c>
      <c r="L1047" s="9" t="s">
        <v>74</v>
      </c>
      <c r="Y1047" s="9" t="s">
        <v>5127</v>
      </c>
      <c r="Z1047" s="9" t="s">
        <v>1102</v>
      </c>
      <c r="AA1047" s="9" t="s">
        <v>5128</v>
      </c>
      <c r="AB1047" s="9" t="s">
        <v>1100</v>
      </c>
    </row>
    <row r="1048" spans="1:28" ht="17.25" customHeight="1" x14ac:dyDescent="0.2">
      <c r="A1048" s="9">
        <v>423125</v>
      </c>
      <c r="B1048" s="9" t="s">
        <v>5129</v>
      </c>
      <c r="C1048" s="9" t="s">
        <v>5130</v>
      </c>
      <c r="D1048" s="9" t="s">
        <v>5131</v>
      </c>
      <c r="E1048" s="9" t="s">
        <v>93</v>
      </c>
      <c r="F1048" s="187">
        <v>34808</v>
      </c>
      <c r="G1048" s="9" t="s">
        <v>53</v>
      </c>
      <c r="H1048" s="9" t="s">
        <v>31</v>
      </c>
      <c r="I1048" s="9" t="s">
        <v>2276</v>
      </c>
      <c r="J1048" s="9" t="s">
        <v>32</v>
      </c>
      <c r="K1048" s="9">
        <v>2013</v>
      </c>
      <c r="L1048" s="9" t="s">
        <v>34</v>
      </c>
      <c r="Y1048" s="9" t="s">
        <v>5132</v>
      </c>
      <c r="Z1048" s="9" t="s">
        <v>5133</v>
      </c>
      <c r="AA1048" s="9" t="s">
        <v>1938</v>
      </c>
      <c r="AB1048" s="9" t="s">
        <v>1216</v>
      </c>
    </row>
    <row r="1049" spans="1:28" ht="17.25" customHeight="1" x14ac:dyDescent="0.2">
      <c r="A1049" s="9">
        <v>421205</v>
      </c>
      <c r="B1049" s="9" t="s">
        <v>5134</v>
      </c>
      <c r="C1049" s="9" t="s">
        <v>5012</v>
      </c>
      <c r="D1049" s="9" t="s">
        <v>418</v>
      </c>
      <c r="E1049" s="9" t="s">
        <v>93</v>
      </c>
      <c r="F1049" s="187">
        <v>36162</v>
      </c>
      <c r="G1049" s="9" t="s">
        <v>34</v>
      </c>
      <c r="H1049" s="9" t="s">
        <v>31</v>
      </c>
      <c r="I1049" s="9" t="s">
        <v>2276</v>
      </c>
      <c r="J1049" s="9" t="s">
        <v>32</v>
      </c>
      <c r="K1049" s="9">
        <v>2016</v>
      </c>
      <c r="L1049" s="9" t="s">
        <v>34</v>
      </c>
      <c r="Y1049" s="9" t="s">
        <v>5135</v>
      </c>
      <c r="Z1049" s="9" t="s">
        <v>1084</v>
      </c>
      <c r="AA1049" s="9" t="s">
        <v>1095</v>
      </c>
      <c r="AB1049" s="9" t="s">
        <v>1082</v>
      </c>
    </row>
    <row r="1050" spans="1:28" ht="17.25" customHeight="1" x14ac:dyDescent="0.2">
      <c r="A1050" s="9">
        <v>419646</v>
      </c>
      <c r="B1050" s="9" t="s">
        <v>5136</v>
      </c>
      <c r="C1050" s="9" t="s">
        <v>5137</v>
      </c>
      <c r="D1050" s="9" t="s">
        <v>319</v>
      </c>
      <c r="E1050" s="9" t="s">
        <v>93</v>
      </c>
      <c r="F1050" s="187">
        <v>34455</v>
      </c>
      <c r="G1050" s="9" t="s">
        <v>34</v>
      </c>
      <c r="H1050" s="9" t="s">
        <v>31</v>
      </c>
      <c r="I1050" s="9" t="s">
        <v>2276</v>
      </c>
      <c r="J1050" s="9" t="s">
        <v>32</v>
      </c>
      <c r="K1050" s="9">
        <v>2015</v>
      </c>
      <c r="L1050" s="9" t="s">
        <v>34</v>
      </c>
      <c r="Y1050" s="9" t="s">
        <v>5138</v>
      </c>
      <c r="Z1050" s="9" t="s">
        <v>5139</v>
      </c>
      <c r="AA1050" s="9" t="s">
        <v>1165</v>
      </c>
      <c r="AB1050" s="9" t="s">
        <v>1078</v>
      </c>
    </row>
    <row r="1051" spans="1:28" ht="17.25" customHeight="1" x14ac:dyDescent="0.2">
      <c r="A1051" s="9">
        <v>403815</v>
      </c>
      <c r="B1051" s="9" t="s">
        <v>5140</v>
      </c>
      <c r="C1051" s="9" t="s">
        <v>500</v>
      </c>
      <c r="D1051" s="9" t="s">
        <v>5141</v>
      </c>
      <c r="E1051" s="9" t="s">
        <v>93</v>
      </c>
      <c r="F1051" s="187">
        <v>31557</v>
      </c>
      <c r="G1051" s="9" t="s">
        <v>34</v>
      </c>
      <c r="H1051" s="9" t="s">
        <v>31</v>
      </c>
      <c r="I1051" s="9" t="s">
        <v>2276</v>
      </c>
      <c r="J1051" s="9" t="s">
        <v>32</v>
      </c>
      <c r="K1051" s="9">
        <v>2005</v>
      </c>
      <c r="L1051" s="9" t="s">
        <v>34</v>
      </c>
      <c r="N1051" s="9">
        <v>1361</v>
      </c>
      <c r="O1051" s="187">
        <v>44620.455763888887</v>
      </c>
      <c r="P1051" s="9">
        <v>14000</v>
      </c>
      <c r="Y1051" s="9" t="s">
        <v>5142</v>
      </c>
      <c r="Z1051" s="9" t="s">
        <v>5143</v>
      </c>
      <c r="AA1051" s="9" t="s">
        <v>5144</v>
      </c>
      <c r="AB1051" s="9" t="s">
        <v>1067</v>
      </c>
    </row>
    <row r="1052" spans="1:28" ht="17.25" customHeight="1" x14ac:dyDescent="0.2">
      <c r="A1052" s="9">
        <v>421468</v>
      </c>
      <c r="B1052" s="9" t="s">
        <v>5145</v>
      </c>
      <c r="C1052" s="9" t="s">
        <v>283</v>
      </c>
      <c r="D1052" s="9" t="s">
        <v>5146</v>
      </c>
      <c r="E1052" s="9" t="s">
        <v>93</v>
      </c>
      <c r="F1052" s="187">
        <v>30390</v>
      </c>
      <c r="G1052" s="9" t="s">
        <v>510</v>
      </c>
      <c r="H1052" s="9" t="s">
        <v>31</v>
      </c>
      <c r="I1052" s="9" t="s">
        <v>2276</v>
      </c>
      <c r="J1052" s="9" t="s">
        <v>32</v>
      </c>
      <c r="K1052" s="9">
        <v>2001</v>
      </c>
      <c r="L1052" s="9" t="s">
        <v>34</v>
      </c>
      <c r="Y1052" s="9" t="s">
        <v>5147</v>
      </c>
      <c r="Z1052" s="9" t="s">
        <v>5148</v>
      </c>
      <c r="AA1052" s="9" t="s">
        <v>1335</v>
      </c>
      <c r="AB1052" s="9" t="s">
        <v>1082</v>
      </c>
    </row>
    <row r="1053" spans="1:28" ht="17.25" customHeight="1" x14ac:dyDescent="0.2">
      <c r="A1053" s="9">
        <v>424867</v>
      </c>
      <c r="B1053" s="9" t="s">
        <v>5149</v>
      </c>
      <c r="C1053" s="9" t="s">
        <v>409</v>
      </c>
      <c r="D1053" s="9" t="s">
        <v>2802</v>
      </c>
      <c r="E1053" s="9" t="s">
        <v>93</v>
      </c>
      <c r="F1053" s="187">
        <v>34425</v>
      </c>
      <c r="G1053" s="9" t="s">
        <v>34</v>
      </c>
      <c r="H1053" s="9" t="s">
        <v>31</v>
      </c>
      <c r="I1053" s="9" t="s">
        <v>2276</v>
      </c>
      <c r="J1053" s="9" t="s">
        <v>32</v>
      </c>
      <c r="K1053" s="9">
        <v>2012</v>
      </c>
      <c r="L1053" s="9" t="s">
        <v>89</v>
      </c>
      <c r="Y1053" s="9" t="s">
        <v>5150</v>
      </c>
      <c r="Z1053" s="9" t="s">
        <v>5151</v>
      </c>
      <c r="AA1053" s="9" t="s">
        <v>5152</v>
      </c>
      <c r="AB1053" s="9" t="s">
        <v>1067</v>
      </c>
    </row>
    <row r="1054" spans="1:28" ht="17.25" customHeight="1" x14ac:dyDescent="0.2">
      <c r="A1054" s="9">
        <v>424870</v>
      </c>
      <c r="B1054" s="9" t="s">
        <v>5153</v>
      </c>
      <c r="C1054" s="9" t="s">
        <v>832</v>
      </c>
      <c r="D1054" s="9" t="s">
        <v>572</v>
      </c>
      <c r="E1054" s="9" t="s">
        <v>93</v>
      </c>
      <c r="F1054" s="187">
        <v>29589</v>
      </c>
      <c r="G1054" s="9" t="s">
        <v>34</v>
      </c>
      <c r="H1054" s="9" t="s">
        <v>31</v>
      </c>
      <c r="I1054" s="9" t="s">
        <v>2276</v>
      </c>
      <c r="J1054" s="9" t="s">
        <v>32</v>
      </c>
      <c r="K1054" s="9">
        <v>1999</v>
      </c>
      <c r="L1054" s="9" t="s">
        <v>34</v>
      </c>
      <c r="Y1054" s="9" t="s">
        <v>5154</v>
      </c>
      <c r="Z1054" s="9" t="s">
        <v>5155</v>
      </c>
      <c r="AA1054" s="9" t="s">
        <v>5156</v>
      </c>
      <c r="AB1054" s="9" t="s">
        <v>1100</v>
      </c>
    </row>
    <row r="1055" spans="1:28" ht="17.25" customHeight="1" x14ac:dyDescent="0.2">
      <c r="A1055" s="9">
        <v>423128</v>
      </c>
      <c r="B1055" s="9" t="s">
        <v>5157</v>
      </c>
      <c r="C1055" s="9" t="s">
        <v>541</v>
      </c>
      <c r="D1055" s="9" t="s">
        <v>294</v>
      </c>
      <c r="E1055" s="9" t="s">
        <v>93</v>
      </c>
      <c r="F1055" s="187">
        <v>35065</v>
      </c>
      <c r="G1055" s="9" t="s">
        <v>34</v>
      </c>
      <c r="H1055" s="9" t="s">
        <v>31</v>
      </c>
      <c r="I1055" s="9" t="s">
        <v>2276</v>
      </c>
      <c r="J1055" s="9" t="s">
        <v>29</v>
      </c>
      <c r="K1055" s="9">
        <v>2013</v>
      </c>
      <c r="L1055" s="9" t="s">
        <v>34</v>
      </c>
      <c r="Y1055" s="9" t="s">
        <v>5158</v>
      </c>
      <c r="Z1055" s="9" t="s">
        <v>5159</v>
      </c>
      <c r="AA1055" s="9" t="s">
        <v>1133</v>
      </c>
      <c r="AB1055" s="9" t="s">
        <v>1100</v>
      </c>
    </row>
    <row r="1056" spans="1:28" ht="17.25" customHeight="1" x14ac:dyDescent="0.2">
      <c r="A1056" s="9">
        <v>424876</v>
      </c>
      <c r="B1056" s="9" t="s">
        <v>5160</v>
      </c>
      <c r="C1056" s="9" t="s">
        <v>1004</v>
      </c>
      <c r="D1056" s="9" t="s">
        <v>484</v>
      </c>
      <c r="E1056" s="9" t="s">
        <v>92</v>
      </c>
      <c r="F1056" s="187">
        <v>31780</v>
      </c>
      <c r="G1056" s="9" t="s">
        <v>34</v>
      </c>
      <c r="H1056" s="9" t="s">
        <v>31</v>
      </c>
      <c r="I1056" s="9" t="s">
        <v>2276</v>
      </c>
      <c r="J1056" s="9" t="s">
        <v>29</v>
      </c>
      <c r="K1056" s="9">
        <v>2004</v>
      </c>
      <c r="L1056" s="9" t="s">
        <v>46</v>
      </c>
      <c r="Y1056" s="9" t="s">
        <v>5161</v>
      </c>
      <c r="Z1056" s="9" t="s">
        <v>5162</v>
      </c>
      <c r="AA1056" s="9" t="s">
        <v>1148</v>
      </c>
      <c r="AB1056" s="9" t="s">
        <v>1067</v>
      </c>
    </row>
    <row r="1057" spans="1:28" ht="17.25" customHeight="1" x14ac:dyDescent="0.2">
      <c r="A1057" s="9">
        <v>421164</v>
      </c>
      <c r="B1057" s="9" t="s">
        <v>5163</v>
      </c>
      <c r="C1057" s="9" t="s">
        <v>413</v>
      </c>
      <c r="D1057" s="9" t="s">
        <v>5164</v>
      </c>
      <c r="E1057" s="9" t="s">
        <v>93</v>
      </c>
      <c r="F1057" s="187">
        <v>35796</v>
      </c>
      <c r="G1057" s="9" t="s">
        <v>34</v>
      </c>
      <c r="H1057" s="9" t="s">
        <v>31</v>
      </c>
      <c r="I1057" s="9" t="s">
        <v>2276</v>
      </c>
      <c r="J1057" s="9" t="s">
        <v>29</v>
      </c>
      <c r="K1057" s="9">
        <v>2016</v>
      </c>
      <c r="L1057" s="9" t="s">
        <v>34</v>
      </c>
      <c r="Y1057" s="9" t="s">
        <v>5165</v>
      </c>
      <c r="Z1057" s="9" t="s">
        <v>1170</v>
      </c>
      <c r="AA1057" s="9" t="s">
        <v>5166</v>
      </c>
      <c r="AB1057" s="9" t="s">
        <v>1100</v>
      </c>
    </row>
    <row r="1058" spans="1:28" ht="17.25" customHeight="1" x14ac:dyDescent="0.2">
      <c r="A1058" s="9">
        <v>421163</v>
      </c>
      <c r="B1058" s="9" t="s">
        <v>5167</v>
      </c>
      <c r="C1058" s="9" t="s">
        <v>305</v>
      </c>
      <c r="D1058" s="9" t="s">
        <v>695</v>
      </c>
      <c r="E1058" s="9" t="s">
        <v>93</v>
      </c>
      <c r="F1058" s="187">
        <v>36161</v>
      </c>
      <c r="G1058" s="9" t="s">
        <v>5168</v>
      </c>
      <c r="H1058" s="9" t="s">
        <v>31</v>
      </c>
      <c r="I1058" s="9" t="s">
        <v>2276</v>
      </c>
      <c r="J1058" s="9" t="s">
        <v>29</v>
      </c>
      <c r="K1058" s="9">
        <v>2016</v>
      </c>
      <c r="L1058" s="9" t="s">
        <v>34</v>
      </c>
      <c r="Y1058" s="9" t="s">
        <v>5169</v>
      </c>
      <c r="Z1058" s="9" t="s">
        <v>1107</v>
      </c>
      <c r="AA1058" s="9" t="s">
        <v>5170</v>
      </c>
      <c r="AB1058" s="9" t="s">
        <v>1100</v>
      </c>
    </row>
    <row r="1059" spans="1:28" ht="17.25" customHeight="1" x14ac:dyDescent="0.2">
      <c r="A1059" s="9">
        <v>424319</v>
      </c>
      <c r="B1059" s="9" t="s">
        <v>5171</v>
      </c>
      <c r="C1059" s="9" t="s">
        <v>5172</v>
      </c>
      <c r="D1059" s="9" t="s">
        <v>316</v>
      </c>
      <c r="E1059" s="9" t="s">
        <v>93</v>
      </c>
      <c r="F1059" s="187">
        <v>35088</v>
      </c>
      <c r="G1059" s="9" t="s">
        <v>34</v>
      </c>
      <c r="H1059" s="9" t="s">
        <v>31</v>
      </c>
      <c r="I1059" s="9" t="s">
        <v>2276</v>
      </c>
      <c r="J1059" s="9" t="s">
        <v>32</v>
      </c>
      <c r="K1059" s="9">
        <v>2013</v>
      </c>
      <c r="L1059" s="9" t="s">
        <v>46</v>
      </c>
      <c r="Y1059" s="9" t="s">
        <v>5173</v>
      </c>
      <c r="Z1059" s="9" t="s">
        <v>5174</v>
      </c>
      <c r="AA1059" s="9" t="s">
        <v>1246</v>
      </c>
      <c r="AB1059" s="9" t="s">
        <v>1067</v>
      </c>
    </row>
    <row r="1060" spans="1:28" ht="17.25" customHeight="1" x14ac:dyDescent="0.2">
      <c r="A1060" s="9">
        <v>421170</v>
      </c>
      <c r="B1060" s="9" t="s">
        <v>5175</v>
      </c>
      <c r="C1060" s="9" t="s">
        <v>560</v>
      </c>
      <c r="D1060" s="9" t="s">
        <v>930</v>
      </c>
      <c r="E1060" s="9" t="s">
        <v>93</v>
      </c>
      <c r="F1060" s="187">
        <v>31929</v>
      </c>
      <c r="G1060" s="9" t="s">
        <v>34</v>
      </c>
      <c r="H1060" s="9" t="s">
        <v>31</v>
      </c>
      <c r="I1060" s="9" t="s">
        <v>2276</v>
      </c>
      <c r="J1060" s="9" t="s">
        <v>32</v>
      </c>
      <c r="K1060" s="9">
        <v>2005</v>
      </c>
      <c r="L1060" s="9" t="s">
        <v>34</v>
      </c>
      <c r="Y1060" s="9" t="s">
        <v>5176</v>
      </c>
      <c r="Z1060" s="9" t="s">
        <v>5177</v>
      </c>
      <c r="AA1060" s="9" t="s">
        <v>5178</v>
      </c>
      <c r="AB1060" s="9" t="s">
        <v>1098</v>
      </c>
    </row>
    <row r="1061" spans="1:28" ht="17.25" customHeight="1" x14ac:dyDescent="0.2">
      <c r="A1061" s="9">
        <v>423068</v>
      </c>
      <c r="B1061" s="9" t="s">
        <v>5179</v>
      </c>
      <c r="C1061" s="9" t="s">
        <v>393</v>
      </c>
      <c r="D1061" s="9" t="s">
        <v>5180</v>
      </c>
      <c r="E1061" s="9" t="s">
        <v>93</v>
      </c>
      <c r="F1061" s="187">
        <v>35796</v>
      </c>
      <c r="G1061" s="9" t="s">
        <v>34</v>
      </c>
      <c r="H1061" s="9" t="s">
        <v>31</v>
      </c>
      <c r="I1061" s="9" t="s">
        <v>2276</v>
      </c>
      <c r="J1061" s="9" t="s">
        <v>32</v>
      </c>
      <c r="K1061" s="9">
        <v>2017</v>
      </c>
      <c r="L1061" s="9" t="s">
        <v>34</v>
      </c>
      <c r="Y1061" s="9" t="s">
        <v>5181</v>
      </c>
      <c r="Z1061" s="9" t="s">
        <v>1154</v>
      </c>
      <c r="AA1061" s="9" t="s">
        <v>5182</v>
      </c>
      <c r="AB1061" s="9" t="s">
        <v>1067</v>
      </c>
    </row>
    <row r="1062" spans="1:28" ht="17.25" customHeight="1" x14ac:dyDescent="0.2">
      <c r="A1062" s="9">
        <v>424866</v>
      </c>
      <c r="B1062" s="9" t="s">
        <v>5183</v>
      </c>
      <c r="C1062" s="9" t="s">
        <v>5184</v>
      </c>
      <c r="D1062" s="9" t="s">
        <v>714</v>
      </c>
      <c r="E1062" s="9" t="s">
        <v>93</v>
      </c>
      <c r="F1062" s="187">
        <v>30090</v>
      </c>
      <c r="G1062" s="9" t="s">
        <v>34</v>
      </c>
      <c r="H1062" s="9" t="s">
        <v>31</v>
      </c>
      <c r="I1062" s="9" t="s">
        <v>2276</v>
      </c>
      <c r="J1062" s="9" t="s">
        <v>32</v>
      </c>
      <c r="K1062" s="9">
        <v>2000</v>
      </c>
      <c r="L1062" s="9" t="s">
        <v>46</v>
      </c>
      <c r="Y1062" s="9" t="s">
        <v>5185</v>
      </c>
      <c r="Z1062" s="9" t="s">
        <v>5186</v>
      </c>
      <c r="AA1062" s="9" t="s">
        <v>5187</v>
      </c>
      <c r="AB1062" s="9" t="s">
        <v>1067</v>
      </c>
    </row>
    <row r="1063" spans="1:28" ht="17.25" customHeight="1" x14ac:dyDescent="0.2">
      <c r="A1063" s="9">
        <v>424877</v>
      </c>
      <c r="B1063" s="9" t="s">
        <v>5188</v>
      </c>
      <c r="C1063" s="9" t="s">
        <v>585</v>
      </c>
      <c r="D1063" s="9" t="s">
        <v>363</v>
      </c>
      <c r="E1063" s="9" t="s">
        <v>92</v>
      </c>
      <c r="F1063" s="187">
        <v>27614</v>
      </c>
      <c r="G1063" s="9" t="s">
        <v>640</v>
      </c>
      <c r="H1063" s="9" t="s">
        <v>31</v>
      </c>
      <c r="I1063" s="9" t="s">
        <v>2276</v>
      </c>
      <c r="J1063" s="9" t="s">
        <v>29</v>
      </c>
      <c r="K1063" s="9">
        <v>1993</v>
      </c>
      <c r="L1063" s="9" t="s">
        <v>86</v>
      </c>
      <c r="Y1063" s="9" t="s">
        <v>5189</v>
      </c>
      <c r="Z1063" s="9" t="s">
        <v>5190</v>
      </c>
      <c r="AA1063" s="9" t="s">
        <v>1317</v>
      </c>
      <c r="AB1063" s="9" t="s">
        <v>1143</v>
      </c>
    </row>
    <row r="1064" spans="1:28" ht="17.25" customHeight="1" x14ac:dyDescent="0.2">
      <c r="A1064" s="9">
        <v>403865</v>
      </c>
      <c r="B1064" s="9" t="s">
        <v>5191</v>
      </c>
      <c r="C1064" s="9" t="s">
        <v>393</v>
      </c>
      <c r="D1064" s="9" t="s">
        <v>351</v>
      </c>
      <c r="E1064" s="9" t="s">
        <v>92</v>
      </c>
      <c r="F1064" s="187">
        <v>31053</v>
      </c>
      <c r="G1064" s="9" t="s">
        <v>5192</v>
      </c>
      <c r="H1064" s="9" t="s">
        <v>31</v>
      </c>
      <c r="I1064" s="9" t="s">
        <v>2276</v>
      </c>
      <c r="J1064" s="9" t="s">
        <v>29</v>
      </c>
      <c r="K1064" s="9">
        <v>2004</v>
      </c>
      <c r="L1064" s="9" t="s">
        <v>56</v>
      </c>
      <c r="X1064" s="9" t="s">
        <v>514</v>
      </c>
      <c r="Y1064" s="9" t="s">
        <v>5193</v>
      </c>
      <c r="Z1064" s="9" t="s">
        <v>1271</v>
      </c>
      <c r="AA1064" s="9" t="s">
        <v>5194</v>
      </c>
      <c r="AB1064" s="9" t="s">
        <v>1082</v>
      </c>
    </row>
    <row r="1065" spans="1:28" ht="17.25" customHeight="1" x14ac:dyDescent="0.2">
      <c r="A1065" s="9">
        <v>423135</v>
      </c>
      <c r="B1065" s="9" t="s">
        <v>5195</v>
      </c>
      <c r="C1065" s="9" t="s">
        <v>403</v>
      </c>
      <c r="D1065" s="9" t="s">
        <v>374</v>
      </c>
      <c r="E1065" s="9" t="s">
        <v>93</v>
      </c>
      <c r="F1065" s="187">
        <v>34637</v>
      </c>
      <c r="G1065" s="9" t="s">
        <v>34</v>
      </c>
      <c r="H1065" s="9" t="s">
        <v>31</v>
      </c>
      <c r="I1065" s="9" t="s">
        <v>2276</v>
      </c>
      <c r="J1065" s="9" t="s">
        <v>32</v>
      </c>
      <c r="K1065" s="9">
        <v>2014</v>
      </c>
      <c r="L1065" s="9" t="s">
        <v>34</v>
      </c>
      <c r="Y1065" s="9" t="s">
        <v>5196</v>
      </c>
      <c r="Z1065" s="9" t="s">
        <v>1291</v>
      </c>
      <c r="AA1065" s="9" t="s">
        <v>1915</v>
      </c>
      <c r="AB1065" s="9" t="s">
        <v>1100</v>
      </c>
    </row>
    <row r="1066" spans="1:28" ht="17.25" customHeight="1" x14ac:dyDescent="0.2">
      <c r="A1066" s="9">
        <v>423124</v>
      </c>
      <c r="B1066" s="9" t="s">
        <v>5197</v>
      </c>
      <c r="C1066" s="9" t="s">
        <v>344</v>
      </c>
      <c r="D1066" s="9" t="s">
        <v>326</v>
      </c>
      <c r="E1066" s="9" t="s">
        <v>93</v>
      </c>
      <c r="F1066" s="187">
        <v>31610</v>
      </c>
      <c r="G1066" s="9" t="s">
        <v>34</v>
      </c>
      <c r="H1066" s="9" t="s">
        <v>31</v>
      </c>
      <c r="I1066" s="9" t="s">
        <v>2276</v>
      </c>
      <c r="J1066" s="9" t="s">
        <v>29</v>
      </c>
      <c r="K1066" s="9">
        <v>2004</v>
      </c>
      <c r="L1066" s="9" t="s">
        <v>34</v>
      </c>
      <c r="Y1066" s="9" t="s">
        <v>5198</v>
      </c>
      <c r="Z1066" s="9" t="s">
        <v>2086</v>
      </c>
      <c r="AA1066" s="9" t="s">
        <v>5199</v>
      </c>
      <c r="AB1066" s="9" t="s">
        <v>1067</v>
      </c>
    </row>
    <row r="1067" spans="1:28" ht="17.25" customHeight="1" x14ac:dyDescent="0.2">
      <c r="A1067" s="9">
        <v>424873</v>
      </c>
      <c r="B1067" s="9" t="s">
        <v>5200</v>
      </c>
      <c r="C1067" s="9" t="s">
        <v>486</v>
      </c>
      <c r="D1067" s="9" t="s">
        <v>5201</v>
      </c>
      <c r="E1067" s="9" t="s">
        <v>92</v>
      </c>
      <c r="F1067" s="187">
        <v>31802</v>
      </c>
      <c r="G1067" s="9" t="s">
        <v>476</v>
      </c>
      <c r="H1067" s="9" t="s">
        <v>31</v>
      </c>
      <c r="I1067" s="9" t="s">
        <v>2276</v>
      </c>
      <c r="J1067" s="9" t="s">
        <v>29</v>
      </c>
      <c r="K1067" s="9">
        <v>2004</v>
      </c>
      <c r="L1067" s="9" t="s">
        <v>86</v>
      </c>
      <c r="Y1067" s="9" t="s">
        <v>5202</v>
      </c>
      <c r="Z1067" s="9" t="s">
        <v>1168</v>
      </c>
      <c r="AA1067" s="9" t="s">
        <v>5203</v>
      </c>
      <c r="AB1067" s="9" t="s">
        <v>5204</v>
      </c>
    </row>
    <row r="1068" spans="1:28" ht="17.25" customHeight="1" x14ac:dyDescent="0.2">
      <c r="A1068" s="9">
        <v>418176</v>
      </c>
      <c r="B1068" s="9" t="s">
        <v>5205</v>
      </c>
      <c r="C1068" s="9" t="s">
        <v>550</v>
      </c>
      <c r="D1068" s="9" t="s">
        <v>5206</v>
      </c>
      <c r="E1068" s="9" t="s">
        <v>93</v>
      </c>
      <c r="F1068" s="187">
        <v>35065</v>
      </c>
      <c r="G1068" s="9" t="s">
        <v>34</v>
      </c>
      <c r="H1068" s="9" t="s">
        <v>31</v>
      </c>
      <c r="I1068" s="9" t="s">
        <v>2276</v>
      </c>
      <c r="J1068" s="9" t="s">
        <v>29</v>
      </c>
      <c r="K1068" s="9">
        <v>2014</v>
      </c>
      <c r="L1068" s="9" t="s">
        <v>34</v>
      </c>
      <c r="Y1068" s="9" t="s">
        <v>5207</v>
      </c>
      <c r="Z1068" s="9" t="s">
        <v>1585</v>
      </c>
      <c r="AA1068" s="9" t="s">
        <v>3365</v>
      </c>
      <c r="AB1068" s="9" t="s">
        <v>1100</v>
      </c>
    </row>
    <row r="1069" spans="1:28" ht="17.25" customHeight="1" x14ac:dyDescent="0.2">
      <c r="A1069" s="9">
        <v>414004</v>
      </c>
      <c r="B1069" s="9" t="s">
        <v>5208</v>
      </c>
      <c r="C1069" s="9" t="s">
        <v>5209</v>
      </c>
      <c r="D1069" s="9" t="s">
        <v>5210</v>
      </c>
      <c r="E1069" s="9" t="s">
        <v>92</v>
      </c>
      <c r="F1069" s="187">
        <v>33682</v>
      </c>
      <c r="G1069" s="9" t="s">
        <v>34</v>
      </c>
      <c r="H1069" s="9" t="s">
        <v>31</v>
      </c>
      <c r="I1069" s="9" t="s">
        <v>2276</v>
      </c>
      <c r="J1069" s="9" t="s">
        <v>29</v>
      </c>
      <c r="K1069" s="9">
        <v>2011</v>
      </c>
      <c r="L1069" s="9" t="s">
        <v>34</v>
      </c>
      <c r="N1069" s="9">
        <v>965</v>
      </c>
      <c r="O1069" s="187">
        <v>44599.524259259262</v>
      </c>
      <c r="P1069" s="9">
        <v>22000</v>
      </c>
      <c r="Y1069" s="9" t="s">
        <v>5211</v>
      </c>
      <c r="Z1069" s="9" t="s">
        <v>5212</v>
      </c>
      <c r="AA1069" s="9" t="s">
        <v>5213</v>
      </c>
      <c r="AB1069" s="9" t="s">
        <v>5214</v>
      </c>
    </row>
    <row r="1070" spans="1:28" ht="17.25" customHeight="1" x14ac:dyDescent="0.2">
      <c r="A1070" s="9">
        <v>424879</v>
      </c>
      <c r="B1070" s="9" t="s">
        <v>5215</v>
      </c>
      <c r="C1070" s="9" t="s">
        <v>674</v>
      </c>
      <c r="D1070" s="9" t="s">
        <v>5216</v>
      </c>
      <c r="E1070" s="9" t="s">
        <v>93</v>
      </c>
      <c r="F1070" s="187">
        <v>33686</v>
      </c>
      <c r="G1070" s="9" t="s">
        <v>77</v>
      </c>
      <c r="H1070" s="9" t="s">
        <v>31</v>
      </c>
      <c r="I1070" s="9" t="s">
        <v>2276</v>
      </c>
      <c r="J1070" s="9" t="s">
        <v>29</v>
      </c>
      <c r="K1070" s="9">
        <v>2010</v>
      </c>
      <c r="L1070" s="9" t="s">
        <v>34</v>
      </c>
      <c r="Y1070" s="9" t="s">
        <v>5217</v>
      </c>
      <c r="Z1070" s="9" t="s">
        <v>5218</v>
      </c>
      <c r="AA1070" s="9" t="s">
        <v>5219</v>
      </c>
      <c r="AB1070" s="9" t="s">
        <v>5220</v>
      </c>
    </row>
    <row r="1071" spans="1:28" ht="17.25" customHeight="1" x14ac:dyDescent="0.2">
      <c r="A1071" s="9">
        <v>423053</v>
      </c>
      <c r="B1071" s="9" t="s">
        <v>5221</v>
      </c>
      <c r="C1071" s="9" t="s">
        <v>393</v>
      </c>
      <c r="D1071" s="9" t="s">
        <v>632</v>
      </c>
      <c r="E1071" s="9" t="s">
        <v>93</v>
      </c>
      <c r="F1071" s="187">
        <v>35485</v>
      </c>
      <c r="G1071" s="9" t="s">
        <v>5222</v>
      </c>
      <c r="H1071" s="9" t="s">
        <v>31</v>
      </c>
      <c r="I1071" s="9" t="s">
        <v>2276</v>
      </c>
      <c r="J1071" s="9" t="s">
        <v>32</v>
      </c>
      <c r="K1071" s="9">
        <v>2015</v>
      </c>
      <c r="L1071" s="9" t="s">
        <v>86</v>
      </c>
      <c r="Y1071" s="9" t="s">
        <v>5223</v>
      </c>
      <c r="Z1071" s="9" t="s">
        <v>5224</v>
      </c>
      <c r="AA1071" s="9" t="s">
        <v>5225</v>
      </c>
      <c r="AB1071" s="9" t="s">
        <v>1143</v>
      </c>
    </row>
    <row r="1072" spans="1:28" ht="17.25" customHeight="1" x14ac:dyDescent="0.2">
      <c r="A1072" s="9">
        <v>421193</v>
      </c>
      <c r="B1072" s="9" t="s">
        <v>5226</v>
      </c>
      <c r="C1072" s="9" t="s">
        <v>961</v>
      </c>
      <c r="D1072" s="9" t="s">
        <v>368</v>
      </c>
      <c r="E1072" s="9" t="s">
        <v>92</v>
      </c>
      <c r="F1072" s="187">
        <v>35729</v>
      </c>
      <c r="G1072" s="9" t="s">
        <v>5227</v>
      </c>
      <c r="H1072" s="9" t="s">
        <v>35</v>
      </c>
      <c r="I1072" s="9" t="s">
        <v>2276</v>
      </c>
      <c r="J1072" s="9" t="s">
        <v>32</v>
      </c>
      <c r="K1072" s="9">
        <v>2016</v>
      </c>
      <c r="L1072" s="9" t="s">
        <v>46</v>
      </c>
      <c r="Y1072" s="9" t="s">
        <v>5228</v>
      </c>
      <c r="Z1072" s="9" t="s">
        <v>1431</v>
      </c>
      <c r="AA1072" s="9" t="s">
        <v>5229</v>
      </c>
      <c r="AB1072" s="9" t="s">
        <v>1082</v>
      </c>
    </row>
    <row r="1073" spans="1:28" ht="17.25" customHeight="1" x14ac:dyDescent="0.2">
      <c r="A1073" s="9">
        <v>424843</v>
      </c>
      <c r="B1073" s="9" t="s">
        <v>5230</v>
      </c>
      <c r="C1073" s="9" t="s">
        <v>501</v>
      </c>
      <c r="D1073" s="9" t="s">
        <v>363</v>
      </c>
      <c r="E1073" s="9" t="s">
        <v>92</v>
      </c>
      <c r="F1073" s="187">
        <v>33239</v>
      </c>
      <c r="G1073" s="9" t="s">
        <v>34</v>
      </c>
      <c r="H1073" s="9" t="s">
        <v>31</v>
      </c>
      <c r="I1073" s="9" t="s">
        <v>2276</v>
      </c>
      <c r="J1073" s="9" t="s">
        <v>32</v>
      </c>
      <c r="K1073" s="9">
        <v>2011</v>
      </c>
      <c r="L1073" s="9" t="s">
        <v>34</v>
      </c>
      <c r="Y1073" s="9" t="s">
        <v>5231</v>
      </c>
      <c r="Z1073" s="9" t="s">
        <v>5232</v>
      </c>
      <c r="AA1073" s="9" t="s">
        <v>5233</v>
      </c>
      <c r="AB1073" s="9" t="s">
        <v>1082</v>
      </c>
    </row>
    <row r="1074" spans="1:28" ht="17.25" customHeight="1" x14ac:dyDescent="0.2">
      <c r="A1074" s="9">
        <v>418104</v>
      </c>
      <c r="B1074" s="9" t="s">
        <v>5234</v>
      </c>
      <c r="C1074" s="9" t="s">
        <v>279</v>
      </c>
      <c r="D1074" s="9" t="s">
        <v>363</v>
      </c>
      <c r="E1074" s="9" t="s">
        <v>93</v>
      </c>
      <c r="F1074" s="187">
        <v>32203</v>
      </c>
      <c r="G1074" s="9" t="s">
        <v>3109</v>
      </c>
      <c r="H1074" s="9" t="s">
        <v>31</v>
      </c>
      <c r="I1074" s="9" t="s">
        <v>2276</v>
      </c>
      <c r="J1074" s="9" t="s">
        <v>29</v>
      </c>
      <c r="K1074" s="9">
        <v>2014</v>
      </c>
      <c r="L1074" s="9" t="s">
        <v>46</v>
      </c>
      <c r="Y1074" s="9" t="s">
        <v>5235</v>
      </c>
      <c r="Z1074" s="9" t="s">
        <v>5236</v>
      </c>
      <c r="AA1074" s="9" t="s">
        <v>5237</v>
      </c>
      <c r="AB1074" s="9" t="s">
        <v>1067</v>
      </c>
    </row>
    <row r="1075" spans="1:28" ht="17.25" customHeight="1" x14ac:dyDescent="0.2">
      <c r="A1075" s="9">
        <v>424852</v>
      </c>
      <c r="B1075" s="9" t="s">
        <v>5238</v>
      </c>
      <c r="C1075" s="9" t="s">
        <v>784</v>
      </c>
      <c r="D1075" s="9" t="s">
        <v>319</v>
      </c>
      <c r="E1075" s="9" t="s">
        <v>93</v>
      </c>
      <c r="F1075" s="187">
        <v>33623</v>
      </c>
      <c r="G1075" s="9" t="s">
        <v>71</v>
      </c>
      <c r="H1075" s="9" t="s">
        <v>31</v>
      </c>
      <c r="I1075" s="9" t="s">
        <v>2276</v>
      </c>
      <c r="J1075" s="9" t="s">
        <v>32</v>
      </c>
      <c r="K1075" s="9">
        <v>2012</v>
      </c>
      <c r="L1075" s="9" t="s">
        <v>46</v>
      </c>
      <c r="Y1075" s="9" t="s">
        <v>5239</v>
      </c>
      <c r="Z1075" s="9" t="s">
        <v>5240</v>
      </c>
      <c r="AA1075" s="9" t="s">
        <v>1145</v>
      </c>
      <c r="AB1075" s="9" t="s">
        <v>5241</v>
      </c>
    </row>
    <row r="1076" spans="1:28" ht="17.25" customHeight="1" x14ac:dyDescent="0.2">
      <c r="A1076" s="9">
        <v>411043</v>
      </c>
      <c r="B1076" s="9" t="s">
        <v>5242</v>
      </c>
      <c r="C1076" s="9" t="s">
        <v>649</v>
      </c>
      <c r="D1076" s="9" t="s">
        <v>5243</v>
      </c>
      <c r="E1076" s="9" t="s">
        <v>93</v>
      </c>
      <c r="F1076" s="187">
        <v>33266</v>
      </c>
      <c r="G1076" s="9" t="s">
        <v>34</v>
      </c>
      <c r="H1076" s="9" t="s">
        <v>31</v>
      </c>
      <c r="I1076" s="9" t="s">
        <v>2276</v>
      </c>
      <c r="Y1076" s="9" t="s">
        <v>5244</v>
      </c>
      <c r="Z1076" s="9" t="s">
        <v>5245</v>
      </c>
      <c r="AA1076" s="9" t="s">
        <v>1095</v>
      </c>
      <c r="AB1076" s="9" t="s">
        <v>1082</v>
      </c>
    </row>
    <row r="1077" spans="1:28" ht="17.25" customHeight="1" x14ac:dyDescent="0.2">
      <c r="A1077" s="9">
        <v>423049</v>
      </c>
      <c r="B1077" s="9" t="s">
        <v>5246</v>
      </c>
      <c r="C1077" s="9" t="s">
        <v>398</v>
      </c>
      <c r="D1077" s="9" t="s">
        <v>399</v>
      </c>
      <c r="E1077" s="9" t="s">
        <v>93</v>
      </c>
      <c r="F1077" s="187">
        <v>30484</v>
      </c>
      <c r="G1077" s="9" t="s">
        <v>400</v>
      </c>
      <c r="H1077" s="9" t="s">
        <v>31</v>
      </c>
      <c r="I1077" s="9" t="s">
        <v>2276</v>
      </c>
      <c r="J1077" s="9" t="s">
        <v>32</v>
      </c>
      <c r="K1077" s="9">
        <v>2001</v>
      </c>
      <c r="L1077" s="9" t="s">
        <v>86</v>
      </c>
      <c r="N1077" s="9">
        <v>1211</v>
      </c>
      <c r="O1077" s="187">
        <v>44608.519247685188</v>
      </c>
      <c r="P1077" s="9">
        <v>21600</v>
      </c>
      <c r="Y1077" s="9" t="s">
        <v>5247</v>
      </c>
      <c r="Z1077" s="9" t="s">
        <v>4870</v>
      </c>
      <c r="AA1077" s="9" t="s">
        <v>1226</v>
      </c>
      <c r="AB1077" s="9" t="s">
        <v>1143</v>
      </c>
    </row>
    <row r="1078" spans="1:28" ht="17.25" customHeight="1" x14ac:dyDescent="0.2">
      <c r="A1078" s="9">
        <v>423106</v>
      </c>
      <c r="B1078" s="9" t="s">
        <v>5248</v>
      </c>
      <c r="C1078" s="9" t="s">
        <v>283</v>
      </c>
      <c r="D1078" s="9" t="s">
        <v>294</v>
      </c>
      <c r="E1078" s="9" t="s">
        <v>93</v>
      </c>
      <c r="F1078" s="187">
        <v>35436</v>
      </c>
      <c r="G1078" s="9" t="s">
        <v>34</v>
      </c>
      <c r="H1078" s="9" t="s">
        <v>31</v>
      </c>
      <c r="I1078" s="9" t="s">
        <v>2276</v>
      </c>
      <c r="J1078" s="9" t="s">
        <v>29</v>
      </c>
      <c r="K1078" s="9">
        <v>2017</v>
      </c>
      <c r="L1078" s="9" t="s">
        <v>34</v>
      </c>
      <c r="Y1078" s="9" t="s">
        <v>5249</v>
      </c>
      <c r="Z1078" s="9" t="s">
        <v>1090</v>
      </c>
      <c r="AA1078" s="9" t="s">
        <v>1135</v>
      </c>
      <c r="AB1078" s="9" t="s">
        <v>1067</v>
      </c>
    </row>
    <row r="1079" spans="1:28" ht="17.25" customHeight="1" x14ac:dyDescent="0.2">
      <c r="A1079" s="9">
        <v>418154</v>
      </c>
      <c r="B1079" s="9" t="s">
        <v>5250</v>
      </c>
      <c r="C1079" s="9" t="s">
        <v>5251</v>
      </c>
      <c r="D1079" s="9" t="s">
        <v>973</v>
      </c>
      <c r="E1079" s="9" t="s">
        <v>93</v>
      </c>
      <c r="F1079" s="187">
        <v>32874</v>
      </c>
      <c r="G1079" s="9" t="s">
        <v>610</v>
      </c>
      <c r="H1079" s="9" t="s">
        <v>31</v>
      </c>
      <c r="I1079" s="9" t="s">
        <v>2276</v>
      </c>
      <c r="J1079" s="9" t="s">
        <v>29</v>
      </c>
      <c r="K1079" s="9">
        <v>2011</v>
      </c>
      <c r="L1079" s="9" t="s">
        <v>46</v>
      </c>
      <c r="Y1079" s="9" t="s">
        <v>5252</v>
      </c>
      <c r="Z1079" s="9" t="s">
        <v>5253</v>
      </c>
      <c r="AA1079" s="9" t="s">
        <v>5254</v>
      </c>
      <c r="AB1079" s="9" t="s">
        <v>3406</v>
      </c>
    </row>
    <row r="1080" spans="1:28" ht="17.25" customHeight="1" x14ac:dyDescent="0.2">
      <c r="A1080" s="9">
        <v>421097</v>
      </c>
      <c r="B1080" s="9" t="s">
        <v>5255</v>
      </c>
      <c r="C1080" s="9" t="s">
        <v>462</v>
      </c>
      <c r="D1080" s="9" t="s">
        <v>518</v>
      </c>
      <c r="E1080" s="9" t="s">
        <v>93</v>
      </c>
      <c r="F1080" s="187">
        <v>33718</v>
      </c>
      <c r="G1080" s="9" t="s">
        <v>34</v>
      </c>
      <c r="H1080" s="9" t="s">
        <v>31</v>
      </c>
      <c r="I1080" s="9" t="s">
        <v>2276</v>
      </c>
      <c r="J1080" s="9" t="s">
        <v>29</v>
      </c>
      <c r="K1080" s="9">
        <v>2010</v>
      </c>
      <c r="L1080" s="9" t="s">
        <v>34</v>
      </c>
      <c r="Y1080" s="9" t="s">
        <v>5256</v>
      </c>
      <c r="Z1080" s="9" t="s">
        <v>4413</v>
      </c>
      <c r="AA1080" s="9" t="s">
        <v>5257</v>
      </c>
      <c r="AB1080" s="9" t="s">
        <v>1067</v>
      </c>
    </row>
    <row r="1081" spans="1:28" ht="17.25" customHeight="1" x14ac:dyDescent="0.2">
      <c r="A1081" s="9">
        <v>416997</v>
      </c>
      <c r="B1081" s="9" t="s">
        <v>5258</v>
      </c>
      <c r="C1081" s="9" t="s">
        <v>5259</v>
      </c>
      <c r="D1081" s="9" t="s">
        <v>757</v>
      </c>
      <c r="E1081" s="9" t="s">
        <v>93</v>
      </c>
      <c r="F1081" s="187">
        <v>35065</v>
      </c>
      <c r="G1081" s="9" t="s">
        <v>34</v>
      </c>
      <c r="H1081" s="9" t="s">
        <v>31</v>
      </c>
      <c r="I1081" s="9" t="s">
        <v>2276</v>
      </c>
      <c r="J1081" s="9" t="s">
        <v>32</v>
      </c>
      <c r="K1081" s="9">
        <v>2014</v>
      </c>
      <c r="L1081" s="9" t="s">
        <v>34</v>
      </c>
      <c r="Y1081" s="9" t="s">
        <v>5260</v>
      </c>
      <c r="Z1081" s="9" t="s">
        <v>5261</v>
      </c>
      <c r="AA1081" s="9" t="s">
        <v>5262</v>
      </c>
      <c r="AB1081" s="9" t="s">
        <v>1100</v>
      </c>
    </row>
    <row r="1082" spans="1:28" ht="17.25" customHeight="1" x14ac:dyDescent="0.2">
      <c r="A1082" s="9">
        <v>423018</v>
      </c>
      <c r="B1082" s="9" t="s">
        <v>5263</v>
      </c>
      <c r="C1082" s="9" t="s">
        <v>370</v>
      </c>
      <c r="D1082" s="9" t="s">
        <v>5264</v>
      </c>
      <c r="E1082" s="9" t="s">
        <v>93</v>
      </c>
      <c r="F1082" s="187">
        <v>34700</v>
      </c>
      <c r="G1082" s="9" t="s">
        <v>34</v>
      </c>
      <c r="H1082" s="9" t="s">
        <v>31</v>
      </c>
      <c r="I1082" s="9" t="s">
        <v>2276</v>
      </c>
      <c r="J1082" s="9" t="s">
        <v>32</v>
      </c>
      <c r="K1082" s="9">
        <v>2013</v>
      </c>
      <c r="L1082" s="9" t="s">
        <v>34</v>
      </c>
      <c r="Y1082" s="9" t="s">
        <v>5265</v>
      </c>
      <c r="Z1082" s="9" t="s">
        <v>5266</v>
      </c>
      <c r="AA1082" s="9" t="s">
        <v>5267</v>
      </c>
      <c r="AB1082" s="9" t="s">
        <v>1100</v>
      </c>
    </row>
    <row r="1083" spans="1:28" ht="17.25" customHeight="1" x14ac:dyDescent="0.2">
      <c r="A1083" s="9">
        <v>424856</v>
      </c>
      <c r="B1083" s="9" t="s">
        <v>5268</v>
      </c>
      <c r="C1083" s="9" t="s">
        <v>649</v>
      </c>
      <c r="D1083" s="9" t="s">
        <v>747</v>
      </c>
      <c r="E1083" s="9" t="s">
        <v>93</v>
      </c>
      <c r="F1083" s="187">
        <v>31116</v>
      </c>
      <c r="G1083" s="9" t="s">
        <v>918</v>
      </c>
      <c r="H1083" s="9" t="s">
        <v>31</v>
      </c>
      <c r="I1083" s="9" t="s">
        <v>2276</v>
      </c>
      <c r="J1083" s="9" t="s">
        <v>29</v>
      </c>
      <c r="K1083" s="9">
        <v>2004</v>
      </c>
      <c r="L1083" s="9" t="s">
        <v>676</v>
      </c>
      <c r="Y1083" s="9" t="s">
        <v>5269</v>
      </c>
      <c r="Z1083" s="9" t="s">
        <v>5270</v>
      </c>
      <c r="AA1083" s="9" t="s">
        <v>5271</v>
      </c>
      <c r="AB1083" s="9" t="s">
        <v>1082</v>
      </c>
    </row>
    <row r="1084" spans="1:28" ht="17.25" customHeight="1" x14ac:dyDescent="0.2">
      <c r="A1084" s="9">
        <v>418250</v>
      </c>
      <c r="B1084" s="9" t="s">
        <v>5272</v>
      </c>
      <c r="C1084" s="9" t="s">
        <v>428</v>
      </c>
      <c r="D1084" s="9" t="s">
        <v>5273</v>
      </c>
      <c r="E1084" s="9" t="s">
        <v>93</v>
      </c>
      <c r="F1084" s="187">
        <v>30543</v>
      </c>
      <c r="G1084" s="9" t="s">
        <v>610</v>
      </c>
      <c r="H1084" s="9" t="s">
        <v>31</v>
      </c>
      <c r="I1084" s="9" t="s">
        <v>2276</v>
      </c>
      <c r="J1084" s="9" t="s">
        <v>32</v>
      </c>
      <c r="K1084" s="9">
        <v>2002</v>
      </c>
      <c r="L1084" s="9" t="s">
        <v>46</v>
      </c>
      <c r="Y1084" s="9" t="s">
        <v>5274</v>
      </c>
      <c r="Z1084" s="9" t="s">
        <v>3017</v>
      </c>
      <c r="AA1084" s="9" t="s">
        <v>5275</v>
      </c>
      <c r="AB1084" s="9" t="s">
        <v>2096</v>
      </c>
    </row>
    <row r="1085" spans="1:28" ht="17.25" customHeight="1" x14ac:dyDescent="0.2">
      <c r="A1085" s="9">
        <v>423178</v>
      </c>
      <c r="B1085" s="9" t="s">
        <v>5276</v>
      </c>
      <c r="C1085" s="9" t="s">
        <v>435</v>
      </c>
      <c r="D1085" s="9" t="s">
        <v>424</v>
      </c>
      <c r="E1085" s="9" t="s">
        <v>92</v>
      </c>
      <c r="F1085" s="187">
        <v>27677</v>
      </c>
      <c r="G1085" s="9" t="s">
        <v>5277</v>
      </c>
      <c r="H1085" s="9" t="s">
        <v>31</v>
      </c>
      <c r="I1085" s="9" t="s">
        <v>2276</v>
      </c>
      <c r="J1085" s="9" t="s">
        <v>29</v>
      </c>
      <c r="K1085" s="9">
        <v>1994</v>
      </c>
      <c r="L1085" s="9" t="s">
        <v>53</v>
      </c>
      <c r="Y1085" s="9" t="s">
        <v>5278</v>
      </c>
      <c r="Z1085" s="9" t="s">
        <v>5279</v>
      </c>
      <c r="AA1085" s="9" t="s">
        <v>1485</v>
      </c>
      <c r="AB1085" s="9" t="s">
        <v>1067</v>
      </c>
    </row>
    <row r="1086" spans="1:28" ht="17.25" customHeight="1" x14ac:dyDescent="0.2">
      <c r="A1086" s="9">
        <v>423257</v>
      </c>
      <c r="B1086" s="9" t="s">
        <v>5280</v>
      </c>
      <c r="C1086" s="9" t="s">
        <v>553</v>
      </c>
      <c r="D1086" s="9" t="s">
        <v>346</v>
      </c>
      <c r="E1086" s="9" t="s">
        <v>93</v>
      </c>
      <c r="F1086" s="187">
        <v>36161</v>
      </c>
      <c r="G1086" s="9" t="s">
        <v>34</v>
      </c>
      <c r="H1086" s="9" t="s">
        <v>31</v>
      </c>
      <c r="I1086" s="9" t="s">
        <v>2276</v>
      </c>
      <c r="J1086" s="9" t="s">
        <v>29</v>
      </c>
      <c r="K1086" s="9">
        <v>2017</v>
      </c>
      <c r="L1086" s="9" t="s">
        <v>46</v>
      </c>
      <c r="Y1086" s="9" t="s">
        <v>5281</v>
      </c>
      <c r="Z1086" s="9" t="s">
        <v>1197</v>
      </c>
      <c r="AA1086" s="9" t="s">
        <v>1127</v>
      </c>
      <c r="AB1086" s="9" t="s">
        <v>1067</v>
      </c>
    </row>
    <row r="1087" spans="1:28" ht="17.25" customHeight="1" x14ac:dyDescent="0.2">
      <c r="A1087" s="9">
        <v>421283</v>
      </c>
      <c r="B1087" s="9" t="s">
        <v>5282</v>
      </c>
      <c r="C1087" s="9" t="s">
        <v>582</v>
      </c>
      <c r="D1087" s="9" t="s">
        <v>5283</v>
      </c>
      <c r="E1087" s="9" t="s">
        <v>93</v>
      </c>
      <c r="F1087" s="187">
        <v>32874</v>
      </c>
      <c r="G1087" s="9" t="s">
        <v>74</v>
      </c>
      <c r="H1087" s="9" t="s">
        <v>31</v>
      </c>
      <c r="I1087" s="9" t="s">
        <v>2276</v>
      </c>
      <c r="K1087" s="9">
        <v>2007</v>
      </c>
      <c r="L1087" s="9" t="s">
        <v>74</v>
      </c>
      <c r="Y1087" s="9" t="s">
        <v>5284</v>
      </c>
      <c r="Z1087" s="9" t="s">
        <v>5285</v>
      </c>
      <c r="AA1087" s="9" t="s">
        <v>1129</v>
      </c>
      <c r="AB1087" s="9" t="s">
        <v>5286</v>
      </c>
    </row>
    <row r="1088" spans="1:28" ht="17.25" customHeight="1" x14ac:dyDescent="0.2">
      <c r="A1088" s="9">
        <v>421282</v>
      </c>
      <c r="B1088" s="9" t="s">
        <v>5287</v>
      </c>
      <c r="C1088" s="9" t="s">
        <v>3833</v>
      </c>
      <c r="D1088" s="9" t="s">
        <v>382</v>
      </c>
      <c r="E1088" s="9" t="s">
        <v>93</v>
      </c>
      <c r="F1088" s="187">
        <v>32169</v>
      </c>
      <c r="G1088" s="9" t="s">
        <v>34</v>
      </c>
      <c r="H1088" s="9" t="s">
        <v>31</v>
      </c>
      <c r="I1088" s="9" t="s">
        <v>2276</v>
      </c>
      <c r="J1088" s="9" t="s">
        <v>32</v>
      </c>
      <c r="K1088" s="9">
        <v>2006</v>
      </c>
      <c r="L1088" s="9" t="s">
        <v>34</v>
      </c>
      <c r="Y1088" s="9" t="s">
        <v>5288</v>
      </c>
      <c r="Z1088" s="9" t="s">
        <v>5289</v>
      </c>
      <c r="AA1088" s="9" t="s">
        <v>5290</v>
      </c>
      <c r="AB1088" s="9" t="s">
        <v>1067</v>
      </c>
    </row>
    <row r="1089" spans="1:28" ht="17.25" customHeight="1" x14ac:dyDescent="0.2">
      <c r="A1089" s="9">
        <v>424927</v>
      </c>
      <c r="B1089" s="9" t="s">
        <v>5291</v>
      </c>
      <c r="C1089" s="9" t="s">
        <v>324</v>
      </c>
      <c r="D1089" s="9" t="s">
        <v>5292</v>
      </c>
      <c r="E1089" s="9" t="s">
        <v>92</v>
      </c>
      <c r="F1089" s="187">
        <v>36180</v>
      </c>
      <c r="G1089" s="9" t="s">
        <v>711</v>
      </c>
      <c r="H1089" s="9" t="s">
        <v>31</v>
      </c>
      <c r="I1089" s="9" t="s">
        <v>2276</v>
      </c>
      <c r="J1089" s="9" t="s">
        <v>32</v>
      </c>
      <c r="K1089" s="9">
        <v>2016</v>
      </c>
      <c r="L1089" s="9" t="s">
        <v>46</v>
      </c>
      <c r="Y1089" s="9" t="s">
        <v>5293</v>
      </c>
      <c r="Z1089" s="9" t="s">
        <v>1207</v>
      </c>
      <c r="AA1089" s="9" t="s">
        <v>5294</v>
      </c>
      <c r="AB1089" s="9" t="s">
        <v>5295</v>
      </c>
    </row>
    <row r="1090" spans="1:28" ht="17.25" customHeight="1" x14ac:dyDescent="0.2">
      <c r="A1090" s="9">
        <v>421287</v>
      </c>
      <c r="B1090" s="9" t="s">
        <v>5296</v>
      </c>
      <c r="C1090" s="9" t="s">
        <v>283</v>
      </c>
      <c r="D1090" s="9" t="s">
        <v>465</v>
      </c>
      <c r="E1090" s="9" t="s">
        <v>92</v>
      </c>
      <c r="F1090" s="187">
        <v>35796</v>
      </c>
      <c r="G1090" s="9" t="s">
        <v>5297</v>
      </c>
      <c r="H1090" s="9" t="s">
        <v>31</v>
      </c>
      <c r="I1090" s="9" t="s">
        <v>2276</v>
      </c>
      <c r="J1090" s="9" t="s">
        <v>29</v>
      </c>
      <c r="K1090" s="9">
        <v>2015</v>
      </c>
      <c r="L1090" s="9" t="s">
        <v>46</v>
      </c>
      <c r="Y1090" s="9" t="s">
        <v>5298</v>
      </c>
      <c r="Z1090" s="9" t="s">
        <v>1209</v>
      </c>
      <c r="AA1090" s="9" t="s">
        <v>1123</v>
      </c>
      <c r="AB1090" s="9" t="s">
        <v>1100</v>
      </c>
    </row>
    <row r="1091" spans="1:28" ht="17.25" customHeight="1" x14ac:dyDescent="0.2">
      <c r="A1091" s="9">
        <v>423258</v>
      </c>
      <c r="B1091" s="9" t="s">
        <v>5299</v>
      </c>
      <c r="C1091" s="9" t="s">
        <v>351</v>
      </c>
      <c r="D1091" s="9" t="s">
        <v>843</v>
      </c>
      <c r="E1091" s="9" t="s">
        <v>93</v>
      </c>
      <c r="F1091" s="187">
        <v>33865</v>
      </c>
      <c r="G1091" s="9" t="s">
        <v>34</v>
      </c>
      <c r="H1091" s="9" t="s">
        <v>31</v>
      </c>
      <c r="I1091" s="9" t="s">
        <v>2276</v>
      </c>
      <c r="J1091" s="9" t="s">
        <v>32</v>
      </c>
      <c r="K1091" s="9">
        <v>2010</v>
      </c>
      <c r="L1091" s="9" t="s">
        <v>89</v>
      </c>
      <c r="Y1091" s="9" t="s">
        <v>5300</v>
      </c>
      <c r="Z1091" s="9" t="s">
        <v>5301</v>
      </c>
      <c r="AA1091" s="9" t="s">
        <v>5302</v>
      </c>
      <c r="AB1091" s="9" t="s">
        <v>1100</v>
      </c>
    </row>
    <row r="1092" spans="1:28" ht="17.25" customHeight="1" x14ac:dyDescent="0.2">
      <c r="A1092" s="9">
        <v>419736</v>
      </c>
      <c r="B1092" s="9" t="s">
        <v>5303</v>
      </c>
      <c r="C1092" s="9" t="s">
        <v>937</v>
      </c>
      <c r="D1092" s="9" t="s">
        <v>432</v>
      </c>
      <c r="E1092" s="9" t="s">
        <v>93</v>
      </c>
      <c r="F1092" s="187">
        <v>34339</v>
      </c>
      <c r="G1092" s="9" t="s">
        <v>34</v>
      </c>
      <c r="H1092" s="9" t="s">
        <v>31</v>
      </c>
      <c r="I1092" s="9" t="s">
        <v>2276</v>
      </c>
      <c r="J1092" s="9" t="s">
        <v>32</v>
      </c>
      <c r="K1092" s="9">
        <v>2012</v>
      </c>
      <c r="L1092" s="9" t="s">
        <v>34</v>
      </c>
      <c r="Y1092" s="9" t="s">
        <v>5304</v>
      </c>
      <c r="Z1092" s="9" t="s">
        <v>5305</v>
      </c>
      <c r="AA1092" s="9" t="s">
        <v>5306</v>
      </c>
      <c r="AB1092" s="9" t="s">
        <v>1067</v>
      </c>
    </row>
    <row r="1093" spans="1:28" ht="17.25" customHeight="1" x14ac:dyDescent="0.2">
      <c r="A1093" s="9">
        <v>421359</v>
      </c>
      <c r="B1093" s="9" t="s">
        <v>5307</v>
      </c>
      <c r="C1093" s="9" t="s">
        <v>304</v>
      </c>
      <c r="D1093" s="9" t="s">
        <v>5308</v>
      </c>
      <c r="E1093" s="9" t="s">
        <v>93</v>
      </c>
      <c r="F1093" s="187">
        <v>35443</v>
      </c>
      <c r="G1093" s="9" t="s">
        <v>34</v>
      </c>
      <c r="H1093" s="9" t="s">
        <v>31</v>
      </c>
      <c r="I1093" s="9" t="s">
        <v>2276</v>
      </c>
      <c r="K1093" s="9">
        <v>2014</v>
      </c>
      <c r="Y1093" s="9" t="s">
        <v>5309</v>
      </c>
      <c r="Z1093" s="9" t="s">
        <v>5310</v>
      </c>
      <c r="AA1093" s="9" t="s">
        <v>2615</v>
      </c>
      <c r="AB1093" s="9" t="s">
        <v>1078</v>
      </c>
    </row>
    <row r="1094" spans="1:28" ht="17.25" customHeight="1" x14ac:dyDescent="0.2">
      <c r="A1094" s="9">
        <v>424303</v>
      </c>
      <c r="B1094" s="9" t="s">
        <v>5311</v>
      </c>
      <c r="C1094" s="9" t="s">
        <v>283</v>
      </c>
      <c r="D1094" s="9" t="s">
        <v>492</v>
      </c>
      <c r="E1094" s="9" t="s">
        <v>93</v>
      </c>
      <c r="F1094" s="187">
        <v>36244</v>
      </c>
      <c r="G1094" s="9" t="s">
        <v>34</v>
      </c>
      <c r="H1094" s="9" t="s">
        <v>31</v>
      </c>
      <c r="I1094" s="9" t="s">
        <v>2276</v>
      </c>
      <c r="J1094" s="9" t="s">
        <v>32</v>
      </c>
      <c r="K1094" s="9">
        <v>2017</v>
      </c>
      <c r="L1094" s="9" t="s">
        <v>89</v>
      </c>
      <c r="Y1094" s="9" t="s">
        <v>5312</v>
      </c>
      <c r="Z1094" s="9" t="s">
        <v>5313</v>
      </c>
      <c r="AA1094" s="9" t="s">
        <v>5314</v>
      </c>
      <c r="AB1094" s="9" t="s">
        <v>5315</v>
      </c>
    </row>
    <row r="1095" spans="1:28" ht="17.25" customHeight="1" x14ac:dyDescent="0.2">
      <c r="A1095" s="9">
        <v>421364</v>
      </c>
      <c r="B1095" s="9" t="s">
        <v>5316</v>
      </c>
      <c r="C1095" s="9" t="s">
        <v>519</v>
      </c>
      <c r="D1095" s="9" t="s">
        <v>286</v>
      </c>
      <c r="E1095" s="9" t="s">
        <v>93</v>
      </c>
      <c r="F1095" s="187">
        <v>28126</v>
      </c>
      <c r="G1095" s="9" t="s">
        <v>34</v>
      </c>
      <c r="H1095" s="9" t="s">
        <v>31</v>
      </c>
      <c r="I1095" s="9" t="s">
        <v>2276</v>
      </c>
      <c r="J1095" s="9" t="s">
        <v>32</v>
      </c>
      <c r="K1095" s="9">
        <v>2016</v>
      </c>
      <c r="L1095" s="9" t="s">
        <v>34</v>
      </c>
      <c r="Y1095" s="9" t="s">
        <v>5317</v>
      </c>
      <c r="Z1095" s="9" t="s">
        <v>1177</v>
      </c>
      <c r="AA1095" s="9" t="s">
        <v>1116</v>
      </c>
      <c r="AB1095" s="9" t="s">
        <v>1100</v>
      </c>
    </row>
    <row r="1096" spans="1:28" ht="17.25" customHeight="1" x14ac:dyDescent="0.2">
      <c r="A1096" s="9">
        <v>409733</v>
      </c>
      <c r="B1096" s="9" t="s">
        <v>5318</v>
      </c>
      <c r="C1096" s="9" t="s">
        <v>1039</v>
      </c>
      <c r="D1096" s="9" t="s">
        <v>5319</v>
      </c>
      <c r="E1096" s="9" t="s">
        <v>93</v>
      </c>
      <c r="F1096" s="187">
        <v>27995</v>
      </c>
      <c r="G1096" s="9" t="s">
        <v>83</v>
      </c>
      <c r="H1096" s="9" t="s">
        <v>31</v>
      </c>
      <c r="I1096" s="9" t="s">
        <v>2276</v>
      </c>
      <c r="Y1096" s="9" t="s">
        <v>5320</v>
      </c>
      <c r="Z1096" s="9" t="s">
        <v>1340</v>
      </c>
      <c r="AA1096" s="9" t="s">
        <v>5321</v>
      </c>
      <c r="AB1096" s="9" t="s">
        <v>1285</v>
      </c>
    </row>
    <row r="1097" spans="1:28" ht="17.25" customHeight="1" x14ac:dyDescent="0.2">
      <c r="A1097" s="9">
        <v>417123</v>
      </c>
      <c r="B1097" s="9" t="s">
        <v>5322</v>
      </c>
      <c r="C1097" s="9" t="s">
        <v>1035</v>
      </c>
      <c r="D1097" s="9" t="s">
        <v>5323</v>
      </c>
      <c r="E1097" s="9" t="s">
        <v>93</v>
      </c>
      <c r="F1097" s="187">
        <v>36161</v>
      </c>
      <c r="G1097" s="9" t="s">
        <v>34</v>
      </c>
      <c r="H1097" s="9" t="s">
        <v>31</v>
      </c>
      <c r="I1097" s="9" t="s">
        <v>2276</v>
      </c>
      <c r="J1097" s="9" t="s">
        <v>32</v>
      </c>
      <c r="K1097" s="9">
        <v>2010</v>
      </c>
      <c r="L1097" s="9" t="s">
        <v>34</v>
      </c>
      <c r="X1097" s="9" t="s">
        <v>514</v>
      </c>
      <c r="Y1097" s="9" t="s">
        <v>5324</v>
      </c>
      <c r="Z1097" s="9" t="s">
        <v>5325</v>
      </c>
      <c r="AA1097" s="9" t="s">
        <v>1139</v>
      </c>
      <c r="AB1097" s="9" t="s">
        <v>1082</v>
      </c>
    </row>
    <row r="1098" spans="1:28" ht="17.25" customHeight="1" x14ac:dyDescent="0.2">
      <c r="A1098" s="9">
        <v>423266</v>
      </c>
      <c r="B1098" s="9" t="s">
        <v>5326</v>
      </c>
      <c r="C1098" s="9" t="s">
        <v>888</v>
      </c>
      <c r="D1098" s="9" t="s">
        <v>429</v>
      </c>
      <c r="E1098" s="9" t="s">
        <v>93</v>
      </c>
      <c r="F1098" s="187">
        <v>36161</v>
      </c>
      <c r="G1098" s="9" t="s">
        <v>34</v>
      </c>
      <c r="H1098" s="9" t="s">
        <v>31</v>
      </c>
      <c r="I1098" s="9" t="s">
        <v>2276</v>
      </c>
      <c r="J1098" s="9" t="s">
        <v>29</v>
      </c>
      <c r="K1098" s="9">
        <v>2017</v>
      </c>
      <c r="L1098" s="9" t="s">
        <v>34</v>
      </c>
      <c r="Y1098" s="9" t="s">
        <v>5327</v>
      </c>
      <c r="Z1098" s="9" t="s">
        <v>5328</v>
      </c>
      <c r="AA1098" s="9" t="s">
        <v>1741</v>
      </c>
      <c r="AB1098" s="9" t="s">
        <v>1067</v>
      </c>
    </row>
    <row r="1099" spans="1:28" ht="17.25" customHeight="1" x14ac:dyDescent="0.2">
      <c r="A1099" s="9">
        <v>421363</v>
      </c>
      <c r="B1099" s="9" t="s">
        <v>5329</v>
      </c>
      <c r="C1099" s="9" t="s">
        <v>283</v>
      </c>
      <c r="D1099" s="9" t="s">
        <v>5330</v>
      </c>
      <c r="E1099" s="9" t="s">
        <v>93</v>
      </c>
      <c r="F1099" s="187">
        <v>35214</v>
      </c>
      <c r="G1099" s="9" t="s">
        <v>34</v>
      </c>
      <c r="H1099" s="9" t="s">
        <v>31</v>
      </c>
      <c r="I1099" s="9" t="s">
        <v>2276</v>
      </c>
      <c r="J1099" s="9" t="s">
        <v>32</v>
      </c>
      <c r="K1099" s="9">
        <v>2014</v>
      </c>
      <c r="L1099" s="9" t="s">
        <v>89</v>
      </c>
      <c r="Y1099" s="9" t="s">
        <v>5331</v>
      </c>
      <c r="Z1099" s="9" t="s">
        <v>2551</v>
      </c>
      <c r="AA1099" s="9" t="s">
        <v>4644</v>
      </c>
      <c r="AB1099" s="9" t="s">
        <v>1078</v>
      </c>
    </row>
    <row r="1100" spans="1:28" ht="17.25" customHeight="1" x14ac:dyDescent="0.2">
      <c r="A1100" s="9">
        <v>423267</v>
      </c>
      <c r="B1100" s="9" t="s">
        <v>5332</v>
      </c>
      <c r="C1100" s="9" t="s">
        <v>283</v>
      </c>
      <c r="D1100" s="9" t="s">
        <v>272</v>
      </c>
      <c r="E1100" s="9" t="s">
        <v>93</v>
      </c>
      <c r="F1100" s="187">
        <v>35796</v>
      </c>
      <c r="G1100" s="9" t="s">
        <v>34</v>
      </c>
      <c r="H1100" s="9" t="s">
        <v>31</v>
      </c>
      <c r="I1100" s="9" t="s">
        <v>2276</v>
      </c>
      <c r="J1100" s="9" t="s">
        <v>32</v>
      </c>
      <c r="K1100" s="9">
        <v>2015</v>
      </c>
      <c r="L1100" s="9" t="s">
        <v>34</v>
      </c>
      <c r="Y1100" s="9" t="s">
        <v>5333</v>
      </c>
      <c r="Z1100" s="9" t="s">
        <v>1125</v>
      </c>
      <c r="AA1100" s="9" t="s">
        <v>1238</v>
      </c>
      <c r="AB1100" s="9" t="s">
        <v>1067</v>
      </c>
    </row>
    <row r="1101" spans="1:28" ht="17.25" customHeight="1" x14ac:dyDescent="0.2">
      <c r="A1101" s="9">
        <v>404395</v>
      </c>
      <c r="B1101" s="9" t="s">
        <v>5334</v>
      </c>
      <c r="C1101" s="9" t="s">
        <v>559</v>
      </c>
      <c r="D1101" s="9" t="s">
        <v>5335</v>
      </c>
      <c r="E1101" s="9" t="s">
        <v>93</v>
      </c>
      <c r="F1101" s="187">
        <v>29338</v>
      </c>
      <c r="G1101" s="9" t="s">
        <v>34</v>
      </c>
      <c r="H1101" s="9" t="s">
        <v>31</v>
      </c>
      <c r="I1101" s="9" t="s">
        <v>2276</v>
      </c>
      <c r="Y1101" s="9" t="s">
        <v>5336</v>
      </c>
      <c r="Z1101" s="9" t="s">
        <v>1091</v>
      </c>
      <c r="AA1101" s="9" t="s">
        <v>5337</v>
      </c>
      <c r="AB1101" s="9" t="s">
        <v>1098</v>
      </c>
    </row>
    <row r="1102" spans="1:28" ht="17.25" customHeight="1" x14ac:dyDescent="0.2">
      <c r="A1102" s="9">
        <v>404070</v>
      </c>
      <c r="B1102" s="9" t="s">
        <v>5338</v>
      </c>
      <c r="C1102" s="9" t="s">
        <v>314</v>
      </c>
      <c r="D1102" s="9" t="s">
        <v>277</v>
      </c>
      <c r="E1102" s="9" t="s">
        <v>93</v>
      </c>
      <c r="F1102" s="187">
        <v>30975</v>
      </c>
      <c r="G1102" s="9" t="s">
        <v>5339</v>
      </c>
      <c r="H1102" s="9" t="s">
        <v>31</v>
      </c>
      <c r="I1102" s="9" t="s">
        <v>2276</v>
      </c>
      <c r="J1102" s="9" t="s">
        <v>32</v>
      </c>
      <c r="K1102" s="9">
        <v>2002</v>
      </c>
      <c r="L1102" s="9" t="s">
        <v>86</v>
      </c>
      <c r="N1102" s="9">
        <v>1391</v>
      </c>
      <c r="O1102" s="187">
        <v>44623.475115740737</v>
      </c>
      <c r="P1102" s="9">
        <v>44000</v>
      </c>
      <c r="Y1102" s="9" t="s">
        <v>5340</v>
      </c>
      <c r="Z1102" s="9" t="s">
        <v>1120</v>
      </c>
      <c r="AA1102" s="9" t="s">
        <v>1083</v>
      </c>
      <c r="AB1102" s="9" t="s">
        <v>1100</v>
      </c>
    </row>
    <row r="1103" spans="1:28" ht="17.25" customHeight="1" x14ac:dyDescent="0.2">
      <c r="A1103" s="9">
        <v>421371</v>
      </c>
      <c r="B1103" s="9" t="s">
        <v>5341</v>
      </c>
      <c r="C1103" s="9" t="s">
        <v>830</v>
      </c>
      <c r="D1103" s="9" t="s">
        <v>365</v>
      </c>
      <c r="E1103" s="9" t="s">
        <v>92</v>
      </c>
      <c r="F1103" s="187">
        <v>35149</v>
      </c>
      <c r="G1103" s="9" t="s">
        <v>34</v>
      </c>
      <c r="H1103" s="9" t="s">
        <v>31</v>
      </c>
      <c r="I1103" s="9" t="s">
        <v>2276</v>
      </c>
      <c r="J1103" s="9" t="s">
        <v>29</v>
      </c>
      <c r="K1103" s="9">
        <v>2014</v>
      </c>
      <c r="L1103" s="9" t="s">
        <v>34</v>
      </c>
      <c r="Y1103" s="9" t="s">
        <v>5342</v>
      </c>
      <c r="Z1103" s="9" t="s">
        <v>5343</v>
      </c>
      <c r="AA1103" s="9" t="s">
        <v>1534</v>
      </c>
      <c r="AB1103" s="9" t="s">
        <v>1067</v>
      </c>
    </row>
    <row r="1104" spans="1:28" ht="17.25" customHeight="1" x14ac:dyDescent="0.2">
      <c r="A1104" s="9">
        <v>424935</v>
      </c>
      <c r="B1104" s="9" t="s">
        <v>5344</v>
      </c>
      <c r="C1104" s="9" t="s">
        <v>283</v>
      </c>
      <c r="D1104" s="9" t="s">
        <v>371</v>
      </c>
      <c r="E1104" s="9" t="s">
        <v>93</v>
      </c>
      <c r="F1104" s="187">
        <v>34441</v>
      </c>
      <c r="G1104" s="9" t="s">
        <v>34</v>
      </c>
      <c r="H1104" s="9" t="s">
        <v>31</v>
      </c>
      <c r="I1104" s="9" t="s">
        <v>2276</v>
      </c>
      <c r="J1104" s="9" t="s">
        <v>29</v>
      </c>
      <c r="K1104" s="9">
        <v>2012</v>
      </c>
      <c r="L1104" s="9" t="s">
        <v>268</v>
      </c>
      <c r="Y1104" s="9" t="s">
        <v>5345</v>
      </c>
      <c r="Z1104" s="9" t="s">
        <v>5313</v>
      </c>
      <c r="AA1104" s="9" t="s">
        <v>5346</v>
      </c>
      <c r="AB1104" s="9" t="s">
        <v>1098</v>
      </c>
    </row>
    <row r="1105" spans="1:28" ht="17.25" customHeight="1" x14ac:dyDescent="0.2">
      <c r="A1105" s="9">
        <v>421291</v>
      </c>
      <c r="B1105" s="9" t="s">
        <v>5347</v>
      </c>
      <c r="C1105" s="9" t="s">
        <v>304</v>
      </c>
      <c r="D1105" s="9" t="s">
        <v>777</v>
      </c>
      <c r="E1105" s="9" t="s">
        <v>93</v>
      </c>
      <c r="F1105" s="187">
        <v>35095</v>
      </c>
      <c r="G1105" s="9" t="s">
        <v>34</v>
      </c>
      <c r="H1105" s="9" t="s">
        <v>31</v>
      </c>
      <c r="I1105" s="9" t="s">
        <v>2276</v>
      </c>
      <c r="J1105" s="9" t="s">
        <v>29</v>
      </c>
      <c r="K1105" s="9">
        <v>2015</v>
      </c>
      <c r="L1105" s="9" t="s">
        <v>34</v>
      </c>
      <c r="Y1105" s="9" t="s">
        <v>5348</v>
      </c>
      <c r="Z1105" s="9" t="s">
        <v>1193</v>
      </c>
      <c r="AA1105" s="9" t="s">
        <v>5349</v>
      </c>
      <c r="AB1105" s="9" t="s">
        <v>1202</v>
      </c>
    </row>
    <row r="1106" spans="1:28" ht="17.25" customHeight="1" x14ac:dyDescent="0.2">
      <c r="A1106" s="9">
        <v>424934</v>
      </c>
      <c r="B1106" s="9" t="s">
        <v>5350</v>
      </c>
      <c r="C1106" s="9" t="s">
        <v>304</v>
      </c>
      <c r="D1106" s="9" t="s">
        <v>465</v>
      </c>
      <c r="E1106" s="9" t="s">
        <v>93</v>
      </c>
      <c r="F1106" s="187">
        <v>35816</v>
      </c>
      <c r="G1106" s="9" t="s">
        <v>466</v>
      </c>
      <c r="H1106" s="9" t="s">
        <v>31</v>
      </c>
      <c r="I1106" s="9" t="s">
        <v>2276</v>
      </c>
      <c r="J1106" s="9" t="s">
        <v>29</v>
      </c>
      <c r="K1106" s="9">
        <v>2016</v>
      </c>
      <c r="L1106" s="9" t="s">
        <v>46</v>
      </c>
      <c r="Y1106" s="9" t="s">
        <v>5351</v>
      </c>
      <c r="Z1106" s="9" t="s">
        <v>1162</v>
      </c>
      <c r="AA1106" s="9" t="s">
        <v>1123</v>
      </c>
      <c r="AB1106" s="9" t="s">
        <v>1100</v>
      </c>
    </row>
    <row r="1107" spans="1:28" ht="17.25" customHeight="1" x14ac:dyDescent="0.2">
      <c r="A1107" s="9">
        <v>424932</v>
      </c>
      <c r="B1107" s="9" t="s">
        <v>5352</v>
      </c>
      <c r="C1107" s="9" t="s">
        <v>5353</v>
      </c>
      <c r="D1107" s="9" t="s">
        <v>1026</v>
      </c>
      <c r="E1107" s="9" t="s">
        <v>93</v>
      </c>
      <c r="F1107" s="187">
        <v>35447</v>
      </c>
      <c r="G1107" s="9" t="s">
        <v>693</v>
      </c>
      <c r="H1107" s="9" t="s">
        <v>31</v>
      </c>
      <c r="I1107" s="9" t="s">
        <v>2276</v>
      </c>
      <c r="J1107" s="9" t="s">
        <v>29</v>
      </c>
      <c r="K1107" s="9">
        <v>2015</v>
      </c>
      <c r="L1107" s="9" t="s">
        <v>46</v>
      </c>
      <c r="Y1107" s="9" t="s">
        <v>5354</v>
      </c>
      <c r="Z1107" s="9" t="s">
        <v>5355</v>
      </c>
      <c r="AA1107" s="9" t="s">
        <v>5356</v>
      </c>
      <c r="AB1107" s="9" t="s">
        <v>5357</v>
      </c>
    </row>
    <row r="1108" spans="1:28" ht="17.25" customHeight="1" x14ac:dyDescent="0.2">
      <c r="A1108" s="9">
        <v>421293</v>
      </c>
      <c r="B1108" s="9" t="s">
        <v>5358</v>
      </c>
      <c r="C1108" s="9" t="s">
        <v>388</v>
      </c>
      <c r="D1108" s="9" t="s">
        <v>284</v>
      </c>
      <c r="E1108" s="9" t="s">
        <v>93</v>
      </c>
      <c r="F1108" s="187">
        <v>34464</v>
      </c>
      <c r="G1108" s="9" t="s">
        <v>34</v>
      </c>
      <c r="H1108" s="9" t="s">
        <v>31</v>
      </c>
      <c r="I1108" s="9" t="s">
        <v>2276</v>
      </c>
      <c r="J1108" s="9" t="s">
        <v>29</v>
      </c>
      <c r="K1108" s="9">
        <v>2012</v>
      </c>
      <c r="L1108" s="9" t="s">
        <v>34</v>
      </c>
      <c r="Y1108" s="9" t="s">
        <v>5359</v>
      </c>
      <c r="Z1108" s="9" t="s">
        <v>1200</v>
      </c>
      <c r="AA1108" s="9" t="s">
        <v>2016</v>
      </c>
      <c r="AB1108" s="9" t="s">
        <v>1078</v>
      </c>
    </row>
    <row r="1109" spans="1:28" ht="17.25" customHeight="1" x14ac:dyDescent="0.2">
      <c r="A1109" s="9">
        <v>418238</v>
      </c>
      <c r="B1109" s="9" t="s">
        <v>5360</v>
      </c>
      <c r="C1109" s="9" t="s">
        <v>304</v>
      </c>
      <c r="D1109" s="9" t="s">
        <v>595</v>
      </c>
      <c r="E1109" s="9" t="s">
        <v>92</v>
      </c>
      <c r="F1109" s="187">
        <v>34752</v>
      </c>
      <c r="G1109" s="9" t="s">
        <v>34</v>
      </c>
      <c r="H1109" s="9" t="s">
        <v>31</v>
      </c>
      <c r="I1109" s="9" t="s">
        <v>2276</v>
      </c>
      <c r="J1109" s="9" t="s">
        <v>32</v>
      </c>
      <c r="K1109" s="9">
        <v>2014</v>
      </c>
      <c r="L1109" s="9" t="s">
        <v>34</v>
      </c>
      <c r="Y1109" s="9" t="s">
        <v>5361</v>
      </c>
      <c r="Z1109" s="9" t="s">
        <v>1163</v>
      </c>
      <c r="AA1109" s="9" t="s">
        <v>5362</v>
      </c>
      <c r="AB1109" s="9" t="s">
        <v>1067</v>
      </c>
    </row>
    <row r="1110" spans="1:28" ht="17.25" customHeight="1" x14ac:dyDescent="0.2">
      <c r="A1110" s="9">
        <v>412924</v>
      </c>
      <c r="B1110" s="9" t="s">
        <v>5363</v>
      </c>
      <c r="C1110" s="9" t="s">
        <v>1006</v>
      </c>
      <c r="D1110" s="9" t="s">
        <v>847</v>
      </c>
      <c r="E1110" s="9" t="s">
        <v>93</v>
      </c>
      <c r="F1110" s="187">
        <v>30420</v>
      </c>
      <c r="G1110" s="9" t="s">
        <v>34</v>
      </c>
      <c r="H1110" s="9" t="s">
        <v>31</v>
      </c>
      <c r="I1110" s="9" t="s">
        <v>2276</v>
      </c>
      <c r="J1110" s="9" t="s">
        <v>32</v>
      </c>
      <c r="K1110" s="9">
        <v>2003</v>
      </c>
      <c r="L1110" s="9" t="s">
        <v>34</v>
      </c>
      <c r="X1110" s="9" t="s">
        <v>514</v>
      </c>
      <c r="Y1110" s="9" t="s">
        <v>5364</v>
      </c>
      <c r="Z1110" s="9" t="s">
        <v>5365</v>
      </c>
      <c r="AA1110" s="9" t="s">
        <v>5366</v>
      </c>
      <c r="AB1110" s="9" t="s">
        <v>1100</v>
      </c>
    </row>
    <row r="1111" spans="1:28" ht="17.25" customHeight="1" x14ac:dyDescent="0.2">
      <c r="A1111" s="9">
        <v>424940</v>
      </c>
      <c r="B1111" s="9" t="s">
        <v>5367</v>
      </c>
      <c r="C1111" s="9" t="s">
        <v>673</v>
      </c>
      <c r="D1111" s="9" t="s">
        <v>536</v>
      </c>
      <c r="E1111" s="9" t="s">
        <v>93</v>
      </c>
      <c r="F1111" s="187">
        <v>31671</v>
      </c>
      <c r="G1111" s="9" t="s">
        <v>34</v>
      </c>
      <c r="H1111" s="9" t="s">
        <v>31</v>
      </c>
      <c r="I1111" s="9" t="s">
        <v>2276</v>
      </c>
      <c r="J1111" s="9" t="s">
        <v>32</v>
      </c>
      <c r="K1111" s="9">
        <v>2004</v>
      </c>
      <c r="L1111" s="9" t="s">
        <v>46</v>
      </c>
      <c r="Y1111" s="9" t="s">
        <v>5368</v>
      </c>
      <c r="Z1111" s="9" t="s">
        <v>5369</v>
      </c>
      <c r="AA1111" s="9" t="s">
        <v>5370</v>
      </c>
      <c r="AB1111" s="9" t="s">
        <v>1082</v>
      </c>
    </row>
    <row r="1112" spans="1:28" ht="17.25" customHeight="1" x14ac:dyDescent="0.2">
      <c r="A1112" s="9">
        <v>424945</v>
      </c>
      <c r="B1112" s="9" t="s">
        <v>5371</v>
      </c>
      <c r="C1112" s="9" t="s">
        <v>299</v>
      </c>
      <c r="D1112" s="9" t="s">
        <v>275</v>
      </c>
      <c r="E1112" s="9" t="s">
        <v>93</v>
      </c>
      <c r="F1112" s="187">
        <v>31413</v>
      </c>
      <c r="G1112" s="9" t="s">
        <v>34</v>
      </c>
      <c r="H1112" s="9" t="s">
        <v>31</v>
      </c>
      <c r="I1112" s="9" t="s">
        <v>2276</v>
      </c>
      <c r="J1112" s="9" t="s">
        <v>29</v>
      </c>
      <c r="K1112" s="9">
        <v>2003</v>
      </c>
      <c r="L1112" s="9" t="s">
        <v>46</v>
      </c>
      <c r="Y1112" s="9" t="s">
        <v>5372</v>
      </c>
      <c r="Z1112" s="9" t="s">
        <v>1074</v>
      </c>
      <c r="AA1112" s="9" t="s">
        <v>5016</v>
      </c>
      <c r="AB1112" s="9" t="s">
        <v>1082</v>
      </c>
    </row>
    <row r="1113" spans="1:28" ht="17.25" customHeight="1" x14ac:dyDescent="0.2">
      <c r="A1113" s="9">
        <v>423195</v>
      </c>
      <c r="B1113" s="9" t="s">
        <v>5373</v>
      </c>
      <c r="C1113" s="9" t="s">
        <v>344</v>
      </c>
      <c r="D1113" s="9" t="s">
        <v>484</v>
      </c>
      <c r="E1113" s="9" t="s">
        <v>93</v>
      </c>
      <c r="F1113" s="187">
        <v>35921</v>
      </c>
      <c r="G1113" s="9" t="s">
        <v>34</v>
      </c>
      <c r="H1113" s="9" t="s">
        <v>31</v>
      </c>
      <c r="I1113" s="9" t="s">
        <v>2276</v>
      </c>
      <c r="J1113" s="9" t="s">
        <v>32</v>
      </c>
      <c r="K1113" s="9">
        <v>2017</v>
      </c>
      <c r="L1113" s="9" t="s">
        <v>34</v>
      </c>
      <c r="Y1113" s="9" t="s">
        <v>5374</v>
      </c>
      <c r="Z1113" s="9" t="s">
        <v>5375</v>
      </c>
      <c r="AA1113" s="9" t="s">
        <v>1158</v>
      </c>
      <c r="AB1113" s="9" t="s">
        <v>1100</v>
      </c>
    </row>
    <row r="1114" spans="1:28" ht="17.25" customHeight="1" x14ac:dyDescent="0.2">
      <c r="A1114" s="9">
        <v>424950</v>
      </c>
      <c r="B1114" s="9" t="s">
        <v>5376</v>
      </c>
      <c r="C1114" s="9" t="s">
        <v>393</v>
      </c>
      <c r="D1114" s="9" t="s">
        <v>334</v>
      </c>
      <c r="E1114" s="9" t="s">
        <v>93</v>
      </c>
      <c r="F1114" s="187">
        <v>29966</v>
      </c>
      <c r="G1114" s="9" t="s">
        <v>477</v>
      </c>
      <c r="H1114" s="9" t="s">
        <v>31</v>
      </c>
      <c r="I1114" s="9" t="s">
        <v>2276</v>
      </c>
      <c r="J1114" s="9" t="s">
        <v>29</v>
      </c>
      <c r="K1114" s="9">
        <v>2000</v>
      </c>
      <c r="L1114" s="9" t="s">
        <v>46</v>
      </c>
      <c r="N1114" s="9">
        <v>694</v>
      </c>
      <c r="O1114" s="187">
        <v>44593.435902777775</v>
      </c>
      <c r="P1114" s="9">
        <v>14000</v>
      </c>
      <c r="Y1114" s="9" t="s">
        <v>5377</v>
      </c>
      <c r="Z1114" s="9" t="s">
        <v>1266</v>
      </c>
      <c r="AA1114" s="9" t="s">
        <v>1253</v>
      </c>
      <c r="AB1114" s="9" t="s">
        <v>1082</v>
      </c>
    </row>
    <row r="1115" spans="1:28" ht="17.25" customHeight="1" x14ac:dyDescent="0.2">
      <c r="A1115" s="9">
        <v>423197</v>
      </c>
      <c r="B1115" s="9" t="s">
        <v>5378</v>
      </c>
      <c r="C1115" s="9" t="s">
        <v>903</v>
      </c>
      <c r="D1115" s="9" t="s">
        <v>5379</v>
      </c>
      <c r="E1115" s="9" t="s">
        <v>93</v>
      </c>
      <c r="F1115" s="187">
        <v>30814</v>
      </c>
      <c r="G1115" s="9" t="s">
        <v>34</v>
      </c>
      <c r="H1115" s="9" t="s">
        <v>31</v>
      </c>
      <c r="I1115" s="9" t="s">
        <v>2276</v>
      </c>
      <c r="J1115" s="9" t="s">
        <v>32</v>
      </c>
      <c r="K1115" s="9">
        <v>2002</v>
      </c>
      <c r="L1115" s="9" t="s">
        <v>34</v>
      </c>
      <c r="Y1115" s="9" t="s">
        <v>5380</v>
      </c>
      <c r="Z1115" s="9" t="s">
        <v>4759</v>
      </c>
      <c r="AA1115" s="9" t="s">
        <v>5381</v>
      </c>
      <c r="AB1115" s="9" t="s">
        <v>1067</v>
      </c>
    </row>
    <row r="1116" spans="1:28" ht="17.25" customHeight="1" x14ac:dyDescent="0.2">
      <c r="A1116" s="9">
        <v>423201</v>
      </c>
      <c r="B1116" s="9" t="s">
        <v>5382</v>
      </c>
      <c r="C1116" s="9" t="s">
        <v>283</v>
      </c>
      <c r="D1116" s="9" t="s">
        <v>5383</v>
      </c>
      <c r="E1116" s="9" t="s">
        <v>92</v>
      </c>
      <c r="F1116" s="187">
        <v>30691</v>
      </c>
      <c r="G1116" s="9" t="s">
        <v>34</v>
      </c>
      <c r="H1116" s="9" t="s">
        <v>35</v>
      </c>
      <c r="I1116" s="9" t="s">
        <v>2276</v>
      </c>
      <c r="J1116" s="9" t="s">
        <v>32</v>
      </c>
      <c r="K1116" s="9">
        <v>2001</v>
      </c>
      <c r="L1116" s="9" t="s">
        <v>46</v>
      </c>
      <c r="Y1116" s="9" t="s">
        <v>5384</v>
      </c>
      <c r="Z1116" s="9" t="s">
        <v>1090</v>
      </c>
      <c r="AA1116" s="9" t="s">
        <v>5385</v>
      </c>
      <c r="AB1116" s="9" t="s">
        <v>1067</v>
      </c>
    </row>
    <row r="1117" spans="1:28" ht="17.25" customHeight="1" x14ac:dyDescent="0.2">
      <c r="A1117" s="9">
        <v>421255</v>
      </c>
      <c r="B1117" s="9" t="s">
        <v>5386</v>
      </c>
      <c r="C1117" s="9" t="s">
        <v>375</v>
      </c>
      <c r="D1117" s="9" t="s">
        <v>652</v>
      </c>
      <c r="E1117" s="9" t="s">
        <v>92</v>
      </c>
      <c r="F1117" s="187">
        <v>36180</v>
      </c>
      <c r="G1117" s="9" t="s">
        <v>5387</v>
      </c>
      <c r="H1117" s="9" t="s">
        <v>54</v>
      </c>
      <c r="I1117" s="9" t="s">
        <v>2276</v>
      </c>
      <c r="J1117" s="9" t="s">
        <v>32</v>
      </c>
      <c r="K1117" s="9">
        <v>2016</v>
      </c>
      <c r="L1117" s="9" t="s">
        <v>46</v>
      </c>
      <c r="Y1117" s="9" t="s">
        <v>5388</v>
      </c>
      <c r="Z1117" s="9" t="s">
        <v>5389</v>
      </c>
      <c r="AA1117" s="9" t="s">
        <v>1343</v>
      </c>
      <c r="AB1117" s="9" t="s">
        <v>5390</v>
      </c>
    </row>
    <row r="1118" spans="1:28" ht="17.25" customHeight="1" x14ac:dyDescent="0.2">
      <c r="A1118" s="9">
        <v>423199</v>
      </c>
      <c r="B1118" s="9" t="s">
        <v>5391</v>
      </c>
      <c r="C1118" s="9" t="s">
        <v>305</v>
      </c>
      <c r="D1118" s="9" t="s">
        <v>861</v>
      </c>
      <c r="E1118" s="9" t="s">
        <v>93</v>
      </c>
      <c r="F1118" s="187">
        <v>21916</v>
      </c>
      <c r="G1118" s="9" t="s">
        <v>34</v>
      </c>
      <c r="H1118" s="9" t="s">
        <v>31</v>
      </c>
      <c r="I1118" s="9" t="s">
        <v>2276</v>
      </c>
      <c r="J1118" s="9" t="s">
        <v>32</v>
      </c>
      <c r="K1118" s="9">
        <v>1998</v>
      </c>
      <c r="L1118" s="9" t="s">
        <v>34</v>
      </c>
      <c r="Y1118" s="9" t="s">
        <v>5392</v>
      </c>
      <c r="Z1118" s="9" t="s">
        <v>5393</v>
      </c>
      <c r="AA1118" s="9" t="s">
        <v>5394</v>
      </c>
      <c r="AB1118" s="9" t="s">
        <v>1205</v>
      </c>
    </row>
    <row r="1119" spans="1:28" ht="17.25" customHeight="1" x14ac:dyDescent="0.2">
      <c r="A1119" s="9">
        <v>416180</v>
      </c>
      <c r="B1119" s="9" t="s">
        <v>5395</v>
      </c>
      <c r="C1119" s="9" t="s">
        <v>756</v>
      </c>
      <c r="D1119" s="9" t="s">
        <v>567</v>
      </c>
      <c r="E1119" s="9" t="s">
        <v>92</v>
      </c>
      <c r="F1119" s="187">
        <v>35034</v>
      </c>
      <c r="G1119" s="9" t="s">
        <v>476</v>
      </c>
      <c r="H1119" s="9" t="s">
        <v>31</v>
      </c>
      <c r="I1119" s="9" t="s">
        <v>2276</v>
      </c>
      <c r="J1119" s="9" t="s">
        <v>32</v>
      </c>
      <c r="K1119" s="9">
        <v>2012</v>
      </c>
      <c r="L1119" s="9" t="s">
        <v>34</v>
      </c>
      <c r="Y1119" s="9" t="s">
        <v>5396</v>
      </c>
      <c r="Z1119" s="9" t="s">
        <v>5397</v>
      </c>
      <c r="AA1119" s="9" t="s">
        <v>5398</v>
      </c>
      <c r="AB1119" s="9" t="s">
        <v>1224</v>
      </c>
    </row>
    <row r="1120" spans="1:28" ht="17.25" customHeight="1" x14ac:dyDescent="0.2">
      <c r="A1120" s="9">
        <v>421256</v>
      </c>
      <c r="B1120" s="9" t="s">
        <v>5399</v>
      </c>
      <c r="C1120" s="9" t="s">
        <v>550</v>
      </c>
      <c r="D1120" s="9" t="s">
        <v>679</v>
      </c>
      <c r="E1120" s="9" t="s">
        <v>92</v>
      </c>
      <c r="F1120" s="187">
        <v>35948</v>
      </c>
      <c r="G1120" s="9" t="s">
        <v>34</v>
      </c>
      <c r="H1120" s="9" t="s">
        <v>31</v>
      </c>
      <c r="I1120" s="9" t="s">
        <v>2276</v>
      </c>
      <c r="J1120" s="9" t="s">
        <v>29</v>
      </c>
      <c r="K1120" s="9">
        <v>2016</v>
      </c>
      <c r="L1120" s="9" t="s">
        <v>34</v>
      </c>
      <c r="Y1120" s="9" t="s">
        <v>5400</v>
      </c>
      <c r="Z1120" s="9" t="s">
        <v>1585</v>
      </c>
      <c r="AA1120" s="9" t="s">
        <v>5401</v>
      </c>
      <c r="AB1120" s="9" t="s">
        <v>1082</v>
      </c>
    </row>
    <row r="1121" spans="1:28" ht="17.25" customHeight="1" x14ac:dyDescent="0.2">
      <c r="A1121" s="9">
        <v>419681</v>
      </c>
      <c r="B1121" s="9" t="s">
        <v>5402</v>
      </c>
      <c r="C1121" s="9" t="s">
        <v>779</v>
      </c>
      <c r="D1121" s="9" t="s">
        <v>495</v>
      </c>
      <c r="E1121" s="9" t="s">
        <v>92</v>
      </c>
      <c r="F1121" s="187">
        <v>35228</v>
      </c>
      <c r="G1121" s="9" t="s">
        <v>34</v>
      </c>
      <c r="H1121" s="9" t="s">
        <v>31</v>
      </c>
      <c r="I1121" s="9" t="s">
        <v>2276</v>
      </c>
      <c r="J1121" s="9" t="s">
        <v>32</v>
      </c>
      <c r="K1121" s="9">
        <v>2015</v>
      </c>
      <c r="L1121" s="9" t="s">
        <v>86</v>
      </c>
      <c r="Y1121" s="9" t="s">
        <v>5403</v>
      </c>
      <c r="Z1121" s="9" t="s">
        <v>5404</v>
      </c>
      <c r="AA1121" s="9" t="s">
        <v>1751</v>
      </c>
      <c r="AB1121" s="9" t="s">
        <v>1100</v>
      </c>
    </row>
    <row r="1122" spans="1:28" ht="17.25" customHeight="1" x14ac:dyDescent="0.2">
      <c r="A1122" s="9">
        <v>424916</v>
      </c>
      <c r="B1122" s="9" t="s">
        <v>5405</v>
      </c>
      <c r="C1122" s="9" t="s">
        <v>507</v>
      </c>
      <c r="D1122" s="9" t="s">
        <v>288</v>
      </c>
      <c r="E1122" s="9" t="s">
        <v>93</v>
      </c>
      <c r="F1122" s="187">
        <v>35920</v>
      </c>
      <c r="G1122" s="9" t="s">
        <v>676</v>
      </c>
      <c r="H1122" s="9" t="s">
        <v>31</v>
      </c>
      <c r="I1122" s="9" t="s">
        <v>2276</v>
      </c>
      <c r="J1122" s="9" t="s">
        <v>29</v>
      </c>
      <c r="K1122" s="9">
        <v>2016</v>
      </c>
      <c r="L1122" s="9" t="s">
        <v>34</v>
      </c>
      <c r="Y1122" s="9" t="s">
        <v>5406</v>
      </c>
      <c r="Z1122" s="9" t="s">
        <v>5407</v>
      </c>
      <c r="AA1122" s="9" t="s">
        <v>1169</v>
      </c>
      <c r="AB1122" s="9" t="s">
        <v>1106</v>
      </c>
    </row>
    <row r="1123" spans="1:28" ht="17.25" customHeight="1" x14ac:dyDescent="0.2">
      <c r="A1123" s="9">
        <v>416181</v>
      </c>
      <c r="B1123" s="9" t="s">
        <v>5408</v>
      </c>
      <c r="C1123" s="9" t="s">
        <v>3281</v>
      </c>
      <c r="D1123" s="9" t="s">
        <v>441</v>
      </c>
      <c r="E1123" s="9" t="s">
        <v>93</v>
      </c>
      <c r="F1123" s="187">
        <v>30110</v>
      </c>
      <c r="G1123" s="9" t="s">
        <v>34</v>
      </c>
      <c r="H1123" s="9" t="s">
        <v>31</v>
      </c>
      <c r="I1123" s="9" t="s">
        <v>2276</v>
      </c>
      <c r="N1123" s="9">
        <v>989</v>
      </c>
      <c r="O1123" s="187">
        <v>44600.409421296295</v>
      </c>
      <c r="P1123" s="9">
        <v>11000</v>
      </c>
      <c r="Y1123" s="9" t="s">
        <v>5409</v>
      </c>
      <c r="Z1123" s="9" t="s">
        <v>5410</v>
      </c>
      <c r="AA1123" s="9" t="s">
        <v>4790</v>
      </c>
      <c r="AB1123" s="9" t="s">
        <v>1150</v>
      </c>
    </row>
    <row r="1124" spans="1:28" ht="17.25" customHeight="1" x14ac:dyDescent="0.2">
      <c r="A1124" s="9">
        <v>424920</v>
      </c>
      <c r="B1124" s="9" t="s">
        <v>5411</v>
      </c>
      <c r="C1124" s="9" t="s">
        <v>305</v>
      </c>
      <c r="D1124" s="9" t="s">
        <v>326</v>
      </c>
      <c r="E1124" s="9" t="s">
        <v>93</v>
      </c>
      <c r="F1124" s="187">
        <v>31495</v>
      </c>
      <c r="G1124" s="9" t="s">
        <v>34</v>
      </c>
      <c r="H1124" s="9" t="s">
        <v>31</v>
      </c>
      <c r="I1124" s="9" t="s">
        <v>2276</v>
      </c>
      <c r="J1124" s="9" t="s">
        <v>32</v>
      </c>
      <c r="K1124" s="9">
        <v>2006</v>
      </c>
      <c r="L1124" s="9" t="s">
        <v>34</v>
      </c>
      <c r="Y1124" s="9" t="s">
        <v>5412</v>
      </c>
      <c r="Z1124" s="9" t="s">
        <v>1107</v>
      </c>
      <c r="AA1124" s="9" t="s">
        <v>1108</v>
      </c>
      <c r="AB1124" s="9" t="s">
        <v>1255</v>
      </c>
    </row>
    <row r="1125" spans="1:28" ht="17.25" customHeight="1" x14ac:dyDescent="0.2">
      <c r="A1125" s="9">
        <v>415227</v>
      </c>
      <c r="B1125" s="9" t="s">
        <v>5413</v>
      </c>
      <c r="C1125" s="9" t="s">
        <v>708</v>
      </c>
      <c r="D1125" s="9" t="s">
        <v>371</v>
      </c>
      <c r="E1125" s="9" t="s">
        <v>92</v>
      </c>
      <c r="F1125" s="187">
        <v>29971</v>
      </c>
      <c r="G1125" s="9" t="s">
        <v>34</v>
      </c>
      <c r="H1125" s="9" t="s">
        <v>31</v>
      </c>
      <c r="I1125" s="9" t="s">
        <v>2276</v>
      </c>
      <c r="J1125" s="9" t="s">
        <v>29</v>
      </c>
      <c r="K1125" s="9">
        <v>2001</v>
      </c>
      <c r="L1125" s="9" t="s">
        <v>34</v>
      </c>
      <c r="Y1125" s="9" t="s">
        <v>5414</v>
      </c>
      <c r="Z1125" s="9" t="s">
        <v>5415</v>
      </c>
      <c r="AA1125" s="9" t="s">
        <v>2012</v>
      </c>
      <c r="AB1125" s="9" t="s">
        <v>1067</v>
      </c>
    </row>
    <row r="1126" spans="1:28" ht="17.25" customHeight="1" x14ac:dyDescent="0.2">
      <c r="A1126" s="9">
        <v>423211</v>
      </c>
      <c r="B1126" s="9" t="s">
        <v>5416</v>
      </c>
      <c r="C1126" s="9" t="s">
        <v>727</v>
      </c>
      <c r="D1126" s="9" t="s">
        <v>581</v>
      </c>
      <c r="E1126" s="9" t="s">
        <v>93</v>
      </c>
      <c r="F1126" s="187">
        <v>35435</v>
      </c>
      <c r="G1126" s="9" t="s">
        <v>34</v>
      </c>
      <c r="H1126" s="9" t="s">
        <v>31</v>
      </c>
      <c r="I1126" s="9" t="s">
        <v>2276</v>
      </c>
      <c r="J1126" s="9" t="s">
        <v>32</v>
      </c>
      <c r="K1126" s="9">
        <v>2014</v>
      </c>
      <c r="L1126" s="9" t="s">
        <v>34</v>
      </c>
      <c r="Y1126" s="9" t="s">
        <v>5417</v>
      </c>
      <c r="Z1126" s="9" t="s">
        <v>1109</v>
      </c>
      <c r="AA1126" s="9" t="s">
        <v>5418</v>
      </c>
      <c r="AB1126" s="9" t="s">
        <v>4167</v>
      </c>
    </row>
    <row r="1127" spans="1:28" ht="17.25" customHeight="1" x14ac:dyDescent="0.2">
      <c r="A1127" s="9">
        <v>424951</v>
      </c>
      <c r="B1127" s="9" t="s">
        <v>5419</v>
      </c>
      <c r="C1127" s="9" t="s">
        <v>283</v>
      </c>
      <c r="D1127" s="9" t="s">
        <v>459</v>
      </c>
      <c r="E1127" s="9" t="s">
        <v>92</v>
      </c>
      <c r="F1127" s="187">
        <v>31695</v>
      </c>
      <c r="G1127" s="9" t="s">
        <v>5420</v>
      </c>
      <c r="H1127" s="9" t="s">
        <v>31</v>
      </c>
      <c r="I1127" s="9" t="s">
        <v>2276</v>
      </c>
      <c r="J1127" s="9" t="s">
        <v>29</v>
      </c>
      <c r="K1127" s="9">
        <v>2004</v>
      </c>
      <c r="L1127" s="9" t="s">
        <v>89</v>
      </c>
      <c r="Y1127" s="9" t="s">
        <v>5421</v>
      </c>
      <c r="Z1127" s="9" t="s">
        <v>1125</v>
      </c>
      <c r="AA1127" s="9" t="s">
        <v>5422</v>
      </c>
      <c r="AB1127" s="9" t="s">
        <v>1150</v>
      </c>
    </row>
    <row r="1128" spans="1:28" ht="17.25" customHeight="1" x14ac:dyDescent="0.2">
      <c r="A1128" s="9">
        <v>421264</v>
      </c>
      <c r="B1128" s="9" t="s">
        <v>5423</v>
      </c>
      <c r="C1128" s="9" t="s">
        <v>684</v>
      </c>
      <c r="D1128" s="9" t="s">
        <v>319</v>
      </c>
      <c r="E1128" s="9" t="s">
        <v>93</v>
      </c>
      <c r="F1128" s="187">
        <v>35587</v>
      </c>
      <c r="G1128" s="9" t="s">
        <v>34</v>
      </c>
      <c r="H1128" s="9" t="s">
        <v>31</v>
      </c>
      <c r="I1128" s="9" t="s">
        <v>2276</v>
      </c>
      <c r="J1128" s="9" t="s">
        <v>29</v>
      </c>
      <c r="K1128" s="9">
        <v>2016</v>
      </c>
      <c r="L1128" s="9" t="s">
        <v>34</v>
      </c>
      <c r="Y1128" s="9" t="s">
        <v>5424</v>
      </c>
      <c r="Z1128" s="9" t="s">
        <v>5425</v>
      </c>
      <c r="AA1128" s="9" t="s">
        <v>1165</v>
      </c>
      <c r="AB1128" s="9" t="s">
        <v>1100</v>
      </c>
    </row>
    <row r="1129" spans="1:28" ht="17.25" customHeight="1" x14ac:dyDescent="0.2">
      <c r="A1129" s="9">
        <v>424921</v>
      </c>
      <c r="B1129" s="9" t="s">
        <v>5426</v>
      </c>
      <c r="C1129" s="9" t="s">
        <v>344</v>
      </c>
      <c r="D1129" s="9" t="s">
        <v>284</v>
      </c>
      <c r="E1129" s="9" t="s">
        <v>92</v>
      </c>
      <c r="F1129" s="187">
        <v>34477</v>
      </c>
      <c r="G1129" s="9" t="s">
        <v>34</v>
      </c>
      <c r="H1129" s="9" t="s">
        <v>31</v>
      </c>
      <c r="I1129" s="9" t="s">
        <v>2276</v>
      </c>
      <c r="J1129" s="9" t="s">
        <v>29</v>
      </c>
      <c r="K1129" s="9">
        <v>2012</v>
      </c>
      <c r="L1129" s="9" t="s">
        <v>34</v>
      </c>
      <c r="Y1129" s="9" t="s">
        <v>5427</v>
      </c>
      <c r="Z1129" s="9" t="s">
        <v>2086</v>
      </c>
      <c r="AA1129" s="9" t="s">
        <v>1076</v>
      </c>
      <c r="AB1129" s="9" t="s">
        <v>1067</v>
      </c>
    </row>
    <row r="1130" spans="1:28" ht="17.25" customHeight="1" x14ac:dyDescent="0.2">
      <c r="A1130" s="9">
        <v>419677</v>
      </c>
      <c r="B1130" s="9" t="s">
        <v>5428</v>
      </c>
      <c r="C1130" s="9" t="s">
        <v>2303</v>
      </c>
      <c r="D1130" s="9" t="s">
        <v>319</v>
      </c>
      <c r="E1130" s="9" t="s">
        <v>92</v>
      </c>
      <c r="F1130" s="187">
        <v>35184</v>
      </c>
      <c r="G1130" s="9" t="s">
        <v>34</v>
      </c>
      <c r="H1130" s="9" t="s">
        <v>31</v>
      </c>
      <c r="I1130" s="9" t="s">
        <v>2276</v>
      </c>
      <c r="J1130" s="9" t="s">
        <v>32</v>
      </c>
      <c r="K1130" s="9">
        <v>2015</v>
      </c>
      <c r="L1130" s="9" t="s">
        <v>89</v>
      </c>
      <c r="Y1130" s="9" t="s">
        <v>5429</v>
      </c>
      <c r="Z1130" s="9" t="s">
        <v>5430</v>
      </c>
      <c r="AA1130" s="9" t="s">
        <v>1310</v>
      </c>
      <c r="AB1130" s="9" t="s">
        <v>1082</v>
      </c>
    </row>
    <row r="1131" spans="1:28" ht="17.25" customHeight="1" x14ac:dyDescent="0.2">
      <c r="A1131" s="9">
        <v>419706</v>
      </c>
      <c r="B1131" s="9" t="s">
        <v>5431</v>
      </c>
      <c r="C1131" s="9" t="s">
        <v>283</v>
      </c>
      <c r="D1131" s="9" t="s">
        <v>497</v>
      </c>
      <c r="E1131" s="9" t="s">
        <v>93</v>
      </c>
      <c r="F1131" s="187">
        <v>34700</v>
      </c>
      <c r="G1131" s="9" t="s">
        <v>34</v>
      </c>
      <c r="H1131" s="9" t="s">
        <v>31</v>
      </c>
      <c r="I1131" s="9" t="s">
        <v>2276</v>
      </c>
      <c r="J1131" s="9" t="s">
        <v>32</v>
      </c>
      <c r="K1131" s="9">
        <v>2012</v>
      </c>
      <c r="L1131" s="9" t="s">
        <v>46</v>
      </c>
      <c r="Y1131" s="9" t="s">
        <v>5432</v>
      </c>
      <c r="Z1131" s="9" t="s">
        <v>1209</v>
      </c>
      <c r="AA1131" s="9" t="s">
        <v>5433</v>
      </c>
      <c r="AB1131" s="9" t="s">
        <v>1100</v>
      </c>
    </row>
    <row r="1132" spans="1:28" ht="17.25" customHeight="1" x14ac:dyDescent="0.2">
      <c r="A1132" s="9">
        <v>414062</v>
      </c>
      <c r="B1132" s="9" t="s">
        <v>5434</v>
      </c>
      <c r="C1132" s="9" t="s">
        <v>738</v>
      </c>
      <c r="D1132" s="9" t="s">
        <v>5435</v>
      </c>
      <c r="E1132" s="9" t="s">
        <v>92</v>
      </c>
      <c r="F1132" s="187">
        <v>30273</v>
      </c>
      <c r="G1132" s="9" t="s">
        <v>851</v>
      </c>
      <c r="H1132" s="9" t="s">
        <v>31</v>
      </c>
      <c r="I1132" s="9" t="s">
        <v>2276</v>
      </c>
      <c r="J1132" s="9" t="s">
        <v>29</v>
      </c>
      <c r="K1132" s="9">
        <v>2001</v>
      </c>
      <c r="L1132" s="9" t="s">
        <v>46</v>
      </c>
      <c r="X1132" s="9" t="s">
        <v>514</v>
      </c>
      <c r="Y1132" s="9" t="s">
        <v>5436</v>
      </c>
      <c r="Z1132" s="9" t="s">
        <v>5437</v>
      </c>
      <c r="AA1132" s="9" t="s">
        <v>2882</v>
      </c>
      <c r="AB1132" s="9" t="s">
        <v>1100</v>
      </c>
    </row>
    <row r="1133" spans="1:28" ht="17.25" customHeight="1" x14ac:dyDescent="0.2">
      <c r="A1133" s="9">
        <v>423245</v>
      </c>
      <c r="B1133" s="9" t="s">
        <v>5438</v>
      </c>
      <c r="C1133" s="9" t="s">
        <v>5439</v>
      </c>
      <c r="D1133" s="9" t="s">
        <v>5440</v>
      </c>
      <c r="E1133" s="9" t="s">
        <v>93</v>
      </c>
      <c r="F1133" s="187">
        <v>35820</v>
      </c>
      <c r="G1133" s="9" t="s">
        <v>74</v>
      </c>
      <c r="H1133" s="9" t="s">
        <v>31</v>
      </c>
      <c r="I1133" s="9" t="s">
        <v>2276</v>
      </c>
      <c r="J1133" s="9" t="s">
        <v>29</v>
      </c>
      <c r="K1133" s="9">
        <v>2017</v>
      </c>
      <c r="L1133" s="9" t="s">
        <v>46</v>
      </c>
      <c r="Y1133" s="9" t="s">
        <v>5441</v>
      </c>
      <c r="Z1133" s="9" t="s">
        <v>5442</v>
      </c>
      <c r="AA1133" s="9" t="s">
        <v>5443</v>
      </c>
      <c r="AB1133" s="9" t="s">
        <v>1082</v>
      </c>
    </row>
    <row r="1134" spans="1:28" ht="17.25" customHeight="1" x14ac:dyDescent="0.2">
      <c r="A1134" s="9">
        <v>423244</v>
      </c>
      <c r="B1134" s="9" t="s">
        <v>5444</v>
      </c>
      <c r="C1134" s="9" t="s">
        <v>283</v>
      </c>
      <c r="D1134" s="9" t="s">
        <v>293</v>
      </c>
      <c r="E1134" s="9" t="s">
        <v>93</v>
      </c>
      <c r="F1134" s="187">
        <v>33350</v>
      </c>
      <c r="G1134" s="9" t="s">
        <v>34</v>
      </c>
      <c r="H1134" s="9" t="s">
        <v>31</v>
      </c>
      <c r="I1134" s="9" t="s">
        <v>2276</v>
      </c>
      <c r="J1134" s="9" t="s">
        <v>29</v>
      </c>
      <c r="K1134" s="9">
        <v>2009</v>
      </c>
      <c r="L1134" s="9" t="s">
        <v>34</v>
      </c>
      <c r="Y1134" s="9" t="s">
        <v>5445</v>
      </c>
      <c r="Z1134" s="9" t="s">
        <v>1090</v>
      </c>
      <c r="AA1134" s="9" t="s">
        <v>5446</v>
      </c>
      <c r="AB1134" s="9" t="s">
        <v>1067</v>
      </c>
    </row>
    <row r="1135" spans="1:28" ht="17.25" customHeight="1" x14ac:dyDescent="0.2">
      <c r="A1135" s="9">
        <v>426324</v>
      </c>
      <c r="B1135" s="9" t="s">
        <v>5447</v>
      </c>
      <c r="C1135" s="9" t="s">
        <v>578</v>
      </c>
      <c r="D1135" s="9" t="s">
        <v>777</v>
      </c>
      <c r="E1135" s="9" t="s">
        <v>92</v>
      </c>
      <c r="F1135" s="187">
        <v>36535</v>
      </c>
      <c r="G1135" s="9" t="s">
        <v>34</v>
      </c>
      <c r="H1135" s="9" t="s">
        <v>31</v>
      </c>
      <c r="I1135" s="9" t="s">
        <v>2276</v>
      </c>
      <c r="J1135" s="9" t="s">
        <v>32</v>
      </c>
      <c r="K1135" s="9">
        <v>2017</v>
      </c>
      <c r="L1135" s="9" t="s">
        <v>34</v>
      </c>
      <c r="Y1135" s="9" t="s">
        <v>5448</v>
      </c>
      <c r="Z1135" s="9" t="s">
        <v>1219</v>
      </c>
      <c r="AA1135" s="9" t="s">
        <v>5449</v>
      </c>
      <c r="AB1135" s="9" t="s">
        <v>1082</v>
      </c>
    </row>
    <row r="1136" spans="1:28" ht="17.25" customHeight="1" x14ac:dyDescent="0.2">
      <c r="A1136" s="9">
        <v>423250</v>
      </c>
      <c r="B1136" s="9" t="s">
        <v>5450</v>
      </c>
      <c r="C1136" s="9" t="s">
        <v>435</v>
      </c>
      <c r="D1136" s="9" t="s">
        <v>591</v>
      </c>
      <c r="E1136" s="9" t="s">
        <v>93</v>
      </c>
      <c r="F1136" s="187">
        <v>30720</v>
      </c>
      <c r="G1136" s="9" t="s">
        <v>670</v>
      </c>
      <c r="H1136" s="9" t="s">
        <v>31</v>
      </c>
      <c r="I1136" s="9" t="s">
        <v>2276</v>
      </c>
      <c r="J1136" s="9" t="s">
        <v>32</v>
      </c>
      <c r="K1136" s="9">
        <v>2000</v>
      </c>
      <c r="L1136" s="9" t="s">
        <v>83</v>
      </c>
      <c r="Y1136" s="9" t="s">
        <v>5451</v>
      </c>
      <c r="Z1136" s="9" t="s">
        <v>3090</v>
      </c>
      <c r="AA1136" s="9" t="s">
        <v>2114</v>
      </c>
      <c r="AB1136" s="9" t="s">
        <v>5452</v>
      </c>
    </row>
    <row r="1137" spans="1:28" ht="17.25" customHeight="1" x14ac:dyDescent="0.2">
      <c r="A1137" s="9">
        <v>423237</v>
      </c>
      <c r="B1137" s="9" t="s">
        <v>5453</v>
      </c>
      <c r="C1137" s="9" t="s">
        <v>283</v>
      </c>
      <c r="D1137" s="9" t="s">
        <v>632</v>
      </c>
      <c r="E1137" s="9" t="s">
        <v>93</v>
      </c>
      <c r="F1137" s="187">
        <v>33947</v>
      </c>
      <c r="G1137" s="9" t="s">
        <v>34</v>
      </c>
      <c r="H1137" s="9" t="s">
        <v>31</v>
      </c>
      <c r="I1137" s="9" t="s">
        <v>2276</v>
      </c>
      <c r="J1137" s="9" t="s">
        <v>32</v>
      </c>
      <c r="K1137" s="9">
        <v>2011</v>
      </c>
      <c r="L1137" s="9" t="s">
        <v>34</v>
      </c>
      <c r="Y1137" s="9" t="s">
        <v>5454</v>
      </c>
      <c r="Z1137" s="9" t="s">
        <v>1209</v>
      </c>
      <c r="AA1137" s="9" t="s">
        <v>5455</v>
      </c>
      <c r="AB1137" s="9" t="s">
        <v>1100</v>
      </c>
    </row>
    <row r="1138" spans="1:28" ht="17.25" customHeight="1" x14ac:dyDescent="0.2">
      <c r="A1138" s="9">
        <v>423239</v>
      </c>
      <c r="B1138" s="9" t="s">
        <v>5456</v>
      </c>
      <c r="C1138" s="9" t="s">
        <v>323</v>
      </c>
      <c r="D1138" s="9" t="s">
        <v>938</v>
      </c>
      <c r="E1138" s="9" t="s">
        <v>93</v>
      </c>
      <c r="F1138" s="187">
        <v>31668</v>
      </c>
      <c r="G1138" s="9" t="s">
        <v>34</v>
      </c>
      <c r="H1138" s="9" t="s">
        <v>31</v>
      </c>
      <c r="I1138" s="9" t="s">
        <v>2276</v>
      </c>
      <c r="J1138" s="9" t="s">
        <v>32</v>
      </c>
      <c r="K1138" s="9">
        <v>2017</v>
      </c>
      <c r="L1138" s="9" t="s">
        <v>34</v>
      </c>
      <c r="Y1138" s="9" t="s">
        <v>5457</v>
      </c>
      <c r="Z1138" s="9" t="s">
        <v>1265</v>
      </c>
      <c r="AA1138" s="9" t="s">
        <v>5458</v>
      </c>
      <c r="AB1138" s="9" t="s">
        <v>5459</v>
      </c>
    </row>
    <row r="1139" spans="1:28" ht="17.25" customHeight="1" x14ac:dyDescent="0.2">
      <c r="A1139" s="9">
        <v>418228</v>
      </c>
      <c r="B1139" s="9" t="s">
        <v>5460</v>
      </c>
      <c r="C1139" s="9" t="s">
        <v>1519</v>
      </c>
      <c r="D1139" s="9" t="s">
        <v>515</v>
      </c>
      <c r="E1139" s="9" t="s">
        <v>93</v>
      </c>
      <c r="F1139" s="187">
        <v>33604</v>
      </c>
      <c r="G1139" s="9" t="s">
        <v>34</v>
      </c>
      <c r="H1139" s="9" t="s">
        <v>31</v>
      </c>
      <c r="I1139" s="9" t="s">
        <v>2276</v>
      </c>
      <c r="J1139" s="9" t="s">
        <v>32</v>
      </c>
      <c r="K1139" s="9">
        <v>2014</v>
      </c>
      <c r="L1139" s="9" t="s">
        <v>34</v>
      </c>
      <c r="Y1139" s="9" t="s">
        <v>5461</v>
      </c>
      <c r="Z1139" s="9" t="s">
        <v>5462</v>
      </c>
      <c r="AA1139" s="9" t="s">
        <v>5463</v>
      </c>
      <c r="AB1139" s="9" t="s">
        <v>1100</v>
      </c>
    </row>
    <row r="1140" spans="1:28" ht="17.25" customHeight="1" x14ac:dyDescent="0.2">
      <c r="A1140" s="9">
        <v>419724</v>
      </c>
      <c r="B1140" s="9" t="s">
        <v>5464</v>
      </c>
      <c r="C1140" s="9" t="s">
        <v>324</v>
      </c>
      <c r="D1140" s="9" t="s">
        <v>5465</v>
      </c>
      <c r="E1140" s="9" t="s">
        <v>93</v>
      </c>
      <c r="F1140" s="187">
        <v>32362</v>
      </c>
      <c r="G1140" s="9" t="s">
        <v>34</v>
      </c>
      <c r="H1140" s="9" t="s">
        <v>31</v>
      </c>
      <c r="I1140" s="9" t="s">
        <v>2276</v>
      </c>
      <c r="J1140" s="9" t="s">
        <v>32</v>
      </c>
      <c r="K1140" s="9">
        <v>2006</v>
      </c>
      <c r="L1140" s="9" t="s">
        <v>34</v>
      </c>
      <c r="Y1140" s="9" t="s">
        <v>5466</v>
      </c>
      <c r="Z1140" s="9" t="s">
        <v>1233</v>
      </c>
      <c r="AA1140" s="9" t="s">
        <v>5467</v>
      </c>
      <c r="AB1140" s="9" t="s">
        <v>1067</v>
      </c>
    </row>
    <row r="1141" spans="1:28" ht="17.25" customHeight="1" x14ac:dyDescent="0.2">
      <c r="A1141" s="9">
        <v>423230</v>
      </c>
      <c r="B1141" s="9" t="s">
        <v>5468</v>
      </c>
      <c r="C1141" s="9" t="s">
        <v>585</v>
      </c>
      <c r="D1141" s="9" t="s">
        <v>4321</v>
      </c>
      <c r="E1141" s="9" t="s">
        <v>92</v>
      </c>
      <c r="F1141" s="187">
        <v>31413</v>
      </c>
      <c r="G1141" s="9" t="s">
        <v>886</v>
      </c>
      <c r="H1141" s="9" t="s">
        <v>31</v>
      </c>
      <c r="I1141" s="9" t="s">
        <v>2276</v>
      </c>
      <c r="J1141" s="9" t="s">
        <v>32</v>
      </c>
      <c r="K1141" s="9">
        <v>2005</v>
      </c>
      <c r="L1141" s="9" t="s">
        <v>46</v>
      </c>
      <c r="Y1141" s="9" t="s">
        <v>5469</v>
      </c>
      <c r="Z1141" s="9" t="s">
        <v>5470</v>
      </c>
      <c r="AA1141" s="9" t="s">
        <v>4324</v>
      </c>
      <c r="AB1141" s="9" t="s">
        <v>5471</v>
      </c>
    </row>
    <row r="1142" spans="1:28" ht="17.25" customHeight="1" x14ac:dyDescent="0.2">
      <c r="A1142" s="9">
        <v>411205</v>
      </c>
      <c r="B1142" s="9" t="s">
        <v>5472</v>
      </c>
      <c r="C1142" s="9" t="s">
        <v>270</v>
      </c>
      <c r="D1142" s="9" t="s">
        <v>5473</v>
      </c>
      <c r="E1142" s="9" t="s">
        <v>93</v>
      </c>
      <c r="F1142" s="187">
        <v>33110</v>
      </c>
      <c r="G1142" s="9" t="s">
        <v>335</v>
      </c>
      <c r="H1142" s="9" t="s">
        <v>31</v>
      </c>
      <c r="I1142" s="9" t="s">
        <v>2276</v>
      </c>
      <c r="X1142" s="9" t="s">
        <v>514</v>
      </c>
      <c r="Y1142" s="9" t="s">
        <v>5474</v>
      </c>
      <c r="Z1142" s="9" t="s">
        <v>1084</v>
      </c>
      <c r="AA1142" s="9" t="s">
        <v>2128</v>
      </c>
      <c r="AB1142" s="9" t="s">
        <v>1100</v>
      </c>
    </row>
    <row r="1143" spans="1:28" ht="17.25" customHeight="1" x14ac:dyDescent="0.2">
      <c r="A1143" s="9">
        <v>416211</v>
      </c>
      <c r="B1143" s="9" t="s">
        <v>5475</v>
      </c>
      <c r="C1143" s="9" t="s">
        <v>270</v>
      </c>
      <c r="D1143" s="9" t="s">
        <v>497</v>
      </c>
      <c r="E1143" s="9" t="s">
        <v>93</v>
      </c>
      <c r="F1143" s="187">
        <v>31295</v>
      </c>
      <c r="G1143" s="9" t="s">
        <v>34</v>
      </c>
      <c r="H1143" s="9" t="s">
        <v>31</v>
      </c>
      <c r="I1143" s="9" t="s">
        <v>2276</v>
      </c>
      <c r="J1143" s="9" t="s">
        <v>32</v>
      </c>
      <c r="K1143" s="9">
        <v>2003</v>
      </c>
      <c r="L1143" s="9" t="s">
        <v>34</v>
      </c>
      <c r="Y1143" s="9" t="s">
        <v>5476</v>
      </c>
      <c r="Z1143" s="9" t="s">
        <v>1096</v>
      </c>
      <c r="AA1143" s="9" t="s">
        <v>3760</v>
      </c>
      <c r="AB1143" s="9">
        <v>31176</v>
      </c>
    </row>
    <row r="1144" spans="1:28" ht="17.25" customHeight="1" x14ac:dyDescent="0.2">
      <c r="A1144" s="9">
        <v>418235</v>
      </c>
      <c r="B1144" s="9" t="s">
        <v>5477</v>
      </c>
      <c r="C1144" s="9" t="s">
        <v>344</v>
      </c>
      <c r="D1144" s="9" t="s">
        <v>881</v>
      </c>
      <c r="E1144" s="9" t="s">
        <v>92</v>
      </c>
      <c r="F1144" s="187">
        <v>35065</v>
      </c>
      <c r="G1144" s="9" t="s">
        <v>34</v>
      </c>
      <c r="H1144" s="9" t="s">
        <v>31</v>
      </c>
      <c r="I1144" s="9" t="s">
        <v>2276</v>
      </c>
      <c r="J1144" s="9" t="s">
        <v>32</v>
      </c>
      <c r="K1144" s="9">
        <v>2014</v>
      </c>
      <c r="L1144" s="9" t="s">
        <v>34</v>
      </c>
      <c r="Y1144" s="9" t="s">
        <v>5478</v>
      </c>
      <c r="Z1144" s="9" t="s">
        <v>2086</v>
      </c>
      <c r="AA1144" s="9" t="s">
        <v>5479</v>
      </c>
      <c r="AB1144" s="9" t="s">
        <v>1202</v>
      </c>
    </row>
    <row r="1145" spans="1:28" ht="17.25" customHeight="1" x14ac:dyDescent="0.2">
      <c r="A1145" s="9">
        <v>418237</v>
      </c>
      <c r="B1145" s="9" t="s">
        <v>5480</v>
      </c>
      <c r="C1145" s="9" t="s">
        <v>2322</v>
      </c>
      <c r="D1145" s="9" t="s">
        <v>407</v>
      </c>
      <c r="E1145" s="9" t="s">
        <v>93</v>
      </c>
      <c r="F1145" s="187">
        <v>35290</v>
      </c>
      <c r="G1145" s="9" t="s">
        <v>34</v>
      </c>
      <c r="H1145" s="9" t="s">
        <v>31</v>
      </c>
      <c r="I1145" s="9" t="s">
        <v>2276</v>
      </c>
      <c r="J1145" s="9" t="s">
        <v>32</v>
      </c>
      <c r="K1145" s="9">
        <v>2014</v>
      </c>
      <c r="L1145" s="9" t="s">
        <v>34</v>
      </c>
      <c r="Y1145" s="9" t="s">
        <v>5481</v>
      </c>
      <c r="Z1145" s="9" t="s">
        <v>1781</v>
      </c>
      <c r="AA1145" s="9" t="s">
        <v>1711</v>
      </c>
      <c r="AB1145" s="9" t="s">
        <v>1100</v>
      </c>
    </row>
    <row r="1146" spans="1:28" ht="17.25" customHeight="1" x14ac:dyDescent="0.2">
      <c r="A1146" s="9">
        <v>404269</v>
      </c>
      <c r="B1146" s="9" t="s">
        <v>5482</v>
      </c>
      <c r="C1146" s="9" t="s">
        <v>311</v>
      </c>
      <c r="D1146" s="9" t="s">
        <v>5483</v>
      </c>
      <c r="E1146" s="9" t="s">
        <v>93</v>
      </c>
      <c r="F1146" s="187">
        <v>32110</v>
      </c>
      <c r="G1146" s="9" t="s">
        <v>312</v>
      </c>
      <c r="H1146" s="9" t="s">
        <v>31</v>
      </c>
      <c r="I1146" s="9" t="s">
        <v>2276</v>
      </c>
      <c r="J1146" s="9" t="s">
        <v>29</v>
      </c>
      <c r="K1146" s="9">
        <v>2005</v>
      </c>
      <c r="L1146" s="9" t="s">
        <v>46</v>
      </c>
      <c r="N1146" s="9">
        <v>1315</v>
      </c>
      <c r="O1146" s="187">
        <v>44615.461840277778</v>
      </c>
      <c r="P1146" s="9">
        <v>44000</v>
      </c>
      <c r="Y1146" s="9" t="s">
        <v>5484</v>
      </c>
      <c r="Z1146" s="9" t="s">
        <v>5485</v>
      </c>
      <c r="AA1146" s="9" t="s">
        <v>5486</v>
      </c>
      <c r="AB1146" s="9" t="s">
        <v>1629</v>
      </c>
    </row>
    <row r="1147" spans="1:28" ht="17.25" customHeight="1" x14ac:dyDescent="0.2">
      <c r="A1147" s="9">
        <v>419695</v>
      </c>
      <c r="B1147" s="9" t="s">
        <v>5487</v>
      </c>
      <c r="C1147" s="9" t="s">
        <v>283</v>
      </c>
      <c r="D1147" s="9" t="s">
        <v>326</v>
      </c>
      <c r="E1147" s="9" t="s">
        <v>92</v>
      </c>
      <c r="F1147" s="187">
        <v>34612</v>
      </c>
      <c r="G1147" s="9" t="s">
        <v>850</v>
      </c>
      <c r="H1147" s="9" t="s">
        <v>31</v>
      </c>
      <c r="I1147" s="9" t="s">
        <v>2276</v>
      </c>
      <c r="J1147" s="9" t="s">
        <v>29</v>
      </c>
      <c r="K1147" s="9">
        <v>2011</v>
      </c>
      <c r="L1147" s="9" t="s">
        <v>46</v>
      </c>
      <c r="Y1147" s="9" t="s">
        <v>5488</v>
      </c>
      <c r="Z1147" s="9" t="s">
        <v>1081</v>
      </c>
      <c r="AA1147" s="9" t="s">
        <v>1105</v>
      </c>
      <c r="AB1147" s="9" t="s">
        <v>1082</v>
      </c>
    </row>
    <row r="1148" spans="1:28" ht="17.25" customHeight="1" x14ac:dyDescent="0.2">
      <c r="A1148" s="9">
        <v>416203</v>
      </c>
      <c r="B1148" s="9" t="s">
        <v>5489</v>
      </c>
      <c r="C1148" s="9" t="s">
        <v>486</v>
      </c>
      <c r="D1148" s="9" t="s">
        <v>371</v>
      </c>
      <c r="E1148" s="9" t="s">
        <v>93</v>
      </c>
      <c r="F1148" s="187">
        <v>29268</v>
      </c>
      <c r="G1148" s="9" t="s">
        <v>34</v>
      </c>
      <c r="H1148" s="9" t="s">
        <v>31</v>
      </c>
      <c r="I1148" s="9" t="s">
        <v>2276</v>
      </c>
      <c r="N1148" s="9">
        <v>995</v>
      </c>
      <c r="O1148" s="187">
        <v>44600.456770833334</v>
      </c>
      <c r="P1148" s="9">
        <v>14000</v>
      </c>
      <c r="Y1148" s="9" t="s">
        <v>5490</v>
      </c>
      <c r="Z1148" s="9" t="s">
        <v>1168</v>
      </c>
      <c r="AA1148" s="9" t="s">
        <v>1113</v>
      </c>
      <c r="AB1148" s="9" t="s">
        <v>1078</v>
      </c>
    </row>
    <row r="1149" spans="1:28" ht="17.25" customHeight="1" x14ac:dyDescent="0.2">
      <c r="A1149" s="9">
        <v>418217</v>
      </c>
      <c r="B1149" s="9" t="s">
        <v>5491</v>
      </c>
      <c r="C1149" s="9" t="s">
        <v>287</v>
      </c>
      <c r="D1149" s="9" t="s">
        <v>478</v>
      </c>
      <c r="E1149" s="9" t="s">
        <v>93</v>
      </c>
      <c r="F1149" s="187">
        <v>34346</v>
      </c>
      <c r="G1149" s="9" t="s">
        <v>476</v>
      </c>
      <c r="H1149" s="9" t="s">
        <v>31</v>
      </c>
      <c r="I1149" s="9" t="s">
        <v>2276</v>
      </c>
      <c r="J1149" s="9" t="s">
        <v>32</v>
      </c>
      <c r="K1149" s="9">
        <v>2012</v>
      </c>
      <c r="L1149" s="9" t="s">
        <v>34</v>
      </c>
      <c r="Y1149" s="9" t="s">
        <v>5492</v>
      </c>
      <c r="Z1149" s="9" t="s">
        <v>2737</v>
      </c>
      <c r="AA1149" s="9" t="s">
        <v>5493</v>
      </c>
      <c r="AB1149" s="9" t="s">
        <v>2096</v>
      </c>
    </row>
    <row r="1150" spans="1:28" ht="17.25" customHeight="1" x14ac:dyDescent="0.2">
      <c r="A1150" s="9">
        <v>424958</v>
      </c>
      <c r="B1150" s="9" t="s">
        <v>5494</v>
      </c>
      <c r="C1150" s="9" t="s">
        <v>329</v>
      </c>
      <c r="D1150" s="9" t="s">
        <v>515</v>
      </c>
      <c r="E1150" s="9" t="s">
        <v>93</v>
      </c>
      <c r="F1150" s="187">
        <v>35893</v>
      </c>
      <c r="G1150" s="9" t="s">
        <v>34</v>
      </c>
      <c r="H1150" s="9" t="s">
        <v>31</v>
      </c>
      <c r="I1150" s="9" t="s">
        <v>2276</v>
      </c>
      <c r="J1150" s="9" t="s">
        <v>29</v>
      </c>
      <c r="K1150" s="9">
        <v>2016</v>
      </c>
      <c r="L1150" s="9" t="s">
        <v>46</v>
      </c>
      <c r="Y1150" s="9" t="s">
        <v>5495</v>
      </c>
      <c r="Z1150" s="9" t="s">
        <v>1252</v>
      </c>
      <c r="AA1150" s="9" t="s">
        <v>5463</v>
      </c>
      <c r="AB1150" s="9" t="s">
        <v>1100</v>
      </c>
    </row>
    <row r="1151" spans="1:28" ht="17.25" customHeight="1" x14ac:dyDescent="0.2">
      <c r="A1151" s="9">
        <v>421304</v>
      </c>
      <c r="B1151" s="9" t="s">
        <v>5496</v>
      </c>
      <c r="C1151" s="9" t="s">
        <v>314</v>
      </c>
      <c r="D1151" s="9" t="s">
        <v>407</v>
      </c>
      <c r="E1151" s="9" t="s">
        <v>92</v>
      </c>
      <c r="F1151" s="187">
        <v>36161</v>
      </c>
      <c r="G1151" s="9" t="s">
        <v>273</v>
      </c>
      <c r="H1151" s="9" t="s">
        <v>35</v>
      </c>
      <c r="I1151" s="9" t="s">
        <v>2276</v>
      </c>
      <c r="J1151" s="9" t="s">
        <v>29</v>
      </c>
      <c r="K1151" s="9">
        <v>2016</v>
      </c>
      <c r="L1151" s="9" t="s">
        <v>34</v>
      </c>
      <c r="Y1151" s="9" t="s">
        <v>5497</v>
      </c>
      <c r="Z1151" s="9" t="s">
        <v>1120</v>
      </c>
      <c r="AA1151" s="9" t="s">
        <v>1711</v>
      </c>
      <c r="AB1151" s="9" t="s">
        <v>1082</v>
      </c>
    </row>
    <row r="1152" spans="1:28" ht="17.25" customHeight="1" x14ac:dyDescent="0.2">
      <c r="A1152" s="9">
        <v>421324</v>
      </c>
      <c r="B1152" s="9" t="s">
        <v>5498</v>
      </c>
      <c r="C1152" s="9" t="s">
        <v>701</v>
      </c>
      <c r="D1152" s="9" t="s">
        <v>325</v>
      </c>
      <c r="E1152" s="9" t="s">
        <v>93</v>
      </c>
      <c r="F1152" s="187">
        <v>33061</v>
      </c>
      <c r="G1152" s="9" t="s">
        <v>34</v>
      </c>
      <c r="H1152" s="9" t="s">
        <v>31</v>
      </c>
      <c r="I1152" s="9" t="s">
        <v>2276</v>
      </c>
      <c r="J1152" s="9" t="s">
        <v>32</v>
      </c>
      <c r="K1152" s="9">
        <v>2009</v>
      </c>
      <c r="L1152" s="9" t="s">
        <v>34</v>
      </c>
      <c r="Y1152" s="9" t="s">
        <v>5499</v>
      </c>
      <c r="Z1152" s="9" t="s">
        <v>1861</v>
      </c>
      <c r="AA1152" s="9" t="s">
        <v>1227</v>
      </c>
      <c r="AB1152" s="9" t="s">
        <v>1067</v>
      </c>
    </row>
    <row r="1153" spans="1:28" ht="17.25" customHeight="1" x14ac:dyDescent="0.2">
      <c r="A1153" s="9">
        <v>421326</v>
      </c>
      <c r="B1153" s="9" t="s">
        <v>5500</v>
      </c>
      <c r="C1153" s="9" t="s">
        <v>498</v>
      </c>
      <c r="D1153" s="9" t="s">
        <v>321</v>
      </c>
      <c r="E1153" s="9" t="s">
        <v>93</v>
      </c>
      <c r="F1153" s="187">
        <v>36132</v>
      </c>
      <c r="G1153" s="9" t="s">
        <v>34</v>
      </c>
      <c r="H1153" s="9" t="s">
        <v>31</v>
      </c>
      <c r="I1153" s="9" t="s">
        <v>2276</v>
      </c>
      <c r="J1153" s="9" t="s">
        <v>29</v>
      </c>
      <c r="K1153" s="9">
        <v>2017</v>
      </c>
      <c r="L1153" s="9" t="s">
        <v>34</v>
      </c>
      <c r="Y1153" s="9" t="s">
        <v>5501</v>
      </c>
      <c r="Z1153" s="9" t="s">
        <v>1327</v>
      </c>
      <c r="AA1153" s="9" t="s">
        <v>1175</v>
      </c>
      <c r="AB1153" s="9" t="s">
        <v>1067</v>
      </c>
    </row>
    <row r="1154" spans="1:28" ht="17.25" customHeight="1" x14ac:dyDescent="0.2">
      <c r="A1154" s="9">
        <v>416202</v>
      </c>
      <c r="B1154" s="9" t="s">
        <v>5502</v>
      </c>
      <c r="C1154" s="9" t="s">
        <v>283</v>
      </c>
      <c r="D1154" s="9" t="s">
        <v>5503</v>
      </c>
      <c r="E1154" s="9" t="s">
        <v>93</v>
      </c>
      <c r="F1154" s="187">
        <v>34516</v>
      </c>
      <c r="G1154" s="9" t="s">
        <v>34</v>
      </c>
      <c r="H1154" s="9" t="s">
        <v>35</v>
      </c>
      <c r="I1154" s="9" t="s">
        <v>2276</v>
      </c>
      <c r="J1154" s="9" t="s">
        <v>29</v>
      </c>
      <c r="K1154" s="9">
        <v>2012</v>
      </c>
      <c r="L1154" s="9" t="s">
        <v>34</v>
      </c>
      <c r="Y1154" s="9" t="s">
        <v>5504</v>
      </c>
      <c r="Z1154" s="9" t="s">
        <v>1209</v>
      </c>
      <c r="AA1154" s="9" t="s">
        <v>5505</v>
      </c>
      <c r="AB1154" s="9" t="s">
        <v>1078</v>
      </c>
    </row>
    <row r="1155" spans="1:28" ht="17.25" customHeight="1" x14ac:dyDescent="0.2">
      <c r="A1155" s="9">
        <v>421330</v>
      </c>
      <c r="B1155" s="9" t="s">
        <v>5506</v>
      </c>
      <c r="C1155" s="9" t="s">
        <v>401</v>
      </c>
      <c r="D1155" s="9" t="s">
        <v>539</v>
      </c>
      <c r="E1155" s="9" t="s">
        <v>93</v>
      </c>
      <c r="F1155" s="187">
        <v>30901</v>
      </c>
      <c r="G1155" s="9" t="s">
        <v>34</v>
      </c>
      <c r="H1155" s="9" t="s">
        <v>31</v>
      </c>
      <c r="I1155" s="9" t="s">
        <v>2276</v>
      </c>
      <c r="J1155" s="9" t="s">
        <v>32</v>
      </c>
      <c r="K1155" s="9">
        <v>2002</v>
      </c>
      <c r="L1155" s="9" t="s">
        <v>34</v>
      </c>
      <c r="Y1155" s="9" t="s">
        <v>5507</v>
      </c>
      <c r="Z1155" s="9" t="s">
        <v>1096</v>
      </c>
      <c r="AA1155" s="9" t="s">
        <v>1741</v>
      </c>
      <c r="AB1155" s="9" t="s">
        <v>1067</v>
      </c>
    </row>
    <row r="1156" spans="1:28" ht="17.25" customHeight="1" x14ac:dyDescent="0.2">
      <c r="A1156" s="9">
        <v>419413</v>
      </c>
      <c r="B1156" s="9" t="s">
        <v>5508</v>
      </c>
      <c r="C1156" s="9" t="s">
        <v>348</v>
      </c>
      <c r="D1156" s="9" t="s">
        <v>325</v>
      </c>
      <c r="E1156" s="9" t="s">
        <v>93</v>
      </c>
      <c r="F1156" s="187">
        <v>31907</v>
      </c>
      <c r="G1156" s="9" t="s">
        <v>34</v>
      </c>
      <c r="H1156" s="9" t="s">
        <v>31</v>
      </c>
      <c r="I1156" s="9" t="s">
        <v>2276</v>
      </c>
      <c r="J1156" s="9" t="s">
        <v>29</v>
      </c>
      <c r="K1156" s="9">
        <v>2006</v>
      </c>
      <c r="L1156" s="9" t="s">
        <v>34</v>
      </c>
      <c r="N1156" s="9">
        <v>731</v>
      </c>
      <c r="O1156" s="187">
        <v>44594.397557870368</v>
      </c>
      <c r="P1156" s="9">
        <v>14000</v>
      </c>
      <c r="Y1156" s="9" t="s">
        <v>5509</v>
      </c>
      <c r="Z1156" s="9" t="s">
        <v>1297</v>
      </c>
      <c r="AA1156" s="9" t="s">
        <v>1227</v>
      </c>
      <c r="AB1156" s="9" t="s">
        <v>1067</v>
      </c>
    </row>
    <row r="1157" spans="1:28" ht="17.25" customHeight="1" x14ac:dyDescent="0.2">
      <c r="A1157" s="9">
        <v>424324</v>
      </c>
      <c r="B1157" s="9" t="s">
        <v>5510</v>
      </c>
      <c r="C1157" s="9" t="s">
        <v>494</v>
      </c>
      <c r="D1157" s="9" t="s">
        <v>277</v>
      </c>
      <c r="E1157" s="9" t="s">
        <v>93</v>
      </c>
      <c r="F1157" s="187">
        <v>28915</v>
      </c>
      <c r="G1157" s="9" t="s">
        <v>34</v>
      </c>
      <c r="H1157" s="9" t="s">
        <v>31</v>
      </c>
      <c r="I1157" s="9" t="s">
        <v>2276</v>
      </c>
      <c r="J1157" s="9" t="s">
        <v>29</v>
      </c>
      <c r="K1157" s="9">
        <v>1997</v>
      </c>
      <c r="L1157" s="9" t="s">
        <v>34</v>
      </c>
      <c r="Y1157" s="9" t="s">
        <v>5511</v>
      </c>
      <c r="Z1157" s="9" t="s">
        <v>5512</v>
      </c>
      <c r="AA1157" s="9" t="s">
        <v>1083</v>
      </c>
      <c r="AB1157" s="9" t="s">
        <v>1098</v>
      </c>
    </row>
    <row r="1158" spans="1:28" ht="17.25" customHeight="1" x14ac:dyDescent="0.2">
      <c r="A1158" s="9">
        <v>424601</v>
      </c>
      <c r="B1158" s="9" t="s">
        <v>5513</v>
      </c>
      <c r="C1158" s="9" t="s">
        <v>5514</v>
      </c>
      <c r="D1158" s="9" t="s">
        <v>5515</v>
      </c>
      <c r="E1158" s="9" t="s">
        <v>93</v>
      </c>
      <c r="F1158" s="187">
        <v>32822</v>
      </c>
      <c r="G1158" s="9" t="s">
        <v>34</v>
      </c>
      <c r="H1158" s="9" t="s">
        <v>31</v>
      </c>
      <c r="I1158" s="9" t="s">
        <v>2276</v>
      </c>
      <c r="J1158" s="9" t="s">
        <v>29</v>
      </c>
      <c r="K1158" s="9">
        <v>2008</v>
      </c>
      <c r="L1158" s="9" t="s">
        <v>46</v>
      </c>
      <c r="Y1158" s="9" t="s">
        <v>5516</v>
      </c>
      <c r="Z1158" s="9" t="s">
        <v>5517</v>
      </c>
      <c r="AA1158" s="9" t="s">
        <v>5518</v>
      </c>
      <c r="AB1158" s="9" t="s">
        <v>1100</v>
      </c>
    </row>
    <row r="1159" spans="1:28" ht="17.25" customHeight="1" x14ac:dyDescent="0.2">
      <c r="A1159" s="9">
        <v>423286</v>
      </c>
      <c r="B1159" s="9" t="s">
        <v>5519</v>
      </c>
      <c r="C1159" s="9" t="s">
        <v>738</v>
      </c>
      <c r="D1159" s="9" t="s">
        <v>5520</v>
      </c>
      <c r="E1159" s="9" t="s">
        <v>92</v>
      </c>
      <c r="F1159" s="187">
        <v>35593</v>
      </c>
      <c r="G1159" s="9" t="s">
        <v>34</v>
      </c>
      <c r="H1159" s="9" t="s">
        <v>31</v>
      </c>
      <c r="I1159" s="9" t="s">
        <v>2276</v>
      </c>
      <c r="J1159" s="9" t="s">
        <v>32</v>
      </c>
      <c r="K1159" s="9">
        <v>2016</v>
      </c>
      <c r="L1159" s="9" t="s">
        <v>34</v>
      </c>
      <c r="Y1159" s="9" t="s">
        <v>5521</v>
      </c>
      <c r="Z1159" s="9" t="s">
        <v>5522</v>
      </c>
      <c r="AA1159" s="9" t="s">
        <v>1273</v>
      </c>
      <c r="AB1159" s="9" t="s">
        <v>1067</v>
      </c>
    </row>
    <row r="1160" spans="1:28" ht="17.25" customHeight="1" x14ac:dyDescent="0.2">
      <c r="A1160" s="9">
        <v>424611</v>
      </c>
      <c r="B1160" s="9" t="s">
        <v>5523</v>
      </c>
      <c r="C1160" s="9" t="s">
        <v>304</v>
      </c>
      <c r="D1160" s="9" t="s">
        <v>346</v>
      </c>
      <c r="E1160" s="9" t="s">
        <v>92</v>
      </c>
      <c r="F1160" s="187">
        <v>33708</v>
      </c>
      <c r="G1160" s="9" t="s">
        <v>5524</v>
      </c>
      <c r="H1160" s="9" t="s">
        <v>31</v>
      </c>
      <c r="I1160" s="9" t="s">
        <v>2276</v>
      </c>
      <c r="J1160" s="9" t="s">
        <v>32</v>
      </c>
      <c r="K1160" s="9">
        <v>2010</v>
      </c>
      <c r="L1160" s="9" t="s">
        <v>89</v>
      </c>
      <c r="Y1160" s="9" t="s">
        <v>5525</v>
      </c>
      <c r="Z1160" s="9" t="s">
        <v>1086</v>
      </c>
      <c r="AA1160" s="9" t="s">
        <v>3205</v>
      </c>
      <c r="AB1160" s="9" t="s">
        <v>5526</v>
      </c>
    </row>
    <row r="1161" spans="1:28" ht="17.25" customHeight="1" x14ac:dyDescent="0.2">
      <c r="A1161" s="9">
        <v>425001</v>
      </c>
      <c r="B1161" s="9" t="s">
        <v>5527</v>
      </c>
      <c r="C1161" s="9" t="s">
        <v>283</v>
      </c>
      <c r="D1161" s="9" t="s">
        <v>5528</v>
      </c>
      <c r="E1161" s="9" t="s">
        <v>93</v>
      </c>
      <c r="F1161" s="187">
        <v>34700</v>
      </c>
      <c r="G1161" s="9" t="s">
        <v>975</v>
      </c>
      <c r="H1161" s="9" t="s">
        <v>31</v>
      </c>
      <c r="I1161" s="9" t="s">
        <v>2276</v>
      </c>
      <c r="J1161" s="9" t="s">
        <v>32</v>
      </c>
      <c r="K1161" s="9">
        <v>2013</v>
      </c>
      <c r="L1161" s="9" t="s">
        <v>376</v>
      </c>
      <c r="Y1161" s="9" t="s">
        <v>5529</v>
      </c>
      <c r="Z1161" s="9" t="s">
        <v>1102</v>
      </c>
      <c r="AA1161" s="9" t="s">
        <v>1226</v>
      </c>
      <c r="AB1161" s="9" t="s">
        <v>5530</v>
      </c>
    </row>
    <row r="1162" spans="1:28" ht="17.25" customHeight="1" x14ac:dyDescent="0.2">
      <c r="A1162" s="9">
        <v>419759</v>
      </c>
      <c r="B1162" s="9" t="s">
        <v>5531</v>
      </c>
      <c r="C1162" s="9" t="s">
        <v>329</v>
      </c>
      <c r="D1162" s="9" t="s">
        <v>932</v>
      </c>
      <c r="E1162" s="9" t="s">
        <v>92</v>
      </c>
      <c r="F1162" s="187">
        <v>35150</v>
      </c>
      <c r="G1162" s="9" t="s">
        <v>34</v>
      </c>
      <c r="H1162" s="9" t="s">
        <v>31</v>
      </c>
      <c r="I1162" s="9" t="s">
        <v>2276</v>
      </c>
      <c r="J1162" s="9" t="s">
        <v>29</v>
      </c>
      <c r="K1162" s="9">
        <v>2014</v>
      </c>
      <c r="L1162" s="9" t="s">
        <v>34</v>
      </c>
      <c r="Y1162" s="9" t="s">
        <v>5532</v>
      </c>
      <c r="Z1162" s="9" t="s">
        <v>1189</v>
      </c>
      <c r="AA1162" s="9" t="s">
        <v>1294</v>
      </c>
      <c r="AB1162" s="9" t="s">
        <v>1067</v>
      </c>
    </row>
    <row r="1163" spans="1:28" ht="17.25" customHeight="1" x14ac:dyDescent="0.2">
      <c r="A1163" s="9">
        <v>425999</v>
      </c>
      <c r="B1163" s="9" t="s">
        <v>5533</v>
      </c>
      <c r="C1163" s="9" t="s">
        <v>283</v>
      </c>
      <c r="D1163" s="9" t="s">
        <v>880</v>
      </c>
      <c r="E1163" s="9" t="s">
        <v>93</v>
      </c>
      <c r="F1163" s="187">
        <v>35511</v>
      </c>
      <c r="G1163" s="9" t="s">
        <v>268</v>
      </c>
      <c r="H1163" s="9" t="s">
        <v>35</v>
      </c>
      <c r="I1163" s="9" t="s">
        <v>2276</v>
      </c>
      <c r="J1163" s="9" t="s">
        <v>29</v>
      </c>
      <c r="K1163" s="9" t="s">
        <v>1012</v>
      </c>
      <c r="L1163" s="9" t="s">
        <v>46</v>
      </c>
      <c r="Y1163" s="9" t="s">
        <v>5534</v>
      </c>
      <c r="Z1163" s="9" t="s">
        <v>1125</v>
      </c>
      <c r="AA1163" s="9" t="s">
        <v>5290</v>
      </c>
      <c r="AB1163" s="9" t="s">
        <v>1150</v>
      </c>
    </row>
    <row r="1164" spans="1:28" ht="17.25" customHeight="1" x14ac:dyDescent="0.2">
      <c r="A1164" s="9">
        <v>417972</v>
      </c>
      <c r="B1164" s="9" t="s">
        <v>5535</v>
      </c>
      <c r="C1164" s="9" t="s">
        <v>394</v>
      </c>
      <c r="D1164" s="9" t="s">
        <v>562</v>
      </c>
      <c r="E1164" s="9" t="s">
        <v>92</v>
      </c>
      <c r="F1164" s="187">
        <v>34657</v>
      </c>
      <c r="G1164" s="9" t="s">
        <v>870</v>
      </c>
      <c r="H1164" s="9" t="s">
        <v>31</v>
      </c>
      <c r="I1164" s="9" t="s">
        <v>2276</v>
      </c>
      <c r="J1164" s="9" t="s">
        <v>32</v>
      </c>
      <c r="K1164" s="9">
        <v>2012</v>
      </c>
      <c r="L1164" s="9" t="s">
        <v>46</v>
      </c>
      <c r="Y1164" s="9" t="s">
        <v>5536</v>
      </c>
      <c r="Z1164" s="9" t="s">
        <v>5537</v>
      </c>
      <c r="AA1164" s="9" t="s">
        <v>1388</v>
      </c>
      <c r="AB1164" s="9" t="s">
        <v>1100</v>
      </c>
    </row>
    <row r="1165" spans="1:28" ht="17.25" customHeight="1" x14ac:dyDescent="0.2">
      <c r="A1165" s="9">
        <v>424596</v>
      </c>
      <c r="B1165" s="9" t="s">
        <v>5538</v>
      </c>
      <c r="C1165" s="9" t="s">
        <v>889</v>
      </c>
      <c r="D1165" s="9" t="s">
        <v>5539</v>
      </c>
      <c r="E1165" s="9" t="s">
        <v>93</v>
      </c>
      <c r="F1165" s="187">
        <v>35600</v>
      </c>
      <c r="G1165" s="9" t="s">
        <v>34</v>
      </c>
      <c r="H1165" s="9" t="s">
        <v>31</v>
      </c>
      <c r="I1165" s="9" t="s">
        <v>2276</v>
      </c>
      <c r="J1165" s="9" t="s">
        <v>29</v>
      </c>
      <c r="K1165" s="9">
        <v>2015</v>
      </c>
      <c r="L1165" s="9" t="s">
        <v>34</v>
      </c>
      <c r="Y1165" s="9" t="s">
        <v>5540</v>
      </c>
      <c r="Z1165" s="9" t="s">
        <v>5541</v>
      </c>
      <c r="AA1165" s="9" t="s">
        <v>5542</v>
      </c>
      <c r="AB1165" s="9" t="s">
        <v>1067</v>
      </c>
    </row>
    <row r="1166" spans="1:28" ht="17.25" customHeight="1" x14ac:dyDescent="0.2">
      <c r="A1166" s="9">
        <v>422831</v>
      </c>
      <c r="B1166" s="9" t="s">
        <v>5543</v>
      </c>
      <c r="C1166" s="9" t="s">
        <v>283</v>
      </c>
      <c r="D1166" s="9" t="s">
        <v>923</v>
      </c>
      <c r="E1166" s="9" t="s">
        <v>93</v>
      </c>
      <c r="F1166" s="187">
        <v>33239</v>
      </c>
      <c r="G1166" s="9" t="s">
        <v>34</v>
      </c>
      <c r="H1166" s="9" t="s">
        <v>35</v>
      </c>
      <c r="I1166" s="9" t="s">
        <v>2276</v>
      </c>
      <c r="J1166" s="9" t="s">
        <v>32</v>
      </c>
      <c r="K1166" s="9">
        <v>2009</v>
      </c>
      <c r="L1166" s="9" t="s">
        <v>89</v>
      </c>
      <c r="Y1166" s="9" t="s">
        <v>5544</v>
      </c>
      <c r="Z1166" s="9" t="s">
        <v>5545</v>
      </c>
      <c r="AA1166" s="9" t="s">
        <v>5546</v>
      </c>
      <c r="AB1166" s="9" t="s">
        <v>1098</v>
      </c>
    </row>
    <row r="1167" spans="1:28" ht="17.25" customHeight="1" x14ac:dyDescent="0.2">
      <c r="A1167" s="9">
        <v>402675</v>
      </c>
      <c r="B1167" s="9" t="s">
        <v>5547</v>
      </c>
      <c r="C1167" s="9" t="s">
        <v>393</v>
      </c>
      <c r="D1167" s="9" t="s">
        <v>902</v>
      </c>
      <c r="E1167" s="9" t="s">
        <v>93</v>
      </c>
      <c r="F1167" s="187">
        <v>30394</v>
      </c>
      <c r="G1167" s="9" t="s">
        <v>5548</v>
      </c>
      <c r="H1167" s="9" t="s">
        <v>31</v>
      </c>
      <c r="I1167" s="9" t="s">
        <v>2276</v>
      </c>
      <c r="J1167" s="9" t="s">
        <v>32</v>
      </c>
      <c r="K1167" s="9">
        <v>2000</v>
      </c>
      <c r="L1167" s="9" t="s">
        <v>83</v>
      </c>
      <c r="X1167" s="9" t="s">
        <v>514</v>
      </c>
      <c r="Y1167" s="9" t="s">
        <v>5549</v>
      </c>
      <c r="Z1167" s="9" t="s">
        <v>5550</v>
      </c>
      <c r="AA1167" s="9" t="s">
        <v>1296</v>
      </c>
      <c r="AB1167" s="9" t="s">
        <v>1285</v>
      </c>
    </row>
    <row r="1168" spans="1:28" ht="17.25" customHeight="1" x14ac:dyDescent="0.2">
      <c r="A1168" s="9">
        <v>422965</v>
      </c>
      <c r="B1168" s="9" t="s">
        <v>5551</v>
      </c>
      <c r="C1168" s="9" t="s">
        <v>1055</v>
      </c>
      <c r="D1168" s="9" t="s">
        <v>5552</v>
      </c>
      <c r="E1168" s="9" t="s">
        <v>93</v>
      </c>
      <c r="F1168" s="187">
        <v>32207</v>
      </c>
      <c r="G1168" s="9" t="s">
        <v>86</v>
      </c>
      <c r="H1168" s="9" t="s">
        <v>31</v>
      </c>
      <c r="I1168" s="9" t="s">
        <v>2276</v>
      </c>
      <c r="J1168" s="9" t="s">
        <v>32</v>
      </c>
      <c r="K1168" s="9">
        <v>2006</v>
      </c>
      <c r="L1168" s="9" t="s">
        <v>86</v>
      </c>
      <c r="Y1168" s="9" t="s">
        <v>5553</v>
      </c>
      <c r="Z1168" s="9" t="s">
        <v>5554</v>
      </c>
      <c r="AA1168" s="9" t="s">
        <v>5555</v>
      </c>
      <c r="AB1168" s="9" t="s">
        <v>1143</v>
      </c>
    </row>
    <row r="1169" spans="1:28" ht="17.25" customHeight="1" x14ac:dyDescent="0.2">
      <c r="A1169" s="9">
        <v>424236</v>
      </c>
      <c r="B1169" s="9" t="s">
        <v>5556</v>
      </c>
      <c r="C1169" s="9" t="s">
        <v>440</v>
      </c>
      <c r="D1169" s="9" t="s">
        <v>280</v>
      </c>
      <c r="E1169" s="9" t="s">
        <v>93</v>
      </c>
      <c r="F1169" s="187">
        <v>34502</v>
      </c>
      <c r="G1169" s="9" t="s">
        <v>34</v>
      </c>
      <c r="H1169" s="9" t="s">
        <v>31</v>
      </c>
      <c r="I1169" s="9" t="s">
        <v>2276</v>
      </c>
      <c r="J1169" s="9" t="s">
        <v>29</v>
      </c>
      <c r="K1169" s="9">
        <v>2012</v>
      </c>
      <c r="L1169" s="9" t="s">
        <v>46</v>
      </c>
      <c r="Y1169" s="9" t="s">
        <v>5557</v>
      </c>
      <c r="Z1169" s="9" t="s">
        <v>3185</v>
      </c>
      <c r="AA1169" s="9" t="s">
        <v>5558</v>
      </c>
      <c r="AB1169" s="9" t="s">
        <v>1100</v>
      </c>
    </row>
    <row r="1170" spans="1:28" ht="17.25" customHeight="1" x14ac:dyDescent="0.2">
      <c r="A1170" s="9">
        <v>425694</v>
      </c>
      <c r="B1170" s="9" t="s">
        <v>5559</v>
      </c>
      <c r="C1170" s="9" t="s">
        <v>324</v>
      </c>
      <c r="D1170" s="9" t="s">
        <v>321</v>
      </c>
      <c r="E1170" s="9" t="s">
        <v>92</v>
      </c>
      <c r="F1170" s="187">
        <v>34394</v>
      </c>
      <c r="G1170" s="9" t="s">
        <v>479</v>
      </c>
      <c r="H1170" s="9" t="s">
        <v>31</v>
      </c>
      <c r="I1170" s="9" t="s">
        <v>2276</v>
      </c>
      <c r="J1170" s="9" t="s">
        <v>29</v>
      </c>
      <c r="K1170" s="9">
        <v>2012</v>
      </c>
      <c r="L1170" s="9" t="s">
        <v>376</v>
      </c>
      <c r="Y1170" s="9" t="s">
        <v>5560</v>
      </c>
      <c r="Z1170" s="9" t="s">
        <v>1207</v>
      </c>
      <c r="AA1170" s="9" t="s">
        <v>1087</v>
      </c>
      <c r="AB1170" s="9" t="s">
        <v>1082</v>
      </c>
    </row>
    <row r="1171" spans="1:28" ht="17.25" customHeight="1" x14ac:dyDescent="0.2">
      <c r="A1171" s="9">
        <v>422406</v>
      </c>
      <c r="B1171" s="9" t="s">
        <v>5561</v>
      </c>
      <c r="C1171" s="9" t="s">
        <v>421</v>
      </c>
      <c r="D1171" s="9" t="s">
        <v>453</v>
      </c>
      <c r="E1171" s="9" t="s">
        <v>93</v>
      </c>
      <c r="F1171" s="187">
        <v>34026</v>
      </c>
      <c r="G1171" s="9" t="s">
        <v>86</v>
      </c>
      <c r="H1171" s="9" t="s">
        <v>31</v>
      </c>
      <c r="I1171" s="9" t="s">
        <v>2276</v>
      </c>
      <c r="J1171" s="9" t="s">
        <v>29</v>
      </c>
      <c r="K1171" s="9">
        <v>2012</v>
      </c>
      <c r="L1171" s="9" t="s">
        <v>86</v>
      </c>
      <c r="Y1171" s="9" t="s">
        <v>5562</v>
      </c>
      <c r="Z1171" s="9" t="s">
        <v>1269</v>
      </c>
      <c r="AA1171" s="9" t="s">
        <v>5563</v>
      </c>
      <c r="AB1171" s="9" t="s">
        <v>1143</v>
      </c>
    </row>
    <row r="1172" spans="1:28" ht="17.25" customHeight="1" x14ac:dyDescent="0.2">
      <c r="A1172" s="9">
        <v>422392</v>
      </c>
      <c r="B1172" s="9" t="s">
        <v>5564</v>
      </c>
      <c r="C1172" s="9" t="s">
        <v>398</v>
      </c>
      <c r="D1172" s="9" t="s">
        <v>5565</v>
      </c>
      <c r="E1172" s="9" t="s">
        <v>92</v>
      </c>
      <c r="F1172" s="187">
        <v>35902</v>
      </c>
      <c r="G1172" s="9" t="s">
        <v>34</v>
      </c>
      <c r="H1172" s="9" t="s">
        <v>31</v>
      </c>
      <c r="I1172" s="9" t="s">
        <v>2276</v>
      </c>
      <c r="J1172" s="9" t="s">
        <v>29</v>
      </c>
      <c r="K1172" s="9">
        <v>2016</v>
      </c>
      <c r="L1172" s="9" t="s">
        <v>86</v>
      </c>
      <c r="Y1172" s="9" t="s">
        <v>5566</v>
      </c>
      <c r="Z1172" s="9" t="s">
        <v>5567</v>
      </c>
      <c r="AA1172" s="9" t="s">
        <v>5568</v>
      </c>
      <c r="AB1172" s="9" t="s">
        <v>1067</v>
      </c>
    </row>
    <row r="1173" spans="1:28" ht="17.25" customHeight="1" x14ac:dyDescent="0.2">
      <c r="A1173" s="9">
        <v>425697</v>
      </c>
      <c r="B1173" s="9" t="s">
        <v>5569</v>
      </c>
      <c r="C1173" s="9" t="s">
        <v>838</v>
      </c>
      <c r="D1173" s="9" t="s">
        <v>416</v>
      </c>
      <c r="E1173" s="9" t="s">
        <v>93</v>
      </c>
      <c r="F1173" s="187">
        <v>33029</v>
      </c>
      <c r="G1173" s="9" t="s">
        <v>34</v>
      </c>
      <c r="H1173" s="9" t="s">
        <v>31</v>
      </c>
      <c r="I1173" s="9" t="s">
        <v>2276</v>
      </c>
      <c r="J1173" s="9" t="s">
        <v>32</v>
      </c>
      <c r="K1173" s="9">
        <v>2011</v>
      </c>
      <c r="L1173" s="9" t="s">
        <v>34</v>
      </c>
      <c r="Y1173" s="9" t="s">
        <v>5570</v>
      </c>
      <c r="Z1173" s="9" t="s">
        <v>5571</v>
      </c>
      <c r="AA1173" s="9" t="s">
        <v>5572</v>
      </c>
      <c r="AB1173" s="9" t="s">
        <v>1100</v>
      </c>
    </row>
    <row r="1174" spans="1:28" ht="17.25" customHeight="1" x14ac:dyDescent="0.2">
      <c r="A1174" s="9">
        <v>424241</v>
      </c>
      <c r="B1174" s="9" t="s">
        <v>5573</v>
      </c>
      <c r="C1174" s="9" t="s">
        <v>388</v>
      </c>
      <c r="D1174" s="9" t="s">
        <v>695</v>
      </c>
      <c r="E1174" s="9" t="s">
        <v>93</v>
      </c>
      <c r="F1174" s="187">
        <v>33239</v>
      </c>
      <c r="G1174" s="9" t="s">
        <v>34</v>
      </c>
      <c r="H1174" s="9" t="s">
        <v>31</v>
      </c>
      <c r="I1174" s="9" t="s">
        <v>2276</v>
      </c>
      <c r="J1174" s="9" t="s">
        <v>32</v>
      </c>
      <c r="K1174" s="9">
        <v>2009</v>
      </c>
      <c r="L1174" s="9" t="s">
        <v>34</v>
      </c>
      <c r="Y1174" s="9" t="s">
        <v>5574</v>
      </c>
      <c r="Z1174" s="9" t="s">
        <v>5575</v>
      </c>
      <c r="AA1174" s="9" t="s">
        <v>1264</v>
      </c>
      <c r="AB1174" s="9" t="s">
        <v>1067</v>
      </c>
    </row>
    <row r="1175" spans="1:28" ht="17.25" customHeight="1" x14ac:dyDescent="0.2">
      <c r="A1175" s="9">
        <v>419087</v>
      </c>
      <c r="B1175" s="9" t="s">
        <v>5576</v>
      </c>
      <c r="C1175" s="9" t="s">
        <v>440</v>
      </c>
      <c r="D1175" s="9" t="s">
        <v>484</v>
      </c>
      <c r="E1175" s="9" t="s">
        <v>93</v>
      </c>
      <c r="F1175" s="187">
        <v>34700</v>
      </c>
      <c r="G1175" s="9" t="s">
        <v>34</v>
      </c>
      <c r="H1175" s="9" t="s">
        <v>31</v>
      </c>
      <c r="I1175" s="9" t="s">
        <v>2276</v>
      </c>
      <c r="J1175" s="9" t="s">
        <v>32</v>
      </c>
      <c r="K1175" s="9">
        <v>2014</v>
      </c>
      <c r="L1175" s="9" t="s">
        <v>34</v>
      </c>
      <c r="Y1175" s="9" t="s">
        <v>5577</v>
      </c>
      <c r="Z1175" s="9" t="s">
        <v>2505</v>
      </c>
      <c r="AA1175" s="9" t="s">
        <v>1158</v>
      </c>
      <c r="AB1175" s="9" t="s">
        <v>1100</v>
      </c>
    </row>
    <row r="1176" spans="1:28" ht="17.25" customHeight="1" x14ac:dyDescent="0.2">
      <c r="A1176" s="9">
        <v>412143</v>
      </c>
      <c r="B1176" s="9" t="s">
        <v>970</v>
      </c>
      <c r="C1176" s="9" t="s">
        <v>329</v>
      </c>
      <c r="D1176" s="9" t="s">
        <v>5578</v>
      </c>
      <c r="E1176" s="9" t="s">
        <v>93</v>
      </c>
      <c r="F1176" s="187">
        <v>33030</v>
      </c>
      <c r="G1176" s="9" t="s">
        <v>86</v>
      </c>
      <c r="H1176" s="9" t="s">
        <v>31</v>
      </c>
      <c r="I1176" s="9" t="s">
        <v>2276</v>
      </c>
      <c r="J1176" s="9" t="s">
        <v>29</v>
      </c>
      <c r="K1176" s="9">
        <v>2008</v>
      </c>
      <c r="L1176" s="9" t="s">
        <v>86</v>
      </c>
      <c r="Y1176" s="9" t="s">
        <v>5579</v>
      </c>
      <c r="Z1176" s="9" t="s">
        <v>1252</v>
      </c>
      <c r="AA1176" s="9" t="s">
        <v>5580</v>
      </c>
      <c r="AB1176" s="9" t="s">
        <v>1143</v>
      </c>
    </row>
    <row r="1177" spans="1:28" ht="17.25" customHeight="1" x14ac:dyDescent="0.2">
      <c r="A1177" s="9">
        <v>420422</v>
      </c>
      <c r="B1177" s="9" t="s">
        <v>5581</v>
      </c>
      <c r="C1177" s="9" t="s">
        <v>673</v>
      </c>
      <c r="D1177" s="9" t="s">
        <v>664</v>
      </c>
      <c r="E1177" s="9" t="s">
        <v>93</v>
      </c>
      <c r="F1177" s="187">
        <v>33973</v>
      </c>
      <c r="G1177" s="9" t="s">
        <v>34</v>
      </c>
      <c r="H1177" s="9" t="s">
        <v>31</v>
      </c>
      <c r="I1177" s="9" t="s">
        <v>2276</v>
      </c>
      <c r="J1177" s="9" t="s">
        <v>29</v>
      </c>
      <c r="K1177" s="9">
        <v>2011</v>
      </c>
      <c r="L1177" s="9" t="s">
        <v>34</v>
      </c>
      <c r="Y1177" s="9" t="s">
        <v>5582</v>
      </c>
      <c r="Z1177" s="9" t="s">
        <v>3868</v>
      </c>
      <c r="AA1177" s="9" t="s">
        <v>5583</v>
      </c>
      <c r="AB1177" s="9" t="s">
        <v>1098</v>
      </c>
    </row>
    <row r="1178" spans="1:28" ht="17.25" customHeight="1" x14ac:dyDescent="0.2">
      <c r="A1178" s="9">
        <v>424249</v>
      </c>
      <c r="B1178" s="9" t="s">
        <v>5584</v>
      </c>
      <c r="C1178" s="9" t="s">
        <v>266</v>
      </c>
      <c r="D1178" s="9" t="s">
        <v>429</v>
      </c>
      <c r="E1178" s="9" t="s">
        <v>92</v>
      </c>
      <c r="F1178" s="187">
        <v>35502</v>
      </c>
      <c r="G1178" s="9" t="s">
        <v>599</v>
      </c>
      <c r="H1178" s="9" t="s">
        <v>31</v>
      </c>
      <c r="I1178" s="9" t="s">
        <v>2276</v>
      </c>
      <c r="J1178" s="9" t="s">
        <v>29</v>
      </c>
      <c r="K1178" s="9">
        <v>2015</v>
      </c>
      <c r="L1178" s="9" t="s">
        <v>46</v>
      </c>
      <c r="Y1178" s="9" t="s">
        <v>5585</v>
      </c>
      <c r="Z1178" s="9" t="s">
        <v>1115</v>
      </c>
      <c r="AA1178" s="9" t="s">
        <v>1741</v>
      </c>
      <c r="AB1178" s="9" t="s">
        <v>5586</v>
      </c>
    </row>
    <row r="1179" spans="1:28" ht="17.25" customHeight="1" x14ac:dyDescent="0.2">
      <c r="A1179" s="9">
        <v>420428</v>
      </c>
      <c r="B1179" s="9" t="s">
        <v>5587</v>
      </c>
      <c r="C1179" s="9" t="s">
        <v>467</v>
      </c>
      <c r="D1179" s="9" t="s">
        <v>5588</v>
      </c>
      <c r="E1179" s="9" t="s">
        <v>92</v>
      </c>
      <c r="F1179" s="187">
        <v>34099</v>
      </c>
      <c r="G1179" s="9" t="s">
        <v>86</v>
      </c>
      <c r="H1179" s="9" t="s">
        <v>31</v>
      </c>
      <c r="I1179" s="9" t="s">
        <v>2276</v>
      </c>
      <c r="J1179" s="9" t="s">
        <v>32</v>
      </c>
      <c r="K1179" s="9">
        <v>2011</v>
      </c>
      <c r="L1179" s="9" t="s">
        <v>86</v>
      </c>
      <c r="Y1179" s="9" t="s">
        <v>5589</v>
      </c>
      <c r="Z1179" s="9" t="s">
        <v>1214</v>
      </c>
      <c r="AA1179" s="9" t="s">
        <v>5590</v>
      </c>
      <c r="AB1179" s="9" t="s">
        <v>1143</v>
      </c>
    </row>
    <row r="1180" spans="1:28" ht="17.25" customHeight="1" x14ac:dyDescent="0.2">
      <c r="A1180" s="9">
        <v>425700</v>
      </c>
      <c r="B1180" s="9" t="s">
        <v>5591</v>
      </c>
      <c r="C1180" s="9" t="s">
        <v>401</v>
      </c>
      <c r="D1180" s="9" t="s">
        <v>326</v>
      </c>
      <c r="E1180" s="9" t="s">
        <v>93</v>
      </c>
      <c r="F1180" s="187">
        <v>33325</v>
      </c>
      <c r="G1180" s="9" t="s">
        <v>34</v>
      </c>
      <c r="H1180" s="9" t="s">
        <v>31</v>
      </c>
      <c r="I1180" s="9" t="s">
        <v>2276</v>
      </c>
      <c r="J1180" s="9" t="s">
        <v>29</v>
      </c>
      <c r="K1180" s="9">
        <v>2009</v>
      </c>
      <c r="L1180" s="9" t="s">
        <v>34</v>
      </c>
      <c r="Y1180" s="9" t="s">
        <v>5592</v>
      </c>
      <c r="Z1180" s="9" t="s">
        <v>1222</v>
      </c>
      <c r="AA1180" s="9" t="s">
        <v>3350</v>
      </c>
      <c r="AB1180" s="9" t="s">
        <v>1098</v>
      </c>
    </row>
    <row r="1181" spans="1:28" ht="17.25" customHeight="1" x14ac:dyDescent="0.2">
      <c r="A1181" s="9">
        <v>420405</v>
      </c>
      <c r="B1181" s="9" t="s">
        <v>5593</v>
      </c>
      <c r="C1181" s="9" t="s">
        <v>384</v>
      </c>
      <c r="D1181" s="9" t="s">
        <v>614</v>
      </c>
      <c r="E1181" s="9" t="s">
        <v>92</v>
      </c>
      <c r="F1181" s="187">
        <v>35700</v>
      </c>
      <c r="G1181" s="9" t="s">
        <v>618</v>
      </c>
      <c r="H1181" s="9" t="s">
        <v>31</v>
      </c>
      <c r="I1181" s="9" t="s">
        <v>2276</v>
      </c>
      <c r="J1181" s="9" t="s">
        <v>32</v>
      </c>
      <c r="K1181" s="9">
        <v>2015</v>
      </c>
      <c r="L1181" s="9" t="s">
        <v>86</v>
      </c>
      <c r="Y1181" s="9" t="s">
        <v>5594</v>
      </c>
      <c r="Z1181" s="9" t="s">
        <v>1184</v>
      </c>
      <c r="AA1181" s="9" t="s">
        <v>1220</v>
      </c>
      <c r="AB1181" s="9" t="s">
        <v>1143</v>
      </c>
    </row>
    <row r="1182" spans="1:28" ht="17.25" customHeight="1" x14ac:dyDescent="0.2">
      <c r="A1182" s="9">
        <v>424220</v>
      </c>
      <c r="B1182" s="9" t="s">
        <v>5595</v>
      </c>
      <c r="C1182" s="9" t="s">
        <v>270</v>
      </c>
      <c r="D1182" s="9" t="s">
        <v>5596</v>
      </c>
      <c r="E1182" s="9" t="s">
        <v>92</v>
      </c>
      <c r="F1182" s="187">
        <v>36527</v>
      </c>
      <c r="G1182" s="9" t="s">
        <v>593</v>
      </c>
      <c r="H1182" s="9" t="s">
        <v>31</v>
      </c>
      <c r="I1182" s="9" t="s">
        <v>2276</v>
      </c>
      <c r="J1182" s="9" t="s">
        <v>32</v>
      </c>
      <c r="K1182" s="9">
        <v>2017</v>
      </c>
      <c r="L1182" s="9" t="s">
        <v>46</v>
      </c>
      <c r="Y1182" s="9" t="s">
        <v>5597</v>
      </c>
      <c r="Z1182" s="9" t="s">
        <v>1084</v>
      </c>
      <c r="AA1182" s="9" t="s">
        <v>3385</v>
      </c>
      <c r="AB1182" s="9" t="s">
        <v>1100</v>
      </c>
    </row>
    <row r="1183" spans="1:28" ht="17.25" customHeight="1" x14ac:dyDescent="0.2">
      <c r="A1183" s="9">
        <v>422402</v>
      </c>
      <c r="B1183" s="9" t="s">
        <v>5598</v>
      </c>
      <c r="C1183" s="9" t="s">
        <v>445</v>
      </c>
      <c r="D1183" s="9" t="s">
        <v>465</v>
      </c>
      <c r="E1183" s="9" t="s">
        <v>92</v>
      </c>
      <c r="F1183" s="187">
        <v>31477</v>
      </c>
      <c r="G1183" s="9" t="s">
        <v>63</v>
      </c>
      <c r="H1183" s="9" t="s">
        <v>31</v>
      </c>
      <c r="I1183" s="9" t="s">
        <v>2276</v>
      </c>
      <c r="J1183" s="9" t="s">
        <v>29</v>
      </c>
      <c r="K1183" s="9">
        <v>2004</v>
      </c>
      <c r="L1183" s="9" t="s">
        <v>63</v>
      </c>
      <c r="Y1183" s="9" t="s">
        <v>5599</v>
      </c>
      <c r="Z1183" s="9" t="s">
        <v>5600</v>
      </c>
      <c r="AA1183" s="9" t="s">
        <v>5601</v>
      </c>
      <c r="AB1183" s="9" t="s">
        <v>5602</v>
      </c>
    </row>
    <row r="1184" spans="1:28" ht="17.25" customHeight="1" x14ac:dyDescent="0.2">
      <c r="A1184" s="9">
        <v>417704</v>
      </c>
      <c r="B1184" s="9" t="s">
        <v>5603</v>
      </c>
      <c r="C1184" s="9" t="s">
        <v>5604</v>
      </c>
      <c r="D1184" s="9" t="s">
        <v>372</v>
      </c>
      <c r="E1184" s="9" t="s">
        <v>92</v>
      </c>
      <c r="F1184" s="187">
        <v>34053</v>
      </c>
      <c r="G1184" s="9" t="s">
        <v>34</v>
      </c>
      <c r="H1184" s="9" t="s">
        <v>31</v>
      </c>
      <c r="I1184" s="9" t="s">
        <v>2276</v>
      </c>
      <c r="J1184" s="9" t="s">
        <v>32</v>
      </c>
      <c r="K1184" s="9">
        <v>2011</v>
      </c>
      <c r="L1184" s="9" t="s">
        <v>34</v>
      </c>
      <c r="N1184" s="9">
        <v>960</v>
      </c>
      <c r="O1184" s="187">
        <v>44599.522928240738</v>
      </c>
      <c r="P1184" s="9">
        <v>22000</v>
      </c>
      <c r="Y1184" s="9" t="s">
        <v>5605</v>
      </c>
      <c r="Z1184" s="9" t="s">
        <v>5606</v>
      </c>
      <c r="AA1184" s="9" t="s">
        <v>1167</v>
      </c>
      <c r="AB1184" s="9" t="s">
        <v>1100</v>
      </c>
    </row>
    <row r="1185" spans="1:28" ht="17.25" customHeight="1" x14ac:dyDescent="0.2">
      <c r="A1185" s="9">
        <v>417686</v>
      </c>
      <c r="B1185" s="9" t="s">
        <v>5607</v>
      </c>
      <c r="C1185" s="9" t="s">
        <v>5608</v>
      </c>
      <c r="D1185" s="9" t="s">
        <v>1380</v>
      </c>
      <c r="E1185" s="9" t="s">
        <v>93</v>
      </c>
      <c r="F1185" s="187">
        <v>31048</v>
      </c>
      <c r="G1185" s="9" t="s">
        <v>74</v>
      </c>
      <c r="H1185" s="9" t="s">
        <v>31</v>
      </c>
      <c r="I1185" s="9" t="s">
        <v>2276</v>
      </c>
      <c r="Y1185" s="9" t="s">
        <v>5609</v>
      </c>
      <c r="Z1185" s="9" t="s">
        <v>5610</v>
      </c>
      <c r="AA1185" s="9" t="s">
        <v>5611</v>
      </c>
      <c r="AB1185" s="9" t="s">
        <v>5612</v>
      </c>
    </row>
    <row r="1186" spans="1:28" ht="17.25" customHeight="1" x14ac:dyDescent="0.2">
      <c r="A1186" s="9">
        <v>424215</v>
      </c>
      <c r="B1186" s="9" t="s">
        <v>5613</v>
      </c>
      <c r="C1186" s="9" t="s">
        <v>386</v>
      </c>
      <c r="D1186" s="9" t="s">
        <v>292</v>
      </c>
      <c r="E1186" s="9" t="s">
        <v>92</v>
      </c>
      <c r="F1186" s="187">
        <v>36526</v>
      </c>
      <c r="G1186" s="9" t="s">
        <v>34</v>
      </c>
      <c r="H1186" s="9" t="s">
        <v>31</v>
      </c>
      <c r="I1186" s="9" t="s">
        <v>2276</v>
      </c>
      <c r="J1186" s="9" t="s">
        <v>32</v>
      </c>
      <c r="K1186" s="9">
        <v>2017</v>
      </c>
      <c r="L1186" s="9" t="s">
        <v>34</v>
      </c>
      <c r="N1186" s="9">
        <v>1114</v>
      </c>
      <c r="O1186" s="187">
        <v>44605.533437500002</v>
      </c>
      <c r="P1186" s="9">
        <v>22000</v>
      </c>
      <c r="Y1186" s="9" t="s">
        <v>5614</v>
      </c>
      <c r="Z1186" s="9" t="s">
        <v>5615</v>
      </c>
      <c r="AA1186" s="9" t="s">
        <v>4486</v>
      </c>
      <c r="AB1186" s="9" t="s">
        <v>1078</v>
      </c>
    </row>
    <row r="1187" spans="1:28" ht="17.25" customHeight="1" x14ac:dyDescent="0.2">
      <c r="A1187" s="9">
        <v>425689</v>
      </c>
      <c r="B1187" s="9" t="s">
        <v>5616</v>
      </c>
      <c r="C1187" s="9" t="s">
        <v>348</v>
      </c>
      <c r="D1187" s="9" t="s">
        <v>356</v>
      </c>
      <c r="E1187" s="9" t="s">
        <v>93</v>
      </c>
      <c r="F1187" s="187">
        <v>35572</v>
      </c>
      <c r="G1187" s="9" t="s">
        <v>34</v>
      </c>
      <c r="H1187" s="9" t="s">
        <v>31</v>
      </c>
      <c r="I1187" s="9" t="s">
        <v>2276</v>
      </c>
      <c r="J1187" s="9" t="s">
        <v>29</v>
      </c>
      <c r="K1187" s="9">
        <v>2015</v>
      </c>
      <c r="L1187" s="9" t="s">
        <v>34</v>
      </c>
      <c r="N1187" s="9">
        <v>749</v>
      </c>
      <c r="O1187" s="187">
        <v>44594.444432870368</v>
      </c>
      <c r="P1187" s="9">
        <v>18000</v>
      </c>
      <c r="Y1187" s="9" t="s">
        <v>5617</v>
      </c>
      <c r="Z1187" s="9" t="s">
        <v>1225</v>
      </c>
      <c r="AA1187" s="9" t="s">
        <v>1335</v>
      </c>
      <c r="AB1187" s="9" t="s">
        <v>1100</v>
      </c>
    </row>
    <row r="1188" spans="1:28" ht="17.25" customHeight="1" x14ac:dyDescent="0.2">
      <c r="A1188" s="9">
        <v>417679</v>
      </c>
      <c r="B1188" s="9" t="s">
        <v>5618</v>
      </c>
      <c r="C1188" s="9" t="s">
        <v>283</v>
      </c>
      <c r="D1188" s="9" t="s">
        <v>325</v>
      </c>
      <c r="E1188" s="9" t="s">
        <v>92</v>
      </c>
      <c r="F1188" s="187">
        <v>35094</v>
      </c>
      <c r="G1188" s="9" t="s">
        <v>34</v>
      </c>
      <c r="H1188" s="9" t="s">
        <v>31</v>
      </c>
      <c r="I1188" s="9" t="s">
        <v>2276</v>
      </c>
      <c r="J1188" s="9" t="s">
        <v>29</v>
      </c>
      <c r="K1188" s="9">
        <v>2013</v>
      </c>
      <c r="L1188" s="9" t="s">
        <v>34</v>
      </c>
      <c r="N1188" s="9">
        <v>940</v>
      </c>
      <c r="O1188" s="187">
        <v>44599.486307870371</v>
      </c>
      <c r="P1188" s="9">
        <v>18000</v>
      </c>
      <c r="Y1188" s="9" t="s">
        <v>5619</v>
      </c>
      <c r="Z1188" s="9" t="s">
        <v>1081</v>
      </c>
      <c r="AA1188" s="9" t="s">
        <v>1094</v>
      </c>
      <c r="AB1188" s="9" t="s">
        <v>1082</v>
      </c>
    </row>
    <row r="1189" spans="1:28" ht="17.25" customHeight="1" x14ac:dyDescent="0.2">
      <c r="A1189" s="9">
        <v>422395</v>
      </c>
      <c r="B1189" s="9" t="s">
        <v>5620</v>
      </c>
      <c r="C1189" s="9" t="s">
        <v>417</v>
      </c>
      <c r="D1189" s="9" t="s">
        <v>581</v>
      </c>
      <c r="E1189" s="9" t="s">
        <v>92</v>
      </c>
      <c r="F1189" s="187">
        <v>35065</v>
      </c>
      <c r="G1189" s="9" t="s">
        <v>34</v>
      </c>
      <c r="H1189" s="9" t="s">
        <v>31</v>
      </c>
      <c r="I1189" s="9" t="s">
        <v>2276</v>
      </c>
      <c r="J1189" s="9" t="s">
        <v>32</v>
      </c>
      <c r="K1189" s="9">
        <v>2014</v>
      </c>
      <c r="L1189" s="9" t="s">
        <v>34</v>
      </c>
      <c r="Y1189" s="9" t="s">
        <v>5621</v>
      </c>
      <c r="Z1189" s="9" t="s">
        <v>1279</v>
      </c>
      <c r="AA1189" s="9" t="s">
        <v>5622</v>
      </c>
      <c r="AB1189" s="9" t="s">
        <v>1205</v>
      </c>
    </row>
    <row r="1190" spans="1:28" ht="17.25" customHeight="1" x14ac:dyDescent="0.2">
      <c r="A1190" s="9">
        <v>424227</v>
      </c>
      <c r="B1190" s="9" t="s">
        <v>5623</v>
      </c>
      <c r="C1190" s="9" t="s">
        <v>4722</v>
      </c>
      <c r="D1190" s="9" t="s">
        <v>321</v>
      </c>
      <c r="E1190" s="9" t="s">
        <v>93</v>
      </c>
      <c r="F1190" s="187">
        <v>32423</v>
      </c>
      <c r="G1190" s="9" t="s">
        <v>34</v>
      </c>
      <c r="H1190" s="9" t="s">
        <v>31</v>
      </c>
      <c r="I1190" s="9" t="s">
        <v>2276</v>
      </c>
      <c r="J1190" s="9" t="s">
        <v>32</v>
      </c>
      <c r="K1190" s="9">
        <v>2007</v>
      </c>
      <c r="L1190" s="9" t="s">
        <v>34</v>
      </c>
      <c r="Y1190" s="9" t="s">
        <v>5624</v>
      </c>
      <c r="Z1190" s="9" t="s">
        <v>5625</v>
      </c>
      <c r="AA1190" s="9" t="s">
        <v>1087</v>
      </c>
      <c r="AB1190" s="9" t="s">
        <v>1082</v>
      </c>
    </row>
    <row r="1191" spans="1:28" ht="17.25" customHeight="1" x14ac:dyDescent="0.2">
      <c r="A1191" s="9">
        <v>424214</v>
      </c>
      <c r="B1191" s="9" t="s">
        <v>5626</v>
      </c>
      <c r="C1191" s="9" t="s">
        <v>301</v>
      </c>
      <c r="D1191" s="9" t="s">
        <v>418</v>
      </c>
      <c r="E1191" s="9" t="s">
        <v>92</v>
      </c>
      <c r="F1191" s="187">
        <v>32170</v>
      </c>
      <c r="G1191" s="9" t="s">
        <v>34</v>
      </c>
      <c r="H1191" s="9" t="s">
        <v>31</v>
      </c>
      <c r="I1191" s="9" t="s">
        <v>2276</v>
      </c>
      <c r="J1191" s="9" t="s">
        <v>32</v>
      </c>
      <c r="K1191" s="9">
        <v>2007</v>
      </c>
      <c r="L1191" s="9" t="s">
        <v>34</v>
      </c>
      <c r="Y1191" s="9" t="s">
        <v>5627</v>
      </c>
      <c r="Z1191" s="9" t="s">
        <v>5628</v>
      </c>
      <c r="AA1191" s="9" t="s">
        <v>2165</v>
      </c>
      <c r="AB1191" s="9" t="s">
        <v>1098</v>
      </c>
    </row>
    <row r="1192" spans="1:28" ht="17.25" customHeight="1" x14ac:dyDescent="0.2">
      <c r="A1192" s="9">
        <v>408446</v>
      </c>
      <c r="B1192" s="9" t="s">
        <v>5629</v>
      </c>
      <c r="C1192" s="9" t="s">
        <v>858</v>
      </c>
      <c r="D1192" s="9" t="s">
        <v>5630</v>
      </c>
      <c r="E1192" s="9" t="s">
        <v>93</v>
      </c>
      <c r="F1192" s="187">
        <v>29520</v>
      </c>
      <c r="G1192" s="9" t="s">
        <v>34</v>
      </c>
      <c r="H1192" s="9" t="s">
        <v>31</v>
      </c>
      <c r="I1192" s="9" t="s">
        <v>2276</v>
      </c>
      <c r="J1192" s="9" t="s">
        <v>32</v>
      </c>
      <c r="K1192" s="9">
        <v>1998</v>
      </c>
      <c r="L1192" s="9" t="s">
        <v>34</v>
      </c>
      <c r="Y1192" s="9" t="s">
        <v>5631</v>
      </c>
      <c r="Z1192" s="9" t="s">
        <v>5632</v>
      </c>
      <c r="AA1192" s="9" t="s">
        <v>5633</v>
      </c>
      <c r="AB1192" s="9" t="s">
        <v>1082</v>
      </c>
    </row>
    <row r="1193" spans="1:28" ht="17.25" customHeight="1" x14ac:dyDescent="0.2">
      <c r="A1193" s="9">
        <v>422434</v>
      </c>
      <c r="B1193" s="9" t="s">
        <v>5634</v>
      </c>
      <c r="C1193" s="9" t="s">
        <v>338</v>
      </c>
      <c r="D1193" s="9" t="s">
        <v>5635</v>
      </c>
      <c r="E1193" s="9" t="s">
        <v>92</v>
      </c>
      <c r="F1193" s="187">
        <v>35749</v>
      </c>
      <c r="G1193" s="9" t="s">
        <v>34</v>
      </c>
      <c r="H1193" s="9" t="s">
        <v>31</v>
      </c>
      <c r="I1193" s="9" t="s">
        <v>2276</v>
      </c>
      <c r="J1193" s="9" t="s">
        <v>32</v>
      </c>
      <c r="K1193" s="9">
        <v>2015</v>
      </c>
      <c r="L1193" s="9" t="s">
        <v>34</v>
      </c>
      <c r="Y1193" s="9" t="s">
        <v>5636</v>
      </c>
      <c r="Z1193" s="9" t="s">
        <v>1344</v>
      </c>
      <c r="AA1193" s="9" t="s">
        <v>1199</v>
      </c>
      <c r="AB1193" s="9" t="s">
        <v>1150</v>
      </c>
    </row>
    <row r="1194" spans="1:28" ht="17.25" customHeight="1" x14ac:dyDescent="0.2">
      <c r="A1194" s="9">
        <v>422450</v>
      </c>
      <c r="B1194" s="9" t="s">
        <v>5637</v>
      </c>
      <c r="C1194" s="9" t="s">
        <v>311</v>
      </c>
      <c r="D1194" s="9" t="s">
        <v>293</v>
      </c>
      <c r="E1194" s="9" t="s">
        <v>93</v>
      </c>
      <c r="F1194" s="187">
        <v>34563</v>
      </c>
      <c r="G1194" s="9" t="s">
        <v>34</v>
      </c>
      <c r="H1194" s="9" t="s">
        <v>31</v>
      </c>
      <c r="I1194" s="9" t="s">
        <v>2276</v>
      </c>
      <c r="J1194" s="9" t="s">
        <v>32</v>
      </c>
      <c r="K1194" s="9">
        <v>2012</v>
      </c>
      <c r="L1194" s="9" t="s">
        <v>34</v>
      </c>
      <c r="Y1194" s="9" t="s">
        <v>5638</v>
      </c>
      <c r="Z1194" s="9" t="s">
        <v>1351</v>
      </c>
      <c r="AA1194" s="9" t="s">
        <v>4312</v>
      </c>
      <c r="AB1194" s="9" t="s">
        <v>1098</v>
      </c>
    </row>
    <row r="1195" spans="1:28" ht="17.25" customHeight="1" x14ac:dyDescent="0.2">
      <c r="A1195" s="9">
        <v>422451</v>
      </c>
      <c r="B1195" s="9" t="s">
        <v>5639</v>
      </c>
      <c r="C1195" s="9" t="s">
        <v>534</v>
      </c>
      <c r="D1195" s="9" t="s">
        <v>374</v>
      </c>
      <c r="E1195" s="9" t="s">
        <v>93</v>
      </c>
      <c r="F1195" s="187">
        <v>35361</v>
      </c>
      <c r="G1195" s="9" t="s">
        <v>34</v>
      </c>
      <c r="H1195" s="9" t="s">
        <v>31</v>
      </c>
      <c r="I1195" s="9" t="s">
        <v>2276</v>
      </c>
      <c r="J1195" s="9" t="s">
        <v>29</v>
      </c>
      <c r="K1195" s="9">
        <v>2016</v>
      </c>
      <c r="L1195" s="9" t="s">
        <v>46</v>
      </c>
      <c r="Y1195" s="9" t="s">
        <v>5640</v>
      </c>
      <c r="Z1195" s="9" t="s">
        <v>5641</v>
      </c>
      <c r="AA1195" s="9" t="s">
        <v>1915</v>
      </c>
      <c r="AB1195" s="9" t="s">
        <v>1100</v>
      </c>
    </row>
    <row r="1196" spans="1:28" ht="17.25" customHeight="1" x14ac:dyDescent="0.2">
      <c r="A1196" s="9">
        <v>424256</v>
      </c>
      <c r="B1196" s="9" t="s">
        <v>5642</v>
      </c>
      <c r="C1196" s="9" t="s">
        <v>283</v>
      </c>
      <c r="D1196" s="9" t="s">
        <v>720</v>
      </c>
      <c r="E1196" s="9" t="s">
        <v>93</v>
      </c>
      <c r="F1196" s="187">
        <v>35105</v>
      </c>
      <c r="G1196" s="9" t="s">
        <v>34</v>
      </c>
      <c r="H1196" s="9" t="s">
        <v>31</v>
      </c>
      <c r="I1196" s="9" t="s">
        <v>2276</v>
      </c>
      <c r="J1196" s="9" t="s">
        <v>32</v>
      </c>
      <c r="K1196" s="9">
        <v>2014</v>
      </c>
      <c r="L1196" s="9" t="s">
        <v>34</v>
      </c>
      <c r="Y1196" s="9" t="s">
        <v>5643</v>
      </c>
      <c r="Z1196" s="9" t="s">
        <v>2627</v>
      </c>
      <c r="AA1196" s="9" t="s">
        <v>5644</v>
      </c>
      <c r="AB1196" s="9" t="s">
        <v>1082</v>
      </c>
    </row>
    <row r="1197" spans="1:28" ht="17.25" customHeight="1" x14ac:dyDescent="0.2">
      <c r="A1197" s="9">
        <v>425713</v>
      </c>
      <c r="B1197" s="9" t="s">
        <v>5645</v>
      </c>
      <c r="C1197" s="9" t="s">
        <v>305</v>
      </c>
      <c r="D1197" s="9" t="s">
        <v>5646</v>
      </c>
      <c r="E1197" s="9" t="s">
        <v>92</v>
      </c>
      <c r="F1197" s="187">
        <v>34201</v>
      </c>
      <c r="G1197" s="9" t="s">
        <v>5647</v>
      </c>
      <c r="H1197" s="9" t="s">
        <v>31</v>
      </c>
      <c r="I1197" s="9" t="s">
        <v>2276</v>
      </c>
      <c r="J1197" s="9" t="s">
        <v>29</v>
      </c>
      <c r="K1197" s="9">
        <v>2011</v>
      </c>
      <c r="L1197" s="9" t="s">
        <v>46</v>
      </c>
      <c r="Y1197" s="9" t="s">
        <v>5648</v>
      </c>
      <c r="Z1197" s="9" t="s">
        <v>1107</v>
      </c>
      <c r="AA1197" s="9" t="s">
        <v>5649</v>
      </c>
      <c r="AB1197" s="9" t="s">
        <v>5650</v>
      </c>
    </row>
    <row r="1198" spans="1:28" ht="17.25" customHeight="1" x14ac:dyDescent="0.2">
      <c r="A1198" s="9">
        <v>416568</v>
      </c>
      <c r="B1198" s="9" t="s">
        <v>5651</v>
      </c>
      <c r="C1198" s="9" t="s">
        <v>398</v>
      </c>
      <c r="D1198" s="9" t="s">
        <v>5652</v>
      </c>
      <c r="E1198" s="9" t="s">
        <v>93</v>
      </c>
      <c r="F1198" s="187">
        <v>33199</v>
      </c>
      <c r="G1198" s="9" t="s">
        <v>833</v>
      </c>
      <c r="H1198" s="9" t="s">
        <v>31</v>
      </c>
      <c r="I1198" s="9" t="s">
        <v>2276</v>
      </c>
      <c r="J1198" s="9" t="s">
        <v>32</v>
      </c>
      <c r="K1198" s="9">
        <v>2010</v>
      </c>
      <c r="L1198" s="9" t="s">
        <v>46</v>
      </c>
      <c r="Y1198" s="9" t="s">
        <v>5653</v>
      </c>
      <c r="Z1198" s="9" t="s">
        <v>5654</v>
      </c>
      <c r="AA1198" s="9" t="s">
        <v>1247</v>
      </c>
      <c r="AB1198" s="9" t="s">
        <v>5655</v>
      </c>
    </row>
    <row r="1199" spans="1:28" ht="17.25" customHeight="1" x14ac:dyDescent="0.2">
      <c r="A1199" s="9">
        <v>408638</v>
      </c>
      <c r="B1199" s="9" t="s">
        <v>5656</v>
      </c>
      <c r="C1199" s="9" t="s">
        <v>283</v>
      </c>
      <c r="D1199" s="9" t="s">
        <v>5657</v>
      </c>
      <c r="E1199" s="9" t="s">
        <v>92</v>
      </c>
      <c r="F1199" s="187">
        <v>31174</v>
      </c>
      <c r="G1199" s="9" t="s">
        <v>5658</v>
      </c>
      <c r="H1199" s="9" t="s">
        <v>31</v>
      </c>
      <c r="I1199" s="9" t="s">
        <v>2276</v>
      </c>
      <c r="J1199" s="9" t="s">
        <v>29</v>
      </c>
      <c r="K1199" s="9">
        <v>2005</v>
      </c>
      <c r="L1199" s="9" t="s">
        <v>83</v>
      </c>
      <c r="N1199" s="9">
        <v>1345</v>
      </c>
      <c r="O1199" s="187">
        <v>44616.523981481485</v>
      </c>
      <c r="P1199" s="9">
        <v>55000</v>
      </c>
      <c r="Y1199" s="9" t="s">
        <v>5659</v>
      </c>
      <c r="Z1199" s="9" t="s">
        <v>1102</v>
      </c>
      <c r="AA1199" s="9" t="s">
        <v>1116</v>
      </c>
      <c r="AB1199" s="9" t="s">
        <v>1078</v>
      </c>
    </row>
    <row r="1200" spans="1:28" ht="17.25" customHeight="1" x14ac:dyDescent="0.2">
      <c r="A1200" s="9">
        <v>425718</v>
      </c>
      <c r="B1200" s="9" t="s">
        <v>5660</v>
      </c>
      <c r="C1200" s="9" t="s">
        <v>329</v>
      </c>
      <c r="D1200" s="9" t="s">
        <v>5661</v>
      </c>
      <c r="E1200" s="9" t="s">
        <v>93</v>
      </c>
      <c r="F1200" s="187">
        <v>34814</v>
      </c>
      <c r="G1200" s="9" t="s">
        <v>841</v>
      </c>
      <c r="H1200" s="9" t="s">
        <v>31</v>
      </c>
      <c r="I1200" s="9" t="s">
        <v>2276</v>
      </c>
      <c r="J1200" s="9" t="s">
        <v>29</v>
      </c>
      <c r="K1200" s="9">
        <v>2013</v>
      </c>
      <c r="L1200" s="9" t="s">
        <v>83</v>
      </c>
      <c r="Y1200" s="9" t="s">
        <v>5662</v>
      </c>
      <c r="Z1200" s="9" t="s">
        <v>1252</v>
      </c>
      <c r="AA1200" s="9" t="s">
        <v>3790</v>
      </c>
      <c r="AB1200" s="9" t="s">
        <v>1285</v>
      </c>
    </row>
    <row r="1201" spans="1:28" ht="17.25" customHeight="1" x14ac:dyDescent="0.2">
      <c r="A1201" s="9">
        <v>422423</v>
      </c>
      <c r="B1201" s="9" t="s">
        <v>5663</v>
      </c>
      <c r="C1201" s="9" t="s">
        <v>585</v>
      </c>
      <c r="D1201" s="9" t="s">
        <v>748</v>
      </c>
      <c r="E1201" s="9" t="s">
        <v>93</v>
      </c>
      <c r="F1201" s="187">
        <v>36064</v>
      </c>
      <c r="G1201" s="9" t="s">
        <v>34</v>
      </c>
      <c r="H1201" s="9" t="s">
        <v>31</v>
      </c>
      <c r="I1201" s="9" t="s">
        <v>2276</v>
      </c>
      <c r="J1201" s="9" t="s">
        <v>32</v>
      </c>
      <c r="K1201" s="9">
        <v>2016</v>
      </c>
      <c r="L1201" s="9" t="s">
        <v>34</v>
      </c>
      <c r="Y1201" s="9" t="s">
        <v>5664</v>
      </c>
      <c r="Z1201" s="9" t="s">
        <v>5665</v>
      </c>
      <c r="AA1201" s="9" t="s">
        <v>5666</v>
      </c>
      <c r="AB1201" s="9" t="s">
        <v>1100</v>
      </c>
    </row>
    <row r="1202" spans="1:28" ht="17.25" customHeight="1" x14ac:dyDescent="0.2">
      <c r="A1202" s="9">
        <v>425722</v>
      </c>
      <c r="B1202" s="9" t="s">
        <v>5667</v>
      </c>
      <c r="C1202" s="9" t="s">
        <v>1017</v>
      </c>
      <c r="D1202" s="9" t="s">
        <v>5668</v>
      </c>
      <c r="E1202" s="9" t="s">
        <v>93</v>
      </c>
      <c r="F1202" s="187">
        <v>33970</v>
      </c>
      <c r="G1202" s="9" t="s">
        <v>931</v>
      </c>
      <c r="H1202" s="9" t="s">
        <v>31</v>
      </c>
      <c r="I1202" s="9" t="s">
        <v>2276</v>
      </c>
      <c r="J1202" s="9" t="s">
        <v>29</v>
      </c>
      <c r="K1202" s="9">
        <v>2014</v>
      </c>
      <c r="L1202" s="9" t="s">
        <v>46</v>
      </c>
      <c r="Y1202" s="9" t="s">
        <v>5669</v>
      </c>
      <c r="Z1202" s="9" t="s">
        <v>5670</v>
      </c>
      <c r="AA1202" s="9" t="s">
        <v>5671</v>
      </c>
      <c r="AB1202" s="9" t="s">
        <v>5672</v>
      </c>
    </row>
    <row r="1203" spans="1:28" ht="17.25" customHeight="1" x14ac:dyDescent="0.2">
      <c r="A1203" s="9">
        <v>424261</v>
      </c>
      <c r="B1203" s="9" t="s">
        <v>5673</v>
      </c>
      <c r="C1203" s="9" t="s">
        <v>355</v>
      </c>
      <c r="D1203" s="9" t="s">
        <v>356</v>
      </c>
      <c r="E1203" s="9" t="s">
        <v>93</v>
      </c>
      <c r="F1203" s="187">
        <v>34554</v>
      </c>
      <c r="G1203" s="9" t="s">
        <v>34</v>
      </c>
      <c r="H1203" s="9" t="s">
        <v>35</v>
      </c>
      <c r="I1203" s="9" t="s">
        <v>2276</v>
      </c>
      <c r="J1203" s="9" t="s">
        <v>29</v>
      </c>
      <c r="K1203" s="9">
        <v>2012</v>
      </c>
      <c r="L1203" s="9" t="s">
        <v>34</v>
      </c>
      <c r="N1203" s="9">
        <v>753</v>
      </c>
      <c r="O1203" s="187">
        <v>44594.458773148152</v>
      </c>
      <c r="P1203" s="9">
        <v>25000</v>
      </c>
      <c r="Y1203" s="9" t="s">
        <v>5674</v>
      </c>
      <c r="Z1203" s="9" t="s">
        <v>5675</v>
      </c>
      <c r="AA1203" s="9" t="s">
        <v>5676</v>
      </c>
      <c r="AB1203" s="9" t="s">
        <v>1067</v>
      </c>
    </row>
    <row r="1204" spans="1:28" ht="17.25" customHeight="1" x14ac:dyDescent="0.2">
      <c r="A1204" s="9">
        <v>417711</v>
      </c>
      <c r="B1204" s="9" t="s">
        <v>5677</v>
      </c>
      <c r="C1204" s="9" t="s">
        <v>534</v>
      </c>
      <c r="D1204" s="9" t="s">
        <v>5678</v>
      </c>
      <c r="E1204" s="9" t="s">
        <v>92</v>
      </c>
      <c r="F1204" s="187">
        <v>33970</v>
      </c>
      <c r="G1204" s="9" t="s">
        <v>34</v>
      </c>
      <c r="H1204" s="9" t="s">
        <v>31</v>
      </c>
      <c r="I1204" s="9" t="s">
        <v>2276</v>
      </c>
      <c r="J1204" s="9" t="s">
        <v>32</v>
      </c>
      <c r="K1204" s="9">
        <v>2010</v>
      </c>
      <c r="L1204" s="9" t="s">
        <v>46</v>
      </c>
      <c r="Y1204" s="9" t="s">
        <v>5679</v>
      </c>
      <c r="Z1204" s="9" t="s">
        <v>5680</v>
      </c>
      <c r="AA1204" s="9" t="s">
        <v>5681</v>
      </c>
      <c r="AB1204" s="9" t="s">
        <v>1150</v>
      </c>
    </row>
    <row r="1205" spans="1:28" ht="17.25" customHeight="1" x14ac:dyDescent="0.2">
      <c r="A1205" s="9">
        <v>420436</v>
      </c>
      <c r="B1205" s="9" t="s">
        <v>5682</v>
      </c>
      <c r="C1205" s="9" t="s">
        <v>304</v>
      </c>
      <c r="D1205" s="9" t="s">
        <v>318</v>
      </c>
      <c r="E1205" s="9" t="s">
        <v>92</v>
      </c>
      <c r="F1205" s="187">
        <v>35036</v>
      </c>
      <c r="G1205" s="9" t="s">
        <v>34</v>
      </c>
      <c r="H1205" s="9" t="s">
        <v>31</v>
      </c>
      <c r="I1205" s="9" t="s">
        <v>2276</v>
      </c>
      <c r="J1205" s="9" t="s">
        <v>32</v>
      </c>
      <c r="K1205" s="9">
        <v>2014</v>
      </c>
      <c r="L1205" s="9" t="s">
        <v>34</v>
      </c>
      <c r="Y1205" s="9" t="s">
        <v>5683</v>
      </c>
      <c r="Z1205" s="9" t="s">
        <v>1086</v>
      </c>
      <c r="AA1205" s="9" t="s">
        <v>1461</v>
      </c>
      <c r="AB1205" s="9" t="s">
        <v>1082</v>
      </c>
    </row>
    <row r="1206" spans="1:28" ht="17.25" customHeight="1" x14ac:dyDescent="0.2">
      <c r="A1206" s="9">
        <v>424275</v>
      </c>
      <c r="B1206" s="9" t="s">
        <v>5684</v>
      </c>
      <c r="C1206" s="9" t="s">
        <v>1061</v>
      </c>
      <c r="D1206" s="9" t="s">
        <v>535</v>
      </c>
      <c r="E1206" s="9" t="s">
        <v>92</v>
      </c>
      <c r="F1206" s="187">
        <v>35460</v>
      </c>
      <c r="G1206" s="9" t="s">
        <v>34</v>
      </c>
      <c r="H1206" s="9" t="s">
        <v>31</v>
      </c>
      <c r="I1206" s="9" t="s">
        <v>2276</v>
      </c>
      <c r="J1206" s="9" t="s">
        <v>29</v>
      </c>
      <c r="K1206" s="9">
        <v>2014</v>
      </c>
      <c r="L1206" s="9" t="s">
        <v>34</v>
      </c>
      <c r="Y1206" s="9" t="s">
        <v>5685</v>
      </c>
      <c r="Z1206" s="9" t="s">
        <v>5686</v>
      </c>
      <c r="AA1206" s="9" t="s">
        <v>5687</v>
      </c>
      <c r="AB1206" s="9" t="s">
        <v>1150</v>
      </c>
    </row>
    <row r="1207" spans="1:28" ht="17.25" customHeight="1" x14ac:dyDescent="0.2">
      <c r="A1207" s="9">
        <v>415862</v>
      </c>
      <c r="B1207" s="9" t="s">
        <v>5688</v>
      </c>
      <c r="C1207" s="9" t="s">
        <v>446</v>
      </c>
      <c r="D1207" s="9" t="s">
        <v>5689</v>
      </c>
      <c r="E1207" s="9" t="s">
        <v>92</v>
      </c>
      <c r="F1207" s="187">
        <v>33280</v>
      </c>
      <c r="G1207" s="9" t="s">
        <v>34</v>
      </c>
      <c r="H1207" s="9" t="s">
        <v>31</v>
      </c>
      <c r="I1207" s="9" t="s">
        <v>2276</v>
      </c>
      <c r="J1207" s="9" t="s">
        <v>32</v>
      </c>
      <c r="K1207" s="9">
        <v>2010</v>
      </c>
      <c r="L1207" s="9" t="s">
        <v>34</v>
      </c>
      <c r="Y1207" s="9" t="s">
        <v>5690</v>
      </c>
      <c r="Z1207" s="9" t="s">
        <v>5691</v>
      </c>
      <c r="AA1207" s="9" t="s">
        <v>5692</v>
      </c>
      <c r="AB1207" s="9" t="s">
        <v>1067</v>
      </c>
    </row>
    <row r="1208" spans="1:28" ht="17.25" customHeight="1" x14ac:dyDescent="0.2">
      <c r="A1208" s="9">
        <v>422470</v>
      </c>
      <c r="B1208" s="9" t="s">
        <v>5693</v>
      </c>
      <c r="C1208" s="9" t="s">
        <v>285</v>
      </c>
      <c r="D1208" s="9" t="s">
        <v>1062</v>
      </c>
      <c r="E1208" s="9" t="s">
        <v>92</v>
      </c>
      <c r="F1208" s="187">
        <v>35432</v>
      </c>
      <c r="G1208" s="9" t="s">
        <v>5694</v>
      </c>
      <c r="H1208" s="9" t="s">
        <v>31</v>
      </c>
      <c r="I1208" s="9" t="s">
        <v>2276</v>
      </c>
      <c r="J1208" s="9" t="s">
        <v>32</v>
      </c>
      <c r="K1208" s="9">
        <v>2015</v>
      </c>
      <c r="L1208" s="9" t="s">
        <v>46</v>
      </c>
      <c r="Y1208" s="9" t="s">
        <v>5695</v>
      </c>
      <c r="Z1208" s="9" t="s">
        <v>5696</v>
      </c>
      <c r="AA1208" s="9" t="s">
        <v>5697</v>
      </c>
      <c r="AB1208" s="9" t="s">
        <v>5698</v>
      </c>
    </row>
    <row r="1209" spans="1:28" ht="17.25" customHeight="1" x14ac:dyDescent="0.2">
      <c r="A1209" s="9">
        <v>422462</v>
      </c>
      <c r="B1209" s="9" t="s">
        <v>5699</v>
      </c>
      <c r="C1209" s="9" t="s">
        <v>3579</v>
      </c>
      <c r="D1209" s="9" t="s">
        <v>485</v>
      </c>
      <c r="E1209" s="9" t="s">
        <v>92</v>
      </c>
      <c r="F1209" s="187">
        <v>35826</v>
      </c>
      <c r="G1209" s="9" t="s">
        <v>5700</v>
      </c>
      <c r="H1209" s="9" t="s">
        <v>31</v>
      </c>
      <c r="I1209" s="9" t="s">
        <v>2276</v>
      </c>
      <c r="J1209" s="9" t="s">
        <v>29</v>
      </c>
      <c r="K1209" s="9">
        <v>2015</v>
      </c>
      <c r="L1209" s="9" t="s">
        <v>66</v>
      </c>
      <c r="Y1209" s="9" t="s">
        <v>5701</v>
      </c>
      <c r="Z1209" s="9" t="s">
        <v>5702</v>
      </c>
      <c r="AA1209" s="9" t="s">
        <v>1147</v>
      </c>
      <c r="AB1209" s="9" t="s">
        <v>5703</v>
      </c>
    </row>
    <row r="1210" spans="1:28" ht="17.25" customHeight="1" x14ac:dyDescent="0.2">
      <c r="A1210" s="9">
        <v>424288</v>
      </c>
      <c r="B1210" s="9" t="s">
        <v>5704</v>
      </c>
      <c r="C1210" s="9" t="s">
        <v>487</v>
      </c>
      <c r="D1210" s="9" t="s">
        <v>485</v>
      </c>
      <c r="E1210" s="9" t="s">
        <v>92</v>
      </c>
      <c r="F1210" s="187">
        <v>36054</v>
      </c>
      <c r="G1210" s="9" t="s">
        <v>273</v>
      </c>
      <c r="H1210" s="9" t="s">
        <v>31</v>
      </c>
      <c r="I1210" s="9" t="s">
        <v>2276</v>
      </c>
      <c r="J1210" s="9" t="s">
        <v>29</v>
      </c>
      <c r="K1210" s="9">
        <v>2016</v>
      </c>
      <c r="L1210" s="9" t="s">
        <v>34</v>
      </c>
      <c r="Y1210" s="9" t="s">
        <v>5705</v>
      </c>
      <c r="Z1210" s="9" t="s">
        <v>5706</v>
      </c>
      <c r="AA1210" s="9" t="s">
        <v>4644</v>
      </c>
      <c r="AB1210" s="9" t="s">
        <v>1100</v>
      </c>
    </row>
    <row r="1211" spans="1:28" ht="17.25" customHeight="1" x14ac:dyDescent="0.2">
      <c r="A1211" s="9">
        <v>425734</v>
      </c>
      <c r="B1211" s="9" t="s">
        <v>5707</v>
      </c>
      <c r="C1211" s="9" t="s">
        <v>916</v>
      </c>
      <c r="D1211" s="9" t="s">
        <v>318</v>
      </c>
      <c r="E1211" s="9" t="s">
        <v>93</v>
      </c>
      <c r="F1211" s="187">
        <v>33606</v>
      </c>
      <c r="G1211" s="9" t="s">
        <v>34</v>
      </c>
      <c r="H1211" s="9" t="s">
        <v>31</v>
      </c>
      <c r="I1211" s="9" t="s">
        <v>2276</v>
      </c>
      <c r="J1211" s="9" t="s">
        <v>32</v>
      </c>
      <c r="K1211" s="9">
        <v>2010</v>
      </c>
      <c r="L1211" s="9" t="s">
        <v>46</v>
      </c>
      <c r="Y1211" s="9" t="s">
        <v>5708</v>
      </c>
      <c r="Z1211" s="9" t="s">
        <v>5709</v>
      </c>
      <c r="AA1211" s="9" t="s">
        <v>5710</v>
      </c>
      <c r="AB1211" s="9" t="s">
        <v>1067</v>
      </c>
    </row>
    <row r="1212" spans="1:28" ht="17.25" customHeight="1" x14ac:dyDescent="0.2">
      <c r="A1212" s="9">
        <v>408687</v>
      </c>
      <c r="B1212" s="9" t="s">
        <v>5711</v>
      </c>
      <c r="C1212" s="9" t="s">
        <v>283</v>
      </c>
      <c r="D1212" s="9" t="s">
        <v>5712</v>
      </c>
      <c r="E1212" s="9" t="s">
        <v>93</v>
      </c>
      <c r="F1212" s="187">
        <v>31211</v>
      </c>
      <c r="G1212" s="9" t="s">
        <v>586</v>
      </c>
      <c r="H1212" s="9" t="s">
        <v>35</v>
      </c>
      <c r="I1212" s="9" t="s">
        <v>2276</v>
      </c>
      <c r="J1212" s="9" t="s">
        <v>29</v>
      </c>
      <c r="L1212" s="9" t="s">
        <v>34</v>
      </c>
      <c r="Y1212" s="9" t="s">
        <v>5713</v>
      </c>
      <c r="Z1212" s="9" t="s">
        <v>1090</v>
      </c>
      <c r="AA1212" s="9" t="s">
        <v>1495</v>
      </c>
      <c r="AB1212" s="9" t="s">
        <v>1078</v>
      </c>
    </row>
    <row r="1213" spans="1:28" ht="17.25" customHeight="1" x14ac:dyDescent="0.2">
      <c r="A1213" s="9">
        <v>421225</v>
      </c>
      <c r="B1213" s="9" t="s">
        <v>5714</v>
      </c>
      <c r="C1213" s="9" t="s">
        <v>270</v>
      </c>
      <c r="D1213" s="9" t="s">
        <v>1913</v>
      </c>
      <c r="E1213" s="9" t="s">
        <v>93</v>
      </c>
      <c r="F1213" s="187">
        <v>34573</v>
      </c>
      <c r="G1213" s="9" t="s">
        <v>273</v>
      </c>
      <c r="H1213" s="9" t="s">
        <v>35</v>
      </c>
      <c r="I1213" s="9" t="s">
        <v>2276</v>
      </c>
      <c r="J1213" s="9" t="s">
        <v>32</v>
      </c>
      <c r="K1213" s="9">
        <v>2012</v>
      </c>
      <c r="L1213" s="9" t="s">
        <v>34</v>
      </c>
      <c r="Y1213" s="9" t="s">
        <v>5715</v>
      </c>
      <c r="Z1213" s="9" t="s">
        <v>1084</v>
      </c>
      <c r="AA1213" s="9" t="s">
        <v>1915</v>
      </c>
      <c r="AB1213" s="9" t="s">
        <v>1082</v>
      </c>
    </row>
    <row r="1214" spans="1:28" ht="17.25" customHeight="1" x14ac:dyDescent="0.2">
      <c r="A1214" s="9">
        <v>419538</v>
      </c>
      <c r="B1214" s="9" t="s">
        <v>5716</v>
      </c>
      <c r="C1214" s="9" t="s">
        <v>393</v>
      </c>
      <c r="D1214" s="9" t="s">
        <v>817</v>
      </c>
      <c r="E1214" s="9" t="s">
        <v>93</v>
      </c>
      <c r="F1214" s="187">
        <v>28622</v>
      </c>
      <c r="G1214" s="9" t="s">
        <v>783</v>
      </c>
      <c r="H1214" s="9" t="s">
        <v>31</v>
      </c>
      <c r="I1214" s="9" t="s">
        <v>2276</v>
      </c>
      <c r="J1214" s="9" t="s">
        <v>29</v>
      </c>
      <c r="K1214" s="9">
        <v>2004</v>
      </c>
      <c r="L1214" s="9" t="s">
        <v>43</v>
      </c>
      <c r="Y1214" s="9" t="s">
        <v>5717</v>
      </c>
      <c r="Z1214" s="9" t="s">
        <v>1154</v>
      </c>
      <c r="AA1214" s="9" t="s">
        <v>5718</v>
      </c>
      <c r="AB1214" s="9" t="s">
        <v>1067</v>
      </c>
    </row>
    <row r="1215" spans="1:28" ht="17.25" customHeight="1" x14ac:dyDescent="0.2">
      <c r="A1215" s="9">
        <v>424897</v>
      </c>
      <c r="B1215" s="9" t="s">
        <v>5719</v>
      </c>
      <c r="C1215" s="9" t="s">
        <v>686</v>
      </c>
      <c r="D1215" s="9" t="s">
        <v>5720</v>
      </c>
      <c r="E1215" s="9" t="s">
        <v>93</v>
      </c>
      <c r="F1215" s="187">
        <v>32779</v>
      </c>
      <c r="G1215" s="9" t="s">
        <v>34</v>
      </c>
      <c r="H1215" s="9" t="s">
        <v>31</v>
      </c>
      <c r="I1215" s="9" t="s">
        <v>2276</v>
      </c>
      <c r="J1215" s="9" t="s">
        <v>29</v>
      </c>
      <c r="K1215" s="9">
        <v>2007</v>
      </c>
      <c r="L1215" s="9" t="s">
        <v>34</v>
      </c>
      <c r="Y1215" s="9" t="s">
        <v>5721</v>
      </c>
      <c r="Z1215" s="9" t="s">
        <v>5722</v>
      </c>
      <c r="AA1215" s="9" t="s">
        <v>1325</v>
      </c>
      <c r="AB1215" s="9" t="s">
        <v>1100</v>
      </c>
    </row>
    <row r="1216" spans="1:28" ht="17.25" customHeight="1" x14ac:dyDescent="0.2">
      <c r="A1216" s="9">
        <v>424894</v>
      </c>
      <c r="B1216" s="9" t="s">
        <v>5723</v>
      </c>
      <c r="C1216" s="9" t="s">
        <v>597</v>
      </c>
      <c r="D1216" s="9" t="s">
        <v>5724</v>
      </c>
      <c r="E1216" s="9" t="s">
        <v>92</v>
      </c>
      <c r="F1216" s="187">
        <v>31056</v>
      </c>
      <c r="G1216" s="9" t="s">
        <v>298</v>
      </c>
      <c r="H1216" s="9" t="s">
        <v>31</v>
      </c>
      <c r="I1216" s="9" t="s">
        <v>2276</v>
      </c>
      <c r="J1216" s="9" t="s">
        <v>29</v>
      </c>
      <c r="K1216" s="9">
        <v>2003</v>
      </c>
      <c r="L1216" s="9" t="s">
        <v>46</v>
      </c>
      <c r="Y1216" s="9" t="s">
        <v>5725</v>
      </c>
      <c r="Z1216" s="9" t="s">
        <v>1229</v>
      </c>
      <c r="AA1216" s="9" t="s">
        <v>5726</v>
      </c>
      <c r="AB1216" s="9" t="s">
        <v>5727</v>
      </c>
    </row>
    <row r="1217" spans="1:28" ht="17.25" customHeight="1" x14ac:dyDescent="0.2">
      <c r="A1217" s="9">
        <v>415209</v>
      </c>
      <c r="B1217" s="9" t="s">
        <v>5728</v>
      </c>
      <c r="C1217" s="9" t="s">
        <v>313</v>
      </c>
      <c r="D1217" s="9" t="s">
        <v>288</v>
      </c>
      <c r="E1217" s="9" t="s">
        <v>92</v>
      </c>
      <c r="F1217" s="187">
        <v>33064</v>
      </c>
      <c r="G1217" s="9" t="s">
        <v>34</v>
      </c>
      <c r="H1217" s="9" t="s">
        <v>31</v>
      </c>
      <c r="I1217" s="9" t="s">
        <v>2276</v>
      </c>
      <c r="Y1217" s="9" t="s">
        <v>5729</v>
      </c>
      <c r="Z1217" s="9" t="s">
        <v>5730</v>
      </c>
      <c r="AA1217" s="9" t="s">
        <v>1169</v>
      </c>
      <c r="AB1217" s="9" t="s">
        <v>1082</v>
      </c>
    </row>
    <row r="1218" spans="1:28" ht="17.25" customHeight="1" x14ac:dyDescent="0.2">
      <c r="A1218" s="9">
        <v>423137</v>
      </c>
      <c r="B1218" s="9" t="s">
        <v>5731</v>
      </c>
      <c r="C1218" s="9" t="s">
        <v>1010</v>
      </c>
      <c r="D1218" s="9" t="s">
        <v>528</v>
      </c>
      <c r="E1218" s="9" t="s">
        <v>93</v>
      </c>
      <c r="F1218" s="187">
        <v>33604</v>
      </c>
      <c r="G1218" s="9" t="s">
        <v>34</v>
      </c>
      <c r="H1218" s="9" t="s">
        <v>31</v>
      </c>
      <c r="I1218" s="9" t="s">
        <v>2276</v>
      </c>
      <c r="J1218" s="9" t="s">
        <v>29</v>
      </c>
      <c r="K1218" s="9">
        <v>2011</v>
      </c>
      <c r="L1218" s="9" t="s">
        <v>34</v>
      </c>
      <c r="Y1218" s="9" t="s">
        <v>5732</v>
      </c>
      <c r="Z1218" s="9" t="s">
        <v>5733</v>
      </c>
      <c r="AA1218" s="9" t="s">
        <v>1357</v>
      </c>
      <c r="AB1218" s="9" t="s">
        <v>1078</v>
      </c>
    </row>
    <row r="1219" spans="1:28" ht="17.25" customHeight="1" x14ac:dyDescent="0.2">
      <c r="A1219" s="9">
        <v>417066</v>
      </c>
      <c r="B1219" s="9" t="s">
        <v>5734</v>
      </c>
      <c r="C1219" s="9" t="s">
        <v>5735</v>
      </c>
      <c r="D1219" s="9" t="s">
        <v>325</v>
      </c>
      <c r="E1219" s="9" t="s">
        <v>92</v>
      </c>
      <c r="F1219" s="187">
        <v>34414</v>
      </c>
      <c r="G1219" s="9" t="s">
        <v>34</v>
      </c>
      <c r="H1219" s="9" t="s">
        <v>31</v>
      </c>
      <c r="I1219" s="9" t="s">
        <v>2276</v>
      </c>
      <c r="J1219" s="9" t="s">
        <v>32</v>
      </c>
      <c r="K1219" s="9">
        <v>2014</v>
      </c>
      <c r="L1219" s="9" t="s">
        <v>34</v>
      </c>
      <c r="Y1219" s="9" t="s">
        <v>5736</v>
      </c>
      <c r="Z1219" s="9" t="s">
        <v>5737</v>
      </c>
      <c r="AA1219" s="9" t="s">
        <v>5738</v>
      </c>
      <c r="AB1219" s="9" t="s">
        <v>1067</v>
      </c>
    </row>
    <row r="1220" spans="1:28" ht="17.25" customHeight="1" x14ac:dyDescent="0.2">
      <c r="A1220" s="9">
        <v>408540</v>
      </c>
      <c r="B1220" s="9" t="s">
        <v>5739</v>
      </c>
      <c r="C1220" s="9" t="s">
        <v>384</v>
      </c>
      <c r="D1220" s="9" t="s">
        <v>358</v>
      </c>
      <c r="E1220" s="9" t="s">
        <v>93</v>
      </c>
      <c r="F1220" s="187">
        <v>30638</v>
      </c>
      <c r="G1220" s="9" t="s">
        <v>34</v>
      </c>
      <c r="H1220" s="9" t="s">
        <v>31</v>
      </c>
      <c r="I1220" s="9" t="s">
        <v>2276</v>
      </c>
      <c r="J1220" s="9" t="s">
        <v>32</v>
      </c>
      <c r="K1220" s="9">
        <v>2001</v>
      </c>
      <c r="L1220" s="9" t="s">
        <v>34</v>
      </c>
      <c r="Q1220" s="9">
        <v>2000</v>
      </c>
      <c r="S1220" s="9" t="s">
        <v>269</v>
      </c>
      <c r="T1220" s="9" t="s">
        <v>269</v>
      </c>
      <c r="U1220" s="9" t="s">
        <v>269</v>
      </c>
      <c r="V1220" s="9" t="s">
        <v>269</v>
      </c>
      <c r="W1220" s="9" t="s">
        <v>269</v>
      </c>
      <c r="X1220" s="9" t="s">
        <v>514</v>
      </c>
    </row>
    <row r="1221" spans="1:28" ht="17.25" customHeight="1" x14ac:dyDescent="0.2">
      <c r="A1221" s="9">
        <v>401425</v>
      </c>
      <c r="B1221" s="9" t="s">
        <v>5740</v>
      </c>
      <c r="C1221" s="9" t="s">
        <v>481</v>
      </c>
      <c r="D1221" s="9" t="s">
        <v>5741</v>
      </c>
      <c r="E1221" s="9" t="s">
        <v>93</v>
      </c>
      <c r="F1221" s="187">
        <v>30738</v>
      </c>
      <c r="G1221" s="9" t="s">
        <v>312</v>
      </c>
      <c r="H1221" s="9" t="s">
        <v>31</v>
      </c>
      <c r="I1221" s="9" t="s">
        <v>2276</v>
      </c>
      <c r="J1221" s="9" t="s">
        <v>29</v>
      </c>
      <c r="K1221" s="9">
        <v>2001</v>
      </c>
      <c r="L1221" s="9" t="s">
        <v>46</v>
      </c>
      <c r="Q1221" s="9">
        <v>2000</v>
      </c>
      <c r="S1221" s="9" t="s">
        <v>269</v>
      </c>
      <c r="T1221" s="9" t="s">
        <v>269</v>
      </c>
      <c r="U1221" s="9" t="s">
        <v>269</v>
      </c>
      <c r="V1221" s="9" t="s">
        <v>269</v>
      </c>
      <c r="W1221" s="9" t="s">
        <v>269</v>
      </c>
      <c r="X1221" s="9" t="s">
        <v>514</v>
      </c>
    </row>
    <row r="1222" spans="1:28" ht="17.25" customHeight="1" x14ac:dyDescent="0.2">
      <c r="A1222" s="9">
        <v>403751</v>
      </c>
      <c r="B1222" s="9" t="s">
        <v>5742</v>
      </c>
      <c r="C1222" s="9" t="s">
        <v>398</v>
      </c>
      <c r="D1222" s="9" t="s">
        <v>288</v>
      </c>
      <c r="E1222" s="9" t="s">
        <v>93</v>
      </c>
      <c r="F1222" s="187">
        <v>31052</v>
      </c>
      <c r="G1222" s="9" t="s">
        <v>34</v>
      </c>
      <c r="H1222" s="9" t="s">
        <v>31</v>
      </c>
      <c r="I1222" s="9" t="s">
        <v>2276</v>
      </c>
      <c r="J1222" s="9" t="s">
        <v>32</v>
      </c>
      <c r="K1222" s="9">
        <v>2003</v>
      </c>
      <c r="L1222" s="9" t="s">
        <v>34</v>
      </c>
      <c r="Q1222" s="9">
        <v>2000</v>
      </c>
      <c r="S1222" s="9" t="s">
        <v>269</v>
      </c>
      <c r="T1222" s="9" t="s">
        <v>269</v>
      </c>
      <c r="U1222" s="9" t="s">
        <v>269</v>
      </c>
      <c r="V1222" s="9" t="s">
        <v>269</v>
      </c>
      <c r="W1222" s="9" t="s">
        <v>269</v>
      </c>
      <c r="X1222" s="9" t="s">
        <v>514</v>
      </c>
    </row>
    <row r="1223" spans="1:28" ht="17.25" customHeight="1" x14ac:dyDescent="0.2">
      <c r="A1223" s="9">
        <v>409845</v>
      </c>
      <c r="B1223" s="9" t="s">
        <v>5743</v>
      </c>
      <c r="C1223" s="9" t="s">
        <v>329</v>
      </c>
      <c r="D1223" s="9" t="s">
        <v>544</v>
      </c>
      <c r="E1223" s="9" t="s">
        <v>93</v>
      </c>
      <c r="F1223" s="187">
        <v>31187</v>
      </c>
      <c r="G1223" s="9" t="s">
        <v>34</v>
      </c>
      <c r="H1223" s="9" t="s">
        <v>31</v>
      </c>
      <c r="I1223" s="9" t="s">
        <v>2276</v>
      </c>
      <c r="J1223" s="9" t="s">
        <v>32</v>
      </c>
      <c r="K1223" s="9">
        <v>2003</v>
      </c>
      <c r="L1223" s="9" t="s">
        <v>34</v>
      </c>
      <c r="Q1223" s="9">
        <v>2000</v>
      </c>
      <c r="S1223" s="9" t="s">
        <v>269</v>
      </c>
      <c r="T1223" s="9" t="s">
        <v>269</v>
      </c>
      <c r="U1223" s="9" t="s">
        <v>269</v>
      </c>
      <c r="V1223" s="9" t="s">
        <v>269</v>
      </c>
      <c r="W1223" s="9" t="s">
        <v>269</v>
      </c>
      <c r="X1223" s="9" t="s">
        <v>514</v>
      </c>
    </row>
    <row r="1224" spans="1:28" ht="17.25" customHeight="1" x14ac:dyDescent="0.2">
      <c r="A1224" s="9">
        <v>411006</v>
      </c>
      <c r="B1224" s="9" t="s">
        <v>5744</v>
      </c>
      <c r="C1224" s="9" t="s">
        <v>270</v>
      </c>
      <c r="D1224" s="9" t="s">
        <v>528</v>
      </c>
      <c r="E1224" s="9" t="s">
        <v>93</v>
      </c>
      <c r="F1224" s="187">
        <v>31509</v>
      </c>
      <c r="G1224" s="9" t="s">
        <v>34</v>
      </c>
      <c r="H1224" s="9" t="s">
        <v>31</v>
      </c>
      <c r="I1224" s="9" t="s">
        <v>2276</v>
      </c>
      <c r="J1224" s="9" t="s">
        <v>32</v>
      </c>
      <c r="K1224" s="9">
        <v>2000</v>
      </c>
      <c r="L1224" s="9" t="s">
        <v>34</v>
      </c>
      <c r="Q1224" s="9">
        <v>2000</v>
      </c>
      <c r="S1224" s="9" t="s">
        <v>269</v>
      </c>
      <c r="T1224" s="9" t="s">
        <v>269</v>
      </c>
      <c r="U1224" s="9" t="s">
        <v>269</v>
      </c>
      <c r="V1224" s="9" t="s">
        <v>269</v>
      </c>
      <c r="W1224" s="9" t="s">
        <v>269</v>
      </c>
      <c r="X1224" s="9" t="s">
        <v>514</v>
      </c>
    </row>
    <row r="1225" spans="1:28" ht="17.25" customHeight="1" x14ac:dyDescent="0.2">
      <c r="A1225" s="9">
        <v>409040</v>
      </c>
      <c r="B1225" s="9" t="s">
        <v>5745</v>
      </c>
      <c r="C1225" s="9" t="s">
        <v>5746</v>
      </c>
      <c r="D1225" s="9" t="s">
        <v>5747</v>
      </c>
      <c r="E1225" s="9" t="s">
        <v>93</v>
      </c>
      <c r="F1225" s="187">
        <v>31778</v>
      </c>
      <c r="G1225" s="9" t="s">
        <v>34</v>
      </c>
      <c r="H1225" s="9" t="s">
        <v>31</v>
      </c>
      <c r="I1225" s="9" t="s">
        <v>2276</v>
      </c>
      <c r="J1225" s="9" t="s">
        <v>32</v>
      </c>
      <c r="K1225" s="9">
        <v>2006</v>
      </c>
      <c r="L1225" s="9" t="s">
        <v>46</v>
      </c>
      <c r="Q1225" s="9">
        <v>2000</v>
      </c>
      <c r="S1225" s="9" t="s">
        <v>269</v>
      </c>
      <c r="T1225" s="9" t="s">
        <v>269</v>
      </c>
      <c r="U1225" s="9" t="s">
        <v>269</v>
      </c>
      <c r="V1225" s="9" t="s">
        <v>269</v>
      </c>
      <c r="W1225" s="9" t="s">
        <v>269</v>
      </c>
      <c r="X1225" s="9" t="s">
        <v>514</v>
      </c>
    </row>
    <row r="1226" spans="1:28" ht="17.25" customHeight="1" x14ac:dyDescent="0.2">
      <c r="A1226" s="9">
        <v>405556</v>
      </c>
      <c r="B1226" s="9" t="s">
        <v>5748</v>
      </c>
      <c r="C1226" s="9" t="s">
        <v>375</v>
      </c>
      <c r="D1226" s="9" t="s">
        <v>5749</v>
      </c>
      <c r="E1226" s="9" t="s">
        <v>93</v>
      </c>
      <c r="F1226" s="187">
        <v>32143</v>
      </c>
      <c r="G1226" s="9" t="s">
        <v>5750</v>
      </c>
      <c r="H1226" s="9" t="s">
        <v>31</v>
      </c>
      <c r="I1226" s="9" t="s">
        <v>2276</v>
      </c>
      <c r="J1226" s="9" t="s">
        <v>32</v>
      </c>
      <c r="K1226" s="9">
        <v>2005</v>
      </c>
      <c r="L1226" s="9" t="s">
        <v>46</v>
      </c>
      <c r="Q1226" s="9">
        <v>2000</v>
      </c>
      <c r="S1226" s="9" t="s">
        <v>269</v>
      </c>
      <c r="T1226" s="9" t="s">
        <v>269</v>
      </c>
      <c r="U1226" s="9" t="s">
        <v>269</v>
      </c>
      <c r="V1226" s="9" t="s">
        <v>269</v>
      </c>
      <c r="W1226" s="9" t="s">
        <v>269</v>
      </c>
      <c r="X1226" s="9" t="s">
        <v>514</v>
      </c>
    </row>
    <row r="1227" spans="1:28" ht="17.25" customHeight="1" x14ac:dyDescent="0.2">
      <c r="A1227" s="9">
        <v>415918</v>
      </c>
      <c r="B1227" s="9" t="s">
        <v>5751</v>
      </c>
      <c r="C1227" s="9" t="s">
        <v>323</v>
      </c>
      <c r="D1227" s="9" t="s">
        <v>5752</v>
      </c>
      <c r="E1227" s="9" t="s">
        <v>93</v>
      </c>
      <c r="F1227" s="187">
        <v>33970</v>
      </c>
      <c r="G1227" s="9" t="s">
        <v>5753</v>
      </c>
      <c r="H1227" s="9" t="s">
        <v>31</v>
      </c>
      <c r="I1227" s="9" t="s">
        <v>2276</v>
      </c>
      <c r="J1227" s="9" t="s">
        <v>32</v>
      </c>
      <c r="K1227" s="9">
        <v>2015</v>
      </c>
      <c r="L1227" s="9" t="s">
        <v>34</v>
      </c>
      <c r="Q1227" s="9">
        <v>2000</v>
      </c>
      <c r="S1227" s="9" t="s">
        <v>269</v>
      </c>
      <c r="T1227" s="9" t="s">
        <v>269</v>
      </c>
      <c r="U1227" s="9" t="s">
        <v>269</v>
      </c>
      <c r="V1227" s="9" t="s">
        <v>269</v>
      </c>
      <c r="W1227" s="9" t="s">
        <v>269</v>
      </c>
      <c r="X1227" s="9" t="s">
        <v>514</v>
      </c>
    </row>
    <row r="1228" spans="1:28" ht="17.25" customHeight="1" x14ac:dyDescent="0.2">
      <c r="A1228" s="9">
        <v>400144</v>
      </c>
      <c r="B1228" s="9" t="s">
        <v>5754</v>
      </c>
      <c r="C1228" s="9" t="s">
        <v>445</v>
      </c>
      <c r="D1228" s="9" t="s">
        <v>5755</v>
      </c>
      <c r="E1228" s="9" t="s">
        <v>92</v>
      </c>
      <c r="F1228" s="187">
        <v>30023</v>
      </c>
      <c r="G1228" s="9" t="s">
        <v>34</v>
      </c>
      <c r="H1228" s="9" t="s">
        <v>31</v>
      </c>
      <c r="I1228" s="9" t="s">
        <v>2276</v>
      </c>
      <c r="J1228" s="9" t="s">
        <v>29</v>
      </c>
      <c r="K1228" s="9">
        <v>2000</v>
      </c>
      <c r="L1228" s="9" t="s">
        <v>83</v>
      </c>
      <c r="Q1228" s="9">
        <v>2000</v>
      </c>
      <c r="S1228" s="9" t="s">
        <v>269</v>
      </c>
      <c r="T1228" s="9" t="s">
        <v>269</v>
      </c>
      <c r="U1228" s="9" t="s">
        <v>269</v>
      </c>
      <c r="V1228" s="9" t="s">
        <v>269</v>
      </c>
      <c r="W1228" s="9" t="s">
        <v>269</v>
      </c>
      <c r="X1228" s="9" t="s">
        <v>514</v>
      </c>
    </row>
    <row r="1229" spans="1:28" ht="17.25" customHeight="1" x14ac:dyDescent="0.2">
      <c r="A1229" s="9">
        <v>410883</v>
      </c>
      <c r="B1229" s="9" t="s">
        <v>5756</v>
      </c>
      <c r="C1229" s="9" t="s">
        <v>283</v>
      </c>
      <c r="D1229" s="9" t="s">
        <v>5757</v>
      </c>
      <c r="E1229" s="9" t="s">
        <v>92</v>
      </c>
      <c r="F1229" s="187">
        <v>30841</v>
      </c>
      <c r="G1229" s="9" t="s">
        <v>862</v>
      </c>
      <c r="H1229" s="9" t="s">
        <v>31</v>
      </c>
      <c r="I1229" s="9" t="s">
        <v>2276</v>
      </c>
      <c r="J1229" s="9" t="s">
        <v>32</v>
      </c>
      <c r="K1229" s="9">
        <v>2002</v>
      </c>
      <c r="L1229" s="9" t="s">
        <v>46</v>
      </c>
      <c r="Q1229" s="9">
        <v>2000</v>
      </c>
      <c r="S1229" s="9" t="s">
        <v>269</v>
      </c>
      <c r="T1229" s="9" t="s">
        <v>269</v>
      </c>
      <c r="U1229" s="9" t="s">
        <v>269</v>
      </c>
      <c r="V1229" s="9" t="s">
        <v>269</v>
      </c>
      <c r="W1229" s="9" t="s">
        <v>269</v>
      </c>
      <c r="X1229" s="9" t="s">
        <v>514</v>
      </c>
    </row>
    <row r="1230" spans="1:28" ht="17.25" customHeight="1" x14ac:dyDescent="0.2">
      <c r="A1230" s="9">
        <v>400136</v>
      </c>
      <c r="B1230" s="9" t="s">
        <v>5758</v>
      </c>
      <c r="C1230" s="9" t="s">
        <v>351</v>
      </c>
      <c r="D1230" s="9" t="s">
        <v>5759</v>
      </c>
      <c r="E1230" s="9" t="s">
        <v>92</v>
      </c>
      <c r="F1230" s="187">
        <v>31157</v>
      </c>
      <c r="G1230" s="9" t="s">
        <v>658</v>
      </c>
      <c r="H1230" s="9" t="s">
        <v>31</v>
      </c>
      <c r="I1230" s="9" t="s">
        <v>2276</v>
      </c>
      <c r="J1230" s="9" t="s">
        <v>32</v>
      </c>
      <c r="K1230" s="9">
        <v>2003</v>
      </c>
      <c r="L1230" s="9" t="s">
        <v>83</v>
      </c>
      <c r="Q1230" s="9">
        <v>2000</v>
      </c>
      <c r="S1230" s="9" t="s">
        <v>269</v>
      </c>
      <c r="T1230" s="9" t="s">
        <v>269</v>
      </c>
      <c r="U1230" s="9" t="s">
        <v>269</v>
      </c>
      <c r="V1230" s="9" t="s">
        <v>269</v>
      </c>
      <c r="W1230" s="9" t="s">
        <v>269</v>
      </c>
      <c r="X1230" s="9" t="s">
        <v>514</v>
      </c>
    </row>
    <row r="1231" spans="1:28" ht="17.25" customHeight="1" x14ac:dyDescent="0.2">
      <c r="A1231" s="9">
        <v>402861</v>
      </c>
      <c r="B1231" s="9" t="s">
        <v>5760</v>
      </c>
      <c r="C1231" s="9" t="s">
        <v>5761</v>
      </c>
      <c r="D1231" s="9" t="s">
        <v>5762</v>
      </c>
      <c r="E1231" s="9" t="s">
        <v>92</v>
      </c>
      <c r="F1231" s="187">
        <v>31161</v>
      </c>
      <c r="G1231" s="9" t="s">
        <v>5763</v>
      </c>
      <c r="H1231" s="9" t="s">
        <v>31</v>
      </c>
      <c r="I1231" s="9" t="s">
        <v>2276</v>
      </c>
      <c r="J1231" s="9" t="s">
        <v>32</v>
      </c>
      <c r="K1231" s="9">
        <v>2003</v>
      </c>
      <c r="L1231" s="9" t="s">
        <v>89</v>
      </c>
      <c r="Q1231" s="9">
        <v>2000</v>
      </c>
      <c r="S1231" s="9" t="s">
        <v>269</v>
      </c>
      <c r="T1231" s="9" t="s">
        <v>269</v>
      </c>
      <c r="U1231" s="9" t="s">
        <v>269</v>
      </c>
      <c r="V1231" s="9" t="s">
        <v>269</v>
      </c>
      <c r="W1231" s="9" t="s">
        <v>269</v>
      </c>
      <c r="X1231" s="9" t="s">
        <v>514</v>
      </c>
    </row>
    <row r="1232" spans="1:28" ht="17.25" customHeight="1" x14ac:dyDescent="0.2">
      <c r="A1232" s="9">
        <v>408617</v>
      </c>
      <c r="B1232" s="9" t="s">
        <v>5764</v>
      </c>
      <c r="C1232" s="9" t="s">
        <v>304</v>
      </c>
      <c r="D1232" s="9" t="s">
        <v>5765</v>
      </c>
      <c r="E1232" s="9" t="s">
        <v>92</v>
      </c>
      <c r="F1232" s="187">
        <v>31243</v>
      </c>
      <c r="G1232" s="9" t="s">
        <v>5766</v>
      </c>
      <c r="H1232" s="9" t="s">
        <v>31</v>
      </c>
      <c r="I1232" s="9" t="s">
        <v>2276</v>
      </c>
      <c r="Q1232" s="9">
        <v>2000</v>
      </c>
      <c r="S1232" s="9" t="s">
        <v>269</v>
      </c>
      <c r="T1232" s="9" t="s">
        <v>269</v>
      </c>
      <c r="U1232" s="9" t="s">
        <v>269</v>
      </c>
      <c r="V1232" s="9" t="s">
        <v>269</v>
      </c>
      <c r="W1232" s="9" t="s">
        <v>269</v>
      </c>
      <c r="X1232" s="9" t="s">
        <v>514</v>
      </c>
    </row>
    <row r="1233" spans="1:24" ht="17.25" customHeight="1" x14ac:dyDescent="0.2">
      <c r="A1233" s="9">
        <v>406430</v>
      </c>
      <c r="B1233" s="9" t="s">
        <v>871</v>
      </c>
      <c r="C1233" s="9" t="s">
        <v>393</v>
      </c>
      <c r="D1233" s="9" t="s">
        <v>872</v>
      </c>
      <c r="E1233" s="9" t="s">
        <v>92</v>
      </c>
      <c r="F1233" s="187">
        <v>31546</v>
      </c>
      <c r="G1233" s="9" t="s">
        <v>34</v>
      </c>
      <c r="H1233" s="9" t="s">
        <v>31</v>
      </c>
      <c r="I1233" s="9" t="s">
        <v>2276</v>
      </c>
      <c r="J1233" s="9" t="s">
        <v>32</v>
      </c>
      <c r="K1233" s="9">
        <v>2005</v>
      </c>
      <c r="L1233" s="9" t="s">
        <v>34</v>
      </c>
      <c r="Q1233" s="9">
        <v>2000</v>
      </c>
      <c r="S1233" s="9" t="s">
        <v>269</v>
      </c>
      <c r="T1233" s="9" t="s">
        <v>269</v>
      </c>
      <c r="U1233" s="9" t="s">
        <v>269</v>
      </c>
      <c r="V1233" s="9" t="s">
        <v>269</v>
      </c>
      <c r="W1233" s="9" t="s">
        <v>269</v>
      </c>
      <c r="X1233" s="9" t="s">
        <v>514</v>
      </c>
    </row>
    <row r="1234" spans="1:24" ht="17.25" customHeight="1" x14ac:dyDescent="0.2">
      <c r="A1234" s="9">
        <v>404755</v>
      </c>
      <c r="B1234" s="9" t="s">
        <v>5767</v>
      </c>
      <c r="C1234" s="9" t="s">
        <v>384</v>
      </c>
      <c r="D1234" s="9" t="s">
        <v>2957</v>
      </c>
      <c r="E1234" s="9" t="s">
        <v>92</v>
      </c>
      <c r="F1234" s="187">
        <v>31621</v>
      </c>
      <c r="G1234" s="9" t="s">
        <v>86</v>
      </c>
      <c r="H1234" s="9" t="s">
        <v>31</v>
      </c>
      <c r="I1234" s="9" t="s">
        <v>2276</v>
      </c>
      <c r="J1234" s="9" t="s">
        <v>32</v>
      </c>
      <c r="K1234" s="9">
        <v>2004</v>
      </c>
      <c r="L1234" s="9" t="s">
        <v>86</v>
      </c>
      <c r="Q1234" s="9">
        <v>2000</v>
      </c>
      <c r="S1234" s="9" t="s">
        <v>269</v>
      </c>
      <c r="T1234" s="9" t="s">
        <v>269</v>
      </c>
      <c r="U1234" s="9" t="s">
        <v>269</v>
      </c>
      <c r="V1234" s="9" t="s">
        <v>269</v>
      </c>
      <c r="W1234" s="9" t="s">
        <v>269</v>
      </c>
      <c r="X1234" s="9" t="s">
        <v>514</v>
      </c>
    </row>
    <row r="1235" spans="1:24" ht="17.25" customHeight="1" x14ac:dyDescent="0.2">
      <c r="A1235" s="9">
        <v>404726</v>
      </c>
      <c r="B1235" s="9" t="s">
        <v>5768</v>
      </c>
      <c r="C1235" s="9" t="s">
        <v>428</v>
      </c>
      <c r="D1235" s="9" t="s">
        <v>777</v>
      </c>
      <c r="E1235" s="9" t="s">
        <v>92</v>
      </c>
      <c r="F1235" s="187">
        <v>31797</v>
      </c>
      <c r="G1235" s="9" t="s">
        <v>34</v>
      </c>
      <c r="H1235" s="9" t="s">
        <v>31</v>
      </c>
      <c r="I1235" s="9" t="s">
        <v>2276</v>
      </c>
      <c r="J1235" s="9" t="s">
        <v>32</v>
      </c>
      <c r="K1235" s="9">
        <v>2005</v>
      </c>
      <c r="L1235" s="9" t="s">
        <v>34</v>
      </c>
      <c r="Q1235" s="9">
        <v>2000</v>
      </c>
      <c r="S1235" s="9" t="s">
        <v>269</v>
      </c>
      <c r="T1235" s="9" t="s">
        <v>269</v>
      </c>
      <c r="U1235" s="9" t="s">
        <v>269</v>
      </c>
      <c r="V1235" s="9" t="s">
        <v>269</v>
      </c>
      <c r="W1235" s="9" t="s">
        <v>269</v>
      </c>
      <c r="X1235" s="9" t="s">
        <v>514</v>
      </c>
    </row>
    <row r="1236" spans="1:24" ht="17.25" customHeight="1" x14ac:dyDescent="0.2">
      <c r="A1236" s="9">
        <v>402869</v>
      </c>
      <c r="B1236" s="9" t="s">
        <v>5769</v>
      </c>
      <c r="C1236" s="9" t="s">
        <v>270</v>
      </c>
      <c r="D1236" s="9" t="s">
        <v>5770</v>
      </c>
      <c r="E1236" s="9" t="s">
        <v>92</v>
      </c>
      <c r="F1236" s="187">
        <v>31809</v>
      </c>
      <c r="G1236" s="9" t="s">
        <v>34</v>
      </c>
      <c r="H1236" s="9" t="s">
        <v>31</v>
      </c>
      <c r="I1236" s="9" t="s">
        <v>2276</v>
      </c>
      <c r="Q1236" s="9">
        <v>2000</v>
      </c>
      <c r="S1236" s="9" t="s">
        <v>269</v>
      </c>
      <c r="T1236" s="9" t="s">
        <v>269</v>
      </c>
      <c r="U1236" s="9" t="s">
        <v>269</v>
      </c>
      <c r="V1236" s="9" t="s">
        <v>269</v>
      </c>
      <c r="W1236" s="9" t="s">
        <v>269</v>
      </c>
      <c r="X1236" s="9" t="s">
        <v>514</v>
      </c>
    </row>
    <row r="1237" spans="1:24" ht="17.25" customHeight="1" x14ac:dyDescent="0.2">
      <c r="A1237" s="9">
        <v>406677</v>
      </c>
      <c r="B1237" s="9" t="s">
        <v>5771</v>
      </c>
      <c r="C1237" s="9" t="s">
        <v>283</v>
      </c>
      <c r="D1237" s="9" t="s">
        <v>382</v>
      </c>
      <c r="E1237" s="9" t="s">
        <v>92</v>
      </c>
      <c r="F1237" s="187">
        <v>31858</v>
      </c>
      <c r="G1237" s="9" t="s">
        <v>34</v>
      </c>
      <c r="H1237" s="9" t="s">
        <v>31</v>
      </c>
      <c r="I1237" s="9" t="s">
        <v>2276</v>
      </c>
      <c r="J1237" s="9" t="s">
        <v>29</v>
      </c>
      <c r="K1237" s="9">
        <v>2005</v>
      </c>
      <c r="L1237" s="9" t="s">
        <v>34</v>
      </c>
      <c r="Q1237" s="9">
        <v>2000</v>
      </c>
      <c r="S1237" s="9" t="s">
        <v>269</v>
      </c>
      <c r="T1237" s="9" t="s">
        <v>269</v>
      </c>
      <c r="U1237" s="9" t="s">
        <v>269</v>
      </c>
      <c r="V1237" s="9" t="s">
        <v>269</v>
      </c>
      <c r="W1237" s="9" t="s">
        <v>269</v>
      </c>
      <c r="X1237" s="9" t="s">
        <v>514</v>
      </c>
    </row>
    <row r="1238" spans="1:24" ht="17.25" customHeight="1" x14ac:dyDescent="0.2">
      <c r="A1238" s="9">
        <v>409301</v>
      </c>
      <c r="B1238" s="9" t="s">
        <v>5772</v>
      </c>
      <c r="C1238" s="9" t="s">
        <v>585</v>
      </c>
      <c r="D1238" s="9" t="s">
        <v>681</v>
      </c>
      <c r="E1238" s="9" t="s">
        <v>92</v>
      </c>
      <c r="F1238" s="187">
        <v>32070</v>
      </c>
      <c r="G1238" s="9" t="s">
        <v>5773</v>
      </c>
      <c r="H1238" s="9" t="s">
        <v>31</v>
      </c>
      <c r="I1238" s="9" t="s">
        <v>2276</v>
      </c>
      <c r="J1238" s="9" t="s">
        <v>32</v>
      </c>
      <c r="K1238" s="9">
        <v>2006</v>
      </c>
      <c r="L1238" s="9" t="s">
        <v>34</v>
      </c>
      <c r="Q1238" s="9">
        <v>2000</v>
      </c>
      <c r="S1238" s="9" t="s">
        <v>269</v>
      </c>
      <c r="T1238" s="9" t="s">
        <v>269</v>
      </c>
      <c r="U1238" s="9" t="s">
        <v>269</v>
      </c>
      <c r="V1238" s="9" t="s">
        <v>269</v>
      </c>
      <c r="W1238" s="9" t="s">
        <v>269</v>
      </c>
      <c r="X1238" s="9" t="s">
        <v>514</v>
      </c>
    </row>
    <row r="1239" spans="1:24" ht="17.25" customHeight="1" x14ac:dyDescent="0.2">
      <c r="A1239" s="9">
        <v>409165</v>
      </c>
      <c r="B1239" s="9" t="s">
        <v>5774</v>
      </c>
      <c r="C1239" s="9" t="s">
        <v>375</v>
      </c>
      <c r="D1239" s="9" t="s">
        <v>5775</v>
      </c>
      <c r="E1239" s="9" t="s">
        <v>92</v>
      </c>
      <c r="F1239" s="187">
        <v>32093</v>
      </c>
      <c r="G1239" s="9" t="s">
        <v>34</v>
      </c>
      <c r="H1239" s="9" t="s">
        <v>31</v>
      </c>
      <c r="I1239" s="9" t="s">
        <v>2276</v>
      </c>
      <c r="J1239" s="9" t="s">
        <v>29</v>
      </c>
      <c r="K1239" s="9">
        <v>2005</v>
      </c>
      <c r="L1239" s="9" t="s">
        <v>34</v>
      </c>
      <c r="Q1239" s="9">
        <v>2000</v>
      </c>
      <c r="S1239" s="9" t="s">
        <v>269</v>
      </c>
      <c r="T1239" s="9" t="s">
        <v>269</v>
      </c>
      <c r="U1239" s="9" t="s">
        <v>269</v>
      </c>
      <c r="V1239" s="9" t="s">
        <v>269</v>
      </c>
      <c r="W1239" s="9" t="s">
        <v>269</v>
      </c>
      <c r="X1239" s="9" t="s">
        <v>514</v>
      </c>
    </row>
    <row r="1240" spans="1:24" ht="17.25" customHeight="1" x14ac:dyDescent="0.2">
      <c r="A1240" s="9">
        <v>411130</v>
      </c>
      <c r="B1240" s="9" t="s">
        <v>5776</v>
      </c>
      <c r="C1240" s="9" t="s">
        <v>873</v>
      </c>
      <c r="D1240" s="9" t="s">
        <v>619</v>
      </c>
      <c r="E1240" s="9" t="s">
        <v>92</v>
      </c>
      <c r="F1240" s="187">
        <v>32201</v>
      </c>
      <c r="G1240" s="9" t="s">
        <v>43</v>
      </c>
      <c r="H1240" s="9" t="s">
        <v>31</v>
      </c>
      <c r="I1240" s="9" t="s">
        <v>2276</v>
      </c>
      <c r="Q1240" s="9">
        <v>2000</v>
      </c>
      <c r="S1240" s="9" t="s">
        <v>269</v>
      </c>
      <c r="T1240" s="9" t="s">
        <v>269</v>
      </c>
      <c r="U1240" s="9" t="s">
        <v>269</v>
      </c>
      <c r="V1240" s="9" t="s">
        <v>269</v>
      </c>
      <c r="W1240" s="9" t="s">
        <v>269</v>
      </c>
      <c r="X1240" s="9" t="s">
        <v>514</v>
      </c>
    </row>
    <row r="1241" spans="1:24" ht="17.25" customHeight="1" x14ac:dyDescent="0.2">
      <c r="A1241" s="9">
        <v>410707</v>
      </c>
      <c r="B1241" s="9" t="s">
        <v>5777</v>
      </c>
      <c r="C1241" s="9" t="s">
        <v>408</v>
      </c>
      <c r="D1241" s="9" t="s">
        <v>333</v>
      </c>
      <c r="E1241" s="9" t="s">
        <v>92</v>
      </c>
      <c r="F1241" s="187">
        <v>32509</v>
      </c>
      <c r="G1241" s="9" t="s">
        <v>86</v>
      </c>
      <c r="H1241" s="9" t="s">
        <v>31</v>
      </c>
      <c r="I1241" s="9" t="s">
        <v>2276</v>
      </c>
      <c r="J1241" s="9" t="s">
        <v>29</v>
      </c>
      <c r="K1241" s="9">
        <v>2008</v>
      </c>
      <c r="L1241" s="9" t="s">
        <v>86</v>
      </c>
      <c r="Q1241" s="9">
        <v>2000</v>
      </c>
      <c r="S1241" s="9" t="s">
        <v>269</v>
      </c>
      <c r="T1241" s="9" t="s">
        <v>269</v>
      </c>
      <c r="U1241" s="9" t="s">
        <v>269</v>
      </c>
      <c r="V1241" s="9" t="s">
        <v>269</v>
      </c>
      <c r="W1241" s="9" t="s">
        <v>269</v>
      </c>
      <c r="X1241" s="9" t="s">
        <v>514</v>
      </c>
    </row>
    <row r="1242" spans="1:24" ht="17.25" customHeight="1" x14ac:dyDescent="0.2">
      <c r="A1242" s="9">
        <v>409146</v>
      </c>
      <c r="B1242" s="9" t="s">
        <v>5778</v>
      </c>
      <c r="C1242" s="9" t="s">
        <v>5779</v>
      </c>
      <c r="D1242" s="9" t="s">
        <v>5780</v>
      </c>
      <c r="E1242" s="9" t="s">
        <v>92</v>
      </c>
      <c r="F1242" s="187">
        <v>32512</v>
      </c>
      <c r="G1242" s="9" t="s">
        <v>874</v>
      </c>
      <c r="H1242" s="9" t="s">
        <v>31</v>
      </c>
      <c r="I1242" s="9" t="s">
        <v>2276</v>
      </c>
      <c r="J1242" s="9" t="s">
        <v>29</v>
      </c>
      <c r="K1242" s="9">
        <v>2008</v>
      </c>
      <c r="L1242" s="9" t="s">
        <v>89</v>
      </c>
      <c r="Q1242" s="9">
        <v>2000</v>
      </c>
      <c r="S1242" s="9" t="s">
        <v>269</v>
      </c>
      <c r="T1242" s="9" t="s">
        <v>269</v>
      </c>
      <c r="U1242" s="9" t="s">
        <v>269</v>
      </c>
      <c r="V1242" s="9" t="s">
        <v>269</v>
      </c>
      <c r="W1242" s="9" t="s">
        <v>269</v>
      </c>
      <c r="X1242" s="9" t="s">
        <v>514</v>
      </c>
    </row>
    <row r="1243" spans="1:24" ht="17.25" customHeight="1" x14ac:dyDescent="0.2">
      <c r="A1243" s="9">
        <v>413082</v>
      </c>
      <c r="B1243" s="9" t="s">
        <v>5781</v>
      </c>
      <c r="C1243" s="9" t="s">
        <v>458</v>
      </c>
      <c r="D1243" s="9" t="s">
        <v>536</v>
      </c>
      <c r="E1243" s="9" t="s">
        <v>92</v>
      </c>
      <c r="F1243" s="187">
        <v>32698</v>
      </c>
      <c r="G1243" s="9" t="s">
        <v>781</v>
      </c>
      <c r="H1243" s="9" t="s">
        <v>31</v>
      </c>
      <c r="I1243" s="9" t="s">
        <v>2276</v>
      </c>
      <c r="J1243" s="9" t="s">
        <v>32</v>
      </c>
      <c r="K1243" s="9">
        <v>2007</v>
      </c>
      <c r="L1243" s="9" t="s">
        <v>56</v>
      </c>
      <c r="Q1243" s="9">
        <v>2000</v>
      </c>
      <c r="S1243" s="9" t="s">
        <v>269</v>
      </c>
      <c r="T1243" s="9" t="s">
        <v>269</v>
      </c>
      <c r="U1243" s="9" t="s">
        <v>269</v>
      </c>
      <c r="V1243" s="9" t="s">
        <v>269</v>
      </c>
      <c r="W1243" s="9" t="s">
        <v>269</v>
      </c>
      <c r="X1243" s="9" t="s">
        <v>514</v>
      </c>
    </row>
    <row r="1244" spans="1:24" ht="17.25" customHeight="1" x14ac:dyDescent="0.2">
      <c r="A1244" s="9">
        <v>413248</v>
      </c>
      <c r="B1244" s="9" t="s">
        <v>5782</v>
      </c>
      <c r="C1244" s="9" t="s">
        <v>5783</v>
      </c>
      <c r="D1244" s="9" t="s">
        <v>5784</v>
      </c>
      <c r="E1244" s="9" t="s">
        <v>92</v>
      </c>
      <c r="F1244" s="187">
        <v>33557</v>
      </c>
      <c r="G1244" s="9" t="s">
        <v>420</v>
      </c>
      <c r="H1244" s="9" t="s">
        <v>31</v>
      </c>
      <c r="I1244" s="9" t="s">
        <v>2276</v>
      </c>
      <c r="J1244" s="9" t="s">
        <v>29</v>
      </c>
      <c r="K1244" s="9">
        <v>2009</v>
      </c>
      <c r="L1244" s="9" t="s">
        <v>34</v>
      </c>
      <c r="Q1244" s="9">
        <v>2000</v>
      </c>
      <c r="S1244" s="9" t="s">
        <v>269</v>
      </c>
      <c r="T1244" s="9" t="s">
        <v>269</v>
      </c>
      <c r="U1244" s="9" t="s">
        <v>269</v>
      </c>
      <c r="V1244" s="9" t="s">
        <v>269</v>
      </c>
      <c r="W1244" s="9" t="s">
        <v>269</v>
      </c>
      <c r="X1244" s="9" t="s">
        <v>514</v>
      </c>
    </row>
    <row r="1245" spans="1:24" ht="17.25" customHeight="1" x14ac:dyDescent="0.2">
      <c r="A1245" s="9">
        <v>415657</v>
      </c>
      <c r="B1245" s="9" t="s">
        <v>5785</v>
      </c>
      <c r="C1245" s="9" t="s">
        <v>527</v>
      </c>
      <c r="D1245" s="9" t="s">
        <v>321</v>
      </c>
      <c r="E1245" s="9" t="s">
        <v>92</v>
      </c>
      <c r="F1245" s="187">
        <v>33722</v>
      </c>
      <c r="G1245" s="9" t="s">
        <v>34</v>
      </c>
      <c r="H1245" s="9" t="s">
        <v>31</v>
      </c>
      <c r="I1245" s="9" t="s">
        <v>2276</v>
      </c>
      <c r="J1245" s="9" t="s">
        <v>32</v>
      </c>
      <c r="K1245" s="9">
        <v>2010</v>
      </c>
      <c r="L1245" s="9" t="s">
        <v>34</v>
      </c>
      <c r="Q1245" s="9">
        <v>2000</v>
      </c>
      <c r="S1245" s="9" t="s">
        <v>269</v>
      </c>
      <c r="T1245" s="9" t="s">
        <v>269</v>
      </c>
      <c r="U1245" s="9" t="s">
        <v>269</v>
      </c>
      <c r="V1245" s="9" t="s">
        <v>269</v>
      </c>
      <c r="W1245" s="9" t="s">
        <v>269</v>
      </c>
      <c r="X1245" s="9" t="s">
        <v>514</v>
      </c>
    </row>
    <row r="1246" spans="1:24" ht="17.25" customHeight="1" x14ac:dyDescent="0.2">
      <c r="A1246" s="9">
        <v>416886</v>
      </c>
      <c r="B1246" s="9" t="s">
        <v>5786</v>
      </c>
      <c r="C1246" s="9" t="s">
        <v>467</v>
      </c>
      <c r="D1246" s="9" t="s">
        <v>308</v>
      </c>
      <c r="E1246" s="9" t="s">
        <v>92</v>
      </c>
      <c r="F1246" s="187">
        <v>34053</v>
      </c>
      <c r="G1246" s="9" t="s">
        <v>86</v>
      </c>
      <c r="H1246" s="9" t="s">
        <v>31</v>
      </c>
      <c r="I1246" s="9" t="s">
        <v>2276</v>
      </c>
      <c r="J1246" s="9" t="s">
        <v>32</v>
      </c>
      <c r="K1246" s="9">
        <v>2011</v>
      </c>
      <c r="L1246" s="9" t="s">
        <v>86</v>
      </c>
      <c r="Q1246" s="9">
        <v>2000</v>
      </c>
      <c r="S1246" s="9" t="s">
        <v>269</v>
      </c>
      <c r="T1246" s="9" t="s">
        <v>269</v>
      </c>
      <c r="U1246" s="9" t="s">
        <v>269</v>
      </c>
      <c r="V1246" s="9" t="s">
        <v>269</v>
      </c>
      <c r="W1246" s="9" t="s">
        <v>269</v>
      </c>
      <c r="X1246" s="9" t="s">
        <v>514</v>
      </c>
    </row>
    <row r="1247" spans="1:24" ht="17.25" customHeight="1" x14ac:dyDescent="0.2">
      <c r="A1247" s="9">
        <v>418279</v>
      </c>
      <c r="B1247" s="9" t="s">
        <v>5787</v>
      </c>
      <c r="C1247" s="9" t="s">
        <v>875</v>
      </c>
      <c r="D1247" s="9" t="s">
        <v>876</v>
      </c>
      <c r="E1247" s="9" t="s">
        <v>92</v>
      </c>
      <c r="F1247" s="187">
        <v>34080</v>
      </c>
      <c r="G1247" s="9" t="s">
        <v>5788</v>
      </c>
      <c r="H1247" s="9" t="s">
        <v>31</v>
      </c>
      <c r="I1247" s="9" t="s">
        <v>2276</v>
      </c>
      <c r="J1247" s="9" t="s">
        <v>29</v>
      </c>
      <c r="K1247" s="9">
        <v>2011</v>
      </c>
      <c r="L1247" s="9" t="s">
        <v>46</v>
      </c>
      <c r="Q1247" s="9">
        <v>2000</v>
      </c>
      <c r="S1247" s="9" t="s">
        <v>269</v>
      </c>
      <c r="T1247" s="9" t="s">
        <v>269</v>
      </c>
      <c r="U1247" s="9" t="s">
        <v>269</v>
      </c>
      <c r="V1247" s="9" t="s">
        <v>269</v>
      </c>
      <c r="W1247" s="9" t="s">
        <v>269</v>
      </c>
      <c r="X1247" s="9" t="s">
        <v>514</v>
      </c>
    </row>
    <row r="1248" spans="1:24" ht="17.25" customHeight="1" x14ac:dyDescent="0.2">
      <c r="A1248" s="9">
        <v>417030</v>
      </c>
      <c r="B1248" s="9" t="s">
        <v>5789</v>
      </c>
      <c r="C1248" s="9" t="s">
        <v>351</v>
      </c>
      <c r="D1248" s="9" t="s">
        <v>5790</v>
      </c>
      <c r="E1248" s="9" t="s">
        <v>93</v>
      </c>
      <c r="F1248" s="187">
        <v>30510</v>
      </c>
      <c r="G1248" s="9" t="s">
        <v>758</v>
      </c>
      <c r="H1248" s="9" t="s">
        <v>31</v>
      </c>
      <c r="I1248" s="9" t="s">
        <v>2276</v>
      </c>
      <c r="J1248" s="9" t="s">
        <v>32</v>
      </c>
      <c r="K1248" s="9">
        <v>2002</v>
      </c>
      <c r="L1248" s="9" t="s">
        <v>83</v>
      </c>
      <c r="Q1248" s="9">
        <v>2000</v>
      </c>
      <c r="S1248" s="9" t="s">
        <v>269</v>
      </c>
      <c r="T1248" s="9" t="s">
        <v>269</v>
      </c>
      <c r="U1248" s="9" t="s">
        <v>269</v>
      </c>
      <c r="V1248" s="9" t="s">
        <v>269</v>
      </c>
      <c r="W1248" s="9" t="s">
        <v>269</v>
      </c>
      <c r="X1248" s="9" t="s">
        <v>687</v>
      </c>
    </row>
    <row r="1249" spans="1:23" ht="17.25" customHeight="1" x14ac:dyDescent="0.2">
      <c r="A1249" s="9">
        <v>410246</v>
      </c>
      <c r="B1249" s="9" t="s">
        <v>5791</v>
      </c>
      <c r="C1249" s="9" t="s">
        <v>795</v>
      </c>
      <c r="D1249" s="9" t="s">
        <v>5792</v>
      </c>
      <c r="E1249" s="9" t="s">
        <v>93</v>
      </c>
      <c r="F1249" s="187">
        <v>30027</v>
      </c>
      <c r="G1249" s="9" t="s">
        <v>3123</v>
      </c>
      <c r="H1249" s="9" t="s">
        <v>31</v>
      </c>
      <c r="I1249" s="9" t="s">
        <v>2276</v>
      </c>
      <c r="J1249" s="9" t="s">
        <v>29</v>
      </c>
      <c r="K1249" s="9">
        <v>2002</v>
      </c>
      <c r="L1249" s="9" t="s">
        <v>86</v>
      </c>
      <c r="Q1249" s="9">
        <v>2000</v>
      </c>
      <c r="S1249" s="9" t="s">
        <v>269</v>
      </c>
      <c r="T1249" s="9" t="s">
        <v>269</v>
      </c>
      <c r="U1249" s="9" t="s">
        <v>269</v>
      </c>
      <c r="V1249" s="9" t="s">
        <v>269</v>
      </c>
      <c r="W1249" s="9" t="s">
        <v>269</v>
      </c>
    </row>
    <row r="1250" spans="1:23" ht="17.25" customHeight="1" x14ac:dyDescent="0.2">
      <c r="A1250" s="9">
        <v>405918</v>
      </c>
      <c r="B1250" s="9" t="s">
        <v>5793</v>
      </c>
      <c r="C1250" s="9" t="s">
        <v>437</v>
      </c>
      <c r="D1250" s="9" t="s">
        <v>368</v>
      </c>
      <c r="E1250" s="9" t="s">
        <v>93</v>
      </c>
      <c r="F1250" s="187">
        <v>31829</v>
      </c>
      <c r="G1250" s="9" t="s">
        <v>34</v>
      </c>
      <c r="H1250" s="9" t="s">
        <v>31</v>
      </c>
      <c r="I1250" s="9" t="s">
        <v>2276</v>
      </c>
      <c r="J1250" s="9" t="s">
        <v>322</v>
      </c>
      <c r="K1250" s="9">
        <v>2005</v>
      </c>
      <c r="L1250" s="9" t="s">
        <v>34</v>
      </c>
      <c r="Q1250" s="9">
        <v>2000</v>
      </c>
      <c r="S1250" s="9" t="s">
        <v>269</v>
      </c>
      <c r="T1250" s="9" t="s">
        <v>269</v>
      </c>
      <c r="U1250" s="9" t="s">
        <v>269</v>
      </c>
      <c r="V1250" s="9" t="s">
        <v>269</v>
      </c>
      <c r="W1250" s="9" t="s">
        <v>269</v>
      </c>
    </row>
    <row r="1251" spans="1:23" ht="17.25" customHeight="1" x14ac:dyDescent="0.2">
      <c r="A1251" s="9">
        <v>401166</v>
      </c>
      <c r="B1251" s="9" t="s">
        <v>5794</v>
      </c>
      <c r="C1251" s="9" t="s">
        <v>458</v>
      </c>
      <c r="D1251" s="9" t="s">
        <v>5795</v>
      </c>
      <c r="E1251" s="9" t="s">
        <v>92</v>
      </c>
      <c r="F1251" s="187">
        <v>27398</v>
      </c>
      <c r="G1251" s="9" t="s">
        <v>958</v>
      </c>
      <c r="H1251" s="9" t="s">
        <v>31</v>
      </c>
      <c r="I1251" s="9" t="s">
        <v>2276</v>
      </c>
      <c r="J1251" s="9" t="s">
        <v>32</v>
      </c>
      <c r="K1251" s="9">
        <v>1993</v>
      </c>
      <c r="L1251" s="9" t="s">
        <v>34</v>
      </c>
      <c r="Q1251" s="9">
        <v>2000</v>
      </c>
      <c r="S1251" s="9" t="s">
        <v>269</v>
      </c>
      <c r="T1251" s="9" t="s">
        <v>269</v>
      </c>
      <c r="U1251" s="9" t="s">
        <v>269</v>
      </c>
      <c r="V1251" s="9" t="s">
        <v>269</v>
      </c>
      <c r="W1251" s="9" t="s">
        <v>269</v>
      </c>
    </row>
    <row r="1252" spans="1:23" ht="17.25" customHeight="1" x14ac:dyDescent="0.2">
      <c r="A1252" s="9">
        <v>408731</v>
      </c>
      <c r="B1252" s="9" t="s">
        <v>5796</v>
      </c>
      <c r="C1252" s="9" t="s">
        <v>673</v>
      </c>
      <c r="D1252" s="9" t="s">
        <v>5797</v>
      </c>
      <c r="E1252" s="9" t="s">
        <v>92</v>
      </c>
      <c r="F1252" s="187">
        <v>30683</v>
      </c>
      <c r="G1252" s="9" t="s">
        <v>4600</v>
      </c>
      <c r="H1252" s="9" t="s">
        <v>31</v>
      </c>
      <c r="I1252" s="9" t="s">
        <v>2276</v>
      </c>
      <c r="J1252" s="9" t="s">
        <v>32</v>
      </c>
      <c r="K1252" s="9">
        <v>2005</v>
      </c>
      <c r="L1252" s="9" t="s">
        <v>46</v>
      </c>
      <c r="Q1252" s="9">
        <v>2000</v>
      </c>
      <c r="S1252" s="9" t="s">
        <v>269</v>
      </c>
      <c r="T1252" s="9" t="s">
        <v>269</v>
      </c>
      <c r="U1252" s="9" t="s">
        <v>269</v>
      </c>
      <c r="V1252" s="9" t="s">
        <v>269</v>
      </c>
      <c r="W1252" s="9" t="s">
        <v>269</v>
      </c>
    </row>
    <row r="1253" spans="1:23" ht="17.25" customHeight="1" x14ac:dyDescent="0.2">
      <c r="A1253" s="9">
        <v>400412</v>
      </c>
      <c r="B1253" s="9" t="s">
        <v>5798</v>
      </c>
      <c r="C1253" s="9" t="s">
        <v>299</v>
      </c>
      <c r="D1253" s="9" t="s">
        <v>5799</v>
      </c>
      <c r="E1253" s="9" t="s">
        <v>92</v>
      </c>
      <c r="F1253" s="187">
        <v>30829</v>
      </c>
      <c r="G1253" s="9" t="s">
        <v>841</v>
      </c>
      <c r="H1253" s="9" t="s">
        <v>31</v>
      </c>
      <c r="I1253" s="9" t="s">
        <v>2276</v>
      </c>
      <c r="J1253" s="9" t="s">
        <v>29</v>
      </c>
      <c r="K1253" s="9">
        <v>2003</v>
      </c>
      <c r="L1253" s="9" t="s">
        <v>83</v>
      </c>
      <c r="Q1253" s="9">
        <v>2000</v>
      </c>
      <c r="S1253" s="9" t="s">
        <v>269</v>
      </c>
      <c r="T1253" s="9" t="s">
        <v>269</v>
      </c>
      <c r="U1253" s="9" t="s">
        <v>269</v>
      </c>
      <c r="V1253" s="9" t="s">
        <v>269</v>
      </c>
      <c r="W1253" s="9" t="s">
        <v>269</v>
      </c>
    </row>
    <row r="1254" spans="1:23" ht="17.25" customHeight="1" x14ac:dyDescent="0.2">
      <c r="A1254" s="9">
        <v>406496</v>
      </c>
      <c r="B1254" s="9" t="s">
        <v>5800</v>
      </c>
      <c r="C1254" s="9" t="s">
        <v>5801</v>
      </c>
      <c r="D1254" s="9" t="s">
        <v>5802</v>
      </c>
      <c r="E1254" s="9" t="s">
        <v>92</v>
      </c>
      <c r="F1254" s="187">
        <v>31088</v>
      </c>
      <c r="G1254" s="9" t="s">
        <v>34</v>
      </c>
      <c r="H1254" s="9" t="s">
        <v>31</v>
      </c>
      <c r="I1254" s="9" t="s">
        <v>2276</v>
      </c>
      <c r="J1254" s="9" t="s">
        <v>32</v>
      </c>
      <c r="K1254" s="9">
        <v>2003</v>
      </c>
      <c r="L1254" s="9" t="s">
        <v>34</v>
      </c>
      <c r="Q1254" s="9">
        <v>2000</v>
      </c>
      <c r="S1254" s="9" t="s">
        <v>269</v>
      </c>
      <c r="T1254" s="9" t="s">
        <v>269</v>
      </c>
      <c r="U1254" s="9" t="s">
        <v>269</v>
      </c>
      <c r="V1254" s="9" t="s">
        <v>269</v>
      </c>
      <c r="W1254" s="9" t="s">
        <v>269</v>
      </c>
    </row>
    <row r="1255" spans="1:23" ht="17.25" customHeight="1" x14ac:dyDescent="0.2">
      <c r="A1255" s="9">
        <v>406309</v>
      </c>
      <c r="B1255" s="9" t="s">
        <v>5803</v>
      </c>
      <c r="C1255" s="9" t="s">
        <v>411</v>
      </c>
      <c r="D1255" s="9" t="s">
        <v>979</v>
      </c>
      <c r="E1255" s="9" t="s">
        <v>92</v>
      </c>
      <c r="F1255" s="187">
        <v>31181</v>
      </c>
      <c r="G1255" s="9" t="s">
        <v>34</v>
      </c>
      <c r="H1255" s="9" t="s">
        <v>31</v>
      </c>
      <c r="I1255" s="9" t="s">
        <v>2276</v>
      </c>
      <c r="J1255" s="9" t="s">
        <v>32</v>
      </c>
      <c r="K1255" s="9">
        <v>2003</v>
      </c>
      <c r="L1255" s="9" t="s">
        <v>83</v>
      </c>
      <c r="Q1255" s="9">
        <v>2000</v>
      </c>
      <c r="S1255" s="9" t="s">
        <v>269</v>
      </c>
      <c r="T1255" s="9" t="s">
        <v>269</v>
      </c>
      <c r="U1255" s="9" t="s">
        <v>269</v>
      </c>
      <c r="V1255" s="9" t="s">
        <v>269</v>
      </c>
      <c r="W1255" s="9" t="s">
        <v>269</v>
      </c>
    </row>
    <row r="1256" spans="1:23" ht="17.25" customHeight="1" x14ac:dyDescent="0.2">
      <c r="A1256" s="9">
        <v>404136</v>
      </c>
      <c r="B1256" s="9" t="s">
        <v>5804</v>
      </c>
      <c r="C1256" s="9" t="s">
        <v>409</v>
      </c>
      <c r="D1256" s="9" t="s">
        <v>5805</v>
      </c>
      <c r="E1256" s="9" t="s">
        <v>92</v>
      </c>
      <c r="F1256" s="187">
        <v>31321</v>
      </c>
      <c r="G1256" s="9" t="s">
        <v>5806</v>
      </c>
      <c r="H1256" s="9" t="s">
        <v>31</v>
      </c>
      <c r="I1256" s="9" t="s">
        <v>2276</v>
      </c>
      <c r="J1256" s="9" t="s">
        <v>29</v>
      </c>
      <c r="K1256" s="9">
        <v>2002</v>
      </c>
      <c r="L1256" s="9" t="s">
        <v>46</v>
      </c>
      <c r="Q1256" s="9">
        <v>2000</v>
      </c>
      <c r="S1256" s="9" t="s">
        <v>269</v>
      </c>
      <c r="T1256" s="9" t="s">
        <v>269</v>
      </c>
      <c r="U1256" s="9" t="s">
        <v>269</v>
      </c>
      <c r="V1256" s="9" t="s">
        <v>269</v>
      </c>
      <c r="W1256" s="9" t="s">
        <v>269</v>
      </c>
    </row>
    <row r="1257" spans="1:23" ht="17.25" customHeight="1" x14ac:dyDescent="0.2">
      <c r="A1257" s="9">
        <v>404926</v>
      </c>
      <c r="B1257" s="9" t="s">
        <v>5807</v>
      </c>
      <c r="C1257" s="9" t="s">
        <v>311</v>
      </c>
      <c r="D1257" s="9" t="s">
        <v>753</v>
      </c>
      <c r="E1257" s="9" t="s">
        <v>92</v>
      </c>
      <c r="F1257" s="187">
        <v>31695</v>
      </c>
      <c r="G1257" s="9" t="s">
        <v>34</v>
      </c>
      <c r="H1257" s="9" t="s">
        <v>31</v>
      </c>
      <c r="I1257" s="9" t="s">
        <v>2276</v>
      </c>
      <c r="J1257" s="9" t="s">
        <v>29</v>
      </c>
      <c r="L1257" s="9" t="s">
        <v>34</v>
      </c>
      <c r="Q1257" s="9">
        <v>2000</v>
      </c>
      <c r="S1257" s="9" t="s">
        <v>269</v>
      </c>
      <c r="T1257" s="9" t="s">
        <v>269</v>
      </c>
      <c r="U1257" s="9" t="s">
        <v>269</v>
      </c>
      <c r="V1257" s="9" t="s">
        <v>269</v>
      </c>
      <c r="W1257" s="9" t="s">
        <v>269</v>
      </c>
    </row>
    <row r="1258" spans="1:23" ht="17.25" customHeight="1" x14ac:dyDescent="0.2">
      <c r="A1258" s="9">
        <v>410537</v>
      </c>
      <c r="B1258" s="9" t="s">
        <v>5808</v>
      </c>
      <c r="C1258" s="9" t="s">
        <v>633</v>
      </c>
      <c r="D1258" s="9" t="s">
        <v>697</v>
      </c>
      <c r="E1258" s="9" t="s">
        <v>92</v>
      </c>
      <c r="F1258" s="187">
        <v>31743</v>
      </c>
      <c r="G1258" s="9" t="s">
        <v>5809</v>
      </c>
      <c r="H1258" s="9" t="s">
        <v>31</v>
      </c>
      <c r="I1258" s="9" t="s">
        <v>2276</v>
      </c>
      <c r="J1258" s="9" t="s">
        <v>29</v>
      </c>
      <c r="K1258" s="9">
        <v>2008</v>
      </c>
      <c r="L1258" s="9" t="s">
        <v>46</v>
      </c>
      <c r="Q1258" s="9">
        <v>2000</v>
      </c>
      <c r="S1258" s="9" t="s">
        <v>269</v>
      </c>
      <c r="T1258" s="9" t="s">
        <v>269</v>
      </c>
      <c r="U1258" s="9" t="s">
        <v>269</v>
      </c>
      <c r="V1258" s="9" t="s">
        <v>269</v>
      </c>
      <c r="W1258" s="9" t="s">
        <v>269</v>
      </c>
    </row>
    <row r="1259" spans="1:23" ht="17.25" customHeight="1" x14ac:dyDescent="0.2">
      <c r="A1259" s="9">
        <v>407706</v>
      </c>
      <c r="B1259" s="9" t="s">
        <v>5810</v>
      </c>
      <c r="C1259" s="9" t="s">
        <v>5811</v>
      </c>
      <c r="D1259" s="9" t="s">
        <v>5812</v>
      </c>
      <c r="E1259" s="9" t="s">
        <v>92</v>
      </c>
      <c r="F1259" s="187">
        <v>31787</v>
      </c>
      <c r="G1259" s="9" t="s">
        <v>34</v>
      </c>
      <c r="H1259" s="9" t="s">
        <v>31</v>
      </c>
      <c r="I1259" s="9" t="s">
        <v>2276</v>
      </c>
      <c r="Q1259" s="9">
        <v>2000</v>
      </c>
      <c r="S1259" s="9" t="s">
        <v>269</v>
      </c>
      <c r="T1259" s="9" t="s">
        <v>269</v>
      </c>
      <c r="U1259" s="9" t="s">
        <v>269</v>
      </c>
      <c r="V1259" s="9" t="s">
        <v>269</v>
      </c>
      <c r="W1259" s="9" t="s">
        <v>269</v>
      </c>
    </row>
    <row r="1260" spans="1:23" ht="17.25" customHeight="1" x14ac:dyDescent="0.2">
      <c r="A1260" s="9">
        <v>406756</v>
      </c>
      <c r="B1260" s="9" t="s">
        <v>986</v>
      </c>
      <c r="C1260" s="9" t="s">
        <v>5813</v>
      </c>
      <c r="D1260" s="9" t="s">
        <v>334</v>
      </c>
      <c r="E1260" s="9" t="s">
        <v>92</v>
      </c>
      <c r="F1260" s="187">
        <v>31790</v>
      </c>
      <c r="G1260" s="9" t="s">
        <v>34</v>
      </c>
      <c r="H1260" s="9" t="s">
        <v>31</v>
      </c>
      <c r="I1260" s="9" t="s">
        <v>2276</v>
      </c>
      <c r="J1260" s="9" t="s">
        <v>32</v>
      </c>
      <c r="K1260" s="9">
        <v>2003</v>
      </c>
      <c r="L1260" s="9" t="s">
        <v>34</v>
      </c>
      <c r="Q1260" s="9">
        <v>2000</v>
      </c>
      <c r="S1260" s="9" t="s">
        <v>269</v>
      </c>
      <c r="T1260" s="9" t="s">
        <v>269</v>
      </c>
      <c r="U1260" s="9" t="s">
        <v>269</v>
      </c>
      <c r="V1260" s="9" t="s">
        <v>269</v>
      </c>
      <c r="W1260" s="9" t="s">
        <v>269</v>
      </c>
    </row>
    <row r="1261" spans="1:23" ht="17.25" customHeight="1" x14ac:dyDescent="0.2">
      <c r="A1261" s="9">
        <v>402355</v>
      </c>
      <c r="B1261" s="9" t="s">
        <v>5814</v>
      </c>
      <c r="C1261" s="9" t="s">
        <v>393</v>
      </c>
      <c r="D1261" s="9" t="s">
        <v>5815</v>
      </c>
      <c r="E1261" s="9" t="s">
        <v>92</v>
      </c>
      <c r="F1261" s="187">
        <v>31960</v>
      </c>
      <c r="G1261" s="9" t="s">
        <v>34</v>
      </c>
      <c r="H1261" s="9" t="s">
        <v>31</v>
      </c>
      <c r="I1261" s="9" t="s">
        <v>2276</v>
      </c>
      <c r="J1261" s="9" t="s">
        <v>29</v>
      </c>
      <c r="K1261" s="9">
        <v>2006</v>
      </c>
      <c r="L1261" s="9" t="s">
        <v>34</v>
      </c>
      <c r="Q1261" s="9">
        <v>2000</v>
      </c>
      <c r="S1261" s="9" t="s">
        <v>269</v>
      </c>
      <c r="T1261" s="9" t="s">
        <v>269</v>
      </c>
      <c r="U1261" s="9" t="s">
        <v>269</v>
      </c>
      <c r="V1261" s="9" t="s">
        <v>269</v>
      </c>
      <c r="W1261" s="9" t="s">
        <v>269</v>
      </c>
    </row>
    <row r="1262" spans="1:23" ht="17.25" customHeight="1" x14ac:dyDescent="0.2">
      <c r="A1262" s="9">
        <v>412939</v>
      </c>
      <c r="B1262" s="9" t="s">
        <v>5816</v>
      </c>
      <c r="C1262" s="9" t="s">
        <v>573</v>
      </c>
      <c r="D1262" s="9" t="s">
        <v>453</v>
      </c>
      <c r="E1262" s="9" t="s">
        <v>92</v>
      </c>
      <c r="F1262" s="187">
        <v>32178</v>
      </c>
      <c r="G1262" s="9" t="s">
        <v>931</v>
      </c>
      <c r="H1262" s="9" t="s">
        <v>31</v>
      </c>
      <c r="I1262" s="9" t="s">
        <v>2276</v>
      </c>
      <c r="J1262" s="9" t="s">
        <v>32</v>
      </c>
      <c r="K1262" s="9">
        <v>2007</v>
      </c>
      <c r="L1262" s="9" t="s">
        <v>46</v>
      </c>
      <c r="Q1262" s="9">
        <v>2000</v>
      </c>
      <c r="S1262" s="9" t="s">
        <v>269</v>
      </c>
      <c r="T1262" s="9" t="s">
        <v>269</v>
      </c>
      <c r="U1262" s="9" t="s">
        <v>269</v>
      </c>
      <c r="V1262" s="9" t="s">
        <v>269</v>
      </c>
      <c r="W1262" s="9" t="s">
        <v>269</v>
      </c>
    </row>
    <row r="1263" spans="1:23" ht="17.25" customHeight="1" x14ac:dyDescent="0.2">
      <c r="A1263" s="9">
        <v>409980</v>
      </c>
      <c r="B1263" s="9" t="s">
        <v>5817</v>
      </c>
      <c r="C1263" s="9" t="s">
        <v>270</v>
      </c>
      <c r="D1263" s="9" t="s">
        <v>5818</v>
      </c>
      <c r="E1263" s="9" t="s">
        <v>92</v>
      </c>
      <c r="F1263" s="187">
        <v>32454</v>
      </c>
      <c r="G1263" s="9" t="s">
        <v>34</v>
      </c>
      <c r="H1263" s="9" t="s">
        <v>31</v>
      </c>
      <c r="I1263" s="9" t="s">
        <v>2276</v>
      </c>
      <c r="J1263" s="9" t="s">
        <v>29</v>
      </c>
      <c r="K1263" s="9">
        <v>2007</v>
      </c>
      <c r="L1263" s="9" t="s">
        <v>34</v>
      </c>
      <c r="Q1263" s="9">
        <v>2000</v>
      </c>
      <c r="S1263" s="9" t="s">
        <v>269</v>
      </c>
      <c r="T1263" s="9" t="s">
        <v>269</v>
      </c>
      <c r="U1263" s="9" t="s">
        <v>269</v>
      </c>
      <c r="V1263" s="9" t="s">
        <v>269</v>
      </c>
      <c r="W1263" s="9" t="s">
        <v>269</v>
      </c>
    </row>
    <row r="1264" spans="1:23" ht="17.25" customHeight="1" x14ac:dyDescent="0.2">
      <c r="A1264" s="9">
        <v>410717</v>
      </c>
      <c r="B1264" s="9" t="s">
        <v>5819</v>
      </c>
      <c r="D1264" s="9" t="s">
        <v>987</v>
      </c>
      <c r="E1264" s="9" t="s">
        <v>92</v>
      </c>
      <c r="F1264" s="187">
        <v>32874</v>
      </c>
      <c r="G1264" s="9" t="s">
        <v>691</v>
      </c>
      <c r="H1264" s="9" t="s">
        <v>31</v>
      </c>
      <c r="I1264" s="9" t="s">
        <v>2276</v>
      </c>
      <c r="Q1264" s="9">
        <v>2000</v>
      </c>
      <c r="S1264" s="9" t="s">
        <v>269</v>
      </c>
      <c r="T1264" s="9" t="s">
        <v>269</v>
      </c>
      <c r="U1264" s="9" t="s">
        <v>269</v>
      </c>
      <c r="V1264" s="9" t="s">
        <v>269</v>
      </c>
      <c r="W1264" s="9" t="s">
        <v>269</v>
      </c>
    </row>
    <row r="1265" spans="1:24" ht="17.25" customHeight="1" x14ac:dyDescent="0.2">
      <c r="A1265" s="9">
        <v>413060</v>
      </c>
      <c r="B1265" s="9" t="s">
        <v>5820</v>
      </c>
      <c r="C1265" s="9" t="s">
        <v>660</v>
      </c>
      <c r="D1265" s="9" t="s">
        <v>350</v>
      </c>
      <c r="E1265" s="9" t="s">
        <v>92</v>
      </c>
      <c r="F1265" s="187">
        <v>32980</v>
      </c>
      <c r="G1265" s="9" t="s">
        <v>34</v>
      </c>
      <c r="H1265" s="9" t="s">
        <v>31</v>
      </c>
      <c r="I1265" s="9" t="s">
        <v>2276</v>
      </c>
      <c r="Q1265" s="9">
        <v>2000</v>
      </c>
      <c r="S1265" s="9" t="s">
        <v>269</v>
      </c>
      <c r="T1265" s="9" t="s">
        <v>269</v>
      </c>
      <c r="U1265" s="9" t="s">
        <v>269</v>
      </c>
      <c r="V1265" s="9" t="s">
        <v>269</v>
      </c>
      <c r="W1265" s="9" t="s">
        <v>269</v>
      </c>
    </row>
    <row r="1266" spans="1:24" ht="17.25" customHeight="1" x14ac:dyDescent="0.2">
      <c r="A1266" s="9">
        <v>417723</v>
      </c>
      <c r="B1266" s="9" t="s">
        <v>5821</v>
      </c>
      <c r="C1266" s="9" t="s">
        <v>988</v>
      </c>
      <c r="D1266" s="9" t="s">
        <v>390</v>
      </c>
      <c r="E1266" s="9" t="s">
        <v>92</v>
      </c>
      <c r="F1266" s="187">
        <v>33604</v>
      </c>
      <c r="G1266" s="9" t="s">
        <v>34</v>
      </c>
      <c r="H1266" s="9" t="s">
        <v>31</v>
      </c>
      <c r="I1266" s="9" t="s">
        <v>2276</v>
      </c>
      <c r="J1266" s="9" t="s">
        <v>29</v>
      </c>
      <c r="K1266" s="9">
        <v>2011</v>
      </c>
      <c r="L1266" s="9" t="s">
        <v>34</v>
      </c>
      <c r="Q1266" s="9">
        <v>2000</v>
      </c>
      <c r="S1266" s="9" t="s">
        <v>269</v>
      </c>
      <c r="T1266" s="9" t="s">
        <v>269</v>
      </c>
      <c r="U1266" s="9" t="s">
        <v>269</v>
      </c>
      <c r="V1266" s="9" t="s">
        <v>269</v>
      </c>
      <c r="W1266" s="9" t="s">
        <v>269</v>
      </c>
    </row>
    <row r="1267" spans="1:24" ht="17.25" customHeight="1" x14ac:dyDescent="0.2">
      <c r="A1267" s="9">
        <v>413410</v>
      </c>
      <c r="B1267" s="9" t="s">
        <v>5822</v>
      </c>
      <c r="C1267" s="9" t="s">
        <v>329</v>
      </c>
      <c r="D1267" s="9" t="s">
        <v>724</v>
      </c>
      <c r="E1267" s="9" t="s">
        <v>92</v>
      </c>
      <c r="F1267" s="187">
        <v>33631</v>
      </c>
      <c r="G1267" s="9" t="s">
        <v>3502</v>
      </c>
      <c r="H1267" s="9" t="s">
        <v>31</v>
      </c>
      <c r="I1267" s="9" t="s">
        <v>2276</v>
      </c>
      <c r="J1267" s="9" t="s">
        <v>32</v>
      </c>
      <c r="K1267" s="9">
        <v>2011</v>
      </c>
      <c r="L1267" s="9" t="s">
        <v>46</v>
      </c>
      <c r="Q1267" s="9">
        <v>2000</v>
      </c>
      <c r="S1267" s="9" t="s">
        <v>269</v>
      </c>
      <c r="T1267" s="9" t="s">
        <v>269</v>
      </c>
      <c r="U1267" s="9" t="s">
        <v>269</v>
      </c>
      <c r="V1267" s="9" t="s">
        <v>269</v>
      </c>
      <c r="W1267" s="9" t="s">
        <v>269</v>
      </c>
    </row>
    <row r="1268" spans="1:24" ht="17.25" customHeight="1" x14ac:dyDescent="0.2">
      <c r="A1268" s="9">
        <v>417715</v>
      </c>
      <c r="B1268" s="9" t="s">
        <v>5823</v>
      </c>
      <c r="C1268" s="9" t="s">
        <v>574</v>
      </c>
      <c r="D1268" s="9" t="s">
        <v>410</v>
      </c>
      <c r="E1268" s="9" t="s">
        <v>92</v>
      </c>
      <c r="F1268" s="187">
        <v>34016</v>
      </c>
      <c r="G1268" s="9" t="s">
        <v>34</v>
      </c>
      <c r="H1268" s="9" t="s">
        <v>31</v>
      </c>
      <c r="I1268" s="9" t="s">
        <v>2276</v>
      </c>
      <c r="Q1268" s="9">
        <v>2000</v>
      </c>
      <c r="S1268" s="9" t="s">
        <v>269</v>
      </c>
      <c r="T1268" s="9" t="s">
        <v>269</v>
      </c>
      <c r="U1268" s="9" t="s">
        <v>269</v>
      </c>
      <c r="V1268" s="9" t="s">
        <v>269</v>
      </c>
      <c r="W1268" s="9" t="s">
        <v>269</v>
      </c>
    </row>
    <row r="1269" spans="1:24" ht="17.25" customHeight="1" x14ac:dyDescent="0.2">
      <c r="A1269" s="9">
        <v>416826</v>
      </c>
      <c r="B1269" s="9" t="s">
        <v>5824</v>
      </c>
      <c r="C1269" s="9" t="s">
        <v>709</v>
      </c>
      <c r="D1269" s="9" t="s">
        <v>989</v>
      </c>
      <c r="E1269" s="9" t="s">
        <v>92</v>
      </c>
      <c r="F1269" s="187">
        <v>34335</v>
      </c>
      <c r="G1269" s="9" t="s">
        <v>312</v>
      </c>
      <c r="H1269" s="9" t="s">
        <v>31</v>
      </c>
      <c r="I1269" s="9" t="s">
        <v>2276</v>
      </c>
      <c r="J1269" s="9" t="s">
        <v>29</v>
      </c>
      <c r="K1269" s="9">
        <v>2011</v>
      </c>
      <c r="L1269" s="9" t="s">
        <v>34</v>
      </c>
      <c r="Q1269" s="9">
        <v>2000</v>
      </c>
      <c r="S1269" s="9" t="s">
        <v>269</v>
      </c>
      <c r="T1269" s="9" t="s">
        <v>269</v>
      </c>
      <c r="U1269" s="9" t="s">
        <v>269</v>
      </c>
      <c r="V1269" s="9" t="s">
        <v>269</v>
      </c>
      <c r="W1269" s="9" t="s">
        <v>269</v>
      </c>
    </row>
    <row r="1270" spans="1:24" ht="17.25" customHeight="1" x14ac:dyDescent="0.2">
      <c r="A1270" s="9">
        <v>401385</v>
      </c>
      <c r="B1270" s="9" t="s">
        <v>5825</v>
      </c>
      <c r="C1270" s="9" t="s">
        <v>671</v>
      </c>
      <c r="D1270" s="9" t="s">
        <v>5826</v>
      </c>
      <c r="E1270" s="9" t="s">
        <v>93</v>
      </c>
      <c r="F1270" s="187">
        <v>30698</v>
      </c>
      <c r="G1270" s="9" t="s">
        <v>34</v>
      </c>
      <c r="H1270" s="9" t="s">
        <v>31</v>
      </c>
      <c r="I1270" s="9" t="s">
        <v>2276</v>
      </c>
      <c r="Q1270" s="9">
        <v>2000</v>
      </c>
      <c r="R1270" s="9" t="s">
        <v>269</v>
      </c>
      <c r="T1270" s="9" t="s">
        <v>269</v>
      </c>
      <c r="U1270" s="9" t="s">
        <v>269</v>
      </c>
      <c r="V1270" s="9" t="s">
        <v>269</v>
      </c>
      <c r="W1270" s="9" t="s">
        <v>269</v>
      </c>
      <c r="X1270" s="9" t="s">
        <v>514</v>
      </c>
    </row>
    <row r="1271" spans="1:24" ht="17.25" customHeight="1" x14ac:dyDescent="0.2">
      <c r="A1271" s="9">
        <v>411875</v>
      </c>
      <c r="B1271" s="9" t="s">
        <v>5827</v>
      </c>
      <c r="C1271" s="9" t="s">
        <v>421</v>
      </c>
      <c r="D1271" s="9" t="s">
        <v>5828</v>
      </c>
      <c r="E1271" s="9" t="s">
        <v>92</v>
      </c>
      <c r="F1271" s="187">
        <v>32861</v>
      </c>
      <c r="G1271" s="9" t="s">
        <v>5829</v>
      </c>
      <c r="H1271" s="9" t="s">
        <v>31</v>
      </c>
      <c r="I1271" s="9" t="s">
        <v>2276</v>
      </c>
      <c r="Q1271" s="9">
        <v>2000</v>
      </c>
      <c r="R1271" s="9" t="s">
        <v>269</v>
      </c>
      <c r="T1271" s="9" t="s">
        <v>269</v>
      </c>
      <c r="U1271" s="9" t="s">
        <v>269</v>
      </c>
      <c r="V1271" s="9" t="s">
        <v>269</v>
      </c>
      <c r="W1271" s="9" t="s">
        <v>269</v>
      </c>
      <c r="X1271" s="9" t="s">
        <v>514</v>
      </c>
    </row>
    <row r="1272" spans="1:24" ht="17.25" customHeight="1" x14ac:dyDescent="0.2">
      <c r="A1272" s="9">
        <v>404074</v>
      </c>
      <c r="B1272" s="9" t="s">
        <v>5830</v>
      </c>
      <c r="C1272" s="9" t="s">
        <v>299</v>
      </c>
      <c r="D1272" s="9" t="s">
        <v>5831</v>
      </c>
      <c r="E1272" s="9" t="s">
        <v>92</v>
      </c>
      <c r="F1272" s="187">
        <v>30388</v>
      </c>
      <c r="G1272" s="9" t="s">
        <v>34</v>
      </c>
      <c r="H1272" s="9" t="s">
        <v>31</v>
      </c>
      <c r="I1272" s="9" t="s">
        <v>2276</v>
      </c>
      <c r="Q1272" s="9">
        <v>2000</v>
      </c>
      <c r="R1272" s="9" t="s">
        <v>269</v>
      </c>
      <c r="T1272" s="9" t="s">
        <v>269</v>
      </c>
      <c r="U1272" s="9" t="s">
        <v>269</v>
      </c>
      <c r="V1272" s="9" t="s">
        <v>269</v>
      </c>
      <c r="W1272" s="9" t="s">
        <v>269</v>
      </c>
    </row>
    <row r="1273" spans="1:24" ht="17.25" customHeight="1" x14ac:dyDescent="0.2">
      <c r="A1273" s="9">
        <v>400705</v>
      </c>
      <c r="B1273" s="9" t="s">
        <v>5832</v>
      </c>
      <c r="C1273" s="9" t="s">
        <v>279</v>
      </c>
      <c r="D1273" s="9" t="s">
        <v>5833</v>
      </c>
      <c r="E1273" s="9" t="s">
        <v>93</v>
      </c>
      <c r="F1273" s="187">
        <v>30682</v>
      </c>
      <c r="G1273" s="9" t="s">
        <v>34</v>
      </c>
      <c r="H1273" s="9" t="s">
        <v>31</v>
      </c>
      <c r="I1273" s="9" t="s">
        <v>2276</v>
      </c>
      <c r="Q1273" s="9">
        <v>2000</v>
      </c>
      <c r="T1273" s="9" t="s">
        <v>269</v>
      </c>
      <c r="U1273" s="9" t="s">
        <v>269</v>
      </c>
      <c r="V1273" s="9" t="s">
        <v>269</v>
      </c>
      <c r="W1273" s="9" t="s">
        <v>269</v>
      </c>
      <c r="X1273" s="9" t="s">
        <v>514</v>
      </c>
    </row>
    <row r="1274" spans="1:24" ht="17.25" customHeight="1" x14ac:dyDescent="0.2">
      <c r="A1274" s="9">
        <v>401350</v>
      </c>
      <c r="B1274" s="9" t="s">
        <v>5834</v>
      </c>
      <c r="C1274" s="9" t="s">
        <v>1978</v>
      </c>
      <c r="D1274" s="9" t="s">
        <v>5835</v>
      </c>
      <c r="E1274" s="9" t="s">
        <v>93</v>
      </c>
      <c r="F1274" s="187">
        <v>31174</v>
      </c>
      <c r="G1274" s="9" t="s">
        <v>86</v>
      </c>
      <c r="H1274" s="9" t="s">
        <v>31</v>
      </c>
      <c r="I1274" s="9" t="s">
        <v>2276</v>
      </c>
      <c r="Q1274" s="9">
        <v>2000</v>
      </c>
      <c r="T1274" s="9" t="s">
        <v>269</v>
      </c>
      <c r="U1274" s="9" t="s">
        <v>269</v>
      </c>
      <c r="V1274" s="9" t="s">
        <v>269</v>
      </c>
      <c r="W1274" s="9" t="s">
        <v>269</v>
      </c>
      <c r="X1274" s="9" t="s">
        <v>514</v>
      </c>
    </row>
    <row r="1275" spans="1:24" ht="17.25" customHeight="1" x14ac:dyDescent="0.2">
      <c r="A1275" s="9">
        <v>413004</v>
      </c>
      <c r="B1275" s="9" t="s">
        <v>5836</v>
      </c>
      <c r="C1275" s="9" t="s">
        <v>489</v>
      </c>
      <c r="D1275" s="9" t="s">
        <v>5837</v>
      </c>
      <c r="E1275" s="9" t="s">
        <v>93</v>
      </c>
      <c r="F1275" s="187">
        <v>32164</v>
      </c>
      <c r="G1275" s="9" t="s">
        <v>5838</v>
      </c>
      <c r="H1275" s="9" t="s">
        <v>31</v>
      </c>
      <c r="I1275" s="9" t="s">
        <v>2276</v>
      </c>
      <c r="Q1275" s="9">
        <v>2000</v>
      </c>
      <c r="T1275" s="9" t="s">
        <v>269</v>
      </c>
      <c r="U1275" s="9" t="s">
        <v>269</v>
      </c>
      <c r="V1275" s="9" t="s">
        <v>269</v>
      </c>
      <c r="W1275" s="9" t="s">
        <v>269</v>
      </c>
      <c r="X1275" s="9" t="s">
        <v>514</v>
      </c>
    </row>
    <row r="1276" spans="1:24" ht="17.25" customHeight="1" x14ac:dyDescent="0.2">
      <c r="A1276" s="9">
        <v>415348</v>
      </c>
      <c r="B1276" s="9" t="s">
        <v>5839</v>
      </c>
      <c r="C1276" s="9" t="s">
        <v>305</v>
      </c>
      <c r="D1276" s="9" t="s">
        <v>332</v>
      </c>
      <c r="E1276" s="9" t="s">
        <v>92</v>
      </c>
      <c r="F1276" s="187">
        <v>30321</v>
      </c>
      <c r="G1276" s="9" t="s">
        <v>34</v>
      </c>
      <c r="H1276" s="9" t="s">
        <v>31</v>
      </c>
      <c r="I1276" s="9" t="s">
        <v>2276</v>
      </c>
      <c r="J1276" s="9" t="s">
        <v>32</v>
      </c>
      <c r="K1276" s="9">
        <v>2002</v>
      </c>
      <c r="L1276" s="9" t="s">
        <v>34</v>
      </c>
      <c r="Q1276" s="9">
        <v>2000</v>
      </c>
      <c r="T1276" s="9" t="s">
        <v>269</v>
      </c>
      <c r="U1276" s="9" t="s">
        <v>269</v>
      </c>
      <c r="V1276" s="9" t="s">
        <v>269</v>
      </c>
      <c r="W1276" s="9" t="s">
        <v>269</v>
      </c>
      <c r="X1276" s="9" t="s">
        <v>514</v>
      </c>
    </row>
    <row r="1277" spans="1:24" ht="17.25" customHeight="1" x14ac:dyDescent="0.2">
      <c r="A1277" s="9">
        <v>401090</v>
      </c>
      <c r="B1277" s="9" t="s">
        <v>5840</v>
      </c>
      <c r="C1277" s="9" t="s">
        <v>329</v>
      </c>
      <c r="D1277" s="9" t="s">
        <v>5841</v>
      </c>
      <c r="E1277" s="9" t="s">
        <v>92</v>
      </c>
      <c r="F1277" s="187">
        <v>30536</v>
      </c>
      <c r="G1277" s="9" t="s">
        <v>34</v>
      </c>
      <c r="H1277" s="9" t="s">
        <v>31</v>
      </c>
      <c r="I1277" s="9" t="s">
        <v>2276</v>
      </c>
      <c r="J1277" s="9" t="s">
        <v>29</v>
      </c>
      <c r="K1277" s="9">
        <v>2001</v>
      </c>
      <c r="L1277" s="9" t="s">
        <v>34</v>
      </c>
      <c r="Q1277" s="9">
        <v>2000</v>
      </c>
      <c r="T1277" s="9" t="s">
        <v>269</v>
      </c>
      <c r="U1277" s="9" t="s">
        <v>269</v>
      </c>
      <c r="V1277" s="9" t="s">
        <v>269</v>
      </c>
      <c r="W1277" s="9" t="s">
        <v>269</v>
      </c>
      <c r="X1277" s="9" t="s">
        <v>514</v>
      </c>
    </row>
    <row r="1278" spans="1:24" ht="17.25" customHeight="1" x14ac:dyDescent="0.2">
      <c r="A1278" s="9">
        <v>407625</v>
      </c>
      <c r="B1278" s="9" t="s">
        <v>5842</v>
      </c>
      <c r="C1278" s="9" t="s">
        <v>402</v>
      </c>
      <c r="D1278" s="9" t="s">
        <v>5843</v>
      </c>
      <c r="E1278" s="9" t="s">
        <v>92</v>
      </c>
      <c r="F1278" s="187">
        <v>30560</v>
      </c>
      <c r="G1278" s="9" t="s">
        <v>5844</v>
      </c>
      <c r="H1278" s="9" t="s">
        <v>31</v>
      </c>
      <c r="I1278" s="9" t="s">
        <v>2276</v>
      </c>
      <c r="Q1278" s="9">
        <v>2000</v>
      </c>
      <c r="T1278" s="9" t="s">
        <v>269</v>
      </c>
      <c r="U1278" s="9" t="s">
        <v>269</v>
      </c>
      <c r="V1278" s="9" t="s">
        <v>269</v>
      </c>
      <c r="W1278" s="9" t="s">
        <v>269</v>
      </c>
      <c r="X1278" s="9" t="s">
        <v>514</v>
      </c>
    </row>
    <row r="1279" spans="1:24" ht="17.25" customHeight="1" x14ac:dyDescent="0.2">
      <c r="A1279" s="9">
        <v>406865</v>
      </c>
      <c r="B1279" s="9" t="s">
        <v>5845</v>
      </c>
      <c r="C1279" s="9" t="s">
        <v>304</v>
      </c>
      <c r="D1279" s="9" t="s">
        <v>429</v>
      </c>
      <c r="E1279" s="9" t="s">
        <v>92</v>
      </c>
      <c r="F1279" s="187">
        <v>31947</v>
      </c>
      <c r="G1279" s="9" t="s">
        <v>34</v>
      </c>
      <c r="H1279" s="9" t="s">
        <v>31</v>
      </c>
      <c r="I1279" s="9" t="s">
        <v>2276</v>
      </c>
      <c r="J1279" s="9" t="s">
        <v>32</v>
      </c>
      <c r="K1279" s="9">
        <v>2006</v>
      </c>
      <c r="L1279" s="9" t="s">
        <v>34</v>
      </c>
      <c r="Q1279" s="9">
        <v>2000</v>
      </c>
      <c r="T1279" s="9" t="s">
        <v>269</v>
      </c>
      <c r="U1279" s="9" t="s">
        <v>269</v>
      </c>
      <c r="V1279" s="9" t="s">
        <v>269</v>
      </c>
      <c r="W1279" s="9" t="s">
        <v>269</v>
      </c>
      <c r="X1279" s="9" t="s">
        <v>514</v>
      </c>
    </row>
    <row r="1280" spans="1:24" ht="17.25" customHeight="1" x14ac:dyDescent="0.2">
      <c r="A1280" s="9">
        <v>410198</v>
      </c>
      <c r="B1280" s="9" t="s">
        <v>5846</v>
      </c>
      <c r="C1280" s="9" t="s">
        <v>276</v>
      </c>
      <c r="D1280" s="9" t="s">
        <v>374</v>
      </c>
      <c r="E1280" s="9" t="s">
        <v>92</v>
      </c>
      <c r="F1280" s="187">
        <v>32314</v>
      </c>
      <c r="G1280" s="9" t="s">
        <v>5168</v>
      </c>
      <c r="H1280" s="9" t="s">
        <v>31</v>
      </c>
      <c r="I1280" s="9" t="s">
        <v>2276</v>
      </c>
      <c r="J1280" s="9" t="s">
        <v>29</v>
      </c>
      <c r="K1280" s="9">
        <v>2008</v>
      </c>
      <c r="L1280" s="9" t="s">
        <v>89</v>
      </c>
      <c r="Q1280" s="9">
        <v>2000</v>
      </c>
      <c r="T1280" s="9" t="s">
        <v>269</v>
      </c>
      <c r="U1280" s="9" t="s">
        <v>269</v>
      </c>
      <c r="V1280" s="9" t="s">
        <v>269</v>
      </c>
      <c r="W1280" s="9" t="s">
        <v>269</v>
      </c>
      <c r="X1280" s="9" t="s">
        <v>514</v>
      </c>
    </row>
    <row r="1281" spans="1:24" ht="17.25" customHeight="1" x14ac:dyDescent="0.2">
      <c r="A1281" s="9">
        <v>410771</v>
      </c>
      <c r="B1281" s="9" t="s">
        <v>5847</v>
      </c>
      <c r="C1281" s="9" t="s">
        <v>904</v>
      </c>
      <c r="D1281" s="9" t="s">
        <v>5848</v>
      </c>
      <c r="E1281" s="9" t="s">
        <v>92</v>
      </c>
      <c r="F1281" s="187">
        <v>33178</v>
      </c>
      <c r="G1281" s="9" t="s">
        <v>836</v>
      </c>
      <c r="H1281" s="9" t="s">
        <v>31</v>
      </c>
      <c r="I1281" s="9" t="s">
        <v>2276</v>
      </c>
      <c r="J1281" s="9" t="s">
        <v>32</v>
      </c>
      <c r="K1281" s="9">
        <v>2008</v>
      </c>
      <c r="L1281" s="9" t="s">
        <v>83</v>
      </c>
      <c r="Q1281" s="9">
        <v>2000</v>
      </c>
      <c r="T1281" s="9" t="s">
        <v>269</v>
      </c>
      <c r="U1281" s="9" t="s">
        <v>269</v>
      </c>
      <c r="V1281" s="9" t="s">
        <v>269</v>
      </c>
      <c r="W1281" s="9" t="s">
        <v>269</v>
      </c>
      <c r="X1281" s="9" t="s">
        <v>514</v>
      </c>
    </row>
    <row r="1282" spans="1:24" ht="17.25" customHeight="1" x14ac:dyDescent="0.2">
      <c r="A1282" s="9">
        <v>413482</v>
      </c>
      <c r="B1282" s="9" t="s">
        <v>5849</v>
      </c>
      <c r="C1282" s="9" t="s">
        <v>780</v>
      </c>
      <c r="D1282" s="9" t="s">
        <v>5850</v>
      </c>
      <c r="E1282" s="9" t="s">
        <v>92</v>
      </c>
      <c r="F1282" s="187">
        <v>33604</v>
      </c>
      <c r="G1282" s="9" t="s">
        <v>767</v>
      </c>
      <c r="H1282" s="9" t="s">
        <v>31</v>
      </c>
      <c r="I1282" s="9" t="s">
        <v>2276</v>
      </c>
      <c r="J1282" s="9" t="s">
        <v>29</v>
      </c>
      <c r="K1282" s="9">
        <v>2009</v>
      </c>
      <c r="L1282" s="9" t="s">
        <v>46</v>
      </c>
      <c r="Q1282" s="9">
        <v>2000</v>
      </c>
      <c r="T1282" s="9" t="s">
        <v>269</v>
      </c>
      <c r="U1282" s="9" t="s">
        <v>269</v>
      </c>
      <c r="V1282" s="9" t="s">
        <v>269</v>
      </c>
      <c r="W1282" s="9" t="s">
        <v>269</v>
      </c>
      <c r="X1282" s="9" t="s">
        <v>514</v>
      </c>
    </row>
    <row r="1283" spans="1:24" ht="17.25" customHeight="1" x14ac:dyDescent="0.2">
      <c r="A1283" s="9">
        <v>418485</v>
      </c>
      <c r="B1283" s="9" t="s">
        <v>5851</v>
      </c>
      <c r="C1283" s="9" t="s">
        <v>270</v>
      </c>
      <c r="D1283" s="9" t="s">
        <v>825</v>
      </c>
      <c r="E1283" s="9" t="s">
        <v>92</v>
      </c>
      <c r="F1283" s="187">
        <v>34087</v>
      </c>
      <c r="G1283" s="9" t="s">
        <v>46</v>
      </c>
      <c r="H1283" s="9" t="s">
        <v>31</v>
      </c>
      <c r="I1283" s="9" t="s">
        <v>2276</v>
      </c>
      <c r="J1283" s="9" t="s">
        <v>29</v>
      </c>
      <c r="K1283" s="9">
        <v>2010</v>
      </c>
      <c r="L1283" s="9" t="s">
        <v>34</v>
      </c>
      <c r="Q1283" s="9">
        <v>2000</v>
      </c>
      <c r="T1283" s="9" t="s">
        <v>269</v>
      </c>
      <c r="U1283" s="9" t="s">
        <v>269</v>
      </c>
      <c r="V1283" s="9" t="s">
        <v>269</v>
      </c>
      <c r="W1283" s="9" t="s">
        <v>269</v>
      </c>
      <c r="X1283" s="9" t="s">
        <v>514</v>
      </c>
    </row>
    <row r="1284" spans="1:24" ht="17.25" customHeight="1" x14ac:dyDescent="0.2">
      <c r="A1284" s="9">
        <v>417218</v>
      </c>
      <c r="B1284" s="9" t="s">
        <v>5852</v>
      </c>
      <c r="C1284" s="9" t="s">
        <v>799</v>
      </c>
      <c r="D1284" s="9" t="s">
        <v>457</v>
      </c>
      <c r="E1284" s="9" t="s">
        <v>92</v>
      </c>
      <c r="F1284" s="187">
        <v>34458</v>
      </c>
      <c r="G1284" s="9" t="s">
        <v>34</v>
      </c>
      <c r="H1284" s="9" t="s">
        <v>31</v>
      </c>
      <c r="I1284" s="9" t="s">
        <v>2276</v>
      </c>
      <c r="J1284" s="9" t="s">
        <v>32</v>
      </c>
      <c r="K1284" s="9">
        <v>2014</v>
      </c>
      <c r="L1284" s="9" t="s">
        <v>34</v>
      </c>
      <c r="Q1284" s="9">
        <v>2000</v>
      </c>
      <c r="T1284" s="9" t="s">
        <v>269</v>
      </c>
      <c r="U1284" s="9" t="s">
        <v>269</v>
      </c>
      <c r="V1284" s="9" t="s">
        <v>269</v>
      </c>
      <c r="W1284" s="9" t="s">
        <v>269</v>
      </c>
      <c r="X1284" s="9" t="s">
        <v>514</v>
      </c>
    </row>
    <row r="1285" spans="1:24" ht="17.25" customHeight="1" x14ac:dyDescent="0.2">
      <c r="A1285" s="9">
        <v>419125</v>
      </c>
      <c r="B1285" s="9" t="s">
        <v>5853</v>
      </c>
      <c r="C1285" s="9" t="s">
        <v>413</v>
      </c>
      <c r="D1285" s="9" t="s">
        <v>277</v>
      </c>
      <c r="E1285" s="9" t="s">
        <v>92</v>
      </c>
      <c r="F1285" s="187">
        <v>34727</v>
      </c>
      <c r="G1285" s="9" t="s">
        <v>450</v>
      </c>
      <c r="H1285" s="9" t="s">
        <v>31</v>
      </c>
      <c r="I1285" s="9" t="s">
        <v>2276</v>
      </c>
      <c r="J1285" s="9" t="s">
        <v>32</v>
      </c>
      <c r="K1285" s="9">
        <v>2012</v>
      </c>
      <c r="L1285" s="9" t="s">
        <v>46</v>
      </c>
      <c r="Q1285" s="9">
        <v>2000</v>
      </c>
      <c r="T1285" s="9" t="s">
        <v>269</v>
      </c>
      <c r="U1285" s="9" t="s">
        <v>269</v>
      </c>
      <c r="V1285" s="9" t="s">
        <v>269</v>
      </c>
      <c r="W1285" s="9" t="s">
        <v>269</v>
      </c>
      <c r="X1285" s="9" t="s">
        <v>514</v>
      </c>
    </row>
    <row r="1286" spans="1:24" ht="17.25" customHeight="1" x14ac:dyDescent="0.2">
      <c r="A1286" s="9">
        <v>411211</v>
      </c>
      <c r="B1286" s="9" t="s">
        <v>5854</v>
      </c>
      <c r="C1286" s="9" t="s">
        <v>5855</v>
      </c>
      <c r="D1286" s="9" t="s">
        <v>521</v>
      </c>
      <c r="E1286" s="9" t="s">
        <v>93</v>
      </c>
      <c r="F1286" s="187">
        <v>31917</v>
      </c>
      <c r="G1286" s="9" t="s">
        <v>1423</v>
      </c>
      <c r="H1286" s="9" t="s">
        <v>31</v>
      </c>
      <c r="I1286" s="9" t="s">
        <v>2276</v>
      </c>
      <c r="Q1286" s="9">
        <v>2000</v>
      </c>
      <c r="T1286" s="9" t="s">
        <v>269</v>
      </c>
      <c r="U1286" s="9" t="s">
        <v>269</v>
      </c>
      <c r="V1286" s="9" t="s">
        <v>269</v>
      </c>
      <c r="W1286" s="9" t="s">
        <v>269</v>
      </c>
    </row>
    <row r="1287" spans="1:24" ht="17.25" customHeight="1" x14ac:dyDescent="0.2">
      <c r="A1287" s="9">
        <v>404279</v>
      </c>
      <c r="B1287" s="9" t="s">
        <v>5856</v>
      </c>
      <c r="C1287" s="9" t="s">
        <v>409</v>
      </c>
      <c r="D1287" s="9" t="s">
        <v>330</v>
      </c>
      <c r="E1287" s="9" t="s">
        <v>92</v>
      </c>
      <c r="F1287" s="187">
        <v>29429</v>
      </c>
      <c r="G1287" s="9" t="s">
        <v>34</v>
      </c>
      <c r="H1287" s="9" t="s">
        <v>31</v>
      </c>
      <c r="I1287" s="9" t="s">
        <v>2276</v>
      </c>
      <c r="J1287" s="9" t="s">
        <v>32</v>
      </c>
      <c r="K1287" s="9">
        <v>1999</v>
      </c>
      <c r="L1287" s="9" t="s">
        <v>46</v>
      </c>
      <c r="Q1287" s="9">
        <v>2000</v>
      </c>
      <c r="T1287" s="9" t="s">
        <v>269</v>
      </c>
      <c r="U1287" s="9" t="s">
        <v>269</v>
      </c>
      <c r="V1287" s="9" t="s">
        <v>269</v>
      </c>
      <c r="W1287" s="9" t="s">
        <v>269</v>
      </c>
    </row>
    <row r="1288" spans="1:24" ht="17.25" customHeight="1" x14ac:dyDescent="0.2">
      <c r="A1288" s="9">
        <v>402562</v>
      </c>
      <c r="B1288" s="9" t="s">
        <v>5857</v>
      </c>
      <c r="C1288" s="9" t="s">
        <v>857</v>
      </c>
      <c r="D1288" s="9" t="s">
        <v>5858</v>
      </c>
      <c r="E1288" s="9" t="s">
        <v>92</v>
      </c>
      <c r="F1288" s="187">
        <v>31812</v>
      </c>
      <c r="G1288" s="9" t="s">
        <v>551</v>
      </c>
      <c r="H1288" s="9" t="s">
        <v>31</v>
      </c>
      <c r="I1288" s="9" t="s">
        <v>2276</v>
      </c>
      <c r="J1288" s="9" t="s">
        <v>32</v>
      </c>
      <c r="K1288" s="9">
        <v>2005</v>
      </c>
      <c r="L1288" s="9" t="s">
        <v>46</v>
      </c>
      <c r="Q1288" s="9">
        <v>2000</v>
      </c>
      <c r="T1288" s="9" t="s">
        <v>269</v>
      </c>
      <c r="U1288" s="9" t="s">
        <v>269</v>
      </c>
      <c r="V1288" s="9" t="s">
        <v>269</v>
      </c>
      <c r="W1288" s="9" t="s">
        <v>269</v>
      </c>
    </row>
    <row r="1289" spans="1:24" ht="17.25" customHeight="1" x14ac:dyDescent="0.2">
      <c r="A1289" s="9">
        <v>414217</v>
      </c>
      <c r="B1289" s="9" t="s">
        <v>5859</v>
      </c>
      <c r="C1289" s="9" t="s">
        <v>403</v>
      </c>
      <c r="D1289" s="9" t="s">
        <v>5860</v>
      </c>
      <c r="E1289" s="9" t="s">
        <v>92</v>
      </c>
      <c r="F1289" s="187">
        <v>33378</v>
      </c>
      <c r="G1289" s="9" t="s">
        <v>5861</v>
      </c>
      <c r="H1289" s="9" t="s">
        <v>31</v>
      </c>
      <c r="I1289" s="9" t="s">
        <v>2276</v>
      </c>
      <c r="J1289" s="9" t="s">
        <v>29</v>
      </c>
      <c r="L1289" s="9" t="s">
        <v>86</v>
      </c>
      <c r="Q1289" s="9">
        <v>2000</v>
      </c>
      <c r="T1289" s="9" t="s">
        <v>269</v>
      </c>
      <c r="U1289" s="9" t="s">
        <v>269</v>
      </c>
      <c r="V1289" s="9" t="s">
        <v>269</v>
      </c>
      <c r="W1289" s="9" t="s">
        <v>269</v>
      </c>
    </row>
    <row r="1290" spans="1:24" ht="17.25" customHeight="1" x14ac:dyDescent="0.2">
      <c r="A1290" s="9">
        <v>412748</v>
      </c>
      <c r="B1290" s="9" t="s">
        <v>5862</v>
      </c>
      <c r="C1290" s="9" t="s">
        <v>417</v>
      </c>
      <c r="D1290" s="9" t="s">
        <v>5863</v>
      </c>
      <c r="E1290" s="9" t="s">
        <v>92</v>
      </c>
      <c r="F1290" s="187">
        <v>33451</v>
      </c>
      <c r="G1290" s="9" t="s">
        <v>83</v>
      </c>
      <c r="H1290" s="9" t="s">
        <v>35</v>
      </c>
      <c r="I1290" s="9" t="s">
        <v>2276</v>
      </c>
      <c r="Q1290" s="9">
        <v>2000</v>
      </c>
      <c r="T1290" s="9" t="s">
        <v>269</v>
      </c>
      <c r="U1290" s="9" t="s">
        <v>269</v>
      </c>
      <c r="V1290" s="9" t="s">
        <v>269</v>
      </c>
      <c r="W1290" s="9" t="s">
        <v>269</v>
      </c>
    </row>
    <row r="1291" spans="1:24" ht="17.25" customHeight="1" x14ac:dyDescent="0.2">
      <c r="A1291" s="9">
        <v>419131</v>
      </c>
      <c r="B1291" s="9" t="s">
        <v>5864</v>
      </c>
      <c r="C1291" s="9" t="s">
        <v>4388</v>
      </c>
      <c r="D1291" s="9" t="s">
        <v>360</v>
      </c>
      <c r="E1291" s="9" t="s">
        <v>92</v>
      </c>
      <c r="F1291" s="187">
        <v>34700</v>
      </c>
      <c r="G1291" s="9" t="s">
        <v>34</v>
      </c>
      <c r="H1291" s="9" t="s">
        <v>31</v>
      </c>
      <c r="I1291" s="9" t="s">
        <v>2276</v>
      </c>
      <c r="J1291" s="9" t="s">
        <v>29</v>
      </c>
      <c r="K1291" s="9">
        <v>2014</v>
      </c>
      <c r="L1291" s="9" t="s">
        <v>34</v>
      </c>
      <c r="Q1291" s="9">
        <v>2000</v>
      </c>
      <c r="T1291" s="9" t="s">
        <v>269</v>
      </c>
      <c r="U1291" s="9" t="s">
        <v>269</v>
      </c>
      <c r="V1291" s="9" t="s">
        <v>269</v>
      </c>
      <c r="W1291" s="9" t="s">
        <v>269</v>
      </c>
    </row>
    <row r="1292" spans="1:24" ht="17.25" customHeight="1" x14ac:dyDescent="0.2">
      <c r="A1292" s="9">
        <v>420937</v>
      </c>
      <c r="B1292" s="9" t="s">
        <v>5865</v>
      </c>
      <c r="C1292" s="9" t="s">
        <v>553</v>
      </c>
      <c r="D1292" s="9" t="s">
        <v>794</v>
      </c>
      <c r="E1292" s="9" t="s">
        <v>92</v>
      </c>
      <c r="F1292" s="187">
        <v>34839</v>
      </c>
      <c r="G1292" s="9" t="s">
        <v>34</v>
      </c>
      <c r="H1292" s="9" t="s">
        <v>31</v>
      </c>
      <c r="I1292" s="9" t="s">
        <v>2276</v>
      </c>
      <c r="J1292" s="9" t="s">
        <v>29</v>
      </c>
      <c r="K1292" s="9">
        <v>2015</v>
      </c>
      <c r="L1292" s="9" t="s">
        <v>34</v>
      </c>
      <c r="Q1292" s="9">
        <v>2000</v>
      </c>
      <c r="T1292" s="9" t="s">
        <v>269</v>
      </c>
      <c r="U1292" s="9" t="s">
        <v>269</v>
      </c>
      <c r="V1292" s="9" t="s">
        <v>269</v>
      </c>
      <c r="W1292" s="9" t="s">
        <v>269</v>
      </c>
    </row>
    <row r="1293" spans="1:24" ht="17.25" customHeight="1" x14ac:dyDescent="0.2">
      <c r="A1293" s="9">
        <v>420220</v>
      </c>
      <c r="B1293" s="9" t="s">
        <v>5866</v>
      </c>
      <c r="C1293" s="9" t="s">
        <v>629</v>
      </c>
      <c r="D1293" s="9" t="s">
        <v>365</v>
      </c>
      <c r="E1293" s="9" t="s">
        <v>92</v>
      </c>
      <c r="F1293" s="187">
        <v>35431</v>
      </c>
      <c r="G1293" s="9" t="s">
        <v>34</v>
      </c>
      <c r="H1293" s="9" t="s">
        <v>31</v>
      </c>
      <c r="I1293" s="9" t="s">
        <v>2276</v>
      </c>
      <c r="J1293" s="9" t="s">
        <v>29</v>
      </c>
      <c r="K1293" s="9">
        <v>2015</v>
      </c>
      <c r="L1293" s="9" t="s">
        <v>34</v>
      </c>
      <c r="Q1293" s="9">
        <v>2000</v>
      </c>
      <c r="T1293" s="9" t="s">
        <v>269</v>
      </c>
      <c r="U1293" s="9" t="s">
        <v>269</v>
      </c>
      <c r="V1293" s="9" t="s">
        <v>269</v>
      </c>
      <c r="W1293" s="9" t="s">
        <v>269</v>
      </c>
    </row>
    <row r="1294" spans="1:24" ht="17.25" customHeight="1" x14ac:dyDescent="0.2">
      <c r="A1294" s="9">
        <v>414869</v>
      </c>
      <c r="B1294" s="9" t="s">
        <v>5867</v>
      </c>
      <c r="C1294" s="9" t="s">
        <v>550</v>
      </c>
      <c r="D1294" s="9" t="s">
        <v>290</v>
      </c>
      <c r="E1294" s="9" t="s">
        <v>93</v>
      </c>
      <c r="F1294" s="187">
        <v>32900</v>
      </c>
      <c r="G1294" s="9" t="s">
        <v>34</v>
      </c>
      <c r="H1294" s="9" t="s">
        <v>31</v>
      </c>
      <c r="I1294" s="9" t="s">
        <v>2276</v>
      </c>
      <c r="J1294" s="9" t="s">
        <v>32</v>
      </c>
      <c r="K1294" s="9">
        <v>2007</v>
      </c>
      <c r="L1294" s="9" t="s">
        <v>34</v>
      </c>
      <c r="Q1294" s="9">
        <v>2000</v>
      </c>
      <c r="R1294" s="9" t="s">
        <v>269</v>
      </c>
      <c r="S1294" s="9" t="s">
        <v>269</v>
      </c>
      <c r="U1294" s="9" t="s">
        <v>269</v>
      </c>
      <c r="V1294" s="9" t="s">
        <v>269</v>
      </c>
      <c r="W1294" s="9" t="s">
        <v>269</v>
      </c>
      <c r="X1294" s="9" t="s">
        <v>514</v>
      </c>
    </row>
    <row r="1295" spans="1:24" ht="17.25" customHeight="1" x14ac:dyDescent="0.2">
      <c r="A1295" s="9">
        <v>413105</v>
      </c>
      <c r="B1295" s="9" t="s">
        <v>5868</v>
      </c>
      <c r="C1295" s="9" t="s">
        <v>5869</v>
      </c>
      <c r="D1295" s="9" t="s">
        <v>5870</v>
      </c>
      <c r="E1295" s="9" t="s">
        <v>92</v>
      </c>
      <c r="F1295" s="187">
        <v>32712</v>
      </c>
      <c r="G1295" s="9" t="s">
        <v>5871</v>
      </c>
      <c r="H1295" s="9" t="s">
        <v>31</v>
      </c>
      <c r="I1295" s="9" t="s">
        <v>2276</v>
      </c>
      <c r="Q1295" s="9">
        <v>2000</v>
      </c>
      <c r="R1295" s="9" t="s">
        <v>269</v>
      </c>
      <c r="S1295" s="9" t="s">
        <v>269</v>
      </c>
      <c r="U1295" s="9" t="s">
        <v>269</v>
      </c>
      <c r="V1295" s="9" t="s">
        <v>269</v>
      </c>
      <c r="W1295" s="9" t="s">
        <v>269</v>
      </c>
      <c r="X1295" s="9" t="s">
        <v>514</v>
      </c>
    </row>
    <row r="1296" spans="1:24" ht="17.25" customHeight="1" x14ac:dyDescent="0.2">
      <c r="A1296" s="9">
        <v>411113</v>
      </c>
      <c r="B1296" s="9" t="s">
        <v>5872</v>
      </c>
      <c r="C1296" s="9" t="s">
        <v>323</v>
      </c>
      <c r="D1296" s="9" t="s">
        <v>5873</v>
      </c>
      <c r="E1296" s="9" t="s">
        <v>92</v>
      </c>
      <c r="F1296" s="187">
        <v>32021</v>
      </c>
      <c r="G1296" s="9" t="s">
        <v>34</v>
      </c>
      <c r="H1296" s="9" t="s">
        <v>31</v>
      </c>
      <c r="I1296" s="9" t="s">
        <v>2276</v>
      </c>
      <c r="Q1296" s="9">
        <v>2000</v>
      </c>
      <c r="R1296" s="9" t="s">
        <v>269</v>
      </c>
      <c r="S1296" s="9" t="s">
        <v>269</v>
      </c>
      <c r="U1296" s="9" t="s">
        <v>269</v>
      </c>
      <c r="V1296" s="9" t="s">
        <v>269</v>
      </c>
      <c r="W1296" s="9" t="s">
        <v>269</v>
      </c>
      <c r="X1296" s="9" t="s">
        <v>687</v>
      </c>
    </row>
    <row r="1297" spans="1:24" ht="17.25" customHeight="1" x14ac:dyDescent="0.2">
      <c r="A1297" s="9">
        <v>408853</v>
      </c>
      <c r="B1297" s="9" t="s">
        <v>5874</v>
      </c>
      <c r="C1297" s="9" t="s">
        <v>543</v>
      </c>
      <c r="D1297" s="9" t="s">
        <v>5875</v>
      </c>
      <c r="E1297" s="9" t="s">
        <v>93</v>
      </c>
      <c r="F1297" s="187">
        <v>31547</v>
      </c>
      <c r="G1297" s="9" t="s">
        <v>86</v>
      </c>
      <c r="H1297" s="9" t="s">
        <v>31</v>
      </c>
      <c r="I1297" s="9" t="s">
        <v>2276</v>
      </c>
      <c r="K1297" s="9">
        <v>2008</v>
      </c>
      <c r="L1297" s="9" t="s">
        <v>86</v>
      </c>
      <c r="Q1297" s="9">
        <v>2000</v>
      </c>
      <c r="S1297" s="9" t="s">
        <v>269</v>
      </c>
      <c r="U1297" s="9" t="s">
        <v>269</v>
      </c>
      <c r="V1297" s="9" t="s">
        <v>269</v>
      </c>
      <c r="W1297" s="9" t="s">
        <v>269</v>
      </c>
      <c r="X1297" s="9" t="s">
        <v>514</v>
      </c>
    </row>
    <row r="1298" spans="1:24" ht="17.25" customHeight="1" x14ac:dyDescent="0.2">
      <c r="A1298" s="9">
        <v>410365</v>
      </c>
      <c r="B1298" s="9" t="s">
        <v>5876</v>
      </c>
      <c r="C1298" s="9" t="s">
        <v>413</v>
      </c>
      <c r="D1298" s="9" t="s">
        <v>5877</v>
      </c>
      <c r="E1298" s="9" t="s">
        <v>93</v>
      </c>
      <c r="F1298" s="187">
        <v>32278</v>
      </c>
      <c r="G1298" s="9" t="s">
        <v>34</v>
      </c>
      <c r="H1298" s="9" t="s">
        <v>31</v>
      </c>
      <c r="I1298" s="9" t="s">
        <v>2276</v>
      </c>
      <c r="J1298" s="9" t="s">
        <v>32</v>
      </c>
      <c r="K1298" s="9">
        <v>2007</v>
      </c>
      <c r="L1298" s="9" t="s">
        <v>34</v>
      </c>
      <c r="Q1298" s="9">
        <v>2000</v>
      </c>
      <c r="S1298" s="9" t="s">
        <v>269</v>
      </c>
      <c r="U1298" s="9" t="s">
        <v>269</v>
      </c>
      <c r="V1298" s="9" t="s">
        <v>269</v>
      </c>
      <c r="W1298" s="9" t="s">
        <v>269</v>
      </c>
      <c r="X1298" s="9" t="s">
        <v>514</v>
      </c>
    </row>
    <row r="1299" spans="1:24" ht="17.25" customHeight="1" x14ac:dyDescent="0.2">
      <c r="A1299" s="9">
        <v>412745</v>
      </c>
      <c r="B1299" s="9" t="s">
        <v>5878</v>
      </c>
      <c r="C1299" s="9" t="s">
        <v>283</v>
      </c>
      <c r="D1299" s="9" t="s">
        <v>5879</v>
      </c>
      <c r="E1299" s="9" t="s">
        <v>93</v>
      </c>
      <c r="F1299" s="187">
        <v>30265</v>
      </c>
      <c r="G1299" s="9" t="s">
        <v>34</v>
      </c>
      <c r="H1299" s="9" t="s">
        <v>31</v>
      </c>
      <c r="I1299" s="9" t="s">
        <v>2276</v>
      </c>
      <c r="J1299" s="9" t="s">
        <v>29</v>
      </c>
      <c r="K1299" s="9">
        <v>2001</v>
      </c>
      <c r="L1299" s="9" t="s">
        <v>53</v>
      </c>
      <c r="Q1299" s="9">
        <v>2000</v>
      </c>
      <c r="S1299" s="9" t="s">
        <v>269</v>
      </c>
      <c r="U1299" s="9" t="s">
        <v>269</v>
      </c>
      <c r="V1299" s="9" t="s">
        <v>269</v>
      </c>
      <c r="W1299" s="9" t="s">
        <v>269</v>
      </c>
      <c r="X1299" s="9" t="s">
        <v>687</v>
      </c>
    </row>
    <row r="1300" spans="1:24" ht="17.25" customHeight="1" x14ac:dyDescent="0.2">
      <c r="A1300" s="9">
        <v>406632</v>
      </c>
      <c r="B1300" s="9" t="s">
        <v>5880</v>
      </c>
      <c r="C1300" s="9" t="s">
        <v>414</v>
      </c>
      <c r="D1300" s="9" t="s">
        <v>371</v>
      </c>
      <c r="E1300" s="9" t="s">
        <v>92</v>
      </c>
      <c r="F1300" s="187">
        <v>29199</v>
      </c>
      <c r="G1300" s="9" t="s">
        <v>34</v>
      </c>
      <c r="H1300" s="9" t="s">
        <v>31</v>
      </c>
      <c r="I1300" s="9" t="s">
        <v>2276</v>
      </c>
      <c r="J1300" s="9" t="s">
        <v>3290</v>
      </c>
      <c r="K1300" s="9">
        <v>1998</v>
      </c>
      <c r="L1300" s="9" t="s">
        <v>34</v>
      </c>
      <c r="Q1300" s="9">
        <v>2000</v>
      </c>
      <c r="S1300" s="9" t="s">
        <v>269</v>
      </c>
      <c r="U1300" s="9" t="s">
        <v>269</v>
      </c>
      <c r="V1300" s="9" t="s">
        <v>269</v>
      </c>
      <c r="W1300" s="9" t="s">
        <v>269</v>
      </c>
    </row>
    <row r="1301" spans="1:24" ht="17.25" customHeight="1" x14ac:dyDescent="0.2">
      <c r="A1301" s="9">
        <v>403630</v>
      </c>
      <c r="B1301" s="9" t="s">
        <v>5881</v>
      </c>
      <c r="C1301" s="9" t="s">
        <v>708</v>
      </c>
      <c r="D1301" s="9" t="s">
        <v>5882</v>
      </c>
      <c r="E1301" s="9" t="s">
        <v>92</v>
      </c>
      <c r="F1301" s="187">
        <v>30609</v>
      </c>
      <c r="G1301" s="9" t="s">
        <v>34</v>
      </c>
      <c r="H1301" s="9" t="s">
        <v>31</v>
      </c>
      <c r="I1301" s="9" t="s">
        <v>2276</v>
      </c>
      <c r="J1301" s="9" t="s">
        <v>3290</v>
      </c>
      <c r="K1301" s="9">
        <v>2001</v>
      </c>
      <c r="L1301" s="9" t="s">
        <v>34</v>
      </c>
      <c r="Q1301" s="9">
        <v>2000</v>
      </c>
      <c r="S1301" s="9" t="s">
        <v>269</v>
      </c>
      <c r="U1301" s="9" t="s">
        <v>269</v>
      </c>
      <c r="V1301" s="9" t="s">
        <v>269</v>
      </c>
      <c r="W1301" s="9" t="s">
        <v>269</v>
      </c>
    </row>
    <row r="1302" spans="1:24" ht="17.25" customHeight="1" x14ac:dyDescent="0.2">
      <c r="A1302" s="9">
        <v>416414</v>
      </c>
      <c r="B1302" s="9" t="s">
        <v>5883</v>
      </c>
      <c r="C1302" s="9" t="s">
        <v>304</v>
      </c>
      <c r="D1302" s="9" t="s">
        <v>5884</v>
      </c>
      <c r="E1302" s="9" t="s">
        <v>92</v>
      </c>
      <c r="F1302" s="187">
        <v>33816</v>
      </c>
      <c r="G1302" s="9" t="s">
        <v>34</v>
      </c>
      <c r="H1302" s="9" t="s">
        <v>31</v>
      </c>
      <c r="I1302" s="9" t="s">
        <v>2276</v>
      </c>
      <c r="J1302" s="9" t="s">
        <v>32</v>
      </c>
      <c r="K1302" s="9">
        <v>2010</v>
      </c>
      <c r="L1302" s="9" t="s">
        <v>46</v>
      </c>
      <c r="Q1302" s="9">
        <v>2000</v>
      </c>
      <c r="S1302" s="9" t="s">
        <v>269</v>
      </c>
      <c r="U1302" s="9" t="s">
        <v>269</v>
      </c>
      <c r="V1302" s="9" t="s">
        <v>269</v>
      </c>
      <c r="W1302" s="9" t="s">
        <v>269</v>
      </c>
    </row>
    <row r="1303" spans="1:24" ht="17.25" customHeight="1" x14ac:dyDescent="0.2">
      <c r="A1303" s="9">
        <v>418585</v>
      </c>
      <c r="B1303" s="9" t="s">
        <v>5885</v>
      </c>
      <c r="C1303" s="9" t="s">
        <v>646</v>
      </c>
      <c r="D1303" s="9" t="s">
        <v>664</v>
      </c>
      <c r="E1303" s="9" t="s">
        <v>92</v>
      </c>
      <c r="F1303" s="187">
        <v>34335</v>
      </c>
      <c r="G1303" s="9" t="s">
        <v>34</v>
      </c>
      <c r="H1303" s="9" t="s">
        <v>31</v>
      </c>
      <c r="I1303" s="9" t="s">
        <v>2276</v>
      </c>
      <c r="J1303" s="9" t="s">
        <v>32</v>
      </c>
      <c r="K1303" s="9">
        <v>43142</v>
      </c>
      <c r="L1303" s="9" t="s">
        <v>34</v>
      </c>
      <c r="Q1303" s="9">
        <v>2000</v>
      </c>
      <c r="S1303" s="9" t="s">
        <v>269</v>
      </c>
      <c r="U1303" s="9" t="s">
        <v>269</v>
      </c>
      <c r="V1303" s="9" t="s">
        <v>269</v>
      </c>
      <c r="W1303" s="9" t="s">
        <v>269</v>
      </c>
    </row>
    <row r="1304" spans="1:24" ht="17.25" customHeight="1" x14ac:dyDescent="0.2">
      <c r="A1304" s="9">
        <v>407824</v>
      </c>
      <c r="B1304" s="9" t="s">
        <v>5886</v>
      </c>
      <c r="C1304" s="9" t="s">
        <v>673</v>
      </c>
      <c r="D1304" s="9" t="s">
        <v>5887</v>
      </c>
      <c r="E1304" s="9" t="s">
        <v>93</v>
      </c>
      <c r="F1304" s="187">
        <v>31444</v>
      </c>
      <c r="G1304" s="9" t="s">
        <v>34</v>
      </c>
      <c r="H1304" s="9" t="s">
        <v>31</v>
      </c>
      <c r="I1304" s="9" t="s">
        <v>2276</v>
      </c>
      <c r="Q1304" s="9">
        <v>2000</v>
      </c>
      <c r="R1304" s="9" t="s">
        <v>269</v>
      </c>
      <c r="U1304" s="9" t="s">
        <v>269</v>
      </c>
      <c r="V1304" s="9" t="s">
        <v>269</v>
      </c>
      <c r="W1304" s="9" t="s">
        <v>269</v>
      </c>
      <c r="X1304" s="9" t="s">
        <v>514</v>
      </c>
    </row>
    <row r="1305" spans="1:24" ht="17.25" customHeight="1" x14ac:dyDescent="0.2">
      <c r="A1305" s="9">
        <v>410606</v>
      </c>
      <c r="B1305" s="9" t="s">
        <v>5888</v>
      </c>
      <c r="C1305" s="9" t="s">
        <v>601</v>
      </c>
      <c r="D1305" s="9" t="s">
        <v>696</v>
      </c>
      <c r="E1305" s="9" t="s">
        <v>93</v>
      </c>
      <c r="F1305" s="187">
        <v>30708</v>
      </c>
      <c r="G1305" s="9" t="s">
        <v>5889</v>
      </c>
      <c r="H1305" s="9" t="s">
        <v>31</v>
      </c>
      <c r="I1305" s="9" t="s">
        <v>2276</v>
      </c>
      <c r="Q1305" s="9">
        <v>2000</v>
      </c>
      <c r="R1305" s="9" t="s">
        <v>269</v>
      </c>
      <c r="U1305" s="9" t="s">
        <v>269</v>
      </c>
      <c r="V1305" s="9" t="s">
        <v>269</v>
      </c>
      <c r="W1305" s="9" t="s">
        <v>269</v>
      </c>
    </row>
    <row r="1306" spans="1:24" ht="17.25" customHeight="1" x14ac:dyDescent="0.2">
      <c r="A1306" s="9">
        <v>410978</v>
      </c>
      <c r="B1306" s="9" t="s">
        <v>5890</v>
      </c>
      <c r="C1306" s="9" t="s">
        <v>393</v>
      </c>
      <c r="D1306" s="9" t="s">
        <v>5891</v>
      </c>
      <c r="E1306" s="9" t="s">
        <v>93</v>
      </c>
      <c r="F1306" s="187">
        <v>27201</v>
      </c>
      <c r="G1306" s="9" t="s">
        <v>34</v>
      </c>
      <c r="H1306" s="9" t="s">
        <v>31</v>
      </c>
      <c r="I1306" s="9" t="s">
        <v>2276</v>
      </c>
      <c r="J1306" s="9" t="s">
        <v>32</v>
      </c>
      <c r="K1306" s="9">
        <v>1994</v>
      </c>
      <c r="L1306" s="9" t="s">
        <v>89</v>
      </c>
      <c r="Q1306" s="9">
        <v>2000</v>
      </c>
      <c r="U1306" s="9" t="s">
        <v>269</v>
      </c>
      <c r="V1306" s="9" t="s">
        <v>269</v>
      </c>
      <c r="W1306" s="9" t="s">
        <v>269</v>
      </c>
      <c r="X1306" s="9" t="s">
        <v>514</v>
      </c>
    </row>
    <row r="1307" spans="1:24" ht="17.25" customHeight="1" x14ac:dyDescent="0.2">
      <c r="A1307" s="9">
        <v>400343</v>
      </c>
      <c r="B1307" s="9" t="s">
        <v>5892</v>
      </c>
      <c r="C1307" s="9" t="s">
        <v>660</v>
      </c>
      <c r="D1307" s="9" t="s">
        <v>5893</v>
      </c>
      <c r="E1307" s="9" t="s">
        <v>93</v>
      </c>
      <c r="F1307" s="187">
        <v>30893</v>
      </c>
      <c r="G1307" s="9" t="s">
        <v>34</v>
      </c>
      <c r="H1307" s="9" t="s">
        <v>31</v>
      </c>
      <c r="I1307" s="9" t="s">
        <v>2276</v>
      </c>
      <c r="Q1307" s="9">
        <v>2000</v>
      </c>
      <c r="U1307" s="9" t="s">
        <v>269</v>
      </c>
      <c r="V1307" s="9" t="s">
        <v>269</v>
      </c>
      <c r="W1307" s="9" t="s">
        <v>269</v>
      </c>
      <c r="X1307" s="9" t="s">
        <v>514</v>
      </c>
    </row>
    <row r="1308" spans="1:24" ht="17.25" customHeight="1" x14ac:dyDescent="0.2">
      <c r="A1308" s="9">
        <v>408625</v>
      </c>
      <c r="B1308" s="9" t="s">
        <v>5894</v>
      </c>
      <c r="C1308" s="9" t="s">
        <v>784</v>
      </c>
      <c r="D1308" s="9" t="s">
        <v>395</v>
      </c>
      <c r="E1308" s="9" t="s">
        <v>93</v>
      </c>
      <c r="F1308" s="187">
        <v>31239</v>
      </c>
      <c r="G1308" s="9" t="s">
        <v>5895</v>
      </c>
      <c r="H1308" s="9" t="s">
        <v>31</v>
      </c>
      <c r="I1308" s="9" t="s">
        <v>2276</v>
      </c>
      <c r="J1308" s="9" t="s">
        <v>29</v>
      </c>
      <c r="K1308" s="9">
        <v>2004</v>
      </c>
      <c r="L1308" s="9" t="s">
        <v>83</v>
      </c>
      <c r="Q1308" s="9">
        <v>2000</v>
      </c>
      <c r="U1308" s="9" t="s">
        <v>269</v>
      </c>
      <c r="V1308" s="9" t="s">
        <v>269</v>
      </c>
      <c r="W1308" s="9" t="s">
        <v>269</v>
      </c>
      <c r="X1308" s="9" t="s">
        <v>514</v>
      </c>
    </row>
    <row r="1309" spans="1:24" ht="17.25" customHeight="1" x14ac:dyDescent="0.2">
      <c r="A1309" s="9">
        <v>404158</v>
      </c>
      <c r="B1309" s="9" t="s">
        <v>5896</v>
      </c>
      <c r="C1309" s="9" t="s">
        <v>266</v>
      </c>
      <c r="D1309" s="9" t="s">
        <v>286</v>
      </c>
      <c r="E1309" s="9" t="s">
        <v>93</v>
      </c>
      <c r="F1309" s="187">
        <v>31250</v>
      </c>
      <c r="G1309" s="9" t="s">
        <v>34</v>
      </c>
      <c r="H1309" s="9" t="s">
        <v>31</v>
      </c>
      <c r="I1309" s="9" t="s">
        <v>2276</v>
      </c>
      <c r="Q1309" s="9">
        <v>2000</v>
      </c>
      <c r="U1309" s="9" t="s">
        <v>269</v>
      </c>
      <c r="V1309" s="9" t="s">
        <v>269</v>
      </c>
      <c r="W1309" s="9" t="s">
        <v>269</v>
      </c>
      <c r="X1309" s="9" t="s">
        <v>514</v>
      </c>
    </row>
    <row r="1310" spans="1:24" ht="17.25" customHeight="1" x14ac:dyDescent="0.2">
      <c r="A1310" s="9">
        <v>410203</v>
      </c>
      <c r="B1310" s="9" t="s">
        <v>5897</v>
      </c>
      <c r="C1310" s="9" t="s">
        <v>585</v>
      </c>
      <c r="D1310" s="9" t="s">
        <v>5898</v>
      </c>
      <c r="E1310" s="9" t="s">
        <v>93</v>
      </c>
      <c r="F1310" s="187">
        <v>31623</v>
      </c>
      <c r="G1310" s="9" t="s">
        <v>34</v>
      </c>
      <c r="H1310" s="9" t="s">
        <v>31</v>
      </c>
      <c r="I1310" s="9" t="s">
        <v>2276</v>
      </c>
      <c r="Q1310" s="9">
        <v>2000</v>
      </c>
      <c r="U1310" s="9" t="s">
        <v>269</v>
      </c>
      <c r="V1310" s="9" t="s">
        <v>269</v>
      </c>
      <c r="W1310" s="9" t="s">
        <v>269</v>
      </c>
      <c r="X1310" s="9" t="s">
        <v>514</v>
      </c>
    </row>
    <row r="1311" spans="1:24" ht="17.25" customHeight="1" x14ac:dyDescent="0.2">
      <c r="A1311" s="9">
        <v>413153</v>
      </c>
      <c r="B1311" s="9" t="s">
        <v>5899</v>
      </c>
      <c r="C1311" s="9" t="s">
        <v>324</v>
      </c>
      <c r="D1311" s="9" t="s">
        <v>441</v>
      </c>
      <c r="E1311" s="9" t="s">
        <v>93</v>
      </c>
      <c r="F1311" s="187">
        <v>31813</v>
      </c>
      <c r="G1311" s="9" t="s">
        <v>5900</v>
      </c>
      <c r="H1311" s="9" t="s">
        <v>31</v>
      </c>
      <c r="I1311" s="9" t="s">
        <v>2276</v>
      </c>
      <c r="J1311" s="9" t="s">
        <v>32</v>
      </c>
      <c r="K1311" s="9">
        <v>2005</v>
      </c>
      <c r="L1311" s="9" t="s">
        <v>34</v>
      </c>
      <c r="Q1311" s="9">
        <v>2000</v>
      </c>
      <c r="U1311" s="9" t="s">
        <v>269</v>
      </c>
      <c r="V1311" s="9" t="s">
        <v>269</v>
      </c>
      <c r="W1311" s="9" t="s">
        <v>269</v>
      </c>
      <c r="X1311" s="9" t="s">
        <v>514</v>
      </c>
    </row>
    <row r="1312" spans="1:24" ht="17.25" customHeight="1" x14ac:dyDescent="0.2">
      <c r="A1312" s="9">
        <v>406190</v>
      </c>
      <c r="B1312" s="9" t="s">
        <v>5901</v>
      </c>
      <c r="C1312" s="9" t="s">
        <v>578</v>
      </c>
      <c r="D1312" s="9" t="s">
        <v>5902</v>
      </c>
      <c r="E1312" s="9" t="s">
        <v>93</v>
      </c>
      <c r="F1312" s="187">
        <v>32051</v>
      </c>
      <c r="G1312" s="9" t="s">
        <v>34</v>
      </c>
      <c r="H1312" s="9" t="s">
        <v>31</v>
      </c>
      <c r="I1312" s="9" t="s">
        <v>2276</v>
      </c>
      <c r="J1312" s="9" t="s">
        <v>32</v>
      </c>
      <c r="K1312" s="9">
        <v>2007</v>
      </c>
      <c r="L1312" s="9" t="s">
        <v>34</v>
      </c>
      <c r="Q1312" s="9">
        <v>2000</v>
      </c>
      <c r="U1312" s="9" t="s">
        <v>269</v>
      </c>
      <c r="V1312" s="9" t="s">
        <v>269</v>
      </c>
      <c r="W1312" s="9" t="s">
        <v>269</v>
      </c>
      <c r="X1312" s="9" t="s">
        <v>514</v>
      </c>
    </row>
    <row r="1313" spans="1:24" ht="17.25" customHeight="1" x14ac:dyDescent="0.2">
      <c r="A1313" s="9">
        <v>413718</v>
      </c>
      <c r="B1313" s="9" t="s">
        <v>5903</v>
      </c>
      <c r="C1313" s="9" t="s">
        <v>613</v>
      </c>
      <c r="D1313" s="9" t="s">
        <v>325</v>
      </c>
      <c r="E1313" s="9" t="s">
        <v>93</v>
      </c>
      <c r="F1313" s="187">
        <v>32143</v>
      </c>
      <c r="G1313" s="9" t="s">
        <v>4129</v>
      </c>
      <c r="H1313" s="9" t="s">
        <v>31</v>
      </c>
      <c r="I1313" s="9" t="s">
        <v>2276</v>
      </c>
      <c r="Q1313" s="9">
        <v>2000</v>
      </c>
      <c r="U1313" s="9" t="s">
        <v>269</v>
      </c>
      <c r="V1313" s="9" t="s">
        <v>269</v>
      </c>
      <c r="W1313" s="9" t="s">
        <v>269</v>
      </c>
      <c r="X1313" s="9" t="s">
        <v>514</v>
      </c>
    </row>
    <row r="1314" spans="1:24" ht="17.25" customHeight="1" x14ac:dyDescent="0.2">
      <c r="A1314" s="9">
        <v>403966</v>
      </c>
      <c r="B1314" s="9" t="s">
        <v>5904</v>
      </c>
      <c r="C1314" s="9" t="s">
        <v>5905</v>
      </c>
      <c r="D1314" s="9" t="s">
        <v>816</v>
      </c>
      <c r="E1314" s="9" t="s">
        <v>93</v>
      </c>
      <c r="F1314" s="187">
        <v>32172</v>
      </c>
      <c r="G1314" s="9" t="s">
        <v>774</v>
      </c>
      <c r="H1314" s="9" t="s">
        <v>31</v>
      </c>
      <c r="I1314" s="9" t="s">
        <v>2276</v>
      </c>
      <c r="Q1314" s="9">
        <v>2000</v>
      </c>
      <c r="U1314" s="9" t="s">
        <v>269</v>
      </c>
      <c r="V1314" s="9" t="s">
        <v>269</v>
      </c>
      <c r="W1314" s="9" t="s">
        <v>269</v>
      </c>
      <c r="X1314" s="9" t="s">
        <v>514</v>
      </c>
    </row>
    <row r="1315" spans="1:24" ht="17.25" customHeight="1" x14ac:dyDescent="0.2">
      <c r="A1315" s="9">
        <v>412038</v>
      </c>
      <c r="B1315" s="9" t="s">
        <v>5906</v>
      </c>
      <c r="C1315" s="9" t="s">
        <v>564</v>
      </c>
      <c r="D1315" s="9" t="s">
        <v>5907</v>
      </c>
      <c r="E1315" s="9" t="s">
        <v>93</v>
      </c>
      <c r="F1315" s="187">
        <v>32424</v>
      </c>
      <c r="G1315" s="9" t="s">
        <v>510</v>
      </c>
      <c r="H1315" s="9" t="s">
        <v>31</v>
      </c>
      <c r="I1315" s="9" t="s">
        <v>2276</v>
      </c>
      <c r="Q1315" s="9">
        <v>2000</v>
      </c>
      <c r="U1315" s="9" t="s">
        <v>269</v>
      </c>
      <c r="V1315" s="9" t="s">
        <v>269</v>
      </c>
      <c r="W1315" s="9" t="s">
        <v>269</v>
      </c>
      <c r="X1315" s="9" t="s">
        <v>514</v>
      </c>
    </row>
    <row r="1316" spans="1:24" ht="17.25" customHeight="1" x14ac:dyDescent="0.2">
      <c r="A1316" s="9">
        <v>411972</v>
      </c>
      <c r="B1316" s="9" t="s">
        <v>5908</v>
      </c>
      <c r="C1316" s="9" t="s">
        <v>266</v>
      </c>
      <c r="D1316" s="9" t="s">
        <v>5909</v>
      </c>
      <c r="E1316" s="9" t="s">
        <v>93</v>
      </c>
      <c r="F1316" s="187">
        <v>32539</v>
      </c>
      <c r="G1316" s="9" t="s">
        <v>298</v>
      </c>
      <c r="H1316" s="9" t="s">
        <v>31</v>
      </c>
      <c r="I1316" s="9" t="s">
        <v>2276</v>
      </c>
      <c r="Q1316" s="9">
        <v>2000</v>
      </c>
      <c r="U1316" s="9" t="s">
        <v>269</v>
      </c>
      <c r="V1316" s="9" t="s">
        <v>269</v>
      </c>
      <c r="W1316" s="9" t="s">
        <v>269</v>
      </c>
      <c r="X1316" s="9" t="s">
        <v>514</v>
      </c>
    </row>
    <row r="1317" spans="1:24" ht="17.25" customHeight="1" x14ac:dyDescent="0.2">
      <c r="A1317" s="9">
        <v>413813</v>
      </c>
      <c r="B1317" s="9" t="s">
        <v>5910</v>
      </c>
      <c r="C1317" s="9" t="s">
        <v>799</v>
      </c>
      <c r="D1317" s="9" t="s">
        <v>359</v>
      </c>
      <c r="E1317" s="9" t="s">
        <v>93</v>
      </c>
      <c r="F1317" s="187">
        <v>32574</v>
      </c>
      <c r="G1317" s="9" t="s">
        <v>931</v>
      </c>
      <c r="H1317" s="9" t="s">
        <v>31</v>
      </c>
      <c r="I1317" s="9" t="s">
        <v>2276</v>
      </c>
      <c r="Q1317" s="9">
        <v>2000</v>
      </c>
      <c r="U1317" s="9" t="s">
        <v>269</v>
      </c>
      <c r="V1317" s="9" t="s">
        <v>269</v>
      </c>
      <c r="W1317" s="9" t="s">
        <v>269</v>
      </c>
      <c r="X1317" s="9" t="s">
        <v>514</v>
      </c>
    </row>
    <row r="1318" spans="1:24" ht="17.25" customHeight="1" x14ac:dyDescent="0.2">
      <c r="A1318" s="9">
        <v>412003</v>
      </c>
      <c r="B1318" s="9" t="s">
        <v>5911</v>
      </c>
      <c r="C1318" s="9" t="s">
        <v>519</v>
      </c>
      <c r="D1318" s="9" t="s">
        <v>5912</v>
      </c>
      <c r="E1318" s="9" t="s">
        <v>93</v>
      </c>
      <c r="F1318" s="187">
        <v>32629</v>
      </c>
      <c r="G1318" s="9" t="s">
        <v>645</v>
      </c>
      <c r="H1318" s="9" t="s">
        <v>31</v>
      </c>
      <c r="I1318" s="9" t="s">
        <v>2276</v>
      </c>
      <c r="J1318" s="9" t="s">
        <v>32</v>
      </c>
      <c r="K1318" s="9">
        <v>2007</v>
      </c>
      <c r="L1318" s="9" t="s">
        <v>34</v>
      </c>
      <c r="Q1318" s="9">
        <v>2000</v>
      </c>
      <c r="U1318" s="9" t="s">
        <v>269</v>
      </c>
      <c r="V1318" s="9" t="s">
        <v>269</v>
      </c>
      <c r="W1318" s="9" t="s">
        <v>269</v>
      </c>
      <c r="X1318" s="9" t="s">
        <v>514</v>
      </c>
    </row>
    <row r="1319" spans="1:24" ht="17.25" customHeight="1" x14ac:dyDescent="0.2">
      <c r="A1319" s="9">
        <v>413424</v>
      </c>
      <c r="B1319" s="9" t="s">
        <v>5913</v>
      </c>
      <c r="C1319" s="9" t="s">
        <v>270</v>
      </c>
      <c r="D1319" s="9" t="s">
        <v>681</v>
      </c>
      <c r="E1319" s="9" t="s">
        <v>93</v>
      </c>
      <c r="F1319" s="187">
        <v>33055</v>
      </c>
      <c r="G1319" s="9" t="s">
        <v>34</v>
      </c>
      <c r="H1319" s="9" t="s">
        <v>31</v>
      </c>
      <c r="I1319" s="9" t="s">
        <v>2276</v>
      </c>
      <c r="J1319" s="9" t="s">
        <v>29</v>
      </c>
      <c r="K1319" s="9">
        <v>2012</v>
      </c>
      <c r="L1319" s="9" t="s">
        <v>89</v>
      </c>
      <c r="Q1319" s="9">
        <v>2000</v>
      </c>
      <c r="U1319" s="9" t="s">
        <v>269</v>
      </c>
      <c r="V1319" s="9" t="s">
        <v>269</v>
      </c>
      <c r="W1319" s="9" t="s">
        <v>269</v>
      </c>
      <c r="X1319" s="9" t="s">
        <v>514</v>
      </c>
    </row>
    <row r="1320" spans="1:24" ht="17.25" customHeight="1" x14ac:dyDescent="0.2">
      <c r="A1320" s="9">
        <v>409967</v>
      </c>
      <c r="B1320" s="9" t="s">
        <v>5914</v>
      </c>
      <c r="C1320" s="9" t="s">
        <v>304</v>
      </c>
      <c r="D1320" s="9" t="s">
        <v>459</v>
      </c>
      <c r="E1320" s="9" t="s">
        <v>93</v>
      </c>
      <c r="H1320" s="9" t="s">
        <v>31</v>
      </c>
      <c r="I1320" s="9" t="s">
        <v>2276</v>
      </c>
      <c r="Q1320" s="9">
        <v>2000</v>
      </c>
      <c r="U1320" s="9" t="s">
        <v>269</v>
      </c>
      <c r="V1320" s="9" t="s">
        <v>269</v>
      </c>
      <c r="W1320" s="9" t="s">
        <v>269</v>
      </c>
      <c r="X1320" s="9" t="s">
        <v>514</v>
      </c>
    </row>
    <row r="1321" spans="1:24" ht="17.25" customHeight="1" x14ac:dyDescent="0.2">
      <c r="A1321" s="9">
        <v>408969</v>
      </c>
      <c r="B1321" s="9" t="s">
        <v>5915</v>
      </c>
      <c r="C1321" s="9" t="s">
        <v>304</v>
      </c>
      <c r="D1321" s="9" t="s">
        <v>5916</v>
      </c>
      <c r="E1321" s="9" t="s">
        <v>92</v>
      </c>
      <c r="F1321" s="187">
        <v>27835</v>
      </c>
      <c r="G1321" s="9" t="s">
        <v>593</v>
      </c>
      <c r="H1321" s="9" t="s">
        <v>31</v>
      </c>
      <c r="I1321" s="9" t="s">
        <v>2276</v>
      </c>
      <c r="Q1321" s="9">
        <v>2000</v>
      </c>
      <c r="U1321" s="9" t="s">
        <v>269</v>
      </c>
      <c r="V1321" s="9" t="s">
        <v>269</v>
      </c>
      <c r="W1321" s="9" t="s">
        <v>269</v>
      </c>
      <c r="X1321" s="9" t="s">
        <v>514</v>
      </c>
    </row>
    <row r="1322" spans="1:24" ht="17.25" customHeight="1" x14ac:dyDescent="0.2">
      <c r="A1322" s="9">
        <v>414378</v>
      </c>
      <c r="B1322" s="9" t="s">
        <v>5917</v>
      </c>
      <c r="C1322" s="9" t="s">
        <v>5918</v>
      </c>
      <c r="D1322" s="9" t="s">
        <v>861</v>
      </c>
      <c r="E1322" s="9" t="s">
        <v>92</v>
      </c>
      <c r="F1322" s="187">
        <v>28963</v>
      </c>
      <c r="G1322" s="9" t="s">
        <v>34</v>
      </c>
      <c r="H1322" s="9" t="s">
        <v>31</v>
      </c>
      <c r="I1322" s="9" t="s">
        <v>2276</v>
      </c>
      <c r="Q1322" s="9">
        <v>2000</v>
      </c>
      <c r="U1322" s="9" t="s">
        <v>269</v>
      </c>
      <c r="V1322" s="9" t="s">
        <v>269</v>
      </c>
      <c r="W1322" s="9" t="s">
        <v>269</v>
      </c>
      <c r="X1322" s="9" t="s">
        <v>514</v>
      </c>
    </row>
    <row r="1323" spans="1:24" ht="17.25" customHeight="1" x14ac:dyDescent="0.2">
      <c r="A1323" s="9">
        <v>405724</v>
      </c>
      <c r="B1323" s="9" t="s">
        <v>5919</v>
      </c>
      <c r="C1323" s="9" t="s">
        <v>276</v>
      </c>
      <c r="D1323" s="9" t="s">
        <v>5920</v>
      </c>
      <c r="E1323" s="9" t="s">
        <v>92</v>
      </c>
      <c r="F1323" s="187">
        <v>29371</v>
      </c>
      <c r="G1323" s="9" t="s">
        <v>946</v>
      </c>
      <c r="H1323" s="9" t="s">
        <v>31</v>
      </c>
      <c r="I1323" s="9" t="s">
        <v>2276</v>
      </c>
      <c r="Q1323" s="9">
        <v>2000</v>
      </c>
      <c r="U1323" s="9" t="s">
        <v>269</v>
      </c>
      <c r="V1323" s="9" t="s">
        <v>269</v>
      </c>
      <c r="W1323" s="9" t="s">
        <v>269</v>
      </c>
      <c r="X1323" s="9" t="s">
        <v>514</v>
      </c>
    </row>
    <row r="1324" spans="1:24" ht="17.25" customHeight="1" x14ac:dyDescent="0.2">
      <c r="A1324" s="9">
        <v>413961</v>
      </c>
      <c r="B1324" s="9" t="s">
        <v>5921</v>
      </c>
      <c r="C1324" s="9" t="s">
        <v>644</v>
      </c>
      <c r="D1324" s="9" t="s">
        <v>346</v>
      </c>
      <c r="E1324" s="9" t="s">
        <v>92</v>
      </c>
      <c r="F1324" s="187">
        <v>29373</v>
      </c>
      <c r="G1324" s="9" t="s">
        <v>5922</v>
      </c>
      <c r="H1324" s="9" t="s">
        <v>31</v>
      </c>
      <c r="I1324" s="9" t="s">
        <v>2276</v>
      </c>
      <c r="Q1324" s="9">
        <v>2000</v>
      </c>
      <c r="U1324" s="9" t="s">
        <v>269</v>
      </c>
      <c r="V1324" s="9" t="s">
        <v>269</v>
      </c>
      <c r="W1324" s="9" t="s">
        <v>269</v>
      </c>
      <c r="X1324" s="9" t="s">
        <v>514</v>
      </c>
    </row>
    <row r="1325" spans="1:24" ht="17.25" customHeight="1" x14ac:dyDescent="0.2">
      <c r="A1325" s="9">
        <v>400641</v>
      </c>
      <c r="B1325" s="9" t="s">
        <v>5923</v>
      </c>
      <c r="C1325" s="9" t="s">
        <v>669</v>
      </c>
      <c r="D1325" s="9" t="s">
        <v>5924</v>
      </c>
      <c r="E1325" s="9" t="s">
        <v>92</v>
      </c>
      <c r="F1325" s="187">
        <v>29608</v>
      </c>
      <c r="G1325" s="9" t="s">
        <v>706</v>
      </c>
      <c r="H1325" s="9" t="s">
        <v>31</v>
      </c>
      <c r="I1325" s="9" t="s">
        <v>2276</v>
      </c>
      <c r="Q1325" s="9">
        <v>2000</v>
      </c>
      <c r="U1325" s="9" t="s">
        <v>269</v>
      </c>
      <c r="V1325" s="9" t="s">
        <v>269</v>
      </c>
      <c r="W1325" s="9" t="s">
        <v>269</v>
      </c>
      <c r="X1325" s="9" t="s">
        <v>514</v>
      </c>
    </row>
    <row r="1326" spans="1:24" ht="17.25" customHeight="1" x14ac:dyDescent="0.2">
      <c r="A1326" s="9">
        <v>401310</v>
      </c>
      <c r="B1326" s="9" t="s">
        <v>5925</v>
      </c>
      <c r="C1326" s="9" t="s">
        <v>287</v>
      </c>
      <c r="D1326" s="9" t="s">
        <v>5926</v>
      </c>
      <c r="E1326" s="9" t="s">
        <v>92</v>
      </c>
      <c r="F1326" s="187">
        <v>30236</v>
      </c>
      <c r="G1326" s="9" t="s">
        <v>586</v>
      </c>
      <c r="H1326" s="9" t="s">
        <v>35</v>
      </c>
      <c r="I1326" s="9" t="s">
        <v>2276</v>
      </c>
      <c r="Q1326" s="9">
        <v>2000</v>
      </c>
      <c r="U1326" s="9" t="s">
        <v>269</v>
      </c>
      <c r="V1326" s="9" t="s">
        <v>269</v>
      </c>
      <c r="W1326" s="9" t="s">
        <v>269</v>
      </c>
      <c r="X1326" s="9" t="s">
        <v>514</v>
      </c>
    </row>
    <row r="1327" spans="1:24" ht="17.25" customHeight="1" x14ac:dyDescent="0.2">
      <c r="A1327" s="9">
        <v>401209</v>
      </c>
      <c r="B1327" s="9" t="s">
        <v>5927</v>
      </c>
      <c r="C1327" s="9" t="s">
        <v>305</v>
      </c>
      <c r="D1327" s="9" t="s">
        <v>5928</v>
      </c>
      <c r="E1327" s="9" t="s">
        <v>92</v>
      </c>
      <c r="F1327" s="187">
        <v>30660</v>
      </c>
      <c r="G1327" s="9" t="s">
        <v>34</v>
      </c>
      <c r="H1327" s="9" t="s">
        <v>31</v>
      </c>
      <c r="I1327" s="9" t="s">
        <v>2276</v>
      </c>
      <c r="J1327" s="9" t="s">
        <v>29</v>
      </c>
      <c r="K1327" s="9">
        <v>2001</v>
      </c>
      <c r="L1327" s="9" t="s">
        <v>34</v>
      </c>
      <c r="Q1327" s="9">
        <v>2000</v>
      </c>
      <c r="U1327" s="9" t="s">
        <v>269</v>
      </c>
      <c r="V1327" s="9" t="s">
        <v>269</v>
      </c>
      <c r="W1327" s="9" t="s">
        <v>269</v>
      </c>
      <c r="X1327" s="9" t="s">
        <v>514</v>
      </c>
    </row>
    <row r="1328" spans="1:24" ht="17.25" customHeight="1" x14ac:dyDescent="0.2">
      <c r="A1328" s="9">
        <v>406107</v>
      </c>
      <c r="B1328" s="9" t="s">
        <v>5929</v>
      </c>
      <c r="C1328" s="9" t="s">
        <v>415</v>
      </c>
      <c r="D1328" s="9" t="s">
        <v>5930</v>
      </c>
      <c r="E1328" s="9" t="s">
        <v>92</v>
      </c>
      <c r="F1328" s="187">
        <v>30692</v>
      </c>
      <c r="G1328" s="9" t="s">
        <v>298</v>
      </c>
      <c r="H1328" s="9" t="s">
        <v>31</v>
      </c>
      <c r="I1328" s="9" t="s">
        <v>2276</v>
      </c>
      <c r="Q1328" s="9">
        <v>2000</v>
      </c>
      <c r="U1328" s="9" t="s">
        <v>269</v>
      </c>
      <c r="V1328" s="9" t="s">
        <v>269</v>
      </c>
      <c r="W1328" s="9" t="s">
        <v>269</v>
      </c>
      <c r="X1328" s="9" t="s">
        <v>514</v>
      </c>
    </row>
    <row r="1329" spans="1:24" ht="17.25" customHeight="1" x14ac:dyDescent="0.2">
      <c r="A1329" s="9">
        <v>405518</v>
      </c>
      <c r="B1329" s="9" t="s">
        <v>5931</v>
      </c>
      <c r="C1329" s="9" t="s">
        <v>375</v>
      </c>
      <c r="D1329" s="9" t="s">
        <v>5932</v>
      </c>
      <c r="E1329" s="9" t="s">
        <v>92</v>
      </c>
      <c r="F1329" s="187">
        <v>30895</v>
      </c>
      <c r="G1329" s="9" t="s">
        <v>412</v>
      </c>
      <c r="H1329" s="9" t="s">
        <v>31</v>
      </c>
      <c r="I1329" s="9" t="s">
        <v>2276</v>
      </c>
      <c r="J1329" s="9" t="s">
        <v>32</v>
      </c>
      <c r="K1329" s="9">
        <v>2002</v>
      </c>
      <c r="L1329" s="9" t="s">
        <v>46</v>
      </c>
      <c r="Q1329" s="9">
        <v>2000</v>
      </c>
      <c r="U1329" s="9" t="s">
        <v>269</v>
      </c>
      <c r="V1329" s="9" t="s">
        <v>269</v>
      </c>
      <c r="W1329" s="9" t="s">
        <v>269</v>
      </c>
      <c r="X1329" s="9" t="s">
        <v>514</v>
      </c>
    </row>
    <row r="1330" spans="1:24" ht="17.25" customHeight="1" x14ac:dyDescent="0.2">
      <c r="A1330" s="9">
        <v>411795</v>
      </c>
      <c r="B1330" s="9" t="s">
        <v>5933</v>
      </c>
      <c r="C1330" s="9" t="s">
        <v>414</v>
      </c>
      <c r="D1330" s="9" t="s">
        <v>5934</v>
      </c>
      <c r="E1330" s="9" t="s">
        <v>92</v>
      </c>
      <c r="F1330" s="187">
        <v>30948</v>
      </c>
      <c r="G1330" s="9" t="s">
        <v>34</v>
      </c>
      <c r="H1330" s="9" t="s">
        <v>31</v>
      </c>
      <c r="I1330" s="9" t="s">
        <v>2276</v>
      </c>
      <c r="Q1330" s="9">
        <v>2000</v>
      </c>
      <c r="U1330" s="9" t="s">
        <v>269</v>
      </c>
      <c r="V1330" s="9" t="s">
        <v>269</v>
      </c>
      <c r="W1330" s="9" t="s">
        <v>269</v>
      </c>
      <c r="X1330" s="9" t="s">
        <v>514</v>
      </c>
    </row>
    <row r="1331" spans="1:24" ht="17.25" customHeight="1" x14ac:dyDescent="0.2">
      <c r="A1331" s="9">
        <v>408579</v>
      </c>
      <c r="B1331" s="9" t="s">
        <v>5935</v>
      </c>
      <c r="C1331" s="9" t="s">
        <v>684</v>
      </c>
      <c r="D1331" s="9" t="s">
        <v>5936</v>
      </c>
      <c r="E1331" s="9" t="s">
        <v>92</v>
      </c>
      <c r="F1331" s="187">
        <v>30951</v>
      </c>
      <c r="G1331" s="9" t="s">
        <v>551</v>
      </c>
      <c r="H1331" s="9" t="s">
        <v>31</v>
      </c>
      <c r="I1331" s="9" t="s">
        <v>2276</v>
      </c>
      <c r="J1331" s="9" t="s">
        <v>32</v>
      </c>
      <c r="K1331" s="9">
        <v>2005</v>
      </c>
      <c r="L1331" s="9" t="s">
        <v>46</v>
      </c>
      <c r="Q1331" s="9">
        <v>2000</v>
      </c>
      <c r="U1331" s="9" t="s">
        <v>269</v>
      </c>
      <c r="V1331" s="9" t="s">
        <v>269</v>
      </c>
      <c r="W1331" s="9" t="s">
        <v>269</v>
      </c>
      <c r="X1331" s="9" t="s">
        <v>514</v>
      </c>
    </row>
    <row r="1332" spans="1:24" ht="17.25" customHeight="1" x14ac:dyDescent="0.2">
      <c r="A1332" s="9">
        <v>408417</v>
      </c>
      <c r="B1332" s="9" t="s">
        <v>5937</v>
      </c>
      <c r="C1332" s="9" t="s">
        <v>839</v>
      </c>
      <c r="D1332" s="9" t="s">
        <v>321</v>
      </c>
      <c r="E1332" s="9" t="s">
        <v>92</v>
      </c>
      <c r="F1332" s="187">
        <v>31231</v>
      </c>
      <c r="G1332" s="9" t="s">
        <v>34</v>
      </c>
      <c r="H1332" s="9" t="s">
        <v>31</v>
      </c>
      <c r="I1332" s="9" t="s">
        <v>2276</v>
      </c>
      <c r="Q1332" s="9">
        <v>2000</v>
      </c>
      <c r="U1332" s="9" t="s">
        <v>269</v>
      </c>
      <c r="V1332" s="9" t="s">
        <v>269</v>
      </c>
      <c r="W1332" s="9" t="s">
        <v>269</v>
      </c>
      <c r="X1332" s="9" t="s">
        <v>514</v>
      </c>
    </row>
    <row r="1333" spans="1:24" ht="17.25" customHeight="1" x14ac:dyDescent="0.2">
      <c r="A1333" s="9">
        <v>412727</v>
      </c>
      <c r="B1333" s="9" t="s">
        <v>5938</v>
      </c>
      <c r="C1333" s="9" t="s">
        <v>458</v>
      </c>
      <c r="D1333" s="9" t="s">
        <v>5939</v>
      </c>
      <c r="E1333" s="9" t="s">
        <v>92</v>
      </c>
      <c r="F1333" s="187">
        <v>31237</v>
      </c>
      <c r="G1333" s="9" t="s">
        <v>5940</v>
      </c>
      <c r="H1333" s="9" t="s">
        <v>31</v>
      </c>
      <c r="I1333" s="9" t="s">
        <v>2276</v>
      </c>
      <c r="J1333" s="9" t="s">
        <v>29</v>
      </c>
      <c r="K1333" s="9">
        <v>2003</v>
      </c>
      <c r="L1333" s="9" t="s">
        <v>83</v>
      </c>
      <c r="Q1333" s="9">
        <v>2000</v>
      </c>
      <c r="U1333" s="9" t="s">
        <v>269</v>
      </c>
      <c r="V1333" s="9" t="s">
        <v>269</v>
      </c>
      <c r="W1333" s="9" t="s">
        <v>269</v>
      </c>
      <c r="X1333" s="9" t="s">
        <v>514</v>
      </c>
    </row>
    <row r="1334" spans="1:24" ht="17.25" customHeight="1" x14ac:dyDescent="0.2">
      <c r="A1334" s="9">
        <v>404453</v>
      </c>
      <c r="B1334" s="9" t="s">
        <v>5941</v>
      </c>
      <c r="C1334" s="9" t="s">
        <v>534</v>
      </c>
      <c r="D1334" s="9" t="s">
        <v>5942</v>
      </c>
      <c r="E1334" s="9" t="s">
        <v>92</v>
      </c>
      <c r="F1334" s="187">
        <v>31307</v>
      </c>
      <c r="G1334" s="9" t="s">
        <v>83</v>
      </c>
      <c r="H1334" s="9" t="s">
        <v>31</v>
      </c>
      <c r="I1334" s="9" t="s">
        <v>2276</v>
      </c>
      <c r="J1334" s="9" t="s">
        <v>29</v>
      </c>
      <c r="K1334" s="9">
        <v>2007</v>
      </c>
      <c r="L1334" s="9" t="s">
        <v>83</v>
      </c>
      <c r="Q1334" s="9">
        <v>2000</v>
      </c>
      <c r="U1334" s="9" t="s">
        <v>269</v>
      </c>
      <c r="V1334" s="9" t="s">
        <v>269</v>
      </c>
      <c r="W1334" s="9" t="s">
        <v>269</v>
      </c>
      <c r="X1334" s="9" t="s">
        <v>514</v>
      </c>
    </row>
    <row r="1335" spans="1:24" ht="17.25" customHeight="1" x14ac:dyDescent="0.2">
      <c r="A1335" s="9">
        <v>403522</v>
      </c>
      <c r="B1335" s="9" t="s">
        <v>5943</v>
      </c>
      <c r="C1335" s="9" t="s">
        <v>323</v>
      </c>
      <c r="D1335" s="9" t="s">
        <v>346</v>
      </c>
      <c r="E1335" s="9" t="s">
        <v>92</v>
      </c>
      <c r="F1335" s="187">
        <v>31462</v>
      </c>
      <c r="G1335" s="9" t="s">
        <v>34</v>
      </c>
      <c r="H1335" s="9" t="s">
        <v>31</v>
      </c>
      <c r="I1335" s="9" t="s">
        <v>2276</v>
      </c>
      <c r="Q1335" s="9">
        <v>2000</v>
      </c>
      <c r="U1335" s="9" t="s">
        <v>269</v>
      </c>
      <c r="V1335" s="9" t="s">
        <v>269</v>
      </c>
      <c r="W1335" s="9" t="s">
        <v>269</v>
      </c>
      <c r="X1335" s="9" t="s">
        <v>514</v>
      </c>
    </row>
    <row r="1336" spans="1:24" ht="17.25" customHeight="1" x14ac:dyDescent="0.2">
      <c r="A1336" s="9">
        <v>408831</v>
      </c>
      <c r="B1336" s="9" t="s">
        <v>5944</v>
      </c>
      <c r="C1336" s="9" t="s">
        <v>428</v>
      </c>
      <c r="D1336" s="9" t="s">
        <v>5945</v>
      </c>
      <c r="E1336" s="9" t="s">
        <v>92</v>
      </c>
      <c r="F1336" s="187">
        <v>31738</v>
      </c>
      <c r="G1336" s="9" t="s">
        <v>821</v>
      </c>
      <c r="H1336" s="9" t="s">
        <v>31</v>
      </c>
      <c r="I1336" s="9" t="s">
        <v>2276</v>
      </c>
      <c r="Q1336" s="9">
        <v>2000</v>
      </c>
      <c r="U1336" s="9" t="s">
        <v>269</v>
      </c>
      <c r="V1336" s="9" t="s">
        <v>269</v>
      </c>
      <c r="W1336" s="9" t="s">
        <v>269</v>
      </c>
      <c r="X1336" s="9" t="s">
        <v>514</v>
      </c>
    </row>
    <row r="1337" spans="1:24" ht="17.25" customHeight="1" x14ac:dyDescent="0.2">
      <c r="A1337" s="9">
        <v>411547</v>
      </c>
      <c r="B1337" s="9" t="s">
        <v>5946</v>
      </c>
      <c r="C1337" s="9" t="s">
        <v>283</v>
      </c>
      <c r="D1337" s="9" t="s">
        <v>5947</v>
      </c>
      <c r="E1337" s="9" t="s">
        <v>92</v>
      </c>
      <c r="F1337" s="187">
        <v>31908</v>
      </c>
      <c r="G1337" s="9" t="s">
        <v>5948</v>
      </c>
      <c r="H1337" s="9" t="s">
        <v>31</v>
      </c>
      <c r="I1337" s="9" t="s">
        <v>2276</v>
      </c>
      <c r="Q1337" s="9">
        <v>2000</v>
      </c>
      <c r="U1337" s="9" t="s">
        <v>269</v>
      </c>
      <c r="V1337" s="9" t="s">
        <v>269</v>
      </c>
      <c r="W1337" s="9" t="s">
        <v>269</v>
      </c>
      <c r="X1337" s="9" t="s">
        <v>514</v>
      </c>
    </row>
    <row r="1338" spans="1:24" ht="17.25" customHeight="1" x14ac:dyDescent="0.2">
      <c r="A1338" s="9">
        <v>411839</v>
      </c>
      <c r="B1338" s="9" t="s">
        <v>5949</v>
      </c>
      <c r="C1338" s="9" t="s">
        <v>582</v>
      </c>
      <c r="D1338" s="9" t="s">
        <v>5950</v>
      </c>
      <c r="E1338" s="9" t="s">
        <v>92</v>
      </c>
      <c r="F1338" s="187">
        <v>32932</v>
      </c>
      <c r="G1338" s="9" t="s">
        <v>34</v>
      </c>
      <c r="H1338" s="9" t="s">
        <v>31</v>
      </c>
      <c r="I1338" s="9" t="s">
        <v>2276</v>
      </c>
      <c r="J1338" s="9" t="s">
        <v>29</v>
      </c>
      <c r="K1338" s="9">
        <v>2008</v>
      </c>
      <c r="L1338" s="9" t="s">
        <v>34</v>
      </c>
      <c r="Q1338" s="9">
        <v>2000</v>
      </c>
      <c r="U1338" s="9" t="s">
        <v>269</v>
      </c>
      <c r="V1338" s="9" t="s">
        <v>269</v>
      </c>
      <c r="W1338" s="9" t="s">
        <v>269</v>
      </c>
      <c r="X1338" s="9" t="s">
        <v>514</v>
      </c>
    </row>
    <row r="1339" spans="1:24" ht="17.25" customHeight="1" x14ac:dyDescent="0.2">
      <c r="A1339" s="9">
        <v>413288</v>
      </c>
      <c r="B1339" s="9" t="s">
        <v>5951</v>
      </c>
      <c r="C1339" s="9" t="s">
        <v>440</v>
      </c>
      <c r="D1339" s="9" t="s">
        <v>518</v>
      </c>
      <c r="E1339" s="9" t="s">
        <v>92</v>
      </c>
      <c r="F1339" s="187">
        <v>33337</v>
      </c>
      <c r="G1339" s="9" t="s">
        <v>34</v>
      </c>
      <c r="H1339" s="9" t="s">
        <v>31</v>
      </c>
      <c r="I1339" s="9" t="s">
        <v>2276</v>
      </c>
      <c r="Q1339" s="9">
        <v>2000</v>
      </c>
      <c r="U1339" s="9" t="s">
        <v>269</v>
      </c>
      <c r="V1339" s="9" t="s">
        <v>269</v>
      </c>
      <c r="W1339" s="9" t="s">
        <v>269</v>
      </c>
      <c r="X1339" s="9" t="s">
        <v>514</v>
      </c>
    </row>
    <row r="1340" spans="1:24" ht="17.25" customHeight="1" x14ac:dyDescent="0.2">
      <c r="A1340" s="9">
        <v>418653</v>
      </c>
      <c r="B1340" s="9" t="s">
        <v>5952</v>
      </c>
      <c r="C1340" s="9" t="s">
        <v>5953</v>
      </c>
      <c r="D1340" s="9" t="s">
        <v>492</v>
      </c>
      <c r="E1340" s="9" t="s">
        <v>92</v>
      </c>
      <c r="F1340" s="187">
        <v>33506</v>
      </c>
      <c r="G1340" s="9" t="s">
        <v>34</v>
      </c>
      <c r="H1340" s="9" t="s">
        <v>31</v>
      </c>
      <c r="I1340" s="9" t="s">
        <v>2276</v>
      </c>
      <c r="J1340" s="9" t="s">
        <v>32</v>
      </c>
      <c r="K1340" s="9">
        <v>2011</v>
      </c>
      <c r="L1340" s="9" t="s">
        <v>34</v>
      </c>
      <c r="Q1340" s="9">
        <v>2000</v>
      </c>
      <c r="U1340" s="9" t="s">
        <v>269</v>
      </c>
      <c r="V1340" s="9" t="s">
        <v>269</v>
      </c>
      <c r="W1340" s="9" t="s">
        <v>269</v>
      </c>
      <c r="X1340" s="9" t="s">
        <v>514</v>
      </c>
    </row>
    <row r="1341" spans="1:24" ht="17.25" customHeight="1" x14ac:dyDescent="0.2">
      <c r="A1341" s="9">
        <v>416223</v>
      </c>
      <c r="B1341" s="9" t="s">
        <v>5954</v>
      </c>
      <c r="C1341" s="9" t="s">
        <v>323</v>
      </c>
      <c r="D1341" s="9" t="s">
        <v>5955</v>
      </c>
      <c r="E1341" s="9" t="s">
        <v>92</v>
      </c>
      <c r="F1341" s="187">
        <v>33546</v>
      </c>
      <c r="G1341" s="9" t="s">
        <v>34</v>
      </c>
      <c r="H1341" s="9" t="s">
        <v>31</v>
      </c>
      <c r="I1341" s="9" t="s">
        <v>2276</v>
      </c>
      <c r="Q1341" s="9">
        <v>2000</v>
      </c>
      <c r="U1341" s="9" t="s">
        <v>269</v>
      </c>
      <c r="V1341" s="9" t="s">
        <v>269</v>
      </c>
      <c r="W1341" s="9" t="s">
        <v>269</v>
      </c>
      <c r="X1341" s="9" t="s">
        <v>514</v>
      </c>
    </row>
    <row r="1342" spans="1:24" ht="17.25" customHeight="1" x14ac:dyDescent="0.2">
      <c r="A1342" s="9">
        <v>416825</v>
      </c>
      <c r="B1342" s="9" t="s">
        <v>5956</v>
      </c>
      <c r="C1342" s="9" t="s">
        <v>5957</v>
      </c>
      <c r="D1342" s="9" t="s">
        <v>294</v>
      </c>
      <c r="E1342" s="9" t="s">
        <v>92</v>
      </c>
      <c r="F1342" s="187">
        <v>33604</v>
      </c>
      <c r="G1342" s="9" t="s">
        <v>34</v>
      </c>
      <c r="H1342" s="9" t="s">
        <v>31</v>
      </c>
      <c r="I1342" s="9" t="s">
        <v>2276</v>
      </c>
      <c r="J1342" s="9" t="s">
        <v>29</v>
      </c>
      <c r="K1342" s="9">
        <v>2009</v>
      </c>
      <c r="L1342" s="9" t="s">
        <v>34</v>
      </c>
      <c r="Q1342" s="9">
        <v>2000</v>
      </c>
      <c r="U1342" s="9" t="s">
        <v>269</v>
      </c>
      <c r="V1342" s="9" t="s">
        <v>269</v>
      </c>
      <c r="W1342" s="9" t="s">
        <v>269</v>
      </c>
      <c r="X1342" s="9" t="s">
        <v>514</v>
      </c>
    </row>
    <row r="1343" spans="1:24" ht="17.25" customHeight="1" x14ac:dyDescent="0.2">
      <c r="A1343" s="9">
        <v>413056</v>
      </c>
      <c r="B1343" s="9" t="s">
        <v>5958</v>
      </c>
      <c r="C1343" s="9" t="s">
        <v>642</v>
      </c>
      <c r="D1343" s="9" t="s">
        <v>5959</v>
      </c>
      <c r="E1343" s="9" t="s">
        <v>92</v>
      </c>
      <c r="F1343" s="187">
        <v>33633</v>
      </c>
      <c r="G1343" s="9" t="s">
        <v>645</v>
      </c>
      <c r="H1343" s="9" t="s">
        <v>31</v>
      </c>
      <c r="I1343" s="9" t="s">
        <v>2276</v>
      </c>
      <c r="Q1343" s="9">
        <v>2000</v>
      </c>
      <c r="U1343" s="9" t="s">
        <v>269</v>
      </c>
      <c r="V1343" s="9" t="s">
        <v>269</v>
      </c>
      <c r="W1343" s="9" t="s">
        <v>269</v>
      </c>
      <c r="X1343" s="9" t="s">
        <v>514</v>
      </c>
    </row>
    <row r="1344" spans="1:24" ht="17.25" customHeight="1" x14ac:dyDescent="0.2">
      <c r="A1344" s="9">
        <v>414108</v>
      </c>
      <c r="B1344" s="9" t="s">
        <v>5960</v>
      </c>
      <c r="C1344" s="9" t="s">
        <v>408</v>
      </c>
      <c r="D1344" s="9" t="s">
        <v>455</v>
      </c>
      <c r="E1344" s="9" t="s">
        <v>92</v>
      </c>
      <c r="F1344" s="187">
        <v>33770</v>
      </c>
      <c r="G1344" s="9" t="s">
        <v>34</v>
      </c>
      <c r="H1344" s="9" t="s">
        <v>31</v>
      </c>
      <c r="I1344" s="9" t="s">
        <v>2276</v>
      </c>
      <c r="J1344" s="9" t="s">
        <v>32</v>
      </c>
      <c r="K1344" s="9">
        <v>2010</v>
      </c>
      <c r="L1344" s="9" t="s">
        <v>34</v>
      </c>
      <c r="Q1344" s="9">
        <v>2000</v>
      </c>
      <c r="U1344" s="9" t="s">
        <v>269</v>
      </c>
      <c r="V1344" s="9" t="s">
        <v>269</v>
      </c>
      <c r="W1344" s="9" t="s">
        <v>269</v>
      </c>
      <c r="X1344" s="9" t="s">
        <v>514</v>
      </c>
    </row>
    <row r="1345" spans="1:24" ht="17.25" customHeight="1" x14ac:dyDescent="0.2">
      <c r="A1345" s="9">
        <v>417198</v>
      </c>
      <c r="B1345" s="9" t="s">
        <v>5961</v>
      </c>
      <c r="C1345" s="9" t="s">
        <v>445</v>
      </c>
      <c r="D1345" s="9" t="s">
        <v>5962</v>
      </c>
      <c r="E1345" s="9" t="s">
        <v>92</v>
      </c>
      <c r="F1345" s="187">
        <v>33978</v>
      </c>
      <c r="G1345" s="9" t="s">
        <v>34</v>
      </c>
      <c r="H1345" s="9" t="s">
        <v>31</v>
      </c>
      <c r="I1345" s="9" t="s">
        <v>2276</v>
      </c>
      <c r="J1345" s="9" t="s">
        <v>32</v>
      </c>
      <c r="K1345" s="9">
        <v>2007</v>
      </c>
      <c r="L1345" s="9" t="s">
        <v>34</v>
      </c>
      <c r="Q1345" s="9">
        <v>2000</v>
      </c>
      <c r="U1345" s="9" t="s">
        <v>269</v>
      </c>
      <c r="V1345" s="9" t="s">
        <v>269</v>
      </c>
      <c r="W1345" s="9" t="s">
        <v>269</v>
      </c>
      <c r="X1345" s="9" t="s">
        <v>514</v>
      </c>
    </row>
    <row r="1346" spans="1:24" ht="17.25" customHeight="1" x14ac:dyDescent="0.2">
      <c r="A1346" s="9">
        <v>417327</v>
      </c>
      <c r="B1346" s="9" t="s">
        <v>5963</v>
      </c>
      <c r="C1346" s="9" t="s">
        <v>452</v>
      </c>
      <c r="D1346" s="9" t="s">
        <v>823</v>
      </c>
      <c r="E1346" s="9" t="s">
        <v>92</v>
      </c>
      <c r="F1346" s="187">
        <v>34008</v>
      </c>
      <c r="G1346" s="9" t="s">
        <v>34</v>
      </c>
      <c r="H1346" s="9" t="s">
        <v>31</v>
      </c>
      <c r="I1346" s="9" t="s">
        <v>2276</v>
      </c>
      <c r="J1346" s="9" t="s">
        <v>32</v>
      </c>
      <c r="K1346" s="9">
        <v>2011</v>
      </c>
      <c r="L1346" s="9" t="s">
        <v>34</v>
      </c>
      <c r="Q1346" s="9">
        <v>2000</v>
      </c>
      <c r="U1346" s="9" t="s">
        <v>269</v>
      </c>
      <c r="V1346" s="9" t="s">
        <v>269</v>
      </c>
      <c r="W1346" s="9" t="s">
        <v>269</v>
      </c>
      <c r="X1346" s="9" t="s">
        <v>514</v>
      </c>
    </row>
    <row r="1347" spans="1:24" ht="17.25" customHeight="1" x14ac:dyDescent="0.2">
      <c r="A1347" s="9">
        <v>417515</v>
      </c>
      <c r="B1347" s="9" t="s">
        <v>5964</v>
      </c>
      <c r="C1347" s="9" t="s">
        <v>452</v>
      </c>
      <c r="D1347" s="9" t="s">
        <v>275</v>
      </c>
      <c r="E1347" s="9" t="s">
        <v>92</v>
      </c>
      <c r="F1347" s="187">
        <v>34090</v>
      </c>
      <c r="G1347" s="9" t="s">
        <v>34</v>
      </c>
      <c r="H1347" s="9" t="s">
        <v>31</v>
      </c>
      <c r="I1347" s="9" t="s">
        <v>2276</v>
      </c>
      <c r="J1347" s="9" t="s">
        <v>32</v>
      </c>
      <c r="K1347" s="9">
        <v>2011</v>
      </c>
      <c r="L1347" s="9" t="s">
        <v>34</v>
      </c>
      <c r="Q1347" s="9">
        <v>2000</v>
      </c>
      <c r="U1347" s="9" t="s">
        <v>269</v>
      </c>
      <c r="V1347" s="9" t="s">
        <v>269</v>
      </c>
      <c r="W1347" s="9" t="s">
        <v>269</v>
      </c>
      <c r="X1347" s="9" t="s">
        <v>514</v>
      </c>
    </row>
    <row r="1348" spans="1:24" ht="17.25" customHeight="1" x14ac:dyDescent="0.2">
      <c r="A1348" s="9">
        <v>418356</v>
      </c>
      <c r="B1348" s="9" t="s">
        <v>5965</v>
      </c>
      <c r="C1348" s="9" t="s">
        <v>947</v>
      </c>
      <c r="D1348" s="9" t="s">
        <v>286</v>
      </c>
      <c r="E1348" s="9" t="s">
        <v>92</v>
      </c>
      <c r="F1348" s="187">
        <v>34174</v>
      </c>
      <c r="G1348" s="9" t="s">
        <v>282</v>
      </c>
      <c r="H1348" s="9" t="s">
        <v>31</v>
      </c>
      <c r="I1348" s="9" t="s">
        <v>2276</v>
      </c>
      <c r="J1348" s="9" t="s">
        <v>29</v>
      </c>
      <c r="K1348" s="9">
        <v>2011</v>
      </c>
      <c r="L1348" s="9" t="s">
        <v>46</v>
      </c>
      <c r="Q1348" s="9">
        <v>2000</v>
      </c>
      <c r="U1348" s="9" t="s">
        <v>269</v>
      </c>
      <c r="V1348" s="9" t="s">
        <v>269</v>
      </c>
      <c r="W1348" s="9" t="s">
        <v>269</v>
      </c>
      <c r="X1348" s="9" t="s">
        <v>514</v>
      </c>
    </row>
    <row r="1349" spans="1:24" ht="17.25" customHeight="1" x14ac:dyDescent="0.2">
      <c r="A1349" s="9">
        <v>417906</v>
      </c>
      <c r="B1349" s="9" t="s">
        <v>5966</v>
      </c>
      <c r="C1349" s="9" t="s">
        <v>276</v>
      </c>
      <c r="D1349" s="9" t="s">
        <v>5967</v>
      </c>
      <c r="E1349" s="9" t="s">
        <v>92</v>
      </c>
      <c r="F1349" s="187">
        <v>34431</v>
      </c>
      <c r="G1349" s="9" t="s">
        <v>4051</v>
      </c>
      <c r="H1349" s="9" t="s">
        <v>31</v>
      </c>
      <c r="I1349" s="9" t="s">
        <v>2276</v>
      </c>
      <c r="J1349" s="9" t="s">
        <v>32</v>
      </c>
      <c r="K1349" s="9">
        <v>2012</v>
      </c>
      <c r="L1349" s="9" t="s">
        <v>34</v>
      </c>
      <c r="Q1349" s="9">
        <v>2000</v>
      </c>
      <c r="U1349" s="9" t="s">
        <v>269</v>
      </c>
      <c r="V1349" s="9" t="s">
        <v>269</v>
      </c>
      <c r="W1349" s="9" t="s">
        <v>269</v>
      </c>
      <c r="X1349" s="9" t="s">
        <v>514</v>
      </c>
    </row>
    <row r="1350" spans="1:24" ht="17.25" customHeight="1" x14ac:dyDescent="0.2">
      <c r="A1350" s="9">
        <v>418354</v>
      </c>
      <c r="B1350" s="9" t="s">
        <v>5968</v>
      </c>
      <c r="C1350" s="9" t="s">
        <v>274</v>
      </c>
      <c r="D1350" s="9" t="s">
        <v>326</v>
      </c>
      <c r="E1350" s="9" t="s">
        <v>92</v>
      </c>
      <c r="F1350" s="187">
        <v>34442</v>
      </c>
      <c r="G1350" s="9" t="s">
        <v>34</v>
      </c>
      <c r="H1350" s="9" t="s">
        <v>31</v>
      </c>
      <c r="I1350" s="9" t="s">
        <v>2276</v>
      </c>
      <c r="J1350" s="9" t="s">
        <v>32</v>
      </c>
      <c r="K1350" s="9">
        <v>2012</v>
      </c>
      <c r="L1350" s="9" t="s">
        <v>34</v>
      </c>
      <c r="Q1350" s="9">
        <v>2000</v>
      </c>
      <c r="U1350" s="9" t="s">
        <v>269</v>
      </c>
      <c r="V1350" s="9" t="s">
        <v>269</v>
      </c>
      <c r="W1350" s="9" t="s">
        <v>269</v>
      </c>
      <c r="X1350" s="9" t="s">
        <v>514</v>
      </c>
    </row>
    <row r="1351" spans="1:24" ht="17.25" customHeight="1" x14ac:dyDescent="0.2">
      <c r="A1351" s="9">
        <v>417401</v>
      </c>
      <c r="B1351" s="9" t="s">
        <v>5969</v>
      </c>
      <c r="C1351" s="9" t="s">
        <v>856</v>
      </c>
      <c r="D1351" s="9" t="s">
        <v>325</v>
      </c>
      <c r="E1351" s="9" t="s">
        <v>92</v>
      </c>
      <c r="F1351" s="187">
        <v>34541</v>
      </c>
      <c r="G1351" s="9" t="s">
        <v>34</v>
      </c>
      <c r="H1351" s="9" t="s">
        <v>31</v>
      </c>
      <c r="I1351" s="9" t="s">
        <v>2276</v>
      </c>
      <c r="J1351" s="9" t="s">
        <v>5970</v>
      </c>
      <c r="K1351" s="9">
        <v>2013</v>
      </c>
      <c r="L1351" s="9" t="s">
        <v>34</v>
      </c>
      <c r="Q1351" s="9">
        <v>2000</v>
      </c>
      <c r="U1351" s="9" t="s">
        <v>269</v>
      </c>
      <c r="V1351" s="9" t="s">
        <v>269</v>
      </c>
      <c r="W1351" s="9" t="s">
        <v>269</v>
      </c>
      <c r="X1351" s="9" t="s">
        <v>514</v>
      </c>
    </row>
    <row r="1352" spans="1:24" ht="17.25" customHeight="1" x14ac:dyDescent="0.2">
      <c r="A1352" s="9">
        <v>417170</v>
      </c>
      <c r="B1352" s="9" t="s">
        <v>5971</v>
      </c>
      <c r="C1352" s="9" t="s">
        <v>329</v>
      </c>
      <c r="D1352" s="9" t="s">
        <v>630</v>
      </c>
      <c r="E1352" s="9" t="s">
        <v>92</v>
      </c>
      <c r="F1352" s="187">
        <v>35065</v>
      </c>
      <c r="G1352" s="9" t="s">
        <v>703</v>
      </c>
      <c r="H1352" s="9" t="s">
        <v>31</v>
      </c>
      <c r="I1352" s="9" t="s">
        <v>2276</v>
      </c>
      <c r="J1352" s="9" t="s">
        <v>32</v>
      </c>
      <c r="K1352" s="9">
        <v>2013</v>
      </c>
      <c r="L1352" s="9" t="s">
        <v>83</v>
      </c>
      <c r="Q1352" s="9">
        <v>2000</v>
      </c>
      <c r="U1352" s="9" t="s">
        <v>269</v>
      </c>
      <c r="V1352" s="9" t="s">
        <v>269</v>
      </c>
      <c r="W1352" s="9" t="s">
        <v>269</v>
      </c>
      <c r="X1352" s="9" t="s">
        <v>514</v>
      </c>
    </row>
    <row r="1353" spans="1:24" ht="17.25" customHeight="1" x14ac:dyDescent="0.2">
      <c r="A1353" s="9">
        <v>400382</v>
      </c>
      <c r="B1353" s="9" t="s">
        <v>5972</v>
      </c>
      <c r="C1353" s="9" t="s">
        <v>393</v>
      </c>
      <c r="D1353" s="9" t="s">
        <v>5973</v>
      </c>
      <c r="E1353" s="9" t="s">
        <v>92</v>
      </c>
      <c r="F1353" s="187">
        <v>31157</v>
      </c>
      <c r="G1353" s="9" t="s">
        <v>5974</v>
      </c>
      <c r="H1353" s="9" t="s">
        <v>31</v>
      </c>
      <c r="I1353" s="9" t="s">
        <v>2276</v>
      </c>
      <c r="Q1353" s="9">
        <v>2000</v>
      </c>
      <c r="U1353" s="9" t="s">
        <v>269</v>
      </c>
      <c r="V1353" s="9" t="s">
        <v>269</v>
      </c>
      <c r="W1353" s="9" t="s">
        <v>269</v>
      </c>
      <c r="X1353" s="9" t="s">
        <v>514</v>
      </c>
    </row>
    <row r="1354" spans="1:24" ht="17.25" customHeight="1" x14ac:dyDescent="0.2">
      <c r="A1354" s="9">
        <v>403199</v>
      </c>
      <c r="B1354" s="9" t="s">
        <v>5975</v>
      </c>
      <c r="C1354" s="9" t="s">
        <v>404</v>
      </c>
      <c r="D1354" s="9" t="s">
        <v>5976</v>
      </c>
      <c r="E1354" s="9" t="s">
        <v>92</v>
      </c>
      <c r="F1354" s="187">
        <v>30610</v>
      </c>
      <c r="G1354" s="9" t="s">
        <v>759</v>
      </c>
      <c r="H1354" s="9" t="s">
        <v>31</v>
      </c>
      <c r="I1354" s="9" t="s">
        <v>2276</v>
      </c>
      <c r="Q1354" s="9">
        <v>2000</v>
      </c>
      <c r="U1354" s="9" t="s">
        <v>269</v>
      </c>
      <c r="V1354" s="9" t="s">
        <v>269</v>
      </c>
      <c r="W1354" s="9" t="s">
        <v>269</v>
      </c>
      <c r="X1354" s="9" t="s">
        <v>514</v>
      </c>
    </row>
    <row r="1355" spans="1:24" ht="17.25" customHeight="1" x14ac:dyDescent="0.2">
      <c r="A1355" s="9">
        <v>400287</v>
      </c>
      <c r="B1355" s="9" t="s">
        <v>5977</v>
      </c>
      <c r="C1355" s="9" t="s">
        <v>5978</v>
      </c>
      <c r="D1355" s="9" t="s">
        <v>5979</v>
      </c>
      <c r="E1355" s="9" t="s">
        <v>93</v>
      </c>
      <c r="F1355" s="187">
        <v>30769</v>
      </c>
      <c r="G1355" s="9" t="s">
        <v>34</v>
      </c>
      <c r="H1355" s="9" t="s">
        <v>31</v>
      </c>
      <c r="I1355" s="9" t="s">
        <v>2276</v>
      </c>
      <c r="Q1355" s="9">
        <v>2000</v>
      </c>
      <c r="U1355" s="9" t="s">
        <v>269</v>
      </c>
      <c r="V1355" s="9" t="s">
        <v>269</v>
      </c>
      <c r="W1355" s="9" t="s">
        <v>269</v>
      </c>
      <c r="X1355" s="9" t="s">
        <v>687</v>
      </c>
    </row>
    <row r="1356" spans="1:24" ht="17.25" customHeight="1" x14ac:dyDescent="0.2">
      <c r="A1356" s="9">
        <v>404164</v>
      </c>
      <c r="B1356" s="9" t="s">
        <v>5980</v>
      </c>
      <c r="C1356" s="9" t="s">
        <v>270</v>
      </c>
      <c r="D1356" s="9" t="s">
        <v>286</v>
      </c>
      <c r="E1356" s="9" t="s">
        <v>93</v>
      </c>
      <c r="F1356" s="187">
        <v>32122</v>
      </c>
      <c r="G1356" s="9" t="s">
        <v>34</v>
      </c>
      <c r="H1356" s="9" t="s">
        <v>31</v>
      </c>
      <c r="I1356" s="9" t="s">
        <v>2276</v>
      </c>
      <c r="J1356" s="9" t="s">
        <v>32</v>
      </c>
      <c r="K1356" s="9">
        <v>2005</v>
      </c>
      <c r="L1356" s="9" t="s">
        <v>34</v>
      </c>
      <c r="Q1356" s="9">
        <v>2000</v>
      </c>
      <c r="U1356" s="9" t="s">
        <v>269</v>
      </c>
      <c r="V1356" s="9" t="s">
        <v>269</v>
      </c>
      <c r="W1356" s="9" t="s">
        <v>269</v>
      </c>
      <c r="X1356" s="9" t="s">
        <v>687</v>
      </c>
    </row>
    <row r="1357" spans="1:24" ht="17.25" customHeight="1" x14ac:dyDescent="0.2">
      <c r="A1357" s="9">
        <v>411267</v>
      </c>
      <c r="B1357" s="9" t="s">
        <v>5981</v>
      </c>
      <c r="C1357" s="9" t="s">
        <v>445</v>
      </c>
      <c r="D1357" s="9" t="s">
        <v>577</v>
      </c>
      <c r="E1357" s="9" t="s">
        <v>92</v>
      </c>
      <c r="F1357" s="187">
        <v>32575</v>
      </c>
      <c r="G1357" s="9" t="s">
        <v>5982</v>
      </c>
      <c r="H1357" s="9" t="s">
        <v>31</v>
      </c>
      <c r="I1357" s="9" t="s">
        <v>2276</v>
      </c>
      <c r="J1357" s="9" t="s">
        <v>322</v>
      </c>
      <c r="K1357" s="9">
        <v>2008</v>
      </c>
      <c r="L1357" s="9" t="s">
        <v>46</v>
      </c>
      <c r="Q1357" s="9">
        <v>2000</v>
      </c>
      <c r="U1357" s="9" t="s">
        <v>269</v>
      </c>
      <c r="V1357" s="9" t="s">
        <v>269</v>
      </c>
      <c r="W1357" s="9" t="s">
        <v>269</v>
      </c>
      <c r="X1357" s="9" t="s">
        <v>687</v>
      </c>
    </row>
    <row r="1358" spans="1:24" ht="17.25" customHeight="1" x14ac:dyDescent="0.2">
      <c r="A1358" s="9">
        <v>420473</v>
      </c>
      <c r="B1358" s="9" t="s">
        <v>5983</v>
      </c>
      <c r="C1358" s="9" t="s">
        <v>969</v>
      </c>
      <c r="D1358" s="9" t="s">
        <v>294</v>
      </c>
      <c r="E1358" s="9" t="s">
        <v>92</v>
      </c>
      <c r="F1358" s="187">
        <v>34645</v>
      </c>
      <c r="G1358" s="9" t="s">
        <v>335</v>
      </c>
      <c r="H1358" s="9" t="s">
        <v>31</v>
      </c>
      <c r="I1358" s="9" t="s">
        <v>2276</v>
      </c>
      <c r="J1358" s="9" t="s">
        <v>32</v>
      </c>
      <c r="K1358" s="9">
        <v>2012</v>
      </c>
      <c r="L1358" s="9" t="s">
        <v>46</v>
      </c>
      <c r="Q1358" s="9">
        <v>2000</v>
      </c>
      <c r="U1358" s="9" t="s">
        <v>269</v>
      </c>
      <c r="V1358" s="9" t="s">
        <v>269</v>
      </c>
      <c r="W1358" s="9" t="s">
        <v>269</v>
      </c>
      <c r="X1358" s="9" t="s">
        <v>687</v>
      </c>
    </row>
    <row r="1359" spans="1:24" ht="17.25" customHeight="1" x14ac:dyDescent="0.2">
      <c r="A1359" s="9">
        <v>406036</v>
      </c>
      <c r="B1359" s="9" t="s">
        <v>5984</v>
      </c>
      <c r="C1359" s="9" t="s">
        <v>5869</v>
      </c>
      <c r="D1359" s="9" t="s">
        <v>5985</v>
      </c>
      <c r="E1359" s="9" t="s">
        <v>93</v>
      </c>
      <c r="F1359" s="187">
        <v>29617</v>
      </c>
      <c r="G1359" s="9" t="s">
        <v>86</v>
      </c>
      <c r="H1359" s="9" t="s">
        <v>31</v>
      </c>
      <c r="I1359" s="9" t="s">
        <v>2276</v>
      </c>
      <c r="Q1359" s="9">
        <v>2000</v>
      </c>
      <c r="U1359" s="9" t="s">
        <v>269</v>
      </c>
      <c r="V1359" s="9" t="s">
        <v>269</v>
      </c>
      <c r="W1359" s="9" t="s">
        <v>269</v>
      </c>
    </row>
    <row r="1360" spans="1:24" ht="17.25" customHeight="1" x14ac:dyDescent="0.2">
      <c r="A1360" s="9">
        <v>407590</v>
      </c>
      <c r="B1360" s="9" t="s">
        <v>5986</v>
      </c>
      <c r="C1360" s="9" t="s">
        <v>574</v>
      </c>
      <c r="D1360" s="9" t="s">
        <v>272</v>
      </c>
      <c r="E1360" s="9" t="s">
        <v>93</v>
      </c>
      <c r="F1360" s="187">
        <v>29961</v>
      </c>
      <c r="G1360" s="9" t="s">
        <v>34</v>
      </c>
      <c r="H1360" s="9" t="s">
        <v>31</v>
      </c>
      <c r="I1360" s="9" t="s">
        <v>2276</v>
      </c>
      <c r="J1360" s="9" t="s">
        <v>32</v>
      </c>
      <c r="K1360" s="9">
        <v>2001</v>
      </c>
      <c r="L1360" s="9" t="s">
        <v>34</v>
      </c>
      <c r="Q1360" s="9">
        <v>2000</v>
      </c>
      <c r="U1360" s="9" t="s">
        <v>269</v>
      </c>
      <c r="V1360" s="9" t="s">
        <v>269</v>
      </c>
      <c r="W1360" s="9" t="s">
        <v>269</v>
      </c>
    </row>
    <row r="1361" spans="1:23" ht="17.25" customHeight="1" x14ac:dyDescent="0.2">
      <c r="A1361" s="9">
        <v>408993</v>
      </c>
      <c r="B1361" s="9" t="s">
        <v>5987</v>
      </c>
      <c r="C1361" s="9" t="s">
        <v>540</v>
      </c>
      <c r="D1361" s="9" t="s">
        <v>695</v>
      </c>
      <c r="E1361" s="9" t="s">
        <v>93</v>
      </c>
      <c r="F1361" s="187">
        <v>30065</v>
      </c>
      <c r="G1361" s="9" t="s">
        <v>34</v>
      </c>
      <c r="H1361" s="9" t="s">
        <v>31</v>
      </c>
      <c r="I1361" s="9" t="s">
        <v>2276</v>
      </c>
      <c r="J1361" s="9" t="s">
        <v>32</v>
      </c>
      <c r="K1361" s="9">
        <v>2000</v>
      </c>
      <c r="L1361" s="9" t="s">
        <v>34</v>
      </c>
      <c r="Q1361" s="9">
        <v>2000</v>
      </c>
      <c r="U1361" s="9" t="s">
        <v>269</v>
      </c>
      <c r="V1361" s="9" t="s">
        <v>269</v>
      </c>
      <c r="W1361" s="9" t="s">
        <v>269</v>
      </c>
    </row>
    <row r="1362" spans="1:23" ht="17.25" customHeight="1" x14ac:dyDescent="0.2">
      <c r="A1362" s="9">
        <v>415115</v>
      </c>
      <c r="B1362" s="9" t="s">
        <v>5988</v>
      </c>
      <c r="C1362" s="9" t="s">
        <v>5989</v>
      </c>
      <c r="D1362" s="9" t="s">
        <v>728</v>
      </c>
      <c r="E1362" s="9" t="s">
        <v>93</v>
      </c>
      <c r="F1362" s="187">
        <v>30877</v>
      </c>
      <c r="G1362" s="9" t="s">
        <v>34</v>
      </c>
      <c r="H1362" s="9" t="s">
        <v>31</v>
      </c>
      <c r="I1362" s="9" t="s">
        <v>2276</v>
      </c>
      <c r="J1362" s="9" t="s">
        <v>32</v>
      </c>
      <c r="K1362" s="9">
        <v>2003</v>
      </c>
      <c r="L1362" s="9" t="s">
        <v>34</v>
      </c>
      <c r="Q1362" s="9">
        <v>2000</v>
      </c>
      <c r="U1362" s="9" t="s">
        <v>269</v>
      </c>
      <c r="V1362" s="9" t="s">
        <v>269</v>
      </c>
      <c r="W1362" s="9" t="s">
        <v>269</v>
      </c>
    </row>
    <row r="1363" spans="1:23" ht="17.25" customHeight="1" x14ac:dyDescent="0.2">
      <c r="A1363" s="9">
        <v>410242</v>
      </c>
      <c r="B1363" s="9" t="s">
        <v>5990</v>
      </c>
      <c r="C1363" s="9" t="s">
        <v>5991</v>
      </c>
      <c r="D1363" s="9" t="s">
        <v>5992</v>
      </c>
      <c r="E1363" s="9" t="s">
        <v>93</v>
      </c>
      <c r="F1363" s="187">
        <v>31252</v>
      </c>
      <c r="G1363" s="9" t="s">
        <v>273</v>
      </c>
      <c r="H1363" s="9" t="s">
        <v>35</v>
      </c>
      <c r="I1363" s="9" t="s">
        <v>2276</v>
      </c>
      <c r="Q1363" s="9">
        <v>2000</v>
      </c>
      <c r="U1363" s="9" t="s">
        <v>269</v>
      </c>
      <c r="V1363" s="9" t="s">
        <v>269</v>
      </c>
      <c r="W1363" s="9" t="s">
        <v>269</v>
      </c>
    </row>
    <row r="1364" spans="1:23" ht="17.25" customHeight="1" x14ac:dyDescent="0.2">
      <c r="A1364" s="9">
        <v>412981</v>
      </c>
      <c r="B1364" s="9" t="s">
        <v>5993</v>
      </c>
      <c r="C1364" s="9" t="s">
        <v>1700</v>
      </c>
      <c r="D1364" s="9" t="s">
        <v>465</v>
      </c>
      <c r="E1364" s="9" t="s">
        <v>93</v>
      </c>
      <c r="F1364" s="187">
        <v>31413</v>
      </c>
      <c r="G1364" s="9" t="s">
        <v>34</v>
      </c>
      <c r="H1364" s="9" t="s">
        <v>31</v>
      </c>
      <c r="I1364" s="9" t="s">
        <v>2276</v>
      </c>
      <c r="J1364" s="9" t="s">
        <v>3290</v>
      </c>
      <c r="K1364" s="9">
        <v>2003</v>
      </c>
      <c r="L1364" s="9" t="s">
        <v>34</v>
      </c>
      <c r="Q1364" s="9">
        <v>2000</v>
      </c>
      <c r="U1364" s="9" t="s">
        <v>269</v>
      </c>
      <c r="V1364" s="9" t="s">
        <v>269</v>
      </c>
      <c r="W1364" s="9" t="s">
        <v>269</v>
      </c>
    </row>
    <row r="1365" spans="1:23" ht="17.25" customHeight="1" x14ac:dyDescent="0.2">
      <c r="A1365" s="9">
        <v>421344</v>
      </c>
      <c r="B1365" s="9" t="s">
        <v>5994</v>
      </c>
      <c r="C1365" s="9" t="s">
        <v>782</v>
      </c>
      <c r="D1365" s="9" t="s">
        <v>396</v>
      </c>
      <c r="E1365" s="9" t="s">
        <v>93</v>
      </c>
      <c r="F1365" s="187">
        <v>31710</v>
      </c>
      <c r="G1365" s="9" t="s">
        <v>34</v>
      </c>
      <c r="H1365" s="9" t="s">
        <v>35</v>
      </c>
      <c r="I1365" s="9" t="s">
        <v>2276</v>
      </c>
      <c r="J1365" s="9" t="s">
        <v>29</v>
      </c>
      <c r="K1365" s="9">
        <v>2004</v>
      </c>
      <c r="L1365" s="9" t="s">
        <v>34</v>
      </c>
      <c r="Q1365" s="9">
        <v>2000</v>
      </c>
      <c r="U1365" s="9" t="s">
        <v>269</v>
      </c>
      <c r="V1365" s="9" t="s">
        <v>269</v>
      </c>
      <c r="W1365" s="9" t="s">
        <v>269</v>
      </c>
    </row>
    <row r="1366" spans="1:23" ht="17.25" customHeight="1" x14ac:dyDescent="0.2">
      <c r="A1366" s="9">
        <v>411333</v>
      </c>
      <c r="B1366" s="9" t="s">
        <v>5995</v>
      </c>
      <c r="C1366" s="9" t="s">
        <v>3281</v>
      </c>
      <c r="D1366" s="9" t="s">
        <v>288</v>
      </c>
      <c r="E1366" s="9" t="s">
        <v>93</v>
      </c>
      <c r="F1366" s="187">
        <v>32509</v>
      </c>
      <c r="G1366" s="9" t="s">
        <v>34</v>
      </c>
      <c r="H1366" s="9" t="s">
        <v>31</v>
      </c>
      <c r="I1366" s="9" t="s">
        <v>2276</v>
      </c>
      <c r="Q1366" s="9">
        <v>2000</v>
      </c>
      <c r="U1366" s="9" t="s">
        <v>269</v>
      </c>
      <c r="V1366" s="9" t="s">
        <v>269</v>
      </c>
      <c r="W1366" s="9" t="s">
        <v>269</v>
      </c>
    </row>
    <row r="1367" spans="1:23" ht="17.25" customHeight="1" x14ac:dyDescent="0.2">
      <c r="A1367" s="9">
        <v>410622</v>
      </c>
      <c r="B1367" s="9" t="s">
        <v>5996</v>
      </c>
      <c r="C1367" s="9" t="s">
        <v>1022</v>
      </c>
      <c r="D1367" s="9" t="s">
        <v>360</v>
      </c>
      <c r="E1367" s="9" t="s">
        <v>93</v>
      </c>
      <c r="F1367" s="187">
        <v>32516</v>
      </c>
      <c r="G1367" s="9" t="s">
        <v>34</v>
      </c>
      <c r="H1367" s="9" t="s">
        <v>31</v>
      </c>
      <c r="I1367" s="9" t="s">
        <v>2276</v>
      </c>
      <c r="Q1367" s="9">
        <v>2000</v>
      </c>
      <c r="U1367" s="9" t="s">
        <v>269</v>
      </c>
      <c r="V1367" s="9" t="s">
        <v>269</v>
      </c>
      <c r="W1367" s="9" t="s">
        <v>269</v>
      </c>
    </row>
    <row r="1368" spans="1:23" ht="17.25" customHeight="1" x14ac:dyDescent="0.2">
      <c r="A1368" s="9">
        <v>413827</v>
      </c>
      <c r="B1368" s="9" t="s">
        <v>5997</v>
      </c>
      <c r="C1368" s="9" t="s">
        <v>299</v>
      </c>
      <c r="D1368" s="9" t="s">
        <v>5998</v>
      </c>
      <c r="E1368" s="9" t="s">
        <v>93</v>
      </c>
      <c r="F1368" s="187">
        <v>33623</v>
      </c>
      <c r="G1368" s="9" t="s">
        <v>729</v>
      </c>
      <c r="H1368" s="9" t="s">
        <v>31</v>
      </c>
      <c r="I1368" s="9" t="s">
        <v>2276</v>
      </c>
      <c r="Q1368" s="9">
        <v>2000</v>
      </c>
      <c r="U1368" s="9" t="s">
        <v>269</v>
      </c>
      <c r="V1368" s="9" t="s">
        <v>269</v>
      </c>
      <c r="W1368" s="9" t="s">
        <v>269</v>
      </c>
    </row>
    <row r="1369" spans="1:23" ht="17.25" customHeight="1" x14ac:dyDescent="0.2">
      <c r="A1369" s="9">
        <v>420394</v>
      </c>
      <c r="B1369" s="9" t="s">
        <v>5999</v>
      </c>
      <c r="C1369" s="9" t="s">
        <v>684</v>
      </c>
      <c r="D1369" s="9" t="s">
        <v>286</v>
      </c>
      <c r="E1369" s="9" t="s">
        <v>93</v>
      </c>
      <c r="F1369" s="187">
        <v>34437</v>
      </c>
      <c r="G1369" s="9" t="s">
        <v>34</v>
      </c>
      <c r="H1369" s="9" t="s">
        <v>35</v>
      </c>
      <c r="I1369" s="9" t="s">
        <v>2276</v>
      </c>
      <c r="J1369" s="9" t="s">
        <v>29</v>
      </c>
      <c r="K1369" s="9">
        <v>2011</v>
      </c>
      <c r="L1369" s="9" t="s">
        <v>34</v>
      </c>
      <c r="Q1369" s="9">
        <v>2000</v>
      </c>
      <c r="U1369" s="9" t="s">
        <v>269</v>
      </c>
      <c r="V1369" s="9" t="s">
        <v>269</v>
      </c>
      <c r="W1369" s="9" t="s">
        <v>269</v>
      </c>
    </row>
    <row r="1370" spans="1:23" ht="17.25" customHeight="1" x14ac:dyDescent="0.2">
      <c r="A1370" s="9">
        <v>421252</v>
      </c>
      <c r="B1370" s="9" t="s">
        <v>6000</v>
      </c>
      <c r="C1370" s="9" t="s">
        <v>270</v>
      </c>
      <c r="D1370" s="9" t="s">
        <v>959</v>
      </c>
      <c r="E1370" s="9" t="s">
        <v>93</v>
      </c>
      <c r="F1370" s="187">
        <v>34564</v>
      </c>
      <c r="G1370" s="9" t="s">
        <v>34</v>
      </c>
      <c r="H1370" s="9" t="s">
        <v>31</v>
      </c>
      <c r="I1370" s="9" t="s">
        <v>2276</v>
      </c>
      <c r="J1370" s="9" t="s">
        <v>32</v>
      </c>
      <c r="K1370" s="9">
        <v>2011</v>
      </c>
      <c r="L1370" s="9" t="s">
        <v>89</v>
      </c>
      <c r="Q1370" s="9">
        <v>2000</v>
      </c>
      <c r="U1370" s="9" t="s">
        <v>269</v>
      </c>
      <c r="V1370" s="9" t="s">
        <v>269</v>
      </c>
      <c r="W1370" s="9" t="s">
        <v>269</v>
      </c>
    </row>
    <row r="1371" spans="1:23" ht="17.25" customHeight="1" x14ac:dyDescent="0.2">
      <c r="A1371" s="9">
        <v>419757</v>
      </c>
      <c r="B1371" s="9" t="s">
        <v>6001</v>
      </c>
      <c r="C1371" s="9" t="s">
        <v>1023</v>
      </c>
      <c r="D1371" s="9" t="s">
        <v>286</v>
      </c>
      <c r="E1371" s="9" t="s">
        <v>92</v>
      </c>
      <c r="F1371" s="187">
        <v>28235</v>
      </c>
      <c r="G1371" s="9" t="s">
        <v>34</v>
      </c>
      <c r="H1371" s="9" t="s">
        <v>31</v>
      </c>
      <c r="I1371" s="9" t="s">
        <v>2276</v>
      </c>
      <c r="J1371" s="9" t="s">
        <v>29</v>
      </c>
      <c r="K1371" s="9">
        <v>2006</v>
      </c>
      <c r="L1371" s="9" t="s">
        <v>34</v>
      </c>
      <c r="Q1371" s="9">
        <v>2000</v>
      </c>
      <c r="U1371" s="9" t="s">
        <v>269</v>
      </c>
      <c r="V1371" s="9" t="s">
        <v>269</v>
      </c>
      <c r="W1371" s="9" t="s">
        <v>269</v>
      </c>
    </row>
    <row r="1372" spans="1:23" ht="17.25" customHeight="1" x14ac:dyDescent="0.2">
      <c r="A1372" s="9">
        <v>402383</v>
      </c>
      <c r="B1372" s="9" t="s">
        <v>6002</v>
      </c>
      <c r="C1372" s="9" t="s">
        <v>6003</v>
      </c>
      <c r="D1372" s="9" t="s">
        <v>6004</v>
      </c>
      <c r="E1372" s="9" t="s">
        <v>92</v>
      </c>
      <c r="F1372" s="187">
        <v>29729</v>
      </c>
      <c r="G1372" s="9" t="s">
        <v>86</v>
      </c>
      <c r="H1372" s="9" t="s">
        <v>31</v>
      </c>
      <c r="I1372" s="9" t="s">
        <v>2276</v>
      </c>
      <c r="Q1372" s="9">
        <v>2000</v>
      </c>
      <c r="U1372" s="9" t="s">
        <v>269</v>
      </c>
      <c r="V1372" s="9" t="s">
        <v>269</v>
      </c>
      <c r="W1372" s="9" t="s">
        <v>269</v>
      </c>
    </row>
    <row r="1373" spans="1:23" ht="17.25" customHeight="1" x14ac:dyDescent="0.2">
      <c r="A1373" s="9">
        <v>413019</v>
      </c>
      <c r="B1373" s="9" t="s">
        <v>6005</v>
      </c>
      <c r="C1373" s="9" t="s">
        <v>814</v>
      </c>
      <c r="D1373" s="9" t="s">
        <v>6006</v>
      </c>
      <c r="E1373" s="9" t="s">
        <v>92</v>
      </c>
      <c r="F1373" s="187">
        <v>30430</v>
      </c>
      <c r="G1373" s="9" t="s">
        <v>6007</v>
      </c>
      <c r="H1373" s="9" t="s">
        <v>31</v>
      </c>
      <c r="I1373" s="9" t="s">
        <v>2276</v>
      </c>
      <c r="J1373" s="9" t="s">
        <v>32</v>
      </c>
      <c r="K1373" s="9">
        <v>2005</v>
      </c>
      <c r="L1373" s="9" t="s">
        <v>71</v>
      </c>
      <c r="Q1373" s="9">
        <v>2000</v>
      </c>
      <c r="U1373" s="9" t="s">
        <v>269</v>
      </c>
      <c r="V1373" s="9" t="s">
        <v>269</v>
      </c>
      <c r="W1373" s="9" t="s">
        <v>269</v>
      </c>
    </row>
    <row r="1374" spans="1:23" ht="17.25" customHeight="1" x14ac:dyDescent="0.2">
      <c r="A1374" s="9">
        <v>408961</v>
      </c>
      <c r="B1374" s="9" t="s">
        <v>6008</v>
      </c>
      <c r="C1374" s="9" t="s">
        <v>452</v>
      </c>
      <c r="D1374" s="9" t="s">
        <v>363</v>
      </c>
      <c r="E1374" s="9" t="s">
        <v>92</v>
      </c>
      <c r="F1374" s="187">
        <v>30861</v>
      </c>
      <c r="G1374" s="9" t="s">
        <v>34</v>
      </c>
      <c r="H1374" s="9" t="s">
        <v>31</v>
      </c>
      <c r="I1374" s="9" t="s">
        <v>2276</v>
      </c>
      <c r="Q1374" s="9">
        <v>2000</v>
      </c>
      <c r="U1374" s="9" t="s">
        <v>269</v>
      </c>
      <c r="V1374" s="9" t="s">
        <v>269</v>
      </c>
      <c r="W1374" s="9" t="s">
        <v>269</v>
      </c>
    </row>
    <row r="1375" spans="1:23" ht="17.25" customHeight="1" x14ac:dyDescent="0.2">
      <c r="A1375" s="9">
        <v>417129</v>
      </c>
      <c r="B1375" s="9" t="s">
        <v>6009</v>
      </c>
      <c r="C1375" s="9" t="s">
        <v>283</v>
      </c>
      <c r="D1375" s="9" t="s">
        <v>572</v>
      </c>
      <c r="E1375" s="9" t="s">
        <v>92</v>
      </c>
      <c r="F1375" s="187">
        <v>31357</v>
      </c>
      <c r="G1375" s="9" t="s">
        <v>389</v>
      </c>
      <c r="H1375" s="9" t="s">
        <v>31</v>
      </c>
      <c r="I1375" s="9" t="s">
        <v>2276</v>
      </c>
      <c r="J1375" s="9" t="s">
        <v>32</v>
      </c>
      <c r="K1375" s="9">
        <v>2003</v>
      </c>
      <c r="L1375" s="9" t="s">
        <v>34</v>
      </c>
      <c r="Q1375" s="9">
        <v>2000</v>
      </c>
      <c r="U1375" s="9" t="s">
        <v>269</v>
      </c>
      <c r="V1375" s="9" t="s">
        <v>269</v>
      </c>
      <c r="W1375" s="9" t="s">
        <v>269</v>
      </c>
    </row>
    <row r="1376" spans="1:23" ht="17.25" customHeight="1" x14ac:dyDescent="0.2">
      <c r="A1376" s="9">
        <v>409003</v>
      </c>
      <c r="B1376" s="9" t="s">
        <v>6010</v>
      </c>
      <c r="C1376" s="9" t="s">
        <v>6011</v>
      </c>
      <c r="D1376" s="9" t="s">
        <v>6012</v>
      </c>
      <c r="E1376" s="9" t="s">
        <v>92</v>
      </c>
      <c r="F1376" s="187">
        <v>31424</v>
      </c>
      <c r="G1376" s="9" t="s">
        <v>34</v>
      </c>
      <c r="H1376" s="9" t="s">
        <v>31</v>
      </c>
      <c r="I1376" s="9" t="s">
        <v>2276</v>
      </c>
      <c r="Q1376" s="9">
        <v>2000</v>
      </c>
      <c r="U1376" s="9" t="s">
        <v>269</v>
      </c>
      <c r="V1376" s="9" t="s">
        <v>269</v>
      </c>
      <c r="W1376" s="9" t="s">
        <v>269</v>
      </c>
    </row>
    <row r="1377" spans="1:23" ht="17.25" customHeight="1" x14ac:dyDescent="0.2">
      <c r="A1377" s="9">
        <v>403786</v>
      </c>
      <c r="B1377" s="9" t="s">
        <v>6013</v>
      </c>
      <c r="C1377" s="9" t="s">
        <v>698</v>
      </c>
      <c r="D1377" s="9" t="s">
        <v>6014</v>
      </c>
      <c r="E1377" s="9" t="s">
        <v>92</v>
      </c>
      <c r="F1377" s="187">
        <v>31785</v>
      </c>
      <c r="G1377" s="9" t="s">
        <v>34</v>
      </c>
      <c r="H1377" s="9" t="s">
        <v>31</v>
      </c>
      <c r="I1377" s="9" t="s">
        <v>2276</v>
      </c>
      <c r="J1377" s="9" t="s">
        <v>6015</v>
      </c>
      <c r="K1377" s="9">
        <v>2005</v>
      </c>
      <c r="L1377" s="9" t="s">
        <v>34</v>
      </c>
      <c r="Q1377" s="9">
        <v>2000</v>
      </c>
      <c r="U1377" s="9" t="s">
        <v>269</v>
      </c>
      <c r="V1377" s="9" t="s">
        <v>269</v>
      </c>
      <c r="W1377" s="9" t="s">
        <v>269</v>
      </c>
    </row>
    <row r="1378" spans="1:23" ht="17.25" customHeight="1" x14ac:dyDescent="0.2">
      <c r="A1378" s="9">
        <v>402541</v>
      </c>
      <c r="B1378" s="9" t="s">
        <v>6016</v>
      </c>
      <c r="C1378" s="9" t="s">
        <v>304</v>
      </c>
      <c r="D1378" s="9" t="s">
        <v>6017</v>
      </c>
      <c r="E1378" s="9" t="s">
        <v>92</v>
      </c>
      <c r="F1378" s="187">
        <v>31978</v>
      </c>
      <c r="G1378" s="9" t="s">
        <v>83</v>
      </c>
      <c r="H1378" s="9" t="s">
        <v>35</v>
      </c>
      <c r="I1378" s="9" t="s">
        <v>2276</v>
      </c>
      <c r="Q1378" s="9">
        <v>2000</v>
      </c>
      <c r="U1378" s="9" t="s">
        <v>269</v>
      </c>
      <c r="V1378" s="9" t="s">
        <v>269</v>
      </c>
      <c r="W1378" s="9" t="s">
        <v>269</v>
      </c>
    </row>
    <row r="1379" spans="1:23" ht="17.25" customHeight="1" x14ac:dyDescent="0.2">
      <c r="A1379" s="9">
        <v>407721</v>
      </c>
      <c r="B1379" s="9" t="s">
        <v>6018</v>
      </c>
      <c r="C1379" s="9" t="s">
        <v>559</v>
      </c>
      <c r="D1379" s="9" t="s">
        <v>290</v>
      </c>
      <c r="E1379" s="9" t="s">
        <v>92</v>
      </c>
      <c r="F1379" s="187">
        <v>32081</v>
      </c>
      <c r="G1379" s="9" t="s">
        <v>34</v>
      </c>
      <c r="H1379" s="9" t="s">
        <v>31</v>
      </c>
      <c r="I1379" s="9" t="s">
        <v>2276</v>
      </c>
      <c r="Q1379" s="9">
        <v>2000</v>
      </c>
      <c r="U1379" s="9" t="s">
        <v>269</v>
      </c>
      <c r="V1379" s="9" t="s">
        <v>269</v>
      </c>
      <c r="W1379" s="9" t="s">
        <v>269</v>
      </c>
    </row>
    <row r="1380" spans="1:23" ht="17.25" customHeight="1" x14ac:dyDescent="0.2">
      <c r="A1380" s="9">
        <v>409350</v>
      </c>
      <c r="B1380" s="9" t="s">
        <v>6019</v>
      </c>
      <c r="C1380" s="9" t="s">
        <v>304</v>
      </c>
      <c r="D1380" s="9" t="s">
        <v>6020</v>
      </c>
      <c r="E1380" s="9" t="s">
        <v>92</v>
      </c>
      <c r="F1380" s="187">
        <v>32143</v>
      </c>
      <c r="G1380" s="9" t="s">
        <v>931</v>
      </c>
      <c r="H1380" s="9" t="s">
        <v>31</v>
      </c>
      <c r="I1380" s="9" t="s">
        <v>2276</v>
      </c>
      <c r="Q1380" s="9">
        <v>2000</v>
      </c>
      <c r="U1380" s="9" t="s">
        <v>269</v>
      </c>
      <c r="V1380" s="9" t="s">
        <v>269</v>
      </c>
      <c r="W1380" s="9" t="s">
        <v>269</v>
      </c>
    </row>
    <row r="1381" spans="1:23" ht="17.25" customHeight="1" x14ac:dyDescent="0.2">
      <c r="A1381" s="9">
        <v>411798</v>
      </c>
      <c r="B1381" s="9" t="s">
        <v>6021</v>
      </c>
      <c r="C1381" s="9" t="s">
        <v>276</v>
      </c>
      <c r="D1381" s="9" t="s">
        <v>6022</v>
      </c>
      <c r="E1381" s="9" t="s">
        <v>92</v>
      </c>
      <c r="F1381" s="187">
        <v>32386</v>
      </c>
      <c r="G1381" s="9" t="s">
        <v>6023</v>
      </c>
      <c r="H1381" s="9" t="s">
        <v>31</v>
      </c>
      <c r="I1381" s="9" t="s">
        <v>2276</v>
      </c>
      <c r="J1381" s="9" t="s">
        <v>29</v>
      </c>
      <c r="K1381" s="9">
        <v>2005</v>
      </c>
      <c r="L1381" s="9" t="s">
        <v>6024</v>
      </c>
      <c r="Q1381" s="9">
        <v>2000</v>
      </c>
      <c r="U1381" s="9" t="s">
        <v>269</v>
      </c>
      <c r="V1381" s="9" t="s">
        <v>269</v>
      </c>
      <c r="W1381" s="9" t="s">
        <v>269</v>
      </c>
    </row>
    <row r="1382" spans="1:23" ht="17.25" customHeight="1" x14ac:dyDescent="0.2">
      <c r="A1382" s="9">
        <v>409170</v>
      </c>
      <c r="B1382" s="9" t="s">
        <v>6025</v>
      </c>
      <c r="C1382" s="9" t="s">
        <v>301</v>
      </c>
      <c r="D1382" s="9" t="s">
        <v>6026</v>
      </c>
      <c r="E1382" s="9" t="s">
        <v>92</v>
      </c>
      <c r="F1382" s="187">
        <v>32575</v>
      </c>
      <c r="G1382" s="9" t="s">
        <v>34</v>
      </c>
      <c r="H1382" s="9" t="s">
        <v>31</v>
      </c>
      <c r="I1382" s="9" t="s">
        <v>2276</v>
      </c>
      <c r="J1382" s="9" t="s">
        <v>29</v>
      </c>
      <c r="Q1382" s="9">
        <v>2000</v>
      </c>
      <c r="U1382" s="9" t="s">
        <v>269</v>
      </c>
      <c r="V1382" s="9" t="s">
        <v>269</v>
      </c>
      <c r="W1382" s="9" t="s">
        <v>269</v>
      </c>
    </row>
    <row r="1383" spans="1:23" ht="17.25" customHeight="1" x14ac:dyDescent="0.2">
      <c r="A1383" s="9">
        <v>411685</v>
      </c>
      <c r="B1383" s="9" t="s">
        <v>1016</v>
      </c>
      <c r="C1383" s="9" t="s">
        <v>428</v>
      </c>
      <c r="D1383" s="9" t="s">
        <v>6027</v>
      </c>
      <c r="E1383" s="9" t="s">
        <v>92</v>
      </c>
      <c r="F1383" s="187">
        <v>33152</v>
      </c>
      <c r="G1383" s="9" t="s">
        <v>5940</v>
      </c>
      <c r="H1383" s="9" t="s">
        <v>31</v>
      </c>
      <c r="I1383" s="9" t="s">
        <v>2276</v>
      </c>
      <c r="J1383" s="9" t="s">
        <v>29</v>
      </c>
      <c r="K1383" s="9">
        <v>2008</v>
      </c>
      <c r="L1383" s="9" t="s">
        <v>83</v>
      </c>
      <c r="Q1383" s="9">
        <v>2000</v>
      </c>
      <c r="U1383" s="9" t="s">
        <v>269</v>
      </c>
      <c r="V1383" s="9" t="s">
        <v>269</v>
      </c>
      <c r="W1383" s="9" t="s">
        <v>269</v>
      </c>
    </row>
    <row r="1384" spans="1:23" ht="17.25" customHeight="1" x14ac:dyDescent="0.2">
      <c r="A1384" s="9">
        <v>416082</v>
      </c>
      <c r="B1384" s="9" t="s">
        <v>6028</v>
      </c>
      <c r="C1384" s="9" t="s">
        <v>428</v>
      </c>
      <c r="D1384" s="9" t="s">
        <v>6029</v>
      </c>
      <c r="E1384" s="9" t="s">
        <v>92</v>
      </c>
      <c r="F1384" s="187">
        <v>33830</v>
      </c>
      <c r="G1384" s="9" t="s">
        <v>34</v>
      </c>
      <c r="H1384" s="9" t="s">
        <v>31</v>
      </c>
      <c r="I1384" s="9" t="s">
        <v>2276</v>
      </c>
      <c r="J1384" s="9" t="s">
        <v>29</v>
      </c>
      <c r="K1384" s="9">
        <v>2010</v>
      </c>
      <c r="L1384" s="9" t="s">
        <v>34</v>
      </c>
      <c r="Q1384" s="9">
        <v>2000</v>
      </c>
      <c r="U1384" s="9" t="s">
        <v>269</v>
      </c>
      <c r="V1384" s="9" t="s">
        <v>269</v>
      </c>
      <c r="W1384" s="9" t="s">
        <v>269</v>
      </c>
    </row>
    <row r="1385" spans="1:23" ht="17.25" customHeight="1" x14ac:dyDescent="0.2">
      <c r="A1385" s="9">
        <v>416420</v>
      </c>
      <c r="B1385" s="9" t="s">
        <v>6030</v>
      </c>
      <c r="C1385" s="9" t="s">
        <v>305</v>
      </c>
      <c r="D1385" s="9" t="s">
        <v>757</v>
      </c>
      <c r="E1385" s="9" t="s">
        <v>92</v>
      </c>
      <c r="F1385" s="187">
        <v>33970</v>
      </c>
      <c r="G1385" s="9" t="s">
        <v>34</v>
      </c>
      <c r="H1385" s="9" t="s">
        <v>31</v>
      </c>
      <c r="I1385" s="9" t="s">
        <v>2276</v>
      </c>
      <c r="J1385" s="9" t="s">
        <v>32</v>
      </c>
      <c r="K1385" s="9">
        <v>2010</v>
      </c>
      <c r="L1385" s="9" t="s">
        <v>34</v>
      </c>
      <c r="Q1385" s="9">
        <v>2000</v>
      </c>
      <c r="U1385" s="9" t="s">
        <v>269</v>
      </c>
      <c r="V1385" s="9" t="s">
        <v>269</v>
      </c>
      <c r="W1385" s="9" t="s">
        <v>269</v>
      </c>
    </row>
    <row r="1386" spans="1:23" ht="17.25" customHeight="1" x14ac:dyDescent="0.2">
      <c r="A1386" s="9">
        <v>416585</v>
      </c>
      <c r="B1386" s="9" t="s">
        <v>6031</v>
      </c>
      <c r="C1386" s="9" t="s">
        <v>323</v>
      </c>
      <c r="D1386" s="9" t="s">
        <v>286</v>
      </c>
      <c r="E1386" s="9" t="s">
        <v>92</v>
      </c>
      <c r="F1386" s="187">
        <v>33977</v>
      </c>
      <c r="G1386" s="9" t="s">
        <v>63</v>
      </c>
      <c r="H1386" s="9" t="s">
        <v>31</v>
      </c>
      <c r="I1386" s="9" t="s">
        <v>2276</v>
      </c>
      <c r="J1386" s="9" t="s">
        <v>29</v>
      </c>
      <c r="K1386" s="9">
        <v>2012</v>
      </c>
      <c r="L1386" s="9" t="s">
        <v>34</v>
      </c>
      <c r="Q1386" s="9">
        <v>2000</v>
      </c>
      <c r="U1386" s="9" t="s">
        <v>269</v>
      </c>
      <c r="V1386" s="9" t="s">
        <v>269</v>
      </c>
      <c r="W1386" s="9" t="s">
        <v>269</v>
      </c>
    </row>
    <row r="1387" spans="1:23" ht="17.25" customHeight="1" x14ac:dyDescent="0.2">
      <c r="A1387" s="9">
        <v>418723</v>
      </c>
      <c r="B1387" s="9" t="s">
        <v>6032</v>
      </c>
      <c r="C1387" s="9" t="s">
        <v>304</v>
      </c>
      <c r="D1387" s="9" t="s">
        <v>6033</v>
      </c>
      <c r="E1387" s="9" t="s">
        <v>92</v>
      </c>
      <c r="F1387" s="187">
        <v>34123</v>
      </c>
      <c r="G1387" s="9" t="s">
        <v>5168</v>
      </c>
      <c r="H1387" s="9" t="s">
        <v>31</v>
      </c>
      <c r="I1387" s="9" t="s">
        <v>2276</v>
      </c>
      <c r="J1387" s="9" t="s">
        <v>29</v>
      </c>
      <c r="K1387" s="9">
        <v>2012</v>
      </c>
      <c r="L1387" s="9" t="s">
        <v>89</v>
      </c>
      <c r="Q1387" s="9">
        <v>2000</v>
      </c>
      <c r="U1387" s="9" t="s">
        <v>269</v>
      </c>
      <c r="V1387" s="9" t="s">
        <v>269</v>
      </c>
      <c r="W1387" s="9" t="s">
        <v>269</v>
      </c>
    </row>
    <row r="1388" spans="1:23" ht="17.25" customHeight="1" x14ac:dyDescent="0.2">
      <c r="A1388" s="9">
        <v>418838</v>
      </c>
      <c r="B1388" s="9" t="s">
        <v>6034</v>
      </c>
      <c r="C1388" s="9" t="s">
        <v>381</v>
      </c>
      <c r="D1388" s="9" t="s">
        <v>407</v>
      </c>
      <c r="E1388" s="9" t="s">
        <v>92</v>
      </c>
      <c r="F1388" s="187">
        <v>34335</v>
      </c>
      <c r="G1388" s="9" t="s">
        <v>6035</v>
      </c>
      <c r="H1388" s="9" t="s">
        <v>31</v>
      </c>
      <c r="I1388" s="9" t="s">
        <v>2276</v>
      </c>
      <c r="J1388" s="9" t="s">
        <v>29</v>
      </c>
      <c r="K1388" s="9">
        <v>2011</v>
      </c>
      <c r="L1388" s="9" t="s">
        <v>53</v>
      </c>
      <c r="Q1388" s="9">
        <v>2000</v>
      </c>
      <c r="U1388" s="9" t="s">
        <v>269</v>
      </c>
      <c r="V1388" s="9" t="s">
        <v>269</v>
      </c>
      <c r="W1388" s="9" t="s">
        <v>269</v>
      </c>
    </row>
    <row r="1389" spans="1:23" ht="17.25" customHeight="1" x14ac:dyDescent="0.2">
      <c r="A1389" s="9">
        <v>419100</v>
      </c>
      <c r="B1389" s="9" t="s">
        <v>6036</v>
      </c>
      <c r="C1389" s="9" t="s">
        <v>270</v>
      </c>
      <c r="D1389" s="9" t="s">
        <v>532</v>
      </c>
      <c r="E1389" s="9" t="s">
        <v>92</v>
      </c>
      <c r="F1389" s="187">
        <v>34335</v>
      </c>
      <c r="G1389" s="9" t="s">
        <v>2715</v>
      </c>
      <c r="H1389" s="9" t="s">
        <v>31</v>
      </c>
      <c r="I1389" s="9" t="s">
        <v>2276</v>
      </c>
      <c r="J1389" s="9" t="s">
        <v>32</v>
      </c>
      <c r="K1389" s="9">
        <v>2012</v>
      </c>
      <c r="L1389" s="9" t="s">
        <v>46</v>
      </c>
      <c r="Q1389" s="9">
        <v>2000</v>
      </c>
      <c r="U1389" s="9" t="s">
        <v>269</v>
      </c>
      <c r="V1389" s="9" t="s">
        <v>269</v>
      </c>
      <c r="W1389" s="9" t="s">
        <v>269</v>
      </c>
    </row>
    <row r="1390" spans="1:23" ht="17.25" customHeight="1" x14ac:dyDescent="0.2">
      <c r="A1390" s="9">
        <v>418700</v>
      </c>
      <c r="B1390" s="9" t="s">
        <v>6037</v>
      </c>
      <c r="C1390" s="9" t="s">
        <v>299</v>
      </c>
      <c r="D1390" s="9" t="s">
        <v>6038</v>
      </c>
      <c r="E1390" s="9" t="s">
        <v>92</v>
      </c>
      <c r="F1390" s="187">
        <v>34419</v>
      </c>
      <c r="G1390" s="9" t="s">
        <v>6039</v>
      </c>
      <c r="H1390" s="9" t="s">
        <v>31</v>
      </c>
      <c r="I1390" s="9" t="s">
        <v>2276</v>
      </c>
      <c r="J1390" s="9" t="s">
        <v>29</v>
      </c>
      <c r="K1390" s="9">
        <v>2012</v>
      </c>
      <c r="L1390" s="9" t="s">
        <v>46</v>
      </c>
      <c r="Q1390" s="9">
        <v>2000</v>
      </c>
      <c r="U1390" s="9" t="s">
        <v>269</v>
      </c>
      <c r="V1390" s="9" t="s">
        <v>269</v>
      </c>
      <c r="W1390" s="9" t="s">
        <v>269</v>
      </c>
    </row>
    <row r="1391" spans="1:23" ht="17.25" customHeight="1" x14ac:dyDescent="0.2">
      <c r="A1391" s="9">
        <v>417457</v>
      </c>
      <c r="B1391" s="9" t="s">
        <v>6040</v>
      </c>
      <c r="C1391" s="9" t="s">
        <v>5811</v>
      </c>
      <c r="D1391" s="9" t="s">
        <v>632</v>
      </c>
      <c r="E1391" s="9" t="s">
        <v>92</v>
      </c>
      <c r="F1391" s="187">
        <v>34550</v>
      </c>
      <c r="G1391" s="9" t="s">
        <v>34</v>
      </c>
      <c r="H1391" s="9" t="s">
        <v>31</v>
      </c>
      <c r="I1391" s="9" t="s">
        <v>2276</v>
      </c>
      <c r="J1391" s="9" t="s">
        <v>32</v>
      </c>
      <c r="K1391" s="9">
        <v>2013</v>
      </c>
      <c r="L1391" s="9" t="s">
        <v>89</v>
      </c>
      <c r="Q1391" s="9">
        <v>2000</v>
      </c>
      <c r="U1391" s="9" t="s">
        <v>269</v>
      </c>
      <c r="V1391" s="9" t="s">
        <v>269</v>
      </c>
      <c r="W1391" s="9" t="s">
        <v>269</v>
      </c>
    </row>
    <row r="1392" spans="1:23" ht="17.25" customHeight="1" x14ac:dyDescent="0.2">
      <c r="A1392" s="9">
        <v>418399</v>
      </c>
      <c r="B1392" s="9" t="s">
        <v>1019</v>
      </c>
      <c r="C1392" s="9" t="s">
        <v>320</v>
      </c>
      <c r="D1392" s="9" t="s">
        <v>330</v>
      </c>
      <c r="E1392" s="9" t="s">
        <v>92</v>
      </c>
      <c r="F1392" s="187">
        <v>34700</v>
      </c>
      <c r="G1392" s="9" t="s">
        <v>43</v>
      </c>
      <c r="H1392" s="9" t="s">
        <v>31</v>
      </c>
      <c r="I1392" s="9" t="s">
        <v>2276</v>
      </c>
      <c r="J1392" s="9" t="s">
        <v>29</v>
      </c>
      <c r="K1392" s="9">
        <v>2012</v>
      </c>
      <c r="L1392" s="9" t="s">
        <v>34</v>
      </c>
      <c r="Q1392" s="9">
        <v>2000</v>
      </c>
      <c r="U1392" s="9" t="s">
        <v>269</v>
      </c>
      <c r="V1392" s="9" t="s">
        <v>269</v>
      </c>
      <c r="W1392" s="9" t="s">
        <v>269</v>
      </c>
    </row>
    <row r="1393" spans="1:24" ht="17.25" customHeight="1" x14ac:dyDescent="0.2">
      <c r="A1393" s="9">
        <v>419139</v>
      </c>
      <c r="B1393" s="9" t="s">
        <v>6041</v>
      </c>
      <c r="C1393" s="9" t="s">
        <v>2477</v>
      </c>
      <c r="D1393" s="9" t="s">
        <v>554</v>
      </c>
      <c r="E1393" s="9" t="s">
        <v>92</v>
      </c>
      <c r="F1393" s="187">
        <v>34700</v>
      </c>
      <c r="G1393" s="9" t="s">
        <v>34</v>
      </c>
      <c r="H1393" s="9" t="s">
        <v>31</v>
      </c>
      <c r="I1393" s="9" t="s">
        <v>2276</v>
      </c>
      <c r="J1393" s="9" t="s">
        <v>29</v>
      </c>
      <c r="K1393" s="9">
        <v>2012</v>
      </c>
      <c r="L1393" s="9" t="s">
        <v>34</v>
      </c>
      <c r="Q1393" s="9">
        <v>2000</v>
      </c>
      <c r="U1393" s="9" t="s">
        <v>269</v>
      </c>
      <c r="V1393" s="9" t="s">
        <v>269</v>
      </c>
      <c r="W1393" s="9" t="s">
        <v>269</v>
      </c>
    </row>
    <row r="1394" spans="1:24" ht="17.25" customHeight="1" x14ac:dyDescent="0.2">
      <c r="A1394" s="9">
        <v>418170</v>
      </c>
      <c r="B1394" s="9" t="s">
        <v>6042</v>
      </c>
      <c r="C1394" s="9" t="s">
        <v>6043</v>
      </c>
      <c r="D1394" s="9" t="s">
        <v>6044</v>
      </c>
      <c r="E1394" s="9" t="s">
        <v>92</v>
      </c>
      <c r="F1394" s="187">
        <v>34888</v>
      </c>
      <c r="G1394" s="9" t="s">
        <v>676</v>
      </c>
      <c r="H1394" s="9" t="s">
        <v>31</v>
      </c>
      <c r="I1394" s="9" t="s">
        <v>2276</v>
      </c>
      <c r="J1394" s="9" t="s">
        <v>32</v>
      </c>
      <c r="K1394" s="9">
        <v>2013</v>
      </c>
      <c r="L1394" s="9" t="s">
        <v>34</v>
      </c>
      <c r="Q1394" s="9">
        <v>2000</v>
      </c>
      <c r="U1394" s="9" t="s">
        <v>269</v>
      </c>
      <c r="V1394" s="9" t="s">
        <v>269</v>
      </c>
      <c r="W1394" s="9" t="s">
        <v>269</v>
      </c>
    </row>
    <row r="1395" spans="1:24" ht="17.25" customHeight="1" x14ac:dyDescent="0.2">
      <c r="A1395" s="9">
        <v>418441</v>
      </c>
      <c r="B1395" s="9" t="s">
        <v>6045</v>
      </c>
      <c r="C1395" s="9" t="s">
        <v>6046</v>
      </c>
      <c r="D1395" s="9" t="s">
        <v>700</v>
      </c>
      <c r="E1395" s="9" t="s">
        <v>92</v>
      </c>
      <c r="F1395" s="187">
        <v>35065</v>
      </c>
      <c r="G1395" s="9" t="s">
        <v>86</v>
      </c>
      <c r="H1395" s="9" t="s">
        <v>31</v>
      </c>
      <c r="I1395" s="9" t="s">
        <v>2276</v>
      </c>
      <c r="J1395" s="9" t="s">
        <v>32</v>
      </c>
      <c r="K1395" s="9">
        <v>2014</v>
      </c>
      <c r="L1395" s="9" t="s">
        <v>34</v>
      </c>
      <c r="Q1395" s="9">
        <v>2000</v>
      </c>
      <c r="U1395" s="9" t="s">
        <v>269</v>
      </c>
      <c r="V1395" s="9" t="s">
        <v>269</v>
      </c>
      <c r="W1395" s="9" t="s">
        <v>269</v>
      </c>
    </row>
    <row r="1396" spans="1:24" ht="17.25" customHeight="1" x14ac:dyDescent="0.2">
      <c r="A1396" s="9">
        <v>419474</v>
      </c>
      <c r="B1396" s="9" t="s">
        <v>6047</v>
      </c>
      <c r="C1396" s="9" t="s">
        <v>304</v>
      </c>
      <c r="D1396" s="9" t="s">
        <v>496</v>
      </c>
      <c r="E1396" s="9" t="s">
        <v>92</v>
      </c>
      <c r="F1396" s="187">
        <v>35065</v>
      </c>
      <c r="G1396" s="9" t="s">
        <v>5168</v>
      </c>
      <c r="H1396" s="9" t="s">
        <v>31</v>
      </c>
      <c r="I1396" s="9" t="s">
        <v>2276</v>
      </c>
      <c r="J1396" s="9" t="s">
        <v>29</v>
      </c>
      <c r="K1396" s="9">
        <v>2013</v>
      </c>
      <c r="L1396" s="9" t="s">
        <v>89</v>
      </c>
      <c r="Q1396" s="9">
        <v>2000</v>
      </c>
      <c r="U1396" s="9" t="s">
        <v>269</v>
      </c>
      <c r="V1396" s="9" t="s">
        <v>269</v>
      </c>
      <c r="W1396" s="9" t="s">
        <v>269</v>
      </c>
    </row>
    <row r="1397" spans="1:24" ht="17.25" customHeight="1" x14ac:dyDescent="0.2">
      <c r="A1397" s="9">
        <v>422015</v>
      </c>
      <c r="B1397" s="9" t="s">
        <v>6048</v>
      </c>
      <c r="C1397" s="9" t="s">
        <v>409</v>
      </c>
      <c r="D1397" s="9" t="s">
        <v>492</v>
      </c>
      <c r="E1397" s="9" t="s">
        <v>92</v>
      </c>
      <c r="F1397" s="187">
        <v>35475</v>
      </c>
      <c r="G1397" s="9" t="s">
        <v>34</v>
      </c>
      <c r="H1397" s="9" t="s">
        <v>31</v>
      </c>
      <c r="I1397" s="9" t="s">
        <v>2276</v>
      </c>
      <c r="J1397" s="9" t="s">
        <v>29</v>
      </c>
      <c r="K1397" s="9">
        <v>2014</v>
      </c>
      <c r="L1397" s="9" t="s">
        <v>34</v>
      </c>
      <c r="Q1397" s="9">
        <v>2000</v>
      </c>
      <c r="U1397" s="9" t="s">
        <v>269</v>
      </c>
      <c r="V1397" s="9" t="s">
        <v>269</v>
      </c>
      <c r="W1397" s="9" t="s">
        <v>269</v>
      </c>
    </row>
    <row r="1398" spans="1:24" ht="17.25" customHeight="1" x14ac:dyDescent="0.2">
      <c r="A1398" s="9">
        <v>408105</v>
      </c>
      <c r="B1398" s="9" t="s">
        <v>6049</v>
      </c>
      <c r="C1398" s="9" t="s">
        <v>686</v>
      </c>
      <c r="D1398" s="9" t="s">
        <v>6050</v>
      </c>
      <c r="E1398" s="9" t="s">
        <v>93</v>
      </c>
      <c r="F1398" s="187">
        <v>31222</v>
      </c>
      <c r="G1398" s="9" t="s">
        <v>551</v>
      </c>
      <c r="H1398" s="9" t="s">
        <v>31</v>
      </c>
      <c r="I1398" s="9" t="s">
        <v>2276</v>
      </c>
      <c r="Q1398" s="9">
        <v>2000</v>
      </c>
      <c r="R1398" s="9" t="s">
        <v>269</v>
      </c>
      <c r="S1398" s="9" t="s">
        <v>269</v>
      </c>
      <c r="T1398" s="9" t="s">
        <v>269</v>
      </c>
      <c r="V1398" s="9" t="s">
        <v>269</v>
      </c>
      <c r="W1398" s="9" t="s">
        <v>269</v>
      </c>
      <c r="X1398" s="9" t="s">
        <v>514</v>
      </c>
    </row>
    <row r="1399" spans="1:24" ht="17.25" customHeight="1" x14ac:dyDescent="0.2">
      <c r="A1399" s="9">
        <v>412715</v>
      </c>
      <c r="B1399" s="9" t="s">
        <v>6051</v>
      </c>
      <c r="C1399" s="9" t="s">
        <v>685</v>
      </c>
      <c r="D1399" s="9" t="s">
        <v>6052</v>
      </c>
      <c r="E1399" s="9" t="s">
        <v>92</v>
      </c>
      <c r="F1399" s="187">
        <v>32404</v>
      </c>
      <c r="G1399" s="9" t="s">
        <v>34</v>
      </c>
      <c r="H1399" s="9" t="s">
        <v>31</v>
      </c>
      <c r="I1399" s="9" t="s">
        <v>2276</v>
      </c>
      <c r="J1399" s="9" t="s">
        <v>29</v>
      </c>
      <c r="K1399" s="9">
        <v>2008</v>
      </c>
      <c r="L1399" s="9" t="s">
        <v>34</v>
      </c>
      <c r="Q1399" s="9">
        <v>2000</v>
      </c>
      <c r="S1399" s="9" t="s">
        <v>269</v>
      </c>
      <c r="T1399" s="9" t="s">
        <v>269</v>
      </c>
      <c r="V1399" s="9" t="s">
        <v>269</v>
      </c>
      <c r="W1399" s="9" t="s">
        <v>269</v>
      </c>
      <c r="X1399" s="9" t="s">
        <v>514</v>
      </c>
    </row>
    <row r="1400" spans="1:24" ht="17.25" customHeight="1" x14ac:dyDescent="0.2">
      <c r="A1400" s="9">
        <v>414409</v>
      </c>
      <c r="B1400" s="9" t="s">
        <v>6053</v>
      </c>
      <c r="C1400" s="9" t="s">
        <v>266</v>
      </c>
      <c r="D1400" s="9" t="s">
        <v>572</v>
      </c>
      <c r="E1400" s="9" t="s">
        <v>92</v>
      </c>
      <c r="F1400" s="187">
        <v>33994</v>
      </c>
      <c r="G1400" s="9" t="s">
        <v>34</v>
      </c>
      <c r="H1400" s="9" t="s">
        <v>31</v>
      </c>
      <c r="I1400" s="9" t="s">
        <v>2276</v>
      </c>
      <c r="J1400" s="9" t="s">
        <v>32</v>
      </c>
      <c r="K1400" s="9">
        <v>2010</v>
      </c>
      <c r="L1400" s="9" t="s">
        <v>89</v>
      </c>
      <c r="Q1400" s="9">
        <v>2000</v>
      </c>
      <c r="T1400" s="9" t="s">
        <v>269</v>
      </c>
      <c r="V1400" s="9" t="s">
        <v>269</v>
      </c>
      <c r="W1400" s="9" t="s">
        <v>269</v>
      </c>
      <c r="X1400" s="9" t="s">
        <v>687</v>
      </c>
    </row>
    <row r="1401" spans="1:24" ht="17.25" customHeight="1" x14ac:dyDescent="0.2">
      <c r="A1401" s="9">
        <v>417246</v>
      </c>
      <c r="B1401" s="9" t="s">
        <v>6054</v>
      </c>
      <c r="C1401" s="9" t="s">
        <v>620</v>
      </c>
      <c r="D1401" s="9" t="s">
        <v>528</v>
      </c>
      <c r="E1401" s="9" t="s">
        <v>93</v>
      </c>
      <c r="F1401" s="187">
        <v>34374</v>
      </c>
      <c r="G1401" s="9" t="s">
        <v>34</v>
      </c>
      <c r="H1401" s="9" t="s">
        <v>31</v>
      </c>
      <c r="I1401" s="9" t="s">
        <v>2276</v>
      </c>
      <c r="J1401" s="9" t="s">
        <v>32</v>
      </c>
      <c r="K1401" s="9">
        <v>2011</v>
      </c>
      <c r="L1401" s="9" t="s">
        <v>34</v>
      </c>
      <c r="Q1401" s="9">
        <v>2000</v>
      </c>
      <c r="S1401" s="9" t="s">
        <v>269</v>
      </c>
      <c r="V1401" s="9" t="s">
        <v>269</v>
      </c>
      <c r="W1401" s="9" t="s">
        <v>269</v>
      </c>
      <c r="X1401" s="9" t="s">
        <v>514</v>
      </c>
    </row>
    <row r="1402" spans="1:24" ht="17.25" customHeight="1" x14ac:dyDescent="0.2">
      <c r="A1402" s="9">
        <v>408456</v>
      </c>
      <c r="B1402" s="9" t="s">
        <v>6055</v>
      </c>
      <c r="C1402" s="9" t="s">
        <v>421</v>
      </c>
      <c r="D1402" s="9" t="s">
        <v>6056</v>
      </c>
      <c r="E1402" s="9" t="s">
        <v>92</v>
      </c>
      <c r="F1402" s="187">
        <v>31618</v>
      </c>
      <c r="G1402" s="9" t="s">
        <v>605</v>
      </c>
      <c r="H1402" s="9" t="s">
        <v>31</v>
      </c>
      <c r="I1402" s="9" t="s">
        <v>2276</v>
      </c>
      <c r="Q1402" s="9">
        <v>2000</v>
      </c>
      <c r="S1402" s="9" t="s">
        <v>269</v>
      </c>
      <c r="V1402" s="9" t="s">
        <v>269</v>
      </c>
      <c r="W1402" s="9" t="s">
        <v>269</v>
      </c>
      <c r="X1402" s="9" t="s">
        <v>514</v>
      </c>
    </row>
    <row r="1403" spans="1:24" ht="17.25" customHeight="1" x14ac:dyDescent="0.2">
      <c r="A1403" s="9">
        <v>406026</v>
      </c>
      <c r="B1403" s="9" t="s">
        <v>6057</v>
      </c>
      <c r="C1403" s="9" t="s">
        <v>1024</v>
      </c>
      <c r="D1403" s="9" t="s">
        <v>6058</v>
      </c>
      <c r="E1403" s="9" t="s">
        <v>92</v>
      </c>
      <c r="F1403" s="187">
        <v>32156</v>
      </c>
      <c r="G1403" s="9" t="s">
        <v>984</v>
      </c>
      <c r="H1403" s="9" t="s">
        <v>31</v>
      </c>
      <c r="I1403" s="9" t="s">
        <v>2276</v>
      </c>
      <c r="J1403" s="9" t="s">
        <v>29</v>
      </c>
      <c r="K1403" s="9">
        <v>2006</v>
      </c>
      <c r="L1403" s="9" t="s">
        <v>53</v>
      </c>
      <c r="Q1403" s="9">
        <v>2000</v>
      </c>
      <c r="S1403" s="9" t="s">
        <v>269</v>
      </c>
      <c r="V1403" s="9" t="s">
        <v>269</v>
      </c>
      <c r="W1403" s="9" t="s">
        <v>269</v>
      </c>
    </row>
    <row r="1404" spans="1:24" ht="17.25" customHeight="1" x14ac:dyDescent="0.2">
      <c r="A1404" s="9">
        <v>408951</v>
      </c>
      <c r="B1404" s="9" t="s">
        <v>6059</v>
      </c>
      <c r="C1404" s="9" t="s">
        <v>402</v>
      </c>
      <c r="D1404" s="9" t="s">
        <v>824</v>
      </c>
      <c r="E1404" s="9" t="s">
        <v>93</v>
      </c>
      <c r="F1404" s="187">
        <v>30540</v>
      </c>
      <c r="G1404" s="9" t="s">
        <v>6060</v>
      </c>
      <c r="H1404" s="9" t="s">
        <v>31</v>
      </c>
      <c r="I1404" s="9" t="s">
        <v>2276</v>
      </c>
      <c r="J1404" s="9" t="s">
        <v>32</v>
      </c>
      <c r="K1404" s="9">
        <v>2002</v>
      </c>
      <c r="L1404" s="9" t="s">
        <v>86</v>
      </c>
      <c r="Q1404" s="9">
        <v>2000</v>
      </c>
      <c r="V1404" s="9" t="s">
        <v>269</v>
      </c>
      <c r="W1404" s="9" t="s">
        <v>269</v>
      </c>
      <c r="X1404" s="9" t="s">
        <v>514</v>
      </c>
    </row>
    <row r="1405" spans="1:24" ht="17.25" customHeight="1" x14ac:dyDescent="0.2">
      <c r="A1405" s="9">
        <v>409606</v>
      </c>
      <c r="B1405" s="9" t="s">
        <v>6061</v>
      </c>
      <c r="C1405" s="9" t="s">
        <v>375</v>
      </c>
      <c r="D1405" s="9" t="s">
        <v>6062</v>
      </c>
      <c r="E1405" s="9" t="s">
        <v>93</v>
      </c>
      <c r="F1405" s="187">
        <v>31636</v>
      </c>
      <c r="G1405" s="9" t="s">
        <v>476</v>
      </c>
      <c r="H1405" s="9" t="s">
        <v>31</v>
      </c>
      <c r="I1405" s="9" t="s">
        <v>2276</v>
      </c>
      <c r="Q1405" s="9">
        <v>2000</v>
      </c>
      <c r="V1405" s="9" t="s">
        <v>269</v>
      </c>
      <c r="W1405" s="9" t="s">
        <v>269</v>
      </c>
      <c r="X1405" s="9" t="s">
        <v>514</v>
      </c>
    </row>
    <row r="1406" spans="1:24" ht="17.25" customHeight="1" x14ac:dyDescent="0.2">
      <c r="A1406" s="9">
        <v>409053</v>
      </c>
      <c r="B1406" s="9" t="s">
        <v>6063</v>
      </c>
      <c r="C1406" s="9" t="s">
        <v>283</v>
      </c>
      <c r="D1406" s="9" t="s">
        <v>6064</v>
      </c>
      <c r="E1406" s="9" t="s">
        <v>92</v>
      </c>
      <c r="F1406" s="187">
        <v>29221</v>
      </c>
      <c r="G1406" s="9" t="s">
        <v>34</v>
      </c>
      <c r="H1406" s="9" t="s">
        <v>31</v>
      </c>
      <c r="I1406" s="9" t="s">
        <v>2276</v>
      </c>
      <c r="J1406" s="9" t="s">
        <v>29</v>
      </c>
      <c r="K1406" s="9">
        <v>1998</v>
      </c>
      <c r="L1406" s="9" t="s">
        <v>34</v>
      </c>
      <c r="Q1406" s="9">
        <v>2000</v>
      </c>
      <c r="V1406" s="9" t="s">
        <v>269</v>
      </c>
      <c r="W1406" s="9" t="s">
        <v>269</v>
      </c>
      <c r="X1406" s="9" t="s">
        <v>514</v>
      </c>
    </row>
    <row r="1407" spans="1:24" ht="17.25" customHeight="1" x14ac:dyDescent="0.2">
      <c r="A1407" s="9">
        <v>413571</v>
      </c>
      <c r="B1407" s="9" t="s">
        <v>6055</v>
      </c>
      <c r="C1407" s="9" t="s">
        <v>512</v>
      </c>
      <c r="D1407" s="9" t="s">
        <v>555</v>
      </c>
      <c r="E1407" s="9" t="s">
        <v>92</v>
      </c>
      <c r="F1407" s="187">
        <v>29653</v>
      </c>
      <c r="G1407" s="9" t="s">
        <v>758</v>
      </c>
      <c r="H1407" s="9" t="s">
        <v>31</v>
      </c>
      <c r="I1407" s="9" t="s">
        <v>2276</v>
      </c>
      <c r="J1407" s="9" t="s">
        <v>29</v>
      </c>
      <c r="Q1407" s="9">
        <v>2000</v>
      </c>
      <c r="V1407" s="9" t="s">
        <v>269</v>
      </c>
      <c r="W1407" s="9" t="s">
        <v>269</v>
      </c>
      <c r="X1407" s="9" t="s">
        <v>514</v>
      </c>
    </row>
    <row r="1408" spans="1:24" ht="17.25" customHeight="1" x14ac:dyDescent="0.2">
      <c r="A1408" s="9">
        <v>412192</v>
      </c>
      <c r="B1408" s="9" t="s">
        <v>6065</v>
      </c>
      <c r="C1408" s="9" t="s">
        <v>394</v>
      </c>
      <c r="D1408" s="9" t="s">
        <v>6066</v>
      </c>
      <c r="E1408" s="9" t="s">
        <v>92</v>
      </c>
      <c r="F1408" s="187">
        <v>32358</v>
      </c>
      <c r="G1408" s="9" t="s">
        <v>34</v>
      </c>
      <c r="H1408" s="9" t="s">
        <v>31</v>
      </c>
      <c r="I1408" s="9" t="s">
        <v>2276</v>
      </c>
      <c r="J1408" s="9" t="s">
        <v>32</v>
      </c>
      <c r="K1408" s="9">
        <v>2009</v>
      </c>
      <c r="L1408" s="9" t="s">
        <v>34</v>
      </c>
      <c r="Q1408" s="9">
        <v>2000</v>
      </c>
      <c r="V1408" s="9" t="s">
        <v>269</v>
      </c>
      <c r="W1408" s="9" t="s">
        <v>269</v>
      </c>
      <c r="X1408" s="9" t="s">
        <v>514</v>
      </c>
    </row>
    <row r="1409" spans="1:24" ht="17.25" customHeight="1" x14ac:dyDescent="0.2">
      <c r="A1409" s="9">
        <v>410881</v>
      </c>
      <c r="B1409" s="9" t="s">
        <v>6067</v>
      </c>
      <c r="C1409" s="9" t="s">
        <v>283</v>
      </c>
      <c r="D1409" s="9" t="s">
        <v>6068</v>
      </c>
      <c r="E1409" s="9" t="s">
        <v>92</v>
      </c>
      <c r="F1409" s="187">
        <v>32523</v>
      </c>
      <c r="G1409" s="9" t="s">
        <v>34</v>
      </c>
      <c r="H1409" s="9" t="s">
        <v>31</v>
      </c>
      <c r="I1409" s="9" t="s">
        <v>2276</v>
      </c>
      <c r="Q1409" s="9">
        <v>2000</v>
      </c>
      <c r="V1409" s="9" t="s">
        <v>269</v>
      </c>
      <c r="W1409" s="9" t="s">
        <v>269</v>
      </c>
      <c r="X1409" s="9" t="s">
        <v>514</v>
      </c>
    </row>
    <row r="1410" spans="1:24" ht="17.25" customHeight="1" x14ac:dyDescent="0.2">
      <c r="A1410" s="9">
        <v>411648</v>
      </c>
      <c r="B1410" s="9" t="s">
        <v>6069</v>
      </c>
      <c r="C1410" s="9" t="s">
        <v>763</v>
      </c>
      <c r="D1410" s="9" t="s">
        <v>6070</v>
      </c>
      <c r="E1410" s="9" t="s">
        <v>92</v>
      </c>
      <c r="F1410" s="187">
        <v>33073</v>
      </c>
      <c r="G1410" s="9" t="s">
        <v>34</v>
      </c>
      <c r="H1410" s="9" t="s">
        <v>31</v>
      </c>
      <c r="I1410" s="9" t="s">
        <v>2276</v>
      </c>
      <c r="J1410" s="9" t="s">
        <v>29</v>
      </c>
      <c r="K1410" s="9">
        <v>2008</v>
      </c>
      <c r="L1410" s="9" t="s">
        <v>34</v>
      </c>
      <c r="Q1410" s="9">
        <v>2000</v>
      </c>
      <c r="V1410" s="9" t="s">
        <v>269</v>
      </c>
      <c r="W1410" s="9" t="s">
        <v>269</v>
      </c>
      <c r="X1410" s="9" t="s">
        <v>514</v>
      </c>
    </row>
    <row r="1411" spans="1:24" ht="17.25" customHeight="1" x14ac:dyDescent="0.2">
      <c r="A1411" s="9">
        <v>411796</v>
      </c>
      <c r="B1411" s="9" t="s">
        <v>6071</v>
      </c>
      <c r="C1411" s="9" t="s">
        <v>587</v>
      </c>
      <c r="D1411" s="9" t="s">
        <v>326</v>
      </c>
      <c r="E1411" s="9" t="s">
        <v>92</v>
      </c>
      <c r="F1411" s="187">
        <v>33164</v>
      </c>
      <c r="G1411" s="9" t="s">
        <v>380</v>
      </c>
      <c r="H1411" s="9" t="s">
        <v>31</v>
      </c>
      <c r="I1411" s="9" t="s">
        <v>2276</v>
      </c>
      <c r="Q1411" s="9">
        <v>2000</v>
      </c>
      <c r="V1411" s="9" t="s">
        <v>269</v>
      </c>
      <c r="W1411" s="9" t="s">
        <v>269</v>
      </c>
      <c r="X1411" s="9" t="s">
        <v>514</v>
      </c>
    </row>
    <row r="1412" spans="1:24" ht="17.25" customHeight="1" x14ac:dyDescent="0.2">
      <c r="A1412" s="9">
        <v>416043</v>
      </c>
      <c r="B1412" s="9" t="s">
        <v>6072</v>
      </c>
      <c r="C1412" s="9" t="s">
        <v>384</v>
      </c>
      <c r="D1412" s="9" t="s">
        <v>6073</v>
      </c>
      <c r="E1412" s="9" t="s">
        <v>92</v>
      </c>
      <c r="F1412" s="187">
        <v>34364</v>
      </c>
      <c r="G1412" s="9" t="s">
        <v>34</v>
      </c>
      <c r="H1412" s="9" t="s">
        <v>31</v>
      </c>
      <c r="I1412" s="9" t="s">
        <v>2276</v>
      </c>
      <c r="J1412" s="9" t="s">
        <v>29</v>
      </c>
      <c r="K1412" s="9">
        <v>2013</v>
      </c>
      <c r="L1412" s="9" t="s">
        <v>34</v>
      </c>
      <c r="Q1412" s="9">
        <v>2000</v>
      </c>
      <c r="V1412" s="9" t="s">
        <v>269</v>
      </c>
      <c r="W1412" s="9" t="s">
        <v>269</v>
      </c>
      <c r="X1412" s="9" t="s">
        <v>514</v>
      </c>
    </row>
    <row r="1413" spans="1:24" ht="17.25" customHeight="1" x14ac:dyDescent="0.2">
      <c r="A1413" s="9">
        <v>416380</v>
      </c>
      <c r="B1413" s="9" t="s">
        <v>6074</v>
      </c>
      <c r="C1413" s="9" t="s">
        <v>324</v>
      </c>
      <c r="D1413" s="9" t="s">
        <v>6075</v>
      </c>
      <c r="E1413" s="9" t="s">
        <v>92</v>
      </c>
      <c r="F1413" s="187">
        <v>34375</v>
      </c>
      <c r="G1413" s="9" t="s">
        <v>34</v>
      </c>
      <c r="H1413" s="9" t="s">
        <v>31</v>
      </c>
      <c r="I1413" s="9" t="s">
        <v>2276</v>
      </c>
      <c r="J1413" s="9" t="s">
        <v>32</v>
      </c>
      <c r="K1413" s="9">
        <v>2012</v>
      </c>
      <c r="L1413" s="9" t="s">
        <v>34</v>
      </c>
      <c r="Q1413" s="9">
        <v>2000</v>
      </c>
      <c r="V1413" s="9" t="s">
        <v>269</v>
      </c>
      <c r="W1413" s="9" t="s">
        <v>269</v>
      </c>
      <c r="X1413" s="9" t="s">
        <v>514</v>
      </c>
    </row>
    <row r="1414" spans="1:24" ht="17.25" customHeight="1" x14ac:dyDescent="0.2">
      <c r="A1414" s="9">
        <v>418355</v>
      </c>
      <c r="B1414" s="9" t="s">
        <v>6076</v>
      </c>
      <c r="C1414" s="9" t="s">
        <v>283</v>
      </c>
      <c r="D1414" s="9" t="s">
        <v>6077</v>
      </c>
      <c r="E1414" s="9" t="s">
        <v>92</v>
      </c>
      <c r="F1414" s="187">
        <v>34586</v>
      </c>
      <c r="G1414" s="9" t="s">
        <v>34</v>
      </c>
      <c r="H1414" s="9" t="s">
        <v>31</v>
      </c>
      <c r="I1414" s="9" t="s">
        <v>2276</v>
      </c>
      <c r="J1414" s="9" t="s">
        <v>32</v>
      </c>
      <c r="K1414" s="9">
        <v>2012</v>
      </c>
      <c r="L1414" s="9" t="s">
        <v>46</v>
      </c>
      <c r="Q1414" s="9">
        <v>2000</v>
      </c>
      <c r="V1414" s="9" t="s">
        <v>269</v>
      </c>
      <c r="W1414" s="9" t="s">
        <v>269</v>
      </c>
      <c r="X1414" s="9" t="s">
        <v>514</v>
      </c>
    </row>
    <row r="1415" spans="1:24" ht="17.25" customHeight="1" x14ac:dyDescent="0.2">
      <c r="A1415" s="9">
        <v>417135</v>
      </c>
      <c r="B1415" s="9" t="s">
        <v>6078</v>
      </c>
      <c r="C1415" s="9" t="s">
        <v>324</v>
      </c>
      <c r="D1415" s="9" t="s">
        <v>639</v>
      </c>
      <c r="E1415" s="9" t="s">
        <v>92</v>
      </c>
      <c r="F1415" s="187">
        <v>34814</v>
      </c>
      <c r="G1415" s="9" t="s">
        <v>34</v>
      </c>
      <c r="H1415" s="9" t="s">
        <v>31</v>
      </c>
      <c r="I1415" s="9" t="s">
        <v>2276</v>
      </c>
      <c r="J1415" s="9" t="s">
        <v>32</v>
      </c>
      <c r="K1415" s="9">
        <v>2013</v>
      </c>
      <c r="L1415" s="9" t="s">
        <v>34</v>
      </c>
      <c r="Q1415" s="9">
        <v>2000</v>
      </c>
      <c r="V1415" s="9" t="s">
        <v>269</v>
      </c>
      <c r="W1415" s="9" t="s">
        <v>269</v>
      </c>
      <c r="X1415" s="9" t="s">
        <v>514</v>
      </c>
    </row>
    <row r="1416" spans="1:24" ht="17.25" customHeight="1" x14ac:dyDescent="0.2">
      <c r="A1416" s="9">
        <v>418041</v>
      </c>
      <c r="B1416" s="9" t="s">
        <v>6079</v>
      </c>
      <c r="C1416" s="9" t="s">
        <v>270</v>
      </c>
      <c r="D1416" s="9" t="s">
        <v>847</v>
      </c>
      <c r="E1416" s="9" t="s">
        <v>92</v>
      </c>
      <c r="F1416" s="187">
        <v>35431</v>
      </c>
      <c r="G1416" s="9" t="s">
        <v>34</v>
      </c>
      <c r="H1416" s="9" t="s">
        <v>31</v>
      </c>
      <c r="I1416" s="9" t="s">
        <v>2276</v>
      </c>
      <c r="J1416" s="9" t="s">
        <v>29</v>
      </c>
      <c r="K1416" s="9">
        <v>2015</v>
      </c>
      <c r="L1416" s="9" t="s">
        <v>34</v>
      </c>
      <c r="Q1416" s="9">
        <v>2000</v>
      </c>
      <c r="V1416" s="9" t="s">
        <v>269</v>
      </c>
      <c r="W1416" s="9" t="s">
        <v>269</v>
      </c>
      <c r="X1416" s="9" t="s">
        <v>514</v>
      </c>
    </row>
    <row r="1417" spans="1:24" ht="17.25" customHeight="1" x14ac:dyDescent="0.2">
      <c r="A1417" s="9">
        <v>401867</v>
      </c>
      <c r="B1417" s="9" t="s">
        <v>6080</v>
      </c>
      <c r="C1417" s="9" t="s">
        <v>313</v>
      </c>
      <c r="D1417" s="9" t="s">
        <v>332</v>
      </c>
      <c r="E1417" s="9" t="s">
        <v>92</v>
      </c>
      <c r="F1417" s="187">
        <v>30820</v>
      </c>
      <c r="G1417" s="9" t="s">
        <v>34</v>
      </c>
      <c r="H1417" s="9" t="s">
        <v>31</v>
      </c>
      <c r="I1417" s="9" t="s">
        <v>2276</v>
      </c>
      <c r="Q1417" s="9">
        <v>2000</v>
      </c>
      <c r="V1417" s="9" t="s">
        <v>269</v>
      </c>
      <c r="W1417" s="9" t="s">
        <v>269</v>
      </c>
      <c r="X1417" s="9" t="s">
        <v>514</v>
      </c>
    </row>
    <row r="1418" spans="1:24" ht="17.25" customHeight="1" x14ac:dyDescent="0.2">
      <c r="A1418" s="9">
        <v>403517</v>
      </c>
      <c r="B1418" s="9" t="s">
        <v>6081</v>
      </c>
      <c r="C1418" s="9" t="s">
        <v>613</v>
      </c>
      <c r="D1418" s="9" t="s">
        <v>6082</v>
      </c>
      <c r="E1418" s="9" t="s">
        <v>93</v>
      </c>
      <c r="F1418" s="187">
        <v>28185</v>
      </c>
      <c r="G1418" s="9" t="s">
        <v>34</v>
      </c>
      <c r="H1418" s="9" t="s">
        <v>31</v>
      </c>
      <c r="I1418" s="9" t="s">
        <v>2276</v>
      </c>
      <c r="J1418" s="9" t="s">
        <v>32</v>
      </c>
      <c r="K1418" s="9">
        <v>1995</v>
      </c>
      <c r="L1418" s="9" t="s">
        <v>34</v>
      </c>
      <c r="Q1418" s="9">
        <v>2000</v>
      </c>
      <c r="V1418" s="9" t="s">
        <v>269</v>
      </c>
      <c r="W1418" s="9" t="s">
        <v>269</v>
      </c>
      <c r="X1418" s="9" t="s">
        <v>687</v>
      </c>
    </row>
    <row r="1419" spans="1:24" ht="17.25" customHeight="1" x14ac:dyDescent="0.2">
      <c r="A1419" s="9">
        <v>415187</v>
      </c>
      <c r="B1419" s="9" t="s">
        <v>6083</v>
      </c>
      <c r="C1419" s="9" t="s">
        <v>445</v>
      </c>
      <c r="D1419" s="9" t="s">
        <v>350</v>
      </c>
      <c r="E1419" s="9" t="s">
        <v>93</v>
      </c>
      <c r="F1419" s="187">
        <v>31050</v>
      </c>
      <c r="G1419" s="9" t="s">
        <v>34</v>
      </c>
      <c r="H1419" s="9" t="s">
        <v>31</v>
      </c>
      <c r="I1419" s="9" t="s">
        <v>2276</v>
      </c>
      <c r="J1419" s="9" t="s">
        <v>32</v>
      </c>
      <c r="K1419" s="9">
        <v>2005</v>
      </c>
      <c r="L1419" s="9" t="s">
        <v>34</v>
      </c>
      <c r="Q1419" s="9">
        <v>2000</v>
      </c>
      <c r="V1419" s="9" t="s">
        <v>269</v>
      </c>
      <c r="W1419" s="9" t="s">
        <v>269</v>
      </c>
      <c r="X1419" s="9" t="s">
        <v>687</v>
      </c>
    </row>
    <row r="1420" spans="1:24" ht="17.25" customHeight="1" x14ac:dyDescent="0.2">
      <c r="A1420" s="9">
        <v>413977</v>
      </c>
      <c r="B1420" s="9" t="s">
        <v>6084</v>
      </c>
      <c r="C1420" s="9" t="s">
        <v>6085</v>
      </c>
      <c r="D1420" s="9" t="s">
        <v>973</v>
      </c>
      <c r="E1420" s="9" t="s">
        <v>93</v>
      </c>
      <c r="F1420" s="187">
        <v>32893</v>
      </c>
      <c r="G1420" s="9" t="s">
        <v>34</v>
      </c>
      <c r="H1420" s="9" t="s">
        <v>31</v>
      </c>
      <c r="I1420" s="9" t="s">
        <v>2276</v>
      </c>
      <c r="Q1420" s="9">
        <v>2000</v>
      </c>
      <c r="V1420" s="9" t="s">
        <v>269</v>
      </c>
      <c r="W1420" s="9" t="s">
        <v>269</v>
      </c>
      <c r="X1420" s="9" t="s">
        <v>687</v>
      </c>
    </row>
    <row r="1421" spans="1:24" ht="17.25" customHeight="1" x14ac:dyDescent="0.2">
      <c r="A1421" s="9">
        <v>416581</v>
      </c>
      <c r="B1421" s="9" t="s">
        <v>6086</v>
      </c>
      <c r="C1421" s="9" t="s">
        <v>324</v>
      </c>
      <c r="D1421" s="9" t="s">
        <v>271</v>
      </c>
      <c r="E1421" s="9" t="s">
        <v>93</v>
      </c>
      <c r="F1421" s="187">
        <v>34703</v>
      </c>
      <c r="G1421" s="9" t="s">
        <v>34</v>
      </c>
      <c r="H1421" s="9" t="s">
        <v>31</v>
      </c>
      <c r="I1421" s="9" t="s">
        <v>2276</v>
      </c>
      <c r="J1421" s="9" t="s">
        <v>29</v>
      </c>
      <c r="K1421" s="9">
        <v>2013</v>
      </c>
      <c r="L1421" s="9" t="s">
        <v>34</v>
      </c>
      <c r="Q1421" s="9">
        <v>2000</v>
      </c>
      <c r="V1421" s="9" t="s">
        <v>269</v>
      </c>
      <c r="W1421" s="9" t="s">
        <v>269</v>
      </c>
      <c r="X1421" s="9" t="s">
        <v>687</v>
      </c>
    </row>
    <row r="1422" spans="1:24" ht="17.25" customHeight="1" x14ac:dyDescent="0.2">
      <c r="A1422" s="9">
        <v>417142</v>
      </c>
      <c r="B1422" s="9" t="s">
        <v>6087</v>
      </c>
      <c r="C1422" s="9" t="s">
        <v>403</v>
      </c>
      <c r="D1422" s="9" t="s">
        <v>577</v>
      </c>
      <c r="E1422" s="9" t="s">
        <v>93</v>
      </c>
      <c r="F1422" s="187">
        <v>34710</v>
      </c>
      <c r="G1422" s="9" t="s">
        <v>612</v>
      </c>
      <c r="H1422" s="9" t="s">
        <v>31</v>
      </c>
      <c r="I1422" s="9" t="s">
        <v>2276</v>
      </c>
      <c r="J1422" s="9" t="s">
        <v>32</v>
      </c>
      <c r="K1422" s="9">
        <v>2014</v>
      </c>
      <c r="L1422" s="9" t="s">
        <v>86</v>
      </c>
      <c r="Q1422" s="9">
        <v>2000</v>
      </c>
      <c r="V1422" s="9" t="s">
        <v>269</v>
      </c>
      <c r="W1422" s="9" t="s">
        <v>269</v>
      </c>
      <c r="X1422" s="9" t="s">
        <v>687</v>
      </c>
    </row>
    <row r="1423" spans="1:24" ht="17.25" customHeight="1" x14ac:dyDescent="0.2">
      <c r="A1423" s="9">
        <v>419302</v>
      </c>
      <c r="B1423" s="9" t="s">
        <v>6088</v>
      </c>
      <c r="C1423" s="9" t="s">
        <v>2526</v>
      </c>
      <c r="D1423" s="9" t="s">
        <v>6089</v>
      </c>
      <c r="E1423" s="9" t="s">
        <v>93</v>
      </c>
      <c r="F1423" s="187">
        <v>35549</v>
      </c>
      <c r="G1423" s="9" t="s">
        <v>34</v>
      </c>
      <c r="H1423" s="9" t="s">
        <v>31</v>
      </c>
      <c r="I1423" s="9" t="s">
        <v>2276</v>
      </c>
      <c r="J1423" s="9" t="s">
        <v>32</v>
      </c>
      <c r="K1423" s="9">
        <v>2015</v>
      </c>
      <c r="L1423" s="9" t="s">
        <v>34</v>
      </c>
      <c r="Q1423" s="9">
        <v>2000</v>
      </c>
      <c r="V1423" s="9" t="s">
        <v>269</v>
      </c>
      <c r="W1423" s="9" t="s">
        <v>269</v>
      </c>
      <c r="X1423" s="9" t="s">
        <v>687</v>
      </c>
    </row>
    <row r="1424" spans="1:24" ht="17.25" customHeight="1" x14ac:dyDescent="0.2">
      <c r="A1424" s="9">
        <v>408530</v>
      </c>
      <c r="B1424" s="9" t="s">
        <v>6090</v>
      </c>
      <c r="C1424" s="9" t="s">
        <v>6085</v>
      </c>
      <c r="D1424" s="9" t="s">
        <v>6091</v>
      </c>
      <c r="E1424" s="9" t="s">
        <v>92</v>
      </c>
      <c r="F1424" s="187">
        <v>31799</v>
      </c>
      <c r="G1424" s="9" t="s">
        <v>792</v>
      </c>
      <c r="H1424" s="9" t="s">
        <v>31</v>
      </c>
      <c r="I1424" s="9" t="s">
        <v>2276</v>
      </c>
      <c r="Q1424" s="9">
        <v>2000</v>
      </c>
      <c r="V1424" s="9" t="s">
        <v>269</v>
      </c>
      <c r="W1424" s="9" t="s">
        <v>269</v>
      </c>
      <c r="X1424" s="9" t="s">
        <v>687</v>
      </c>
    </row>
    <row r="1425" spans="1:24" ht="17.25" customHeight="1" x14ac:dyDescent="0.2">
      <c r="A1425" s="9">
        <v>413648</v>
      </c>
      <c r="B1425" s="9" t="s">
        <v>6092</v>
      </c>
      <c r="C1425" s="9" t="s">
        <v>394</v>
      </c>
      <c r="D1425" s="9" t="s">
        <v>334</v>
      </c>
      <c r="E1425" s="9" t="s">
        <v>92</v>
      </c>
      <c r="F1425" s="187">
        <v>32151</v>
      </c>
      <c r="G1425" s="9" t="s">
        <v>615</v>
      </c>
      <c r="H1425" s="9" t="s">
        <v>31</v>
      </c>
      <c r="I1425" s="9" t="s">
        <v>2276</v>
      </c>
      <c r="J1425" s="9" t="s">
        <v>29</v>
      </c>
      <c r="K1425" s="9">
        <v>2008</v>
      </c>
      <c r="L1425" s="9" t="s">
        <v>34</v>
      </c>
      <c r="Q1425" s="9">
        <v>2000</v>
      </c>
      <c r="V1425" s="9" t="s">
        <v>269</v>
      </c>
      <c r="W1425" s="9" t="s">
        <v>269</v>
      </c>
      <c r="X1425" s="9" t="s">
        <v>687</v>
      </c>
    </row>
    <row r="1426" spans="1:24" ht="17.25" customHeight="1" x14ac:dyDescent="0.2">
      <c r="A1426" s="9">
        <v>412611</v>
      </c>
      <c r="B1426" s="9" t="s">
        <v>6093</v>
      </c>
      <c r="C1426" s="9" t="s">
        <v>690</v>
      </c>
      <c r="D1426" s="9" t="s">
        <v>789</v>
      </c>
      <c r="E1426" s="9" t="s">
        <v>92</v>
      </c>
      <c r="F1426" s="187">
        <v>33356</v>
      </c>
      <c r="G1426" s="9" t="s">
        <v>34</v>
      </c>
      <c r="H1426" s="9" t="s">
        <v>31</v>
      </c>
      <c r="I1426" s="9" t="s">
        <v>2276</v>
      </c>
      <c r="J1426" s="9" t="s">
        <v>29</v>
      </c>
      <c r="K1426" s="9">
        <v>2009</v>
      </c>
      <c r="L1426" s="9" t="s">
        <v>34</v>
      </c>
      <c r="Q1426" s="9">
        <v>2000</v>
      </c>
      <c r="V1426" s="9" t="s">
        <v>269</v>
      </c>
      <c r="W1426" s="9" t="s">
        <v>269</v>
      </c>
      <c r="X1426" s="9" t="s">
        <v>687</v>
      </c>
    </row>
    <row r="1427" spans="1:24" ht="17.25" customHeight="1" x14ac:dyDescent="0.2">
      <c r="A1427" s="9">
        <v>418414</v>
      </c>
      <c r="B1427" s="9" t="s">
        <v>6094</v>
      </c>
      <c r="C1427" s="9" t="s">
        <v>413</v>
      </c>
      <c r="D1427" s="9" t="s">
        <v>6095</v>
      </c>
      <c r="E1427" s="9" t="s">
        <v>92</v>
      </c>
      <c r="F1427" s="187">
        <v>34625</v>
      </c>
      <c r="G1427" s="9" t="s">
        <v>34</v>
      </c>
      <c r="H1427" s="9" t="s">
        <v>31</v>
      </c>
      <c r="I1427" s="9" t="s">
        <v>2276</v>
      </c>
      <c r="J1427" s="9" t="s">
        <v>29</v>
      </c>
      <c r="K1427" s="9">
        <v>2011</v>
      </c>
      <c r="L1427" s="9" t="s">
        <v>34</v>
      </c>
      <c r="Q1427" s="9">
        <v>2000</v>
      </c>
      <c r="V1427" s="9" t="s">
        <v>269</v>
      </c>
      <c r="W1427" s="9" t="s">
        <v>269</v>
      </c>
      <c r="X1427" s="9" t="s">
        <v>687</v>
      </c>
    </row>
    <row r="1428" spans="1:24" ht="17.25" customHeight="1" x14ac:dyDescent="0.2">
      <c r="A1428" s="9">
        <v>412135</v>
      </c>
      <c r="B1428" s="9" t="s">
        <v>6096</v>
      </c>
      <c r="C1428" s="9" t="s">
        <v>906</v>
      </c>
      <c r="D1428" s="9" t="s">
        <v>753</v>
      </c>
      <c r="E1428" s="9" t="s">
        <v>93</v>
      </c>
      <c r="F1428" s="187">
        <v>32486</v>
      </c>
      <c r="G1428" s="9" t="s">
        <v>34</v>
      </c>
      <c r="H1428" s="9" t="s">
        <v>31</v>
      </c>
      <c r="I1428" s="9" t="s">
        <v>2276</v>
      </c>
      <c r="J1428" s="9" t="s">
        <v>32</v>
      </c>
      <c r="K1428" s="9">
        <v>2006</v>
      </c>
      <c r="L1428" s="9" t="s">
        <v>34</v>
      </c>
      <c r="Q1428" s="9">
        <v>2000</v>
      </c>
      <c r="V1428" s="9" t="s">
        <v>269</v>
      </c>
      <c r="W1428" s="9" t="s">
        <v>269</v>
      </c>
    </row>
    <row r="1429" spans="1:24" ht="17.25" customHeight="1" x14ac:dyDescent="0.2">
      <c r="A1429" s="9">
        <v>417571</v>
      </c>
      <c r="B1429" s="9" t="s">
        <v>6097</v>
      </c>
      <c r="C1429" s="9" t="s">
        <v>283</v>
      </c>
      <c r="D1429" s="9" t="s">
        <v>284</v>
      </c>
      <c r="E1429" s="9" t="s">
        <v>93</v>
      </c>
      <c r="F1429" s="187">
        <v>32528</v>
      </c>
      <c r="G1429" s="9" t="s">
        <v>34</v>
      </c>
      <c r="H1429" s="9" t="s">
        <v>31</v>
      </c>
      <c r="I1429" s="9" t="s">
        <v>2276</v>
      </c>
      <c r="J1429" s="9" t="s">
        <v>32</v>
      </c>
      <c r="K1429" s="9">
        <v>2006</v>
      </c>
      <c r="L1429" s="9" t="s">
        <v>34</v>
      </c>
      <c r="Q1429" s="9">
        <v>2000</v>
      </c>
      <c r="V1429" s="9" t="s">
        <v>269</v>
      </c>
      <c r="W1429" s="9" t="s">
        <v>269</v>
      </c>
    </row>
    <row r="1430" spans="1:24" ht="17.25" customHeight="1" x14ac:dyDescent="0.2">
      <c r="A1430" s="9">
        <v>421248</v>
      </c>
      <c r="B1430" s="9" t="s">
        <v>6098</v>
      </c>
      <c r="C1430" s="9" t="s">
        <v>270</v>
      </c>
      <c r="D1430" s="9" t="s">
        <v>959</v>
      </c>
      <c r="E1430" s="9" t="s">
        <v>93</v>
      </c>
      <c r="F1430" s="187">
        <v>34766</v>
      </c>
      <c r="G1430" s="9" t="s">
        <v>34</v>
      </c>
      <c r="H1430" s="9" t="s">
        <v>31</v>
      </c>
      <c r="I1430" s="9" t="s">
        <v>2276</v>
      </c>
      <c r="J1430" s="9" t="s">
        <v>32</v>
      </c>
      <c r="K1430" s="9">
        <v>2015</v>
      </c>
      <c r="L1430" s="9" t="s">
        <v>34</v>
      </c>
      <c r="Q1430" s="9">
        <v>2000</v>
      </c>
      <c r="V1430" s="9" t="s">
        <v>269</v>
      </c>
      <c r="W1430" s="9" t="s">
        <v>269</v>
      </c>
    </row>
    <row r="1431" spans="1:24" ht="17.25" customHeight="1" x14ac:dyDescent="0.2">
      <c r="A1431" s="9">
        <v>418489</v>
      </c>
      <c r="B1431" s="9" t="s">
        <v>6099</v>
      </c>
      <c r="C1431" s="9" t="s">
        <v>6100</v>
      </c>
      <c r="D1431" s="9" t="s">
        <v>789</v>
      </c>
      <c r="E1431" s="9" t="s">
        <v>93</v>
      </c>
      <c r="F1431" s="187">
        <v>35065</v>
      </c>
      <c r="G1431" s="9" t="s">
        <v>89</v>
      </c>
      <c r="H1431" s="9" t="s">
        <v>31</v>
      </c>
      <c r="I1431" s="9" t="s">
        <v>2276</v>
      </c>
      <c r="J1431" s="9" t="s">
        <v>29</v>
      </c>
      <c r="K1431" s="9">
        <v>2005</v>
      </c>
      <c r="L1431" s="9" t="s">
        <v>34</v>
      </c>
      <c r="Q1431" s="9">
        <v>2000</v>
      </c>
      <c r="V1431" s="9" t="s">
        <v>269</v>
      </c>
      <c r="W1431" s="9" t="s">
        <v>269</v>
      </c>
    </row>
    <row r="1432" spans="1:24" ht="17.25" customHeight="1" x14ac:dyDescent="0.2">
      <c r="A1432" s="9">
        <v>417722</v>
      </c>
      <c r="B1432" s="9" t="s">
        <v>6101</v>
      </c>
      <c r="C1432" s="9" t="s">
        <v>6102</v>
      </c>
      <c r="D1432" s="9" t="s">
        <v>1000</v>
      </c>
      <c r="E1432" s="9" t="s">
        <v>92</v>
      </c>
      <c r="F1432" s="187">
        <v>27129</v>
      </c>
      <c r="G1432" s="9" t="s">
        <v>6103</v>
      </c>
      <c r="H1432" s="9" t="s">
        <v>31</v>
      </c>
      <c r="I1432" s="9" t="s">
        <v>2276</v>
      </c>
      <c r="J1432" s="9" t="s">
        <v>29</v>
      </c>
      <c r="K1432" s="9">
        <v>1993</v>
      </c>
      <c r="L1432" s="9" t="s">
        <v>53</v>
      </c>
      <c r="Q1432" s="9">
        <v>2000</v>
      </c>
      <c r="V1432" s="9" t="s">
        <v>269</v>
      </c>
      <c r="W1432" s="9" t="s">
        <v>269</v>
      </c>
    </row>
    <row r="1433" spans="1:24" ht="17.25" customHeight="1" x14ac:dyDescent="0.2">
      <c r="A1433" s="9">
        <v>400874</v>
      </c>
      <c r="B1433" s="9" t="s">
        <v>6104</v>
      </c>
      <c r="C1433" s="9" t="s">
        <v>299</v>
      </c>
      <c r="D1433" s="9" t="s">
        <v>6105</v>
      </c>
      <c r="E1433" s="9" t="s">
        <v>92</v>
      </c>
      <c r="F1433" s="187">
        <v>30240</v>
      </c>
      <c r="G1433" s="9" t="s">
        <v>34</v>
      </c>
      <c r="H1433" s="9" t="s">
        <v>31</v>
      </c>
      <c r="I1433" s="9" t="s">
        <v>2276</v>
      </c>
      <c r="J1433" s="9" t="s">
        <v>29</v>
      </c>
      <c r="K1433" s="9">
        <v>2001</v>
      </c>
      <c r="L1433" s="9" t="s">
        <v>34</v>
      </c>
      <c r="Q1433" s="9">
        <v>2000</v>
      </c>
      <c r="V1433" s="9" t="s">
        <v>269</v>
      </c>
      <c r="W1433" s="9" t="s">
        <v>269</v>
      </c>
    </row>
    <row r="1434" spans="1:24" ht="17.25" customHeight="1" x14ac:dyDescent="0.2">
      <c r="A1434" s="9">
        <v>412212</v>
      </c>
      <c r="B1434" s="9" t="s">
        <v>6106</v>
      </c>
      <c r="C1434" s="9" t="s">
        <v>812</v>
      </c>
      <c r="D1434" s="9" t="s">
        <v>6107</v>
      </c>
      <c r="E1434" s="9" t="s">
        <v>92</v>
      </c>
      <c r="F1434" s="187">
        <v>31134</v>
      </c>
      <c r="G1434" s="9" t="s">
        <v>977</v>
      </c>
      <c r="H1434" s="9" t="s">
        <v>31</v>
      </c>
      <c r="I1434" s="9" t="s">
        <v>2276</v>
      </c>
      <c r="J1434" s="9" t="s">
        <v>29</v>
      </c>
      <c r="K1434" s="9">
        <v>2002</v>
      </c>
      <c r="L1434" s="9" t="s">
        <v>86</v>
      </c>
      <c r="Q1434" s="9">
        <v>2000</v>
      </c>
      <c r="V1434" s="9" t="s">
        <v>269</v>
      </c>
      <c r="W1434" s="9" t="s">
        <v>269</v>
      </c>
    </row>
    <row r="1435" spans="1:24" ht="17.25" customHeight="1" x14ac:dyDescent="0.2">
      <c r="A1435" s="9">
        <v>421299</v>
      </c>
      <c r="B1435" s="9" t="s">
        <v>6108</v>
      </c>
      <c r="C1435" s="9" t="s">
        <v>6109</v>
      </c>
      <c r="D1435" s="9" t="s">
        <v>352</v>
      </c>
      <c r="E1435" s="9" t="s">
        <v>92</v>
      </c>
      <c r="F1435" s="187">
        <v>31647</v>
      </c>
      <c r="G1435" s="9" t="s">
        <v>34</v>
      </c>
      <c r="H1435" s="9" t="s">
        <v>31</v>
      </c>
      <c r="I1435" s="9" t="s">
        <v>2276</v>
      </c>
      <c r="J1435" s="9" t="s">
        <v>29</v>
      </c>
      <c r="K1435" s="9">
        <v>2004</v>
      </c>
      <c r="L1435" s="9" t="s">
        <v>34</v>
      </c>
      <c r="Q1435" s="9">
        <v>2000</v>
      </c>
      <c r="V1435" s="9" t="s">
        <v>269</v>
      </c>
      <c r="W1435" s="9" t="s">
        <v>269</v>
      </c>
    </row>
    <row r="1436" spans="1:24" ht="17.25" customHeight="1" x14ac:dyDescent="0.2">
      <c r="A1436" s="9">
        <v>418847</v>
      </c>
      <c r="B1436" s="9" t="s">
        <v>6110</v>
      </c>
      <c r="C1436" s="9" t="s">
        <v>6111</v>
      </c>
      <c r="D1436" s="9" t="s">
        <v>6112</v>
      </c>
      <c r="E1436" s="9" t="s">
        <v>92</v>
      </c>
      <c r="F1436" s="187">
        <v>31778</v>
      </c>
      <c r="G1436" s="9" t="s">
        <v>34</v>
      </c>
      <c r="H1436" s="9" t="s">
        <v>31</v>
      </c>
      <c r="I1436" s="9" t="s">
        <v>2276</v>
      </c>
      <c r="J1436" s="9" t="s">
        <v>32</v>
      </c>
      <c r="K1436" s="9">
        <v>2012</v>
      </c>
      <c r="L1436" s="9" t="s">
        <v>34</v>
      </c>
      <c r="Q1436" s="9">
        <v>2000</v>
      </c>
      <c r="V1436" s="9" t="s">
        <v>269</v>
      </c>
      <c r="W1436" s="9" t="s">
        <v>269</v>
      </c>
    </row>
    <row r="1437" spans="1:24" ht="17.25" customHeight="1" x14ac:dyDescent="0.2">
      <c r="A1437" s="9">
        <v>411630</v>
      </c>
      <c r="B1437" s="9" t="s">
        <v>6113</v>
      </c>
      <c r="C1437" s="9" t="s">
        <v>467</v>
      </c>
      <c r="D1437" s="9" t="s">
        <v>6114</v>
      </c>
      <c r="E1437" s="9" t="s">
        <v>92</v>
      </c>
      <c r="F1437" s="187">
        <v>32157</v>
      </c>
      <c r="G1437" s="9" t="s">
        <v>83</v>
      </c>
      <c r="H1437" s="9" t="s">
        <v>31</v>
      </c>
      <c r="I1437" s="9" t="s">
        <v>2276</v>
      </c>
      <c r="J1437" s="9" t="s">
        <v>29</v>
      </c>
      <c r="K1437" s="9">
        <v>2007</v>
      </c>
      <c r="L1437" s="9" t="s">
        <v>83</v>
      </c>
      <c r="Q1437" s="9">
        <v>2000</v>
      </c>
      <c r="V1437" s="9" t="s">
        <v>269</v>
      </c>
      <c r="W1437" s="9" t="s">
        <v>269</v>
      </c>
    </row>
    <row r="1438" spans="1:24" ht="17.25" customHeight="1" x14ac:dyDescent="0.2">
      <c r="A1438" s="9">
        <v>414188</v>
      </c>
      <c r="B1438" s="9" t="s">
        <v>6115</v>
      </c>
      <c r="C1438" s="9" t="s">
        <v>573</v>
      </c>
      <c r="D1438" s="9" t="s">
        <v>368</v>
      </c>
      <c r="E1438" s="9" t="s">
        <v>92</v>
      </c>
      <c r="F1438" s="187">
        <v>32891</v>
      </c>
      <c r="G1438" s="9" t="s">
        <v>34</v>
      </c>
      <c r="H1438" s="9" t="s">
        <v>31</v>
      </c>
      <c r="I1438" s="9" t="s">
        <v>2276</v>
      </c>
      <c r="Q1438" s="9">
        <v>2000</v>
      </c>
      <c r="V1438" s="9" t="s">
        <v>269</v>
      </c>
      <c r="W1438" s="9" t="s">
        <v>269</v>
      </c>
    </row>
    <row r="1439" spans="1:24" ht="17.25" customHeight="1" x14ac:dyDescent="0.2">
      <c r="A1439" s="9">
        <v>412978</v>
      </c>
      <c r="B1439" s="9" t="s">
        <v>6116</v>
      </c>
      <c r="C1439" s="9" t="s">
        <v>270</v>
      </c>
      <c r="D1439" s="9" t="s">
        <v>325</v>
      </c>
      <c r="E1439" s="9" t="s">
        <v>92</v>
      </c>
      <c r="F1439" s="187">
        <v>33298</v>
      </c>
      <c r="G1439" s="9" t="s">
        <v>83</v>
      </c>
      <c r="H1439" s="9" t="s">
        <v>31</v>
      </c>
      <c r="I1439" s="9" t="s">
        <v>2276</v>
      </c>
      <c r="J1439" s="9" t="s">
        <v>29</v>
      </c>
      <c r="K1439" s="9">
        <v>2009</v>
      </c>
      <c r="L1439" s="9" t="s">
        <v>83</v>
      </c>
      <c r="Q1439" s="9">
        <v>2000</v>
      </c>
      <c r="V1439" s="9" t="s">
        <v>269</v>
      </c>
      <c r="W1439" s="9" t="s">
        <v>269</v>
      </c>
    </row>
    <row r="1440" spans="1:24" ht="17.25" customHeight="1" x14ac:dyDescent="0.2">
      <c r="A1440" s="9">
        <v>416589</v>
      </c>
      <c r="B1440" s="9" t="s">
        <v>6117</v>
      </c>
      <c r="C1440" s="9" t="s">
        <v>283</v>
      </c>
      <c r="D1440" s="9" t="s">
        <v>6118</v>
      </c>
      <c r="E1440" s="9" t="s">
        <v>92</v>
      </c>
      <c r="F1440" s="187">
        <v>33999</v>
      </c>
      <c r="G1440" s="9" t="s">
        <v>385</v>
      </c>
      <c r="H1440" s="9" t="s">
        <v>31</v>
      </c>
      <c r="I1440" s="9" t="s">
        <v>2276</v>
      </c>
      <c r="J1440" s="9" t="s">
        <v>32</v>
      </c>
      <c r="K1440" s="9">
        <v>2011</v>
      </c>
      <c r="L1440" s="9" t="s">
        <v>34</v>
      </c>
      <c r="Q1440" s="9">
        <v>2000</v>
      </c>
      <c r="V1440" s="9" t="s">
        <v>269</v>
      </c>
      <c r="W1440" s="9" t="s">
        <v>269</v>
      </c>
    </row>
    <row r="1441" spans="1:23" ht="17.25" customHeight="1" x14ac:dyDescent="0.2">
      <c r="A1441" s="9">
        <v>415635</v>
      </c>
      <c r="B1441" s="9" t="s">
        <v>6119</v>
      </c>
      <c r="C1441" s="9" t="s">
        <v>6120</v>
      </c>
      <c r="D1441" s="9" t="s">
        <v>1037</v>
      </c>
      <c r="E1441" s="9" t="s">
        <v>92</v>
      </c>
      <c r="F1441" s="187">
        <v>34020</v>
      </c>
      <c r="G1441" s="9" t="s">
        <v>34</v>
      </c>
      <c r="H1441" s="9" t="s">
        <v>31</v>
      </c>
      <c r="I1441" s="9" t="s">
        <v>2276</v>
      </c>
      <c r="J1441" s="9" t="s">
        <v>29</v>
      </c>
      <c r="K1441" s="9">
        <v>2011</v>
      </c>
      <c r="L1441" s="9" t="s">
        <v>34</v>
      </c>
      <c r="Q1441" s="9">
        <v>2000</v>
      </c>
      <c r="V1441" s="9" t="s">
        <v>269</v>
      </c>
      <c r="W1441" s="9" t="s">
        <v>269</v>
      </c>
    </row>
    <row r="1442" spans="1:23" ht="17.25" customHeight="1" x14ac:dyDescent="0.2">
      <c r="A1442" s="9">
        <v>419144</v>
      </c>
      <c r="B1442" s="9" t="s">
        <v>6121</v>
      </c>
      <c r="C1442" s="9" t="s">
        <v>299</v>
      </c>
      <c r="D1442" s="9" t="s">
        <v>286</v>
      </c>
      <c r="E1442" s="9" t="s">
        <v>92</v>
      </c>
      <c r="F1442" s="187">
        <v>34060</v>
      </c>
      <c r="G1442" s="9" t="s">
        <v>808</v>
      </c>
      <c r="H1442" s="9" t="s">
        <v>31</v>
      </c>
      <c r="I1442" s="9" t="s">
        <v>2276</v>
      </c>
      <c r="J1442" s="9" t="s">
        <v>32</v>
      </c>
      <c r="K1442" s="9">
        <v>2011</v>
      </c>
      <c r="L1442" s="9" t="s">
        <v>46</v>
      </c>
      <c r="Q1442" s="9">
        <v>2000</v>
      </c>
      <c r="V1442" s="9" t="s">
        <v>269</v>
      </c>
      <c r="W1442" s="9" t="s">
        <v>269</v>
      </c>
    </row>
    <row r="1443" spans="1:23" ht="17.25" customHeight="1" x14ac:dyDescent="0.2">
      <c r="A1443" s="9">
        <v>417787</v>
      </c>
      <c r="B1443" s="9" t="s">
        <v>6122</v>
      </c>
      <c r="C1443" s="9" t="s">
        <v>283</v>
      </c>
      <c r="D1443" s="9" t="s">
        <v>326</v>
      </c>
      <c r="E1443" s="9" t="s">
        <v>92</v>
      </c>
      <c r="F1443" s="187">
        <v>34335</v>
      </c>
      <c r="G1443" s="9" t="s">
        <v>34</v>
      </c>
      <c r="H1443" s="9" t="s">
        <v>31</v>
      </c>
      <c r="I1443" s="9" t="s">
        <v>2276</v>
      </c>
      <c r="J1443" s="9" t="s">
        <v>32</v>
      </c>
      <c r="K1443" s="9">
        <v>2013</v>
      </c>
      <c r="L1443" s="9" t="s">
        <v>34</v>
      </c>
      <c r="Q1443" s="9">
        <v>2000</v>
      </c>
      <c r="V1443" s="9" t="s">
        <v>269</v>
      </c>
      <c r="W1443" s="9" t="s">
        <v>269</v>
      </c>
    </row>
    <row r="1444" spans="1:23" ht="17.25" customHeight="1" x14ac:dyDescent="0.2">
      <c r="A1444" s="9">
        <v>420407</v>
      </c>
      <c r="B1444" s="9" t="s">
        <v>6123</v>
      </c>
      <c r="C1444" s="9" t="s">
        <v>665</v>
      </c>
      <c r="D1444" s="9" t="s">
        <v>848</v>
      </c>
      <c r="E1444" s="9" t="s">
        <v>92</v>
      </c>
      <c r="F1444" s="187">
        <v>34336</v>
      </c>
      <c r="G1444" s="9" t="s">
        <v>34</v>
      </c>
      <c r="H1444" s="9" t="s">
        <v>31</v>
      </c>
      <c r="I1444" s="9" t="s">
        <v>2276</v>
      </c>
      <c r="J1444" s="9" t="s">
        <v>29</v>
      </c>
      <c r="K1444" s="9">
        <v>2012</v>
      </c>
      <c r="L1444" s="9" t="s">
        <v>34</v>
      </c>
      <c r="Q1444" s="9">
        <v>2000</v>
      </c>
      <c r="V1444" s="9" t="s">
        <v>269</v>
      </c>
      <c r="W1444" s="9" t="s">
        <v>269</v>
      </c>
    </row>
    <row r="1445" spans="1:23" ht="17.25" customHeight="1" x14ac:dyDescent="0.2">
      <c r="A1445" s="9">
        <v>418389</v>
      </c>
      <c r="B1445" s="9" t="s">
        <v>6124</v>
      </c>
      <c r="C1445" s="9" t="s">
        <v>283</v>
      </c>
      <c r="D1445" s="9" t="s">
        <v>286</v>
      </c>
      <c r="E1445" s="9" t="s">
        <v>92</v>
      </c>
      <c r="F1445" s="187">
        <v>34350</v>
      </c>
      <c r="G1445" s="9" t="s">
        <v>5168</v>
      </c>
      <c r="H1445" s="9" t="s">
        <v>31</v>
      </c>
      <c r="I1445" s="9" t="s">
        <v>2276</v>
      </c>
      <c r="J1445" s="9" t="s">
        <v>29</v>
      </c>
      <c r="K1445" s="9">
        <v>2011</v>
      </c>
      <c r="L1445" s="9" t="s">
        <v>89</v>
      </c>
      <c r="Q1445" s="9">
        <v>2000</v>
      </c>
      <c r="V1445" s="9" t="s">
        <v>269</v>
      </c>
      <c r="W1445" s="9" t="s">
        <v>269</v>
      </c>
    </row>
    <row r="1446" spans="1:23" ht="17.25" customHeight="1" x14ac:dyDescent="0.2">
      <c r="A1446" s="9">
        <v>419192</v>
      </c>
      <c r="B1446" s="9" t="s">
        <v>6125</v>
      </c>
      <c r="C1446" s="9" t="s">
        <v>266</v>
      </c>
      <c r="D1446" s="9" t="s">
        <v>286</v>
      </c>
      <c r="E1446" s="9" t="s">
        <v>92</v>
      </c>
      <c r="F1446" s="187">
        <v>34359</v>
      </c>
      <c r="G1446" s="9" t="s">
        <v>5297</v>
      </c>
      <c r="H1446" s="9" t="s">
        <v>31</v>
      </c>
      <c r="I1446" s="9" t="s">
        <v>2276</v>
      </c>
      <c r="J1446" s="9" t="s">
        <v>29</v>
      </c>
      <c r="K1446" s="9">
        <v>2012</v>
      </c>
      <c r="L1446" s="9" t="s">
        <v>46</v>
      </c>
      <c r="Q1446" s="9">
        <v>2000</v>
      </c>
      <c r="V1446" s="9" t="s">
        <v>269</v>
      </c>
      <c r="W1446" s="9" t="s">
        <v>269</v>
      </c>
    </row>
    <row r="1447" spans="1:23" ht="17.25" customHeight="1" x14ac:dyDescent="0.2">
      <c r="A1447" s="9">
        <v>418481</v>
      </c>
      <c r="B1447" s="9" t="s">
        <v>6126</v>
      </c>
      <c r="C1447" s="9" t="s">
        <v>929</v>
      </c>
      <c r="D1447" s="9" t="s">
        <v>1000</v>
      </c>
      <c r="E1447" s="9" t="s">
        <v>92</v>
      </c>
      <c r="F1447" s="187">
        <v>34451</v>
      </c>
      <c r="G1447" s="9" t="s">
        <v>4051</v>
      </c>
      <c r="H1447" s="9" t="s">
        <v>31</v>
      </c>
      <c r="I1447" s="9" t="s">
        <v>2276</v>
      </c>
      <c r="J1447" s="9" t="s">
        <v>32</v>
      </c>
      <c r="K1447" s="9">
        <v>2012</v>
      </c>
      <c r="L1447" s="9" t="s">
        <v>34</v>
      </c>
      <c r="Q1447" s="9">
        <v>2000</v>
      </c>
      <c r="V1447" s="9" t="s">
        <v>269</v>
      </c>
      <c r="W1447" s="9" t="s">
        <v>269</v>
      </c>
    </row>
    <row r="1448" spans="1:23" ht="17.25" customHeight="1" x14ac:dyDescent="0.2">
      <c r="A1448" s="9">
        <v>418992</v>
      </c>
      <c r="B1448" s="9" t="s">
        <v>6127</v>
      </c>
      <c r="C1448" s="9" t="s">
        <v>304</v>
      </c>
      <c r="D1448" s="9" t="s">
        <v>746</v>
      </c>
      <c r="E1448" s="9" t="s">
        <v>92</v>
      </c>
      <c r="F1448" s="187">
        <v>34508</v>
      </c>
      <c r="G1448" s="9" t="s">
        <v>688</v>
      </c>
      <c r="H1448" s="9" t="s">
        <v>31</v>
      </c>
      <c r="I1448" s="9" t="s">
        <v>2276</v>
      </c>
      <c r="J1448" s="9" t="s">
        <v>32</v>
      </c>
      <c r="K1448" s="9">
        <v>2014</v>
      </c>
      <c r="L1448" s="9" t="s">
        <v>34</v>
      </c>
      <c r="Q1448" s="9">
        <v>2000</v>
      </c>
      <c r="V1448" s="9" t="s">
        <v>269</v>
      </c>
      <c r="W1448" s="9" t="s">
        <v>269</v>
      </c>
    </row>
    <row r="1449" spans="1:23" ht="17.25" customHeight="1" x14ac:dyDescent="0.2">
      <c r="A1449" s="9">
        <v>416465</v>
      </c>
      <c r="B1449" s="9" t="s">
        <v>6128</v>
      </c>
      <c r="C1449" s="9" t="s">
        <v>650</v>
      </c>
      <c r="D1449" s="9" t="s">
        <v>379</v>
      </c>
      <c r="E1449" s="9" t="s">
        <v>92</v>
      </c>
      <c r="F1449" s="187">
        <v>34520</v>
      </c>
      <c r="G1449" s="9" t="s">
        <v>34</v>
      </c>
      <c r="H1449" s="9" t="s">
        <v>31</v>
      </c>
      <c r="I1449" s="9" t="s">
        <v>2276</v>
      </c>
      <c r="J1449" s="9" t="s">
        <v>32</v>
      </c>
      <c r="K1449" s="9">
        <v>2012</v>
      </c>
      <c r="L1449" s="9" t="s">
        <v>34</v>
      </c>
      <c r="Q1449" s="9">
        <v>2000</v>
      </c>
      <c r="V1449" s="9" t="s">
        <v>269</v>
      </c>
      <c r="W1449" s="9" t="s">
        <v>269</v>
      </c>
    </row>
    <row r="1450" spans="1:23" ht="17.25" customHeight="1" x14ac:dyDescent="0.2">
      <c r="A1450" s="9">
        <v>416774</v>
      </c>
      <c r="B1450" s="9" t="s">
        <v>6129</v>
      </c>
      <c r="C1450" s="9" t="s">
        <v>378</v>
      </c>
      <c r="D1450" s="9" t="s">
        <v>326</v>
      </c>
      <c r="E1450" s="9" t="s">
        <v>92</v>
      </c>
      <c r="F1450" s="187">
        <v>34647</v>
      </c>
      <c r="G1450" s="9" t="s">
        <v>34</v>
      </c>
      <c r="H1450" s="9" t="s">
        <v>31</v>
      </c>
      <c r="I1450" s="9" t="s">
        <v>2276</v>
      </c>
      <c r="J1450" s="9" t="s">
        <v>32</v>
      </c>
      <c r="K1450" s="9">
        <v>2012</v>
      </c>
      <c r="L1450" s="9" t="s">
        <v>34</v>
      </c>
      <c r="Q1450" s="9">
        <v>2000</v>
      </c>
      <c r="V1450" s="9" t="s">
        <v>269</v>
      </c>
      <c r="W1450" s="9" t="s">
        <v>269</v>
      </c>
    </row>
    <row r="1451" spans="1:23" ht="17.25" customHeight="1" x14ac:dyDescent="0.2">
      <c r="A1451" s="9">
        <v>418975</v>
      </c>
      <c r="B1451" s="9" t="s">
        <v>6130</v>
      </c>
      <c r="C1451" s="9" t="s">
        <v>270</v>
      </c>
      <c r="D1451" s="9" t="s">
        <v>6131</v>
      </c>
      <c r="E1451" s="9" t="s">
        <v>92</v>
      </c>
      <c r="F1451" s="187">
        <v>34700</v>
      </c>
      <c r="G1451" s="9" t="s">
        <v>34</v>
      </c>
      <c r="H1451" s="9" t="s">
        <v>31</v>
      </c>
      <c r="I1451" s="9" t="s">
        <v>2276</v>
      </c>
      <c r="J1451" s="9" t="s">
        <v>32</v>
      </c>
      <c r="K1451" s="9">
        <v>2013</v>
      </c>
      <c r="L1451" s="9" t="s">
        <v>83</v>
      </c>
      <c r="Q1451" s="9">
        <v>2000</v>
      </c>
      <c r="V1451" s="9" t="s">
        <v>269</v>
      </c>
      <c r="W1451" s="9" t="s">
        <v>269</v>
      </c>
    </row>
    <row r="1452" spans="1:23" ht="17.25" customHeight="1" x14ac:dyDescent="0.2">
      <c r="A1452" s="9">
        <v>420184</v>
      </c>
      <c r="B1452" s="9" t="s">
        <v>6132</v>
      </c>
      <c r="C1452" s="9" t="s">
        <v>570</v>
      </c>
      <c r="D1452" s="9" t="s">
        <v>272</v>
      </c>
      <c r="E1452" s="9" t="s">
        <v>92</v>
      </c>
      <c r="F1452" s="187">
        <v>34805</v>
      </c>
      <c r="G1452" s="9" t="s">
        <v>34</v>
      </c>
      <c r="H1452" s="9" t="s">
        <v>31</v>
      </c>
      <c r="I1452" s="9" t="s">
        <v>2276</v>
      </c>
      <c r="J1452" s="9" t="s">
        <v>29</v>
      </c>
      <c r="K1452" s="9">
        <v>2013</v>
      </c>
      <c r="L1452" s="9" t="s">
        <v>34</v>
      </c>
      <c r="Q1452" s="9">
        <v>2000</v>
      </c>
      <c r="V1452" s="9" t="s">
        <v>269</v>
      </c>
      <c r="W1452" s="9" t="s">
        <v>269</v>
      </c>
    </row>
    <row r="1453" spans="1:23" ht="17.25" customHeight="1" x14ac:dyDescent="0.2">
      <c r="A1453" s="9">
        <v>419938</v>
      </c>
      <c r="B1453" s="9" t="s">
        <v>6133</v>
      </c>
      <c r="C1453" s="9" t="s">
        <v>270</v>
      </c>
      <c r="D1453" s="9" t="s">
        <v>853</v>
      </c>
      <c r="E1453" s="9" t="s">
        <v>92</v>
      </c>
      <c r="F1453" s="187">
        <v>34896</v>
      </c>
      <c r="G1453" s="9" t="s">
        <v>476</v>
      </c>
      <c r="H1453" s="9" t="s">
        <v>31</v>
      </c>
      <c r="I1453" s="9" t="s">
        <v>2276</v>
      </c>
      <c r="J1453" s="9" t="s">
        <v>29</v>
      </c>
      <c r="K1453" s="9">
        <v>2013</v>
      </c>
      <c r="L1453" s="9" t="s">
        <v>46</v>
      </c>
      <c r="Q1453" s="9">
        <v>2000</v>
      </c>
      <c r="V1453" s="9" t="s">
        <v>269</v>
      </c>
      <c r="W1453" s="9" t="s">
        <v>269</v>
      </c>
    </row>
    <row r="1454" spans="1:23" ht="17.25" customHeight="1" x14ac:dyDescent="0.2">
      <c r="A1454" s="9">
        <v>420497</v>
      </c>
      <c r="B1454" s="9" t="s">
        <v>6134</v>
      </c>
      <c r="C1454" s="9" t="s">
        <v>683</v>
      </c>
      <c r="D1454" s="9" t="s">
        <v>852</v>
      </c>
      <c r="E1454" s="9" t="s">
        <v>92</v>
      </c>
      <c r="F1454" s="187">
        <v>34952</v>
      </c>
      <c r="G1454" s="9" t="s">
        <v>6135</v>
      </c>
      <c r="H1454" s="9" t="s">
        <v>31</v>
      </c>
      <c r="I1454" s="9" t="s">
        <v>2276</v>
      </c>
      <c r="J1454" s="9" t="s">
        <v>29</v>
      </c>
      <c r="K1454" s="9">
        <v>2013</v>
      </c>
      <c r="L1454" s="9" t="s">
        <v>83</v>
      </c>
      <c r="Q1454" s="9">
        <v>2000</v>
      </c>
      <c r="V1454" s="9" t="s">
        <v>269</v>
      </c>
      <c r="W1454" s="9" t="s">
        <v>269</v>
      </c>
    </row>
    <row r="1455" spans="1:23" ht="17.25" customHeight="1" x14ac:dyDescent="0.2">
      <c r="A1455" s="9">
        <v>418816</v>
      </c>
      <c r="B1455" s="9" t="s">
        <v>6136</v>
      </c>
      <c r="C1455" s="9" t="s">
        <v>1003</v>
      </c>
      <c r="D1455" s="9" t="s">
        <v>374</v>
      </c>
      <c r="E1455" s="9" t="s">
        <v>92</v>
      </c>
      <c r="F1455" s="187">
        <v>35065</v>
      </c>
      <c r="G1455" s="9" t="s">
        <v>34</v>
      </c>
      <c r="H1455" s="9" t="s">
        <v>31</v>
      </c>
      <c r="I1455" s="9" t="s">
        <v>2276</v>
      </c>
      <c r="J1455" s="9" t="s">
        <v>32</v>
      </c>
      <c r="K1455" s="9">
        <v>2011</v>
      </c>
      <c r="L1455" s="9" t="s">
        <v>34</v>
      </c>
      <c r="Q1455" s="9">
        <v>2000</v>
      </c>
      <c r="V1455" s="9" t="s">
        <v>269</v>
      </c>
      <c r="W1455" s="9" t="s">
        <v>269</v>
      </c>
    </row>
    <row r="1456" spans="1:23" ht="17.25" customHeight="1" x14ac:dyDescent="0.2">
      <c r="A1456" s="9">
        <v>419202</v>
      </c>
      <c r="B1456" s="9" t="s">
        <v>6137</v>
      </c>
      <c r="C1456" s="9" t="s">
        <v>578</v>
      </c>
      <c r="D1456" s="9" t="s">
        <v>326</v>
      </c>
      <c r="E1456" s="9" t="s">
        <v>92</v>
      </c>
      <c r="F1456" s="187">
        <v>35065</v>
      </c>
      <c r="G1456" s="9" t="s">
        <v>34</v>
      </c>
      <c r="H1456" s="9" t="s">
        <v>31</v>
      </c>
      <c r="I1456" s="9" t="s">
        <v>2276</v>
      </c>
      <c r="J1456" s="9" t="s">
        <v>29</v>
      </c>
      <c r="K1456" s="9">
        <v>2013</v>
      </c>
      <c r="L1456" s="9" t="s">
        <v>46</v>
      </c>
      <c r="Q1456" s="9">
        <v>2000</v>
      </c>
      <c r="V1456" s="9" t="s">
        <v>269</v>
      </c>
      <c r="W1456" s="9" t="s">
        <v>269</v>
      </c>
    </row>
    <row r="1457" spans="1:24" ht="17.25" customHeight="1" x14ac:dyDescent="0.2">
      <c r="A1457" s="9">
        <v>421402</v>
      </c>
      <c r="B1457" s="9" t="s">
        <v>6138</v>
      </c>
      <c r="C1457" s="9" t="s">
        <v>421</v>
      </c>
      <c r="D1457" s="9" t="s">
        <v>6139</v>
      </c>
      <c r="E1457" s="9" t="s">
        <v>92</v>
      </c>
      <c r="F1457" s="187">
        <v>36161</v>
      </c>
      <c r="G1457" s="9" t="s">
        <v>1007</v>
      </c>
      <c r="H1457" s="9" t="s">
        <v>31</v>
      </c>
      <c r="I1457" s="9" t="s">
        <v>2276</v>
      </c>
      <c r="J1457" s="9" t="s">
        <v>29</v>
      </c>
      <c r="K1457" s="9">
        <v>2016</v>
      </c>
      <c r="L1457" s="9" t="s">
        <v>86</v>
      </c>
      <c r="Q1457" s="9">
        <v>2000</v>
      </c>
      <c r="V1457" s="9" t="s">
        <v>269</v>
      </c>
      <c r="W1457" s="9" t="s">
        <v>269</v>
      </c>
    </row>
    <row r="1458" spans="1:24" ht="17.25" customHeight="1" x14ac:dyDescent="0.2">
      <c r="A1458" s="9">
        <v>401405</v>
      </c>
      <c r="B1458" s="9" t="s">
        <v>6140</v>
      </c>
      <c r="C1458" s="9" t="s">
        <v>311</v>
      </c>
      <c r="D1458" s="9" t="s">
        <v>6141</v>
      </c>
      <c r="E1458" s="9" t="s">
        <v>93</v>
      </c>
      <c r="F1458" s="187">
        <v>31462</v>
      </c>
      <c r="G1458" s="9" t="s">
        <v>34</v>
      </c>
      <c r="H1458" s="9" t="s">
        <v>31</v>
      </c>
      <c r="I1458" s="9" t="s">
        <v>2276</v>
      </c>
      <c r="Q1458" s="9">
        <v>2000</v>
      </c>
      <c r="W1458" s="9" t="s">
        <v>269</v>
      </c>
      <c r="X1458" s="9" t="s">
        <v>514</v>
      </c>
    </row>
    <row r="1459" spans="1:24" ht="17.25" customHeight="1" x14ac:dyDescent="0.2">
      <c r="A1459" s="9">
        <v>415136</v>
      </c>
      <c r="B1459" s="9" t="s">
        <v>6142</v>
      </c>
      <c r="C1459" s="9" t="s">
        <v>283</v>
      </c>
      <c r="D1459" s="9" t="s">
        <v>604</v>
      </c>
      <c r="E1459" s="9" t="s">
        <v>93</v>
      </c>
      <c r="F1459" s="187">
        <v>33265</v>
      </c>
      <c r="G1459" s="9" t="s">
        <v>34</v>
      </c>
      <c r="H1459" s="9" t="s">
        <v>31</v>
      </c>
      <c r="I1459" s="9" t="s">
        <v>2276</v>
      </c>
      <c r="J1459" s="9" t="s">
        <v>32</v>
      </c>
      <c r="K1459" s="9">
        <v>2007</v>
      </c>
      <c r="L1459" s="9" t="s">
        <v>34</v>
      </c>
      <c r="Q1459" s="9">
        <v>2000</v>
      </c>
      <c r="W1459" s="9" t="s">
        <v>269</v>
      </c>
      <c r="X1459" s="9" t="s">
        <v>514</v>
      </c>
    </row>
    <row r="1460" spans="1:24" ht="17.25" customHeight="1" x14ac:dyDescent="0.2">
      <c r="A1460" s="9">
        <v>412859</v>
      </c>
      <c r="B1460" s="9" t="s">
        <v>6143</v>
      </c>
      <c r="C1460" s="9" t="s">
        <v>573</v>
      </c>
      <c r="D1460" s="9" t="s">
        <v>325</v>
      </c>
      <c r="E1460" s="9" t="s">
        <v>93</v>
      </c>
      <c r="F1460" s="187">
        <v>33415</v>
      </c>
      <c r="G1460" s="9" t="s">
        <v>34</v>
      </c>
      <c r="H1460" s="9" t="s">
        <v>31</v>
      </c>
      <c r="I1460" s="9" t="s">
        <v>2276</v>
      </c>
      <c r="Q1460" s="9">
        <v>2000</v>
      </c>
      <c r="W1460" s="9" t="s">
        <v>269</v>
      </c>
      <c r="X1460" s="9" t="s">
        <v>514</v>
      </c>
    </row>
    <row r="1461" spans="1:24" ht="17.25" customHeight="1" x14ac:dyDescent="0.2">
      <c r="A1461" s="9">
        <v>418056</v>
      </c>
      <c r="B1461" s="9" t="s">
        <v>6144</v>
      </c>
      <c r="C1461" s="9" t="s">
        <v>291</v>
      </c>
      <c r="D1461" s="9" t="s">
        <v>6145</v>
      </c>
      <c r="E1461" s="9" t="s">
        <v>93</v>
      </c>
      <c r="F1461" s="187">
        <v>33604</v>
      </c>
      <c r="G1461" s="9" t="s">
        <v>74</v>
      </c>
      <c r="H1461" s="9" t="s">
        <v>31</v>
      </c>
      <c r="I1461" s="9" t="s">
        <v>2276</v>
      </c>
      <c r="J1461" s="9" t="s">
        <v>32</v>
      </c>
      <c r="K1461" s="9">
        <v>2000</v>
      </c>
      <c r="L1461" s="9" t="s">
        <v>74</v>
      </c>
      <c r="Q1461" s="9">
        <v>2000</v>
      </c>
      <c r="W1461" s="9" t="s">
        <v>269</v>
      </c>
      <c r="X1461" s="9" t="s">
        <v>514</v>
      </c>
    </row>
    <row r="1462" spans="1:24" ht="17.25" customHeight="1" x14ac:dyDescent="0.2">
      <c r="A1462" s="9">
        <v>411224</v>
      </c>
      <c r="B1462" s="9" t="s">
        <v>6146</v>
      </c>
      <c r="C1462" s="9" t="s">
        <v>437</v>
      </c>
      <c r="D1462" s="9" t="s">
        <v>6147</v>
      </c>
      <c r="E1462" s="9" t="s">
        <v>92</v>
      </c>
      <c r="F1462" s="187">
        <v>28677</v>
      </c>
      <c r="G1462" s="9" t="s">
        <v>6148</v>
      </c>
      <c r="H1462" s="9" t="s">
        <v>31</v>
      </c>
      <c r="I1462" s="9" t="s">
        <v>2276</v>
      </c>
      <c r="J1462" s="9" t="s">
        <v>322</v>
      </c>
      <c r="K1462" s="9">
        <v>1996</v>
      </c>
      <c r="L1462" s="9" t="s">
        <v>56</v>
      </c>
      <c r="Q1462" s="9">
        <v>2000</v>
      </c>
      <c r="W1462" s="9" t="s">
        <v>269</v>
      </c>
      <c r="X1462" s="9" t="s">
        <v>514</v>
      </c>
    </row>
    <row r="1463" spans="1:24" ht="17.25" customHeight="1" x14ac:dyDescent="0.2">
      <c r="A1463" s="9">
        <v>410002</v>
      </c>
      <c r="B1463" s="9" t="s">
        <v>6149</v>
      </c>
      <c r="C1463" s="9" t="s">
        <v>560</v>
      </c>
      <c r="D1463" s="9" t="s">
        <v>6150</v>
      </c>
      <c r="E1463" s="9" t="s">
        <v>92</v>
      </c>
      <c r="F1463" s="187">
        <v>28976</v>
      </c>
      <c r="G1463" s="9" t="s">
        <v>6151</v>
      </c>
      <c r="H1463" s="9" t="s">
        <v>31</v>
      </c>
      <c r="I1463" s="9" t="s">
        <v>2276</v>
      </c>
      <c r="Q1463" s="9">
        <v>2000</v>
      </c>
      <c r="W1463" s="9" t="s">
        <v>269</v>
      </c>
      <c r="X1463" s="9" t="s">
        <v>514</v>
      </c>
    </row>
    <row r="1464" spans="1:24" ht="17.25" customHeight="1" x14ac:dyDescent="0.2">
      <c r="A1464" s="9">
        <v>400866</v>
      </c>
      <c r="B1464" s="9" t="s">
        <v>6152</v>
      </c>
      <c r="C1464" s="9" t="s">
        <v>583</v>
      </c>
      <c r="D1464" s="9" t="s">
        <v>6153</v>
      </c>
      <c r="E1464" s="9" t="s">
        <v>92</v>
      </c>
      <c r="F1464" s="187">
        <v>29252</v>
      </c>
      <c r="G1464" s="9" t="s">
        <v>34</v>
      </c>
      <c r="H1464" s="9" t="s">
        <v>31</v>
      </c>
      <c r="I1464" s="9" t="s">
        <v>2276</v>
      </c>
      <c r="Q1464" s="9">
        <v>2000</v>
      </c>
      <c r="W1464" s="9" t="s">
        <v>269</v>
      </c>
      <c r="X1464" s="9" t="s">
        <v>514</v>
      </c>
    </row>
    <row r="1465" spans="1:24" ht="17.25" customHeight="1" x14ac:dyDescent="0.2">
      <c r="A1465" s="9">
        <v>400429</v>
      </c>
      <c r="B1465" s="9" t="s">
        <v>6154</v>
      </c>
      <c r="C1465" s="9" t="s">
        <v>283</v>
      </c>
      <c r="D1465" s="9" t="s">
        <v>6155</v>
      </c>
      <c r="E1465" s="9" t="s">
        <v>92</v>
      </c>
      <c r="F1465" s="187">
        <v>30114</v>
      </c>
      <c r="G1465" s="9" t="s">
        <v>34</v>
      </c>
      <c r="H1465" s="9" t="s">
        <v>31</v>
      </c>
      <c r="I1465" s="9" t="s">
        <v>2276</v>
      </c>
      <c r="Q1465" s="9">
        <v>2000</v>
      </c>
      <c r="W1465" s="9" t="s">
        <v>269</v>
      </c>
      <c r="X1465" s="9" t="s">
        <v>514</v>
      </c>
    </row>
    <row r="1466" spans="1:24" ht="17.25" customHeight="1" x14ac:dyDescent="0.2">
      <c r="A1466" s="9">
        <v>401306</v>
      </c>
      <c r="B1466" s="9" t="s">
        <v>6156</v>
      </c>
      <c r="C1466" s="9" t="s">
        <v>304</v>
      </c>
      <c r="D1466" s="9" t="s">
        <v>6157</v>
      </c>
      <c r="E1466" s="9" t="s">
        <v>92</v>
      </c>
      <c r="F1466" s="187">
        <v>30816</v>
      </c>
      <c r="G1466" s="9" t="s">
        <v>879</v>
      </c>
      <c r="H1466" s="9" t="s">
        <v>31</v>
      </c>
      <c r="I1466" s="9" t="s">
        <v>2276</v>
      </c>
      <c r="J1466" s="9" t="s">
        <v>32</v>
      </c>
      <c r="K1466" s="9">
        <v>2004</v>
      </c>
      <c r="L1466" s="9" t="s">
        <v>56</v>
      </c>
      <c r="Q1466" s="9">
        <v>2000</v>
      </c>
      <c r="W1466" s="9" t="s">
        <v>269</v>
      </c>
      <c r="X1466" s="9" t="s">
        <v>514</v>
      </c>
    </row>
    <row r="1467" spans="1:24" ht="17.25" customHeight="1" x14ac:dyDescent="0.2">
      <c r="A1467" s="9">
        <v>404689</v>
      </c>
      <c r="B1467" s="9" t="s">
        <v>6158</v>
      </c>
      <c r="C1467" s="9" t="s">
        <v>270</v>
      </c>
      <c r="D1467" s="9" t="s">
        <v>6159</v>
      </c>
      <c r="E1467" s="9" t="s">
        <v>92</v>
      </c>
      <c r="F1467" s="187">
        <v>31902</v>
      </c>
      <c r="G1467" s="9" t="s">
        <v>34</v>
      </c>
      <c r="H1467" s="9" t="s">
        <v>31</v>
      </c>
      <c r="I1467" s="9" t="s">
        <v>2276</v>
      </c>
      <c r="Q1467" s="9">
        <v>2000</v>
      </c>
      <c r="W1467" s="9" t="s">
        <v>269</v>
      </c>
      <c r="X1467" s="9" t="s">
        <v>514</v>
      </c>
    </row>
    <row r="1468" spans="1:24" ht="17.25" customHeight="1" x14ac:dyDescent="0.2">
      <c r="A1468" s="9">
        <v>409603</v>
      </c>
      <c r="B1468" s="9" t="s">
        <v>6160</v>
      </c>
      <c r="C1468" s="9" t="s">
        <v>378</v>
      </c>
      <c r="D1468" s="9" t="s">
        <v>6161</v>
      </c>
      <c r="E1468" s="9" t="s">
        <v>92</v>
      </c>
      <c r="F1468" s="187">
        <v>31951</v>
      </c>
      <c r="G1468" s="9" t="s">
        <v>34</v>
      </c>
      <c r="H1468" s="9" t="s">
        <v>31</v>
      </c>
      <c r="I1468" s="9" t="s">
        <v>2276</v>
      </c>
      <c r="J1468" s="9" t="s">
        <v>32</v>
      </c>
      <c r="K1468" s="9">
        <v>2007</v>
      </c>
      <c r="L1468" s="9" t="s">
        <v>34</v>
      </c>
      <c r="Q1468" s="9">
        <v>2000</v>
      </c>
      <c r="W1468" s="9" t="s">
        <v>269</v>
      </c>
      <c r="X1468" s="9" t="s">
        <v>514</v>
      </c>
    </row>
    <row r="1469" spans="1:24" ht="17.25" customHeight="1" x14ac:dyDescent="0.2">
      <c r="A1469" s="9">
        <v>408972</v>
      </c>
      <c r="B1469" s="9" t="s">
        <v>6162</v>
      </c>
      <c r="C1469" s="9" t="s">
        <v>301</v>
      </c>
      <c r="D1469" s="9" t="s">
        <v>293</v>
      </c>
      <c r="E1469" s="9" t="s">
        <v>92</v>
      </c>
      <c r="F1469" s="187">
        <v>32070</v>
      </c>
      <c r="G1469" s="9" t="s">
        <v>34</v>
      </c>
      <c r="H1469" s="9" t="s">
        <v>31</v>
      </c>
      <c r="I1469" s="9" t="s">
        <v>2276</v>
      </c>
      <c r="J1469" s="9" t="s">
        <v>29</v>
      </c>
      <c r="K1469" s="9">
        <v>2005</v>
      </c>
      <c r="L1469" s="9" t="s">
        <v>34</v>
      </c>
      <c r="Q1469" s="9">
        <v>2000</v>
      </c>
      <c r="W1469" s="9" t="s">
        <v>269</v>
      </c>
      <c r="X1469" s="9" t="s">
        <v>514</v>
      </c>
    </row>
    <row r="1470" spans="1:24" ht="17.25" customHeight="1" x14ac:dyDescent="0.2">
      <c r="A1470" s="9">
        <v>414333</v>
      </c>
      <c r="B1470" s="9" t="s">
        <v>6163</v>
      </c>
      <c r="C1470" s="9" t="s">
        <v>402</v>
      </c>
      <c r="D1470" s="9" t="s">
        <v>598</v>
      </c>
      <c r="E1470" s="9" t="s">
        <v>92</v>
      </c>
      <c r="F1470" s="187">
        <v>33329</v>
      </c>
      <c r="G1470" s="9" t="s">
        <v>34</v>
      </c>
      <c r="H1470" s="9" t="s">
        <v>31</v>
      </c>
      <c r="I1470" s="9" t="s">
        <v>2276</v>
      </c>
      <c r="J1470" s="9" t="s">
        <v>32</v>
      </c>
      <c r="K1470" s="9">
        <v>2010</v>
      </c>
      <c r="L1470" s="9" t="s">
        <v>34</v>
      </c>
      <c r="Q1470" s="9">
        <v>2000</v>
      </c>
      <c r="W1470" s="9" t="s">
        <v>269</v>
      </c>
      <c r="X1470" s="9" t="s">
        <v>514</v>
      </c>
    </row>
    <row r="1471" spans="1:24" ht="17.25" customHeight="1" x14ac:dyDescent="0.2">
      <c r="A1471" s="9">
        <v>420475</v>
      </c>
      <c r="B1471" s="9" t="s">
        <v>6164</v>
      </c>
      <c r="C1471" s="9" t="s">
        <v>487</v>
      </c>
      <c r="D1471" s="9" t="s">
        <v>382</v>
      </c>
      <c r="E1471" s="9" t="s">
        <v>92</v>
      </c>
      <c r="F1471" s="187">
        <v>34066</v>
      </c>
      <c r="G1471" s="9" t="s">
        <v>34</v>
      </c>
      <c r="H1471" s="9" t="s">
        <v>31</v>
      </c>
      <c r="I1471" s="9" t="s">
        <v>2276</v>
      </c>
      <c r="J1471" s="9" t="s">
        <v>32</v>
      </c>
      <c r="K1471" s="9">
        <v>2011</v>
      </c>
      <c r="L1471" s="9" t="s">
        <v>46</v>
      </c>
      <c r="Q1471" s="9">
        <v>2000</v>
      </c>
      <c r="W1471" s="9" t="s">
        <v>269</v>
      </c>
      <c r="X1471" s="9" t="s">
        <v>514</v>
      </c>
    </row>
    <row r="1472" spans="1:24" ht="17.25" customHeight="1" x14ac:dyDescent="0.2">
      <c r="A1472" s="9">
        <v>419909</v>
      </c>
      <c r="B1472" s="9" t="s">
        <v>6165</v>
      </c>
      <c r="C1472" s="9" t="s">
        <v>283</v>
      </c>
      <c r="D1472" s="9" t="s">
        <v>350</v>
      </c>
      <c r="E1472" s="9" t="s">
        <v>92</v>
      </c>
      <c r="F1472" s="187">
        <v>34643</v>
      </c>
      <c r="G1472" s="9" t="s">
        <v>34</v>
      </c>
      <c r="H1472" s="9" t="s">
        <v>31</v>
      </c>
      <c r="I1472" s="9" t="s">
        <v>2276</v>
      </c>
      <c r="J1472" s="9" t="s">
        <v>32</v>
      </c>
      <c r="K1472" s="9">
        <v>2011</v>
      </c>
      <c r="L1472" s="9" t="s">
        <v>46</v>
      </c>
      <c r="Q1472" s="9">
        <v>2000</v>
      </c>
      <c r="W1472" s="9" t="s">
        <v>269</v>
      </c>
      <c r="X1472" s="9" t="s">
        <v>514</v>
      </c>
    </row>
    <row r="1473" spans="1:24" ht="17.25" customHeight="1" x14ac:dyDescent="0.2">
      <c r="A1473" s="9">
        <v>408276</v>
      </c>
      <c r="B1473" s="9" t="s">
        <v>6166</v>
      </c>
      <c r="C1473" s="9" t="s">
        <v>270</v>
      </c>
      <c r="D1473" s="9" t="s">
        <v>6167</v>
      </c>
      <c r="E1473" s="9" t="s">
        <v>93</v>
      </c>
      <c r="F1473" s="187">
        <v>24373</v>
      </c>
      <c r="G1473" s="9" t="s">
        <v>34</v>
      </c>
      <c r="H1473" s="9" t="s">
        <v>31</v>
      </c>
      <c r="I1473" s="9" t="s">
        <v>2276</v>
      </c>
      <c r="J1473" s="9" t="s">
        <v>32</v>
      </c>
      <c r="K1473" s="9">
        <v>1985</v>
      </c>
      <c r="L1473" s="9" t="s">
        <v>34</v>
      </c>
      <c r="Q1473" s="9">
        <v>2000</v>
      </c>
      <c r="W1473" s="9" t="s">
        <v>269</v>
      </c>
      <c r="X1473" s="9" t="s">
        <v>687</v>
      </c>
    </row>
    <row r="1474" spans="1:24" ht="17.25" customHeight="1" x14ac:dyDescent="0.2">
      <c r="A1474" s="9">
        <v>404222</v>
      </c>
      <c r="B1474" s="9" t="s">
        <v>6168</v>
      </c>
      <c r="C1474" s="9" t="s">
        <v>299</v>
      </c>
      <c r="D1474" s="9" t="s">
        <v>713</v>
      </c>
      <c r="E1474" s="9" t="s">
        <v>93</v>
      </c>
      <c r="F1474" s="187">
        <v>26024</v>
      </c>
      <c r="G1474" s="9" t="s">
        <v>522</v>
      </c>
      <c r="H1474" s="9" t="s">
        <v>31</v>
      </c>
      <c r="I1474" s="9" t="s">
        <v>2276</v>
      </c>
      <c r="J1474" s="9" t="s">
        <v>3290</v>
      </c>
      <c r="K1474" s="9">
        <v>1989</v>
      </c>
      <c r="L1474" s="9" t="s">
        <v>83</v>
      </c>
      <c r="Q1474" s="9">
        <v>2000</v>
      </c>
      <c r="W1474" s="9" t="s">
        <v>269</v>
      </c>
      <c r="X1474" s="9" t="s">
        <v>687</v>
      </c>
    </row>
    <row r="1475" spans="1:24" ht="17.25" customHeight="1" x14ac:dyDescent="0.2">
      <c r="A1475" s="9">
        <v>404883</v>
      </c>
      <c r="B1475" s="9" t="s">
        <v>6169</v>
      </c>
      <c r="C1475" s="9" t="s">
        <v>428</v>
      </c>
      <c r="D1475" s="9" t="s">
        <v>6170</v>
      </c>
      <c r="E1475" s="9" t="s">
        <v>93</v>
      </c>
      <c r="F1475" s="187">
        <v>26828</v>
      </c>
      <c r="G1475" s="9" t="s">
        <v>833</v>
      </c>
      <c r="H1475" s="9" t="s">
        <v>31</v>
      </c>
      <c r="I1475" s="9" t="s">
        <v>2276</v>
      </c>
      <c r="J1475" s="9" t="s">
        <v>29</v>
      </c>
      <c r="K1475" s="9">
        <v>1991</v>
      </c>
      <c r="L1475" s="9" t="s">
        <v>712</v>
      </c>
      <c r="Q1475" s="9">
        <v>2000</v>
      </c>
      <c r="W1475" s="9" t="s">
        <v>269</v>
      </c>
      <c r="X1475" s="9" t="s">
        <v>687</v>
      </c>
    </row>
    <row r="1476" spans="1:24" ht="17.25" customHeight="1" x14ac:dyDescent="0.2">
      <c r="A1476" s="9">
        <v>400663</v>
      </c>
      <c r="B1476" s="9" t="s">
        <v>6171</v>
      </c>
      <c r="C1476" s="9" t="s">
        <v>5869</v>
      </c>
      <c r="D1476" s="9" t="s">
        <v>6172</v>
      </c>
      <c r="E1476" s="9" t="s">
        <v>93</v>
      </c>
      <c r="F1476" s="187">
        <v>30033</v>
      </c>
      <c r="G1476" s="9" t="s">
        <v>476</v>
      </c>
      <c r="H1476" s="9" t="s">
        <v>31</v>
      </c>
      <c r="I1476" s="9" t="s">
        <v>2276</v>
      </c>
      <c r="J1476" s="9" t="s">
        <v>32</v>
      </c>
      <c r="K1476" s="9">
        <v>2000</v>
      </c>
      <c r="L1476" s="9" t="s">
        <v>86</v>
      </c>
      <c r="Q1476" s="9">
        <v>2000</v>
      </c>
      <c r="W1476" s="9" t="s">
        <v>269</v>
      </c>
      <c r="X1476" s="9" t="s">
        <v>687</v>
      </c>
    </row>
    <row r="1477" spans="1:24" ht="17.25" customHeight="1" x14ac:dyDescent="0.2">
      <c r="A1477" s="9">
        <v>416958</v>
      </c>
      <c r="B1477" s="9" t="s">
        <v>6173</v>
      </c>
      <c r="C1477" s="9" t="s">
        <v>388</v>
      </c>
      <c r="D1477" s="9" t="s">
        <v>6174</v>
      </c>
      <c r="E1477" s="9" t="s">
        <v>93</v>
      </c>
      <c r="F1477" s="187">
        <v>30367</v>
      </c>
      <c r="G1477" s="9" t="s">
        <v>34</v>
      </c>
      <c r="H1477" s="9" t="s">
        <v>31</v>
      </c>
      <c r="I1477" s="9" t="s">
        <v>2276</v>
      </c>
      <c r="J1477" s="9" t="s">
        <v>32</v>
      </c>
      <c r="K1477" s="9">
        <v>2001</v>
      </c>
      <c r="L1477" s="9" t="s">
        <v>34</v>
      </c>
      <c r="Q1477" s="9">
        <v>2000</v>
      </c>
      <c r="W1477" s="9" t="s">
        <v>269</v>
      </c>
      <c r="X1477" s="9" t="s">
        <v>687</v>
      </c>
    </row>
    <row r="1478" spans="1:24" ht="17.25" customHeight="1" x14ac:dyDescent="0.2">
      <c r="A1478" s="9">
        <v>411515</v>
      </c>
      <c r="B1478" s="9" t="s">
        <v>6175</v>
      </c>
      <c r="C1478" s="9" t="s">
        <v>573</v>
      </c>
      <c r="D1478" s="9" t="s">
        <v>278</v>
      </c>
      <c r="E1478" s="9" t="s">
        <v>93</v>
      </c>
      <c r="F1478" s="187">
        <v>30682</v>
      </c>
      <c r="G1478" s="9" t="s">
        <v>34</v>
      </c>
      <c r="H1478" s="9" t="s">
        <v>31</v>
      </c>
      <c r="I1478" s="9" t="s">
        <v>2276</v>
      </c>
      <c r="J1478" s="9" t="s">
        <v>32</v>
      </c>
      <c r="K1478" s="9">
        <v>2002</v>
      </c>
      <c r="L1478" s="9" t="s">
        <v>34</v>
      </c>
      <c r="Q1478" s="9">
        <v>2000</v>
      </c>
      <c r="W1478" s="9" t="s">
        <v>269</v>
      </c>
      <c r="X1478" s="9" t="s">
        <v>687</v>
      </c>
    </row>
    <row r="1479" spans="1:24" ht="17.25" customHeight="1" x14ac:dyDescent="0.2">
      <c r="A1479" s="9">
        <v>417627</v>
      </c>
      <c r="B1479" s="9" t="s">
        <v>6176</v>
      </c>
      <c r="C1479" s="9" t="s">
        <v>641</v>
      </c>
      <c r="D1479" s="9" t="s">
        <v>407</v>
      </c>
      <c r="E1479" s="9" t="s">
        <v>93</v>
      </c>
      <c r="F1479" s="187">
        <v>30720</v>
      </c>
      <c r="G1479" s="9" t="s">
        <v>34</v>
      </c>
      <c r="H1479" s="9" t="s">
        <v>31</v>
      </c>
      <c r="I1479" s="9" t="s">
        <v>2276</v>
      </c>
      <c r="J1479" s="9" t="s">
        <v>32</v>
      </c>
      <c r="K1479" s="9">
        <v>2003</v>
      </c>
      <c r="L1479" s="9" t="s">
        <v>34</v>
      </c>
      <c r="Q1479" s="9">
        <v>2000</v>
      </c>
      <c r="W1479" s="9" t="s">
        <v>269</v>
      </c>
      <c r="X1479" s="9" t="s">
        <v>687</v>
      </c>
    </row>
    <row r="1480" spans="1:24" ht="17.25" customHeight="1" x14ac:dyDescent="0.2">
      <c r="A1480" s="9">
        <v>409573</v>
      </c>
      <c r="B1480" s="9" t="s">
        <v>6177</v>
      </c>
      <c r="C1480" s="9" t="s">
        <v>304</v>
      </c>
      <c r="D1480" s="9" t="s">
        <v>733</v>
      </c>
      <c r="E1480" s="9" t="s">
        <v>93</v>
      </c>
      <c r="F1480" s="187">
        <v>30863</v>
      </c>
      <c r="G1480" s="9" t="s">
        <v>34</v>
      </c>
      <c r="H1480" s="9" t="s">
        <v>31</v>
      </c>
      <c r="I1480" s="9" t="s">
        <v>2276</v>
      </c>
      <c r="J1480" s="9" t="s">
        <v>32</v>
      </c>
      <c r="K1480" s="9">
        <v>2008</v>
      </c>
      <c r="L1480" s="9" t="s">
        <v>34</v>
      </c>
      <c r="Q1480" s="9">
        <v>2000</v>
      </c>
      <c r="W1480" s="9" t="s">
        <v>269</v>
      </c>
      <c r="X1480" s="9" t="s">
        <v>687</v>
      </c>
    </row>
    <row r="1481" spans="1:24" ht="17.25" customHeight="1" x14ac:dyDescent="0.2">
      <c r="A1481" s="9">
        <v>412247</v>
      </c>
      <c r="B1481" s="9" t="s">
        <v>6178</v>
      </c>
      <c r="C1481" s="9" t="s">
        <v>458</v>
      </c>
      <c r="D1481" s="9" t="s">
        <v>6179</v>
      </c>
      <c r="E1481" s="9" t="s">
        <v>93</v>
      </c>
      <c r="F1481" s="187">
        <v>30885</v>
      </c>
      <c r="G1481" s="9" t="s">
        <v>34</v>
      </c>
      <c r="H1481" s="9" t="s">
        <v>31</v>
      </c>
      <c r="I1481" s="9" t="s">
        <v>2276</v>
      </c>
      <c r="J1481" s="9" t="s">
        <v>29</v>
      </c>
      <c r="K1481" s="9">
        <v>2000</v>
      </c>
      <c r="L1481" s="9" t="s">
        <v>83</v>
      </c>
      <c r="Q1481" s="9">
        <v>2000</v>
      </c>
      <c r="W1481" s="9" t="s">
        <v>269</v>
      </c>
      <c r="X1481" s="9" t="s">
        <v>687</v>
      </c>
    </row>
    <row r="1482" spans="1:24" ht="17.25" customHeight="1" x14ac:dyDescent="0.2">
      <c r="A1482" s="9">
        <v>416144</v>
      </c>
      <c r="B1482" s="9" t="s">
        <v>6180</v>
      </c>
      <c r="C1482" s="9" t="s">
        <v>603</v>
      </c>
      <c r="D1482" s="9" t="s">
        <v>6181</v>
      </c>
      <c r="E1482" s="9" t="s">
        <v>93</v>
      </c>
      <c r="F1482" s="187">
        <v>31004</v>
      </c>
      <c r="G1482" s="9" t="s">
        <v>34</v>
      </c>
      <c r="H1482" s="9" t="s">
        <v>31</v>
      </c>
      <c r="I1482" s="9" t="s">
        <v>2276</v>
      </c>
      <c r="J1482" s="9" t="s">
        <v>32</v>
      </c>
      <c r="K1482" s="9">
        <v>2002</v>
      </c>
      <c r="L1482" s="9" t="s">
        <v>46</v>
      </c>
      <c r="Q1482" s="9">
        <v>2000</v>
      </c>
      <c r="W1482" s="9" t="s">
        <v>269</v>
      </c>
      <c r="X1482" s="9" t="s">
        <v>687</v>
      </c>
    </row>
    <row r="1483" spans="1:24" ht="17.25" customHeight="1" x14ac:dyDescent="0.2">
      <c r="A1483" s="9">
        <v>400586</v>
      </c>
      <c r="B1483" s="9" t="s">
        <v>6182</v>
      </c>
      <c r="C1483" s="9" t="s">
        <v>960</v>
      </c>
      <c r="D1483" s="9" t="s">
        <v>272</v>
      </c>
      <c r="E1483" s="9" t="s">
        <v>93</v>
      </c>
      <c r="F1483" s="187">
        <v>31048</v>
      </c>
      <c r="G1483" s="9" t="s">
        <v>34</v>
      </c>
      <c r="H1483" s="9" t="s">
        <v>31</v>
      </c>
      <c r="I1483" s="9" t="s">
        <v>2276</v>
      </c>
      <c r="Q1483" s="9">
        <v>2000</v>
      </c>
      <c r="W1483" s="9" t="s">
        <v>269</v>
      </c>
      <c r="X1483" s="9" t="s">
        <v>687</v>
      </c>
    </row>
    <row r="1484" spans="1:24" ht="17.25" customHeight="1" x14ac:dyDescent="0.2">
      <c r="A1484" s="9">
        <v>419258</v>
      </c>
      <c r="B1484" s="9" t="s">
        <v>6183</v>
      </c>
      <c r="C1484" s="9" t="s">
        <v>913</v>
      </c>
      <c r="D1484" s="9" t="s">
        <v>455</v>
      </c>
      <c r="E1484" s="9" t="s">
        <v>93</v>
      </c>
      <c r="F1484" s="187">
        <v>31074</v>
      </c>
      <c r="G1484" s="9" t="s">
        <v>450</v>
      </c>
      <c r="H1484" s="9" t="s">
        <v>31</v>
      </c>
      <c r="I1484" s="9" t="s">
        <v>2276</v>
      </c>
      <c r="J1484" s="9" t="s">
        <v>29</v>
      </c>
      <c r="K1484" s="9">
        <v>2004</v>
      </c>
      <c r="L1484" s="9" t="s">
        <v>34</v>
      </c>
      <c r="Q1484" s="9">
        <v>2000</v>
      </c>
      <c r="W1484" s="9" t="s">
        <v>269</v>
      </c>
      <c r="X1484" s="9" t="s">
        <v>687</v>
      </c>
    </row>
    <row r="1485" spans="1:24" ht="17.25" customHeight="1" x14ac:dyDescent="0.2">
      <c r="A1485" s="9">
        <v>410698</v>
      </c>
      <c r="B1485" s="9" t="s">
        <v>6184</v>
      </c>
      <c r="C1485" s="9" t="s">
        <v>283</v>
      </c>
      <c r="D1485" s="9" t="s">
        <v>407</v>
      </c>
      <c r="E1485" s="9" t="s">
        <v>93</v>
      </c>
      <c r="F1485" s="187">
        <v>31075</v>
      </c>
      <c r="G1485" s="9" t="s">
        <v>34</v>
      </c>
      <c r="H1485" s="9" t="s">
        <v>31</v>
      </c>
      <c r="I1485" s="9" t="s">
        <v>2276</v>
      </c>
      <c r="J1485" s="9" t="s">
        <v>3290</v>
      </c>
      <c r="K1485" s="9">
        <v>2003</v>
      </c>
      <c r="L1485" s="9" t="s">
        <v>34</v>
      </c>
      <c r="Q1485" s="9">
        <v>2000</v>
      </c>
      <c r="W1485" s="9" t="s">
        <v>269</v>
      </c>
      <c r="X1485" s="9" t="s">
        <v>687</v>
      </c>
    </row>
    <row r="1486" spans="1:24" ht="17.25" customHeight="1" x14ac:dyDescent="0.2">
      <c r="A1486" s="9">
        <v>412837</v>
      </c>
      <c r="B1486" s="9" t="s">
        <v>6185</v>
      </c>
      <c r="C1486" s="9" t="s">
        <v>283</v>
      </c>
      <c r="D1486" s="9" t="s">
        <v>6186</v>
      </c>
      <c r="E1486" s="9" t="s">
        <v>93</v>
      </c>
      <c r="F1486" s="187">
        <v>31099</v>
      </c>
      <c r="G1486" s="9" t="s">
        <v>34</v>
      </c>
      <c r="H1486" s="9" t="s">
        <v>31</v>
      </c>
      <c r="I1486" s="9" t="s">
        <v>2276</v>
      </c>
      <c r="J1486" s="9" t="s">
        <v>3290</v>
      </c>
      <c r="K1486" s="9">
        <v>2004</v>
      </c>
      <c r="L1486" s="9" t="s">
        <v>34</v>
      </c>
      <c r="Q1486" s="9">
        <v>2000</v>
      </c>
      <c r="W1486" s="9" t="s">
        <v>269</v>
      </c>
      <c r="X1486" s="9" t="s">
        <v>687</v>
      </c>
    </row>
    <row r="1487" spans="1:24" ht="17.25" customHeight="1" x14ac:dyDescent="0.2">
      <c r="A1487" s="9">
        <v>408280</v>
      </c>
      <c r="B1487" s="9" t="s">
        <v>6187</v>
      </c>
      <c r="C1487" s="9" t="s">
        <v>516</v>
      </c>
      <c r="D1487" s="9" t="s">
        <v>859</v>
      </c>
      <c r="E1487" s="9" t="s">
        <v>93</v>
      </c>
      <c r="F1487" s="187">
        <v>31189</v>
      </c>
      <c r="G1487" s="9" t="s">
        <v>34</v>
      </c>
      <c r="H1487" s="9" t="s">
        <v>31</v>
      </c>
      <c r="I1487" s="9" t="s">
        <v>2276</v>
      </c>
      <c r="Q1487" s="9">
        <v>2000</v>
      </c>
      <c r="W1487" s="9" t="s">
        <v>269</v>
      </c>
      <c r="X1487" s="9" t="s">
        <v>687</v>
      </c>
    </row>
    <row r="1488" spans="1:24" ht="17.25" customHeight="1" x14ac:dyDescent="0.2">
      <c r="A1488" s="9">
        <v>409541</v>
      </c>
      <c r="B1488" s="9" t="s">
        <v>6188</v>
      </c>
      <c r="C1488" s="9" t="s">
        <v>6189</v>
      </c>
      <c r="D1488" s="9" t="s">
        <v>6190</v>
      </c>
      <c r="E1488" s="9" t="s">
        <v>93</v>
      </c>
      <c r="F1488" s="187">
        <v>31210</v>
      </c>
      <c r="G1488" s="9" t="s">
        <v>74</v>
      </c>
      <c r="H1488" s="9" t="s">
        <v>31</v>
      </c>
      <c r="I1488" s="9" t="s">
        <v>2276</v>
      </c>
      <c r="J1488" s="9" t="s">
        <v>29</v>
      </c>
      <c r="K1488" s="9">
        <v>2005</v>
      </c>
      <c r="L1488" s="9" t="s">
        <v>74</v>
      </c>
      <c r="Q1488" s="9">
        <v>2000</v>
      </c>
      <c r="W1488" s="9" t="s">
        <v>269</v>
      </c>
      <c r="X1488" s="9" t="s">
        <v>687</v>
      </c>
    </row>
    <row r="1489" spans="1:24" ht="17.25" customHeight="1" x14ac:dyDescent="0.2">
      <c r="A1489" s="9">
        <v>404998</v>
      </c>
      <c r="B1489" s="9" t="s">
        <v>6191</v>
      </c>
      <c r="C1489" s="9" t="s">
        <v>566</v>
      </c>
      <c r="D1489" s="9" t="s">
        <v>6192</v>
      </c>
      <c r="E1489" s="9" t="s">
        <v>93</v>
      </c>
      <c r="F1489" s="187">
        <v>31413</v>
      </c>
      <c r="G1489" s="9" t="s">
        <v>34</v>
      </c>
      <c r="H1489" s="9" t="s">
        <v>31</v>
      </c>
      <c r="I1489" s="9" t="s">
        <v>2276</v>
      </c>
      <c r="J1489" s="9" t="s">
        <v>29</v>
      </c>
      <c r="K1489" s="9">
        <v>2004</v>
      </c>
      <c r="L1489" s="9" t="s">
        <v>34</v>
      </c>
      <c r="Q1489" s="9">
        <v>2000</v>
      </c>
      <c r="W1489" s="9" t="s">
        <v>269</v>
      </c>
      <c r="X1489" s="9" t="s">
        <v>687</v>
      </c>
    </row>
    <row r="1490" spans="1:24" ht="17.25" customHeight="1" x14ac:dyDescent="0.2">
      <c r="A1490" s="9">
        <v>408925</v>
      </c>
      <c r="B1490" s="9" t="s">
        <v>6193</v>
      </c>
      <c r="C1490" s="9" t="s">
        <v>981</v>
      </c>
      <c r="D1490" s="9" t="s">
        <v>6194</v>
      </c>
      <c r="E1490" s="9" t="s">
        <v>93</v>
      </c>
      <c r="F1490" s="187">
        <v>31413</v>
      </c>
      <c r="G1490" s="9" t="s">
        <v>717</v>
      </c>
      <c r="H1490" s="9" t="s">
        <v>31</v>
      </c>
      <c r="I1490" s="9" t="s">
        <v>2276</v>
      </c>
      <c r="Q1490" s="9">
        <v>2000</v>
      </c>
      <c r="W1490" s="9" t="s">
        <v>269</v>
      </c>
      <c r="X1490" s="9" t="s">
        <v>687</v>
      </c>
    </row>
    <row r="1491" spans="1:24" ht="17.25" customHeight="1" x14ac:dyDescent="0.2">
      <c r="A1491" s="9">
        <v>410282</v>
      </c>
      <c r="B1491" s="9" t="s">
        <v>6195</v>
      </c>
      <c r="C1491" s="9" t="s">
        <v>329</v>
      </c>
      <c r="D1491" s="9" t="s">
        <v>321</v>
      </c>
      <c r="E1491" s="9" t="s">
        <v>93</v>
      </c>
      <c r="F1491" s="187">
        <v>31437</v>
      </c>
      <c r="G1491" s="9" t="s">
        <v>612</v>
      </c>
      <c r="H1491" s="9" t="s">
        <v>31</v>
      </c>
      <c r="I1491" s="9" t="s">
        <v>2276</v>
      </c>
      <c r="Q1491" s="9">
        <v>2000</v>
      </c>
      <c r="W1491" s="9" t="s">
        <v>269</v>
      </c>
      <c r="X1491" s="9" t="s">
        <v>687</v>
      </c>
    </row>
    <row r="1492" spans="1:24" ht="17.25" customHeight="1" x14ac:dyDescent="0.2">
      <c r="A1492" s="9">
        <v>411159</v>
      </c>
      <c r="B1492" s="9" t="s">
        <v>6196</v>
      </c>
      <c r="C1492" s="9" t="s">
        <v>6197</v>
      </c>
      <c r="D1492" s="9" t="s">
        <v>6198</v>
      </c>
      <c r="E1492" s="9" t="s">
        <v>93</v>
      </c>
      <c r="F1492" s="187">
        <v>31472</v>
      </c>
      <c r="G1492" s="9" t="s">
        <v>6199</v>
      </c>
      <c r="H1492" s="9" t="s">
        <v>31</v>
      </c>
      <c r="I1492" s="9" t="s">
        <v>2276</v>
      </c>
      <c r="J1492" s="9" t="s">
        <v>32</v>
      </c>
      <c r="K1492" s="9">
        <v>2005</v>
      </c>
      <c r="L1492" s="9" t="s">
        <v>77</v>
      </c>
      <c r="Q1492" s="9">
        <v>2000</v>
      </c>
      <c r="W1492" s="9" t="s">
        <v>269</v>
      </c>
      <c r="X1492" s="9" t="s">
        <v>687</v>
      </c>
    </row>
    <row r="1493" spans="1:24" ht="17.25" customHeight="1" x14ac:dyDescent="0.2">
      <c r="A1493" s="9">
        <v>412036</v>
      </c>
      <c r="B1493" s="9" t="s">
        <v>6200</v>
      </c>
      <c r="C1493" s="9" t="s">
        <v>945</v>
      </c>
      <c r="D1493" s="9" t="s">
        <v>6201</v>
      </c>
      <c r="E1493" s="9" t="s">
        <v>93</v>
      </c>
      <c r="F1493" s="187">
        <v>31618</v>
      </c>
      <c r="G1493" s="9" t="s">
        <v>34</v>
      </c>
      <c r="H1493" s="9" t="s">
        <v>31</v>
      </c>
      <c r="I1493" s="9" t="s">
        <v>2276</v>
      </c>
      <c r="J1493" s="9" t="s">
        <v>32</v>
      </c>
      <c r="K1493" s="9">
        <v>2008</v>
      </c>
      <c r="L1493" s="9" t="s">
        <v>34</v>
      </c>
      <c r="Q1493" s="9">
        <v>2000</v>
      </c>
      <c r="W1493" s="9" t="s">
        <v>269</v>
      </c>
      <c r="X1493" s="9" t="s">
        <v>687</v>
      </c>
    </row>
    <row r="1494" spans="1:24" ht="17.25" customHeight="1" x14ac:dyDescent="0.2">
      <c r="A1494" s="9">
        <v>409714</v>
      </c>
      <c r="B1494" s="9" t="s">
        <v>6202</v>
      </c>
      <c r="C1494" s="9" t="s">
        <v>6203</v>
      </c>
      <c r="D1494" s="9" t="s">
        <v>6204</v>
      </c>
      <c r="E1494" s="9" t="s">
        <v>93</v>
      </c>
      <c r="F1494" s="187">
        <v>31838</v>
      </c>
      <c r="G1494" s="9" t="s">
        <v>34</v>
      </c>
      <c r="H1494" s="9" t="s">
        <v>31</v>
      </c>
      <c r="I1494" s="9" t="s">
        <v>2276</v>
      </c>
      <c r="Q1494" s="9">
        <v>2000</v>
      </c>
      <c r="W1494" s="9" t="s">
        <v>269</v>
      </c>
      <c r="X1494" s="9" t="s">
        <v>687</v>
      </c>
    </row>
    <row r="1495" spans="1:24" ht="17.25" customHeight="1" x14ac:dyDescent="0.2">
      <c r="A1495" s="9">
        <v>417646</v>
      </c>
      <c r="B1495" s="9" t="s">
        <v>6205</v>
      </c>
      <c r="C1495" s="9" t="s">
        <v>6206</v>
      </c>
      <c r="D1495" s="9" t="s">
        <v>700</v>
      </c>
      <c r="E1495" s="9" t="s">
        <v>93</v>
      </c>
      <c r="F1495" s="187">
        <v>32328</v>
      </c>
      <c r="G1495" s="9" t="s">
        <v>34</v>
      </c>
      <c r="H1495" s="9" t="s">
        <v>31</v>
      </c>
      <c r="I1495" s="9" t="s">
        <v>2276</v>
      </c>
      <c r="J1495" s="9" t="s">
        <v>32</v>
      </c>
      <c r="K1495" s="9">
        <v>2006</v>
      </c>
      <c r="L1495" s="9" t="s">
        <v>34</v>
      </c>
      <c r="Q1495" s="9">
        <v>2000</v>
      </c>
      <c r="W1495" s="9" t="s">
        <v>269</v>
      </c>
      <c r="X1495" s="9" t="s">
        <v>687</v>
      </c>
    </row>
    <row r="1496" spans="1:24" ht="17.25" customHeight="1" x14ac:dyDescent="0.2">
      <c r="A1496" s="9">
        <v>414495</v>
      </c>
      <c r="B1496" s="9" t="s">
        <v>6207</v>
      </c>
      <c r="C1496" s="9" t="s">
        <v>402</v>
      </c>
      <c r="D1496" s="9" t="s">
        <v>492</v>
      </c>
      <c r="E1496" s="9" t="s">
        <v>93</v>
      </c>
      <c r="F1496" s="187">
        <v>32625</v>
      </c>
      <c r="G1496" s="9" t="s">
        <v>34</v>
      </c>
      <c r="H1496" s="9" t="s">
        <v>31</v>
      </c>
      <c r="I1496" s="9" t="s">
        <v>2276</v>
      </c>
      <c r="J1496" s="9" t="s">
        <v>32</v>
      </c>
      <c r="K1496" s="9">
        <v>2010</v>
      </c>
      <c r="L1496" s="9" t="s">
        <v>34</v>
      </c>
      <c r="Q1496" s="9">
        <v>2000</v>
      </c>
      <c r="W1496" s="9" t="s">
        <v>269</v>
      </c>
      <c r="X1496" s="9" t="s">
        <v>687</v>
      </c>
    </row>
    <row r="1497" spans="1:24" ht="17.25" customHeight="1" x14ac:dyDescent="0.2">
      <c r="A1497" s="9">
        <v>411529</v>
      </c>
      <c r="B1497" s="9" t="s">
        <v>6208</v>
      </c>
      <c r="C1497" s="9" t="s">
        <v>553</v>
      </c>
      <c r="D1497" s="9" t="s">
        <v>6209</v>
      </c>
      <c r="E1497" s="9" t="s">
        <v>93</v>
      </c>
      <c r="F1497" s="187">
        <v>33049</v>
      </c>
      <c r="G1497" s="9" t="s">
        <v>34</v>
      </c>
      <c r="H1497" s="9" t="s">
        <v>31</v>
      </c>
      <c r="I1497" s="9" t="s">
        <v>2276</v>
      </c>
      <c r="J1497" s="9" t="s">
        <v>29</v>
      </c>
      <c r="K1497" s="9">
        <v>2009</v>
      </c>
      <c r="L1497" s="9" t="s">
        <v>89</v>
      </c>
      <c r="Q1497" s="9">
        <v>2000</v>
      </c>
      <c r="W1497" s="9" t="s">
        <v>269</v>
      </c>
      <c r="X1497" s="9" t="s">
        <v>687</v>
      </c>
    </row>
    <row r="1498" spans="1:24" ht="17.25" customHeight="1" x14ac:dyDescent="0.2">
      <c r="A1498" s="9">
        <v>412975</v>
      </c>
      <c r="B1498" s="9" t="s">
        <v>6210</v>
      </c>
      <c r="C1498" s="9" t="s">
        <v>3118</v>
      </c>
      <c r="D1498" s="9" t="s">
        <v>6211</v>
      </c>
      <c r="E1498" s="9" t="s">
        <v>93</v>
      </c>
      <c r="F1498" s="187">
        <v>33117</v>
      </c>
      <c r="G1498" s="9" t="s">
        <v>268</v>
      </c>
      <c r="H1498" s="9" t="s">
        <v>31</v>
      </c>
      <c r="I1498" s="9" t="s">
        <v>2276</v>
      </c>
      <c r="Q1498" s="9">
        <v>2000</v>
      </c>
      <c r="W1498" s="9" t="s">
        <v>269</v>
      </c>
      <c r="X1498" s="9" t="s">
        <v>687</v>
      </c>
    </row>
    <row r="1499" spans="1:24" ht="17.25" customHeight="1" x14ac:dyDescent="0.2">
      <c r="A1499" s="9">
        <v>412686</v>
      </c>
      <c r="B1499" s="9" t="s">
        <v>6212</v>
      </c>
      <c r="C1499" s="9" t="s">
        <v>344</v>
      </c>
      <c r="D1499" s="9" t="s">
        <v>418</v>
      </c>
      <c r="E1499" s="9" t="s">
        <v>93</v>
      </c>
      <c r="F1499" s="187">
        <v>33511</v>
      </c>
      <c r="G1499" s="9" t="s">
        <v>34</v>
      </c>
      <c r="H1499" s="9" t="s">
        <v>31</v>
      </c>
      <c r="I1499" s="9" t="s">
        <v>2276</v>
      </c>
      <c r="J1499" s="9" t="s">
        <v>29</v>
      </c>
      <c r="K1499" s="9">
        <v>2009</v>
      </c>
      <c r="L1499" s="9" t="s">
        <v>34</v>
      </c>
      <c r="Q1499" s="9">
        <v>2000</v>
      </c>
      <c r="W1499" s="9" t="s">
        <v>269</v>
      </c>
      <c r="X1499" s="9" t="s">
        <v>687</v>
      </c>
    </row>
    <row r="1500" spans="1:24" ht="17.25" customHeight="1" x14ac:dyDescent="0.2">
      <c r="A1500" s="9">
        <v>413464</v>
      </c>
      <c r="B1500" s="9" t="s">
        <v>6213</v>
      </c>
      <c r="C1500" s="9" t="s">
        <v>891</v>
      </c>
      <c r="D1500" s="9" t="s">
        <v>6214</v>
      </c>
      <c r="E1500" s="9" t="s">
        <v>93</v>
      </c>
      <c r="F1500" s="187">
        <v>33575</v>
      </c>
      <c r="G1500" s="9" t="s">
        <v>34</v>
      </c>
      <c r="H1500" s="9" t="s">
        <v>31</v>
      </c>
      <c r="I1500" s="9" t="s">
        <v>2276</v>
      </c>
      <c r="J1500" s="9" t="s">
        <v>29</v>
      </c>
      <c r="K1500" s="9">
        <v>2010</v>
      </c>
      <c r="L1500" s="9" t="s">
        <v>89</v>
      </c>
      <c r="Q1500" s="9">
        <v>2000</v>
      </c>
      <c r="W1500" s="9" t="s">
        <v>269</v>
      </c>
      <c r="X1500" s="9" t="s">
        <v>687</v>
      </c>
    </row>
    <row r="1501" spans="1:24" ht="17.25" customHeight="1" x14ac:dyDescent="0.2">
      <c r="A1501" s="9">
        <v>419647</v>
      </c>
      <c r="B1501" s="9" t="s">
        <v>6215</v>
      </c>
      <c r="C1501" s="9" t="s">
        <v>722</v>
      </c>
      <c r="D1501" s="9" t="s">
        <v>316</v>
      </c>
      <c r="E1501" s="9" t="s">
        <v>93</v>
      </c>
      <c r="F1501" s="187">
        <v>33664</v>
      </c>
      <c r="G1501" s="9" t="s">
        <v>83</v>
      </c>
      <c r="H1501" s="9" t="s">
        <v>31</v>
      </c>
      <c r="I1501" s="9" t="s">
        <v>2276</v>
      </c>
      <c r="J1501" s="9" t="s">
        <v>32</v>
      </c>
      <c r="K1501" s="9">
        <v>2010</v>
      </c>
      <c r="L1501" s="9" t="s">
        <v>83</v>
      </c>
      <c r="Q1501" s="9">
        <v>2000</v>
      </c>
      <c r="W1501" s="9" t="s">
        <v>269</v>
      </c>
      <c r="X1501" s="9" t="s">
        <v>687</v>
      </c>
    </row>
    <row r="1502" spans="1:24" ht="17.25" customHeight="1" x14ac:dyDescent="0.2">
      <c r="A1502" s="9">
        <v>422475</v>
      </c>
      <c r="B1502" s="9" t="s">
        <v>6216</v>
      </c>
      <c r="C1502" s="9" t="s">
        <v>920</v>
      </c>
      <c r="D1502" s="9" t="s">
        <v>733</v>
      </c>
      <c r="E1502" s="9" t="s">
        <v>93</v>
      </c>
      <c r="F1502" s="187">
        <v>33984</v>
      </c>
      <c r="G1502" s="9" t="s">
        <v>77</v>
      </c>
      <c r="H1502" s="9" t="s">
        <v>31</v>
      </c>
      <c r="I1502" s="9" t="s">
        <v>2276</v>
      </c>
      <c r="J1502" s="9" t="s">
        <v>29</v>
      </c>
      <c r="K1502" s="9">
        <v>2010</v>
      </c>
      <c r="L1502" s="9" t="s">
        <v>77</v>
      </c>
      <c r="Q1502" s="9">
        <v>2000</v>
      </c>
      <c r="W1502" s="9" t="s">
        <v>269</v>
      </c>
      <c r="X1502" s="9" t="s">
        <v>687</v>
      </c>
    </row>
    <row r="1503" spans="1:24" ht="17.25" customHeight="1" x14ac:dyDescent="0.2">
      <c r="A1503" s="9">
        <v>419559</v>
      </c>
      <c r="B1503" s="9" t="s">
        <v>6217</v>
      </c>
      <c r="C1503" s="9" t="s">
        <v>921</v>
      </c>
      <c r="D1503" s="9" t="s">
        <v>6218</v>
      </c>
      <c r="E1503" s="9" t="s">
        <v>93</v>
      </c>
      <c r="F1503" s="187">
        <v>34661</v>
      </c>
      <c r="G1503" s="9" t="s">
        <v>670</v>
      </c>
      <c r="H1503" s="9" t="s">
        <v>57</v>
      </c>
      <c r="I1503" s="9" t="s">
        <v>2276</v>
      </c>
      <c r="J1503" s="9" t="s">
        <v>32</v>
      </c>
      <c r="K1503" s="9">
        <v>2012</v>
      </c>
      <c r="L1503" s="9" t="s">
        <v>34</v>
      </c>
      <c r="Q1503" s="9">
        <v>2000</v>
      </c>
      <c r="W1503" s="9" t="s">
        <v>269</v>
      </c>
      <c r="X1503" s="9" t="s">
        <v>687</v>
      </c>
    </row>
    <row r="1504" spans="1:24" ht="17.25" customHeight="1" x14ac:dyDescent="0.2">
      <c r="A1504" s="9">
        <v>419606</v>
      </c>
      <c r="B1504" s="9" t="s">
        <v>6219</v>
      </c>
      <c r="C1504" s="9" t="s">
        <v>822</v>
      </c>
      <c r="D1504" s="9" t="s">
        <v>982</v>
      </c>
      <c r="E1504" s="9" t="s">
        <v>93</v>
      </c>
      <c r="F1504" s="187">
        <v>34700</v>
      </c>
      <c r="G1504" s="9" t="s">
        <v>476</v>
      </c>
      <c r="H1504" s="9" t="s">
        <v>31</v>
      </c>
      <c r="I1504" s="9" t="s">
        <v>2276</v>
      </c>
      <c r="J1504" s="9" t="s">
        <v>32</v>
      </c>
      <c r="K1504" s="9">
        <v>2012</v>
      </c>
      <c r="L1504" s="9" t="s">
        <v>86</v>
      </c>
      <c r="Q1504" s="9">
        <v>2000</v>
      </c>
      <c r="W1504" s="9" t="s">
        <v>269</v>
      </c>
      <c r="X1504" s="9" t="s">
        <v>687</v>
      </c>
    </row>
    <row r="1505" spans="1:24" ht="17.25" customHeight="1" x14ac:dyDescent="0.2">
      <c r="A1505" s="9">
        <v>418132</v>
      </c>
      <c r="B1505" s="9" t="s">
        <v>6220</v>
      </c>
      <c r="C1505" s="9" t="s">
        <v>283</v>
      </c>
      <c r="D1505" s="9" t="s">
        <v>558</v>
      </c>
      <c r="E1505" s="9" t="s">
        <v>93</v>
      </c>
      <c r="F1505" s="187">
        <v>35065</v>
      </c>
      <c r="G1505" s="9" t="s">
        <v>6221</v>
      </c>
      <c r="H1505" s="9" t="s">
        <v>31</v>
      </c>
      <c r="I1505" s="9" t="s">
        <v>2276</v>
      </c>
      <c r="J1505" s="9" t="s">
        <v>29</v>
      </c>
      <c r="K1505" s="9">
        <v>2009</v>
      </c>
      <c r="L1505" s="9" t="s">
        <v>34</v>
      </c>
      <c r="Q1505" s="9">
        <v>2000</v>
      </c>
      <c r="W1505" s="9" t="s">
        <v>269</v>
      </c>
      <c r="X1505" s="9" t="s">
        <v>687</v>
      </c>
    </row>
    <row r="1506" spans="1:24" ht="17.25" customHeight="1" x14ac:dyDescent="0.2">
      <c r="A1506" s="9">
        <v>419639</v>
      </c>
      <c r="B1506" s="9" t="s">
        <v>6222</v>
      </c>
      <c r="C1506" s="9" t="s">
        <v>980</v>
      </c>
      <c r="D1506" s="9" t="s">
        <v>325</v>
      </c>
      <c r="E1506" s="9" t="s">
        <v>93</v>
      </c>
      <c r="F1506" s="187">
        <v>35065</v>
      </c>
      <c r="G1506" s="9" t="s">
        <v>34</v>
      </c>
      <c r="H1506" s="9" t="s">
        <v>31</v>
      </c>
      <c r="I1506" s="9" t="s">
        <v>2276</v>
      </c>
      <c r="J1506" s="9" t="s">
        <v>32</v>
      </c>
      <c r="K1506" s="9">
        <v>2013</v>
      </c>
      <c r="L1506" s="9" t="s">
        <v>34</v>
      </c>
      <c r="Q1506" s="9">
        <v>2000</v>
      </c>
      <c r="W1506" s="9" t="s">
        <v>269</v>
      </c>
      <c r="X1506" s="9" t="s">
        <v>687</v>
      </c>
    </row>
    <row r="1507" spans="1:24" ht="17.25" customHeight="1" x14ac:dyDescent="0.2">
      <c r="A1507" s="9">
        <v>401369</v>
      </c>
      <c r="B1507" s="9" t="s">
        <v>6223</v>
      </c>
      <c r="C1507" s="9" t="s">
        <v>299</v>
      </c>
      <c r="D1507" s="9" t="s">
        <v>6224</v>
      </c>
      <c r="E1507" s="9" t="s">
        <v>92</v>
      </c>
      <c r="F1507" s="187">
        <v>28088</v>
      </c>
      <c r="G1507" s="9" t="s">
        <v>6225</v>
      </c>
      <c r="H1507" s="9" t="s">
        <v>31</v>
      </c>
      <c r="I1507" s="9" t="s">
        <v>2276</v>
      </c>
      <c r="J1507" s="9" t="s">
        <v>322</v>
      </c>
      <c r="K1507" s="9">
        <v>1998</v>
      </c>
      <c r="L1507" s="9" t="s">
        <v>34</v>
      </c>
      <c r="Q1507" s="9">
        <v>2000</v>
      </c>
      <c r="W1507" s="9" t="s">
        <v>269</v>
      </c>
      <c r="X1507" s="9" t="s">
        <v>687</v>
      </c>
    </row>
    <row r="1508" spans="1:24" ht="17.25" customHeight="1" x14ac:dyDescent="0.2">
      <c r="A1508" s="9">
        <v>407320</v>
      </c>
      <c r="B1508" s="9" t="s">
        <v>6226</v>
      </c>
      <c r="C1508" s="9" t="s">
        <v>266</v>
      </c>
      <c r="D1508" s="9" t="s">
        <v>6227</v>
      </c>
      <c r="E1508" s="9" t="s">
        <v>92</v>
      </c>
      <c r="F1508" s="187">
        <v>29256</v>
      </c>
      <c r="G1508" s="9" t="s">
        <v>670</v>
      </c>
      <c r="H1508" s="9" t="s">
        <v>31</v>
      </c>
      <c r="I1508" s="9" t="s">
        <v>2276</v>
      </c>
      <c r="J1508" s="9" t="s">
        <v>29</v>
      </c>
      <c r="K1508" s="9">
        <v>2000</v>
      </c>
      <c r="L1508" s="9" t="s">
        <v>34</v>
      </c>
      <c r="Q1508" s="9">
        <v>2000</v>
      </c>
      <c r="W1508" s="9" t="s">
        <v>269</v>
      </c>
      <c r="X1508" s="9" t="s">
        <v>687</v>
      </c>
    </row>
    <row r="1509" spans="1:24" ht="17.25" customHeight="1" x14ac:dyDescent="0.2">
      <c r="A1509" s="9">
        <v>407236</v>
      </c>
      <c r="B1509" s="9" t="s">
        <v>6228</v>
      </c>
      <c r="C1509" s="9" t="s">
        <v>304</v>
      </c>
      <c r="D1509" s="9" t="s">
        <v>6229</v>
      </c>
      <c r="E1509" s="9" t="s">
        <v>92</v>
      </c>
      <c r="F1509" s="187">
        <v>29444</v>
      </c>
      <c r="G1509" s="9" t="s">
        <v>34</v>
      </c>
      <c r="H1509" s="9" t="s">
        <v>35</v>
      </c>
      <c r="I1509" s="9" t="s">
        <v>2276</v>
      </c>
      <c r="J1509" s="9" t="s">
        <v>32</v>
      </c>
      <c r="K1509" s="9">
        <v>1998</v>
      </c>
      <c r="L1509" s="9" t="s">
        <v>34</v>
      </c>
      <c r="Q1509" s="9">
        <v>2000</v>
      </c>
      <c r="W1509" s="9" t="s">
        <v>269</v>
      </c>
      <c r="X1509" s="9" t="s">
        <v>687</v>
      </c>
    </row>
    <row r="1510" spans="1:24" ht="17.25" customHeight="1" x14ac:dyDescent="0.2">
      <c r="A1510" s="9">
        <v>411223</v>
      </c>
      <c r="B1510" s="9" t="s">
        <v>6230</v>
      </c>
      <c r="C1510" s="9" t="s">
        <v>266</v>
      </c>
      <c r="D1510" s="9" t="s">
        <v>416</v>
      </c>
      <c r="E1510" s="9" t="s">
        <v>92</v>
      </c>
      <c r="F1510" s="187">
        <v>29740</v>
      </c>
      <c r="G1510" s="9" t="s">
        <v>34</v>
      </c>
      <c r="H1510" s="9" t="s">
        <v>31</v>
      </c>
      <c r="I1510" s="9" t="s">
        <v>2276</v>
      </c>
      <c r="J1510" s="9" t="s">
        <v>3290</v>
      </c>
      <c r="K1510" s="9">
        <v>2002</v>
      </c>
      <c r="L1510" s="9" t="s">
        <v>34</v>
      </c>
      <c r="Q1510" s="9">
        <v>2000</v>
      </c>
      <c r="W1510" s="9" t="s">
        <v>269</v>
      </c>
      <c r="X1510" s="9" t="s">
        <v>687</v>
      </c>
    </row>
    <row r="1511" spans="1:24" ht="17.25" customHeight="1" x14ac:dyDescent="0.2">
      <c r="A1511" s="9">
        <v>410483</v>
      </c>
      <c r="B1511" s="9" t="s">
        <v>6231</v>
      </c>
      <c r="C1511" s="9" t="s">
        <v>6232</v>
      </c>
      <c r="D1511" s="9" t="s">
        <v>6233</v>
      </c>
      <c r="E1511" s="9" t="s">
        <v>92</v>
      </c>
      <c r="F1511" s="187">
        <v>30709</v>
      </c>
      <c r="G1511" s="9" t="s">
        <v>86</v>
      </c>
      <c r="H1511" s="9" t="s">
        <v>31</v>
      </c>
      <c r="I1511" s="9" t="s">
        <v>2276</v>
      </c>
      <c r="J1511" s="9" t="s">
        <v>322</v>
      </c>
      <c r="K1511" s="9">
        <v>2003</v>
      </c>
      <c r="L1511" s="9" t="s">
        <v>86</v>
      </c>
      <c r="Q1511" s="9">
        <v>2000</v>
      </c>
      <c r="W1511" s="9" t="s">
        <v>269</v>
      </c>
      <c r="X1511" s="9" t="s">
        <v>687</v>
      </c>
    </row>
    <row r="1512" spans="1:24" ht="17.25" customHeight="1" x14ac:dyDescent="0.2">
      <c r="A1512" s="9">
        <v>409762</v>
      </c>
      <c r="B1512" s="9" t="s">
        <v>6234</v>
      </c>
      <c r="C1512" s="9" t="s">
        <v>660</v>
      </c>
      <c r="D1512" s="9" t="s">
        <v>395</v>
      </c>
      <c r="E1512" s="9" t="s">
        <v>92</v>
      </c>
      <c r="F1512" s="187">
        <v>30965</v>
      </c>
      <c r="G1512" s="9" t="s">
        <v>34</v>
      </c>
      <c r="H1512" s="9" t="s">
        <v>31</v>
      </c>
      <c r="I1512" s="9" t="s">
        <v>2276</v>
      </c>
      <c r="J1512" s="9" t="s">
        <v>32</v>
      </c>
      <c r="K1512" s="9">
        <v>2003</v>
      </c>
      <c r="L1512" s="9" t="s">
        <v>34</v>
      </c>
      <c r="Q1512" s="9">
        <v>2000</v>
      </c>
      <c r="W1512" s="9" t="s">
        <v>269</v>
      </c>
      <c r="X1512" s="9" t="s">
        <v>687</v>
      </c>
    </row>
    <row r="1513" spans="1:24" ht="17.25" customHeight="1" x14ac:dyDescent="0.2">
      <c r="A1513" s="9">
        <v>407175</v>
      </c>
      <c r="B1513" s="9" t="s">
        <v>6235</v>
      </c>
      <c r="C1513" s="9" t="s">
        <v>557</v>
      </c>
      <c r="D1513" s="9" t="s">
        <v>6236</v>
      </c>
      <c r="E1513" s="9" t="s">
        <v>92</v>
      </c>
      <c r="F1513" s="187">
        <v>30974</v>
      </c>
      <c r="G1513" s="9" t="s">
        <v>34</v>
      </c>
      <c r="H1513" s="9" t="s">
        <v>31</v>
      </c>
      <c r="I1513" s="9" t="s">
        <v>2276</v>
      </c>
      <c r="J1513" s="9" t="s">
        <v>29</v>
      </c>
      <c r="K1513" s="9">
        <v>2003</v>
      </c>
      <c r="L1513" s="9" t="s">
        <v>46</v>
      </c>
      <c r="Q1513" s="9">
        <v>2000</v>
      </c>
      <c r="W1513" s="9" t="s">
        <v>269</v>
      </c>
      <c r="X1513" s="9" t="s">
        <v>687</v>
      </c>
    </row>
    <row r="1514" spans="1:24" ht="17.25" customHeight="1" x14ac:dyDescent="0.2">
      <c r="A1514" s="9">
        <v>411097</v>
      </c>
      <c r="B1514" s="9" t="s">
        <v>6237</v>
      </c>
      <c r="C1514" s="9" t="s">
        <v>299</v>
      </c>
      <c r="D1514" s="9" t="s">
        <v>6238</v>
      </c>
      <c r="E1514" s="9" t="s">
        <v>92</v>
      </c>
      <c r="F1514" s="187">
        <v>31131</v>
      </c>
      <c r="G1514" s="9" t="s">
        <v>6239</v>
      </c>
      <c r="H1514" s="9" t="s">
        <v>31</v>
      </c>
      <c r="I1514" s="9" t="s">
        <v>2276</v>
      </c>
      <c r="Q1514" s="9">
        <v>2000</v>
      </c>
      <c r="W1514" s="9" t="s">
        <v>269</v>
      </c>
      <c r="X1514" s="9" t="s">
        <v>687</v>
      </c>
    </row>
    <row r="1515" spans="1:24" ht="17.25" customHeight="1" x14ac:dyDescent="0.2">
      <c r="A1515" s="9">
        <v>412806</v>
      </c>
      <c r="B1515" s="9" t="s">
        <v>6240</v>
      </c>
      <c r="C1515" s="9" t="s">
        <v>421</v>
      </c>
      <c r="D1515" s="9" t="s">
        <v>495</v>
      </c>
      <c r="E1515" s="9" t="s">
        <v>92</v>
      </c>
      <c r="F1515" s="187">
        <v>31162</v>
      </c>
      <c r="G1515" s="9" t="s">
        <v>5339</v>
      </c>
      <c r="H1515" s="9" t="s">
        <v>31</v>
      </c>
      <c r="I1515" s="9" t="s">
        <v>2276</v>
      </c>
      <c r="Q1515" s="9">
        <v>2000</v>
      </c>
      <c r="W1515" s="9" t="s">
        <v>269</v>
      </c>
      <c r="X1515" s="9" t="s">
        <v>687</v>
      </c>
    </row>
    <row r="1516" spans="1:24" ht="17.25" customHeight="1" x14ac:dyDescent="0.2">
      <c r="A1516" s="9">
        <v>400209</v>
      </c>
      <c r="B1516" s="9" t="s">
        <v>6241</v>
      </c>
      <c r="C1516" s="9" t="s">
        <v>6242</v>
      </c>
      <c r="D1516" s="9" t="s">
        <v>6243</v>
      </c>
      <c r="E1516" s="9" t="s">
        <v>92</v>
      </c>
      <c r="F1516" s="187">
        <v>31282</v>
      </c>
      <c r="G1516" s="9" t="s">
        <v>34</v>
      </c>
      <c r="H1516" s="9" t="s">
        <v>31</v>
      </c>
      <c r="I1516" s="9" t="s">
        <v>2276</v>
      </c>
      <c r="Q1516" s="9">
        <v>2000</v>
      </c>
      <c r="W1516" s="9" t="s">
        <v>269</v>
      </c>
      <c r="X1516" s="9" t="s">
        <v>687</v>
      </c>
    </row>
    <row r="1517" spans="1:24" ht="17.25" customHeight="1" x14ac:dyDescent="0.2">
      <c r="A1517" s="9">
        <v>405599</v>
      </c>
      <c r="B1517" s="9" t="s">
        <v>6244</v>
      </c>
      <c r="C1517" s="9" t="s">
        <v>4353</v>
      </c>
      <c r="D1517" s="9" t="s">
        <v>290</v>
      </c>
      <c r="E1517" s="9" t="s">
        <v>92</v>
      </c>
      <c r="F1517" s="187">
        <v>31398</v>
      </c>
      <c r="G1517" s="9" t="s">
        <v>34</v>
      </c>
      <c r="H1517" s="9" t="s">
        <v>31</v>
      </c>
      <c r="I1517" s="9" t="s">
        <v>2276</v>
      </c>
      <c r="Q1517" s="9">
        <v>2000</v>
      </c>
      <c r="W1517" s="9" t="s">
        <v>269</v>
      </c>
      <c r="X1517" s="9" t="s">
        <v>687</v>
      </c>
    </row>
    <row r="1518" spans="1:24" ht="17.25" customHeight="1" x14ac:dyDescent="0.2">
      <c r="A1518" s="9">
        <v>402108</v>
      </c>
      <c r="B1518" s="9" t="s">
        <v>6245</v>
      </c>
      <c r="C1518" s="9" t="s">
        <v>283</v>
      </c>
      <c r="D1518" s="9" t="s">
        <v>6246</v>
      </c>
      <c r="E1518" s="9" t="s">
        <v>92</v>
      </c>
      <c r="F1518" s="187">
        <v>31413</v>
      </c>
      <c r="G1518" s="9" t="s">
        <v>657</v>
      </c>
      <c r="H1518" s="9" t="s">
        <v>31</v>
      </c>
      <c r="I1518" s="9" t="s">
        <v>2276</v>
      </c>
      <c r="J1518" s="9" t="s">
        <v>32</v>
      </c>
      <c r="K1518" s="9">
        <v>2003</v>
      </c>
      <c r="L1518" s="9" t="s">
        <v>46</v>
      </c>
      <c r="Q1518" s="9">
        <v>2000</v>
      </c>
      <c r="W1518" s="9" t="s">
        <v>269</v>
      </c>
      <c r="X1518" s="9" t="s">
        <v>687</v>
      </c>
    </row>
    <row r="1519" spans="1:24" ht="17.25" customHeight="1" x14ac:dyDescent="0.2">
      <c r="A1519" s="9">
        <v>411663</v>
      </c>
      <c r="B1519" s="9" t="s">
        <v>6247</v>
      </c>
      <c r="C1519" s="9" t="s">
        <v>404</v>
      </c>
      <c r="D1519" s="9" t="s">
        <v>777</v>
      </c>
      <c r="E1519" s="9" t="s">
        <v>92</v>
      </c>
      <c r="F1519" s="187">
        <v>31498</v>
      </c>
      <c r="G1519" s="9" t="s">
        <v>34</v>
      </c>
      <c r="H1519" s="9" t="s">
        <v>31</v>
      </c>
      <c r="I1519" s="9" t="s">
        <v>2276</v>
      </c>
      <c r="J1519" s="9" t="s">
        <v>32</v>
      </c>
      <c r="K1519" s="9">
        <v>2006</v>
      </c>
      <c r="L1519" s="9" t="s">
        <v>34</v>
      </c>
      <c r="Q1519" s="9">
        <v>2000</v>
      </c>
      <c r="W1519" s="9" t="s">
        <v>269</v>
      </c>
      <c r="X1519" s="9" t="s">
        <v>687</v>
      </c>
    </row>
    <row r="1520" spans="1:24" ht="17.25" customHeight="1" x14ac:dyDescent="0.2">
      <c r="A1520" s="9">
        <v>411366</v>
      </c>
      <c r="B1520" s="9" t="s">
        <v>6248</v>
      </c>
      <c r="C1520" s="9" t="s">
        <v>401</v>
      </c>
      <c r="D1520" s="9" t="s">
        <v>6249</v>
      </c>
      <c r="E1520" s="9" t="s">
        <v>92</v>
      </c>
      <c r="F1520" s="187">
        <v>31720</v>
      </c>
      <c r="G1520" s="9" t="s">
        <v>63</v>
      </c>
      <c r="H1520" s="9" t="s">
        <v>31</v>
      </c>
      <c r="I1520" s="9" t="s">
        <v>2276</v>
      </c>
      <c r="J1520" s="9" t="s">
        <v>29</v>
      </c>
      <c r="K1520" s="9">
        <v>2005</v>
      </c>
      <c r="L1520" s="9" t="s">
        <v>63</v>
      </c>
      <c r="Q1520" s="9">
        <v>2000</v>
      </c>
      <c r="W1520" s="9" t="s">
        <v>269</v>
      </c>
      <c r="X1520" s="9" t="s">
        <v>687</v>
      </c>
    </row>
    <row r="1521" spans="1:24" ht="17.25" customHeight="1" x14ac:dyDescent="0.2">
      <c r="A1521" s="9">
        <v>408165</v>
      </c>
      <c r="B1521" s="9" t="s">
        <v>6250</v>
      </c>
      <c r="C1521" s="9" t="s">
        <v>329</v>
      </c>
      <c r="D1521" s="9" t="s">
        <v>6251</v>
      </c>
      <c r="E1521" s="9" t="s">
        <v>92</v>
      </c>
      <c r="F1521" s="187">
        <v>31932</v>
      </c>
      <c r="G1521" s="9" t="s">
        <v>86</v>
      </c>
      <c r="H1521" s="9" t="s">
        <v>31</v>
      </c>
      <c r="I1521" s="9" t="s">
        <v>2276</v>
      </c>
      <c r="J1521" s="9" t="s">
        <v>32</v>
      </c>
      <c r="K1521" s="9">
        <v>2005</v>
      </c>
      <c r="L1521" s="9" t="s">
        <v>34</v>
      </c>
      <c r="Q1521" s="9">
        <v>2000</v>
      </c>
      <c r="W1521" s="9" t="s">
        <v>269</v>
      </c>
      <c r="X1521" s="9" t="s">
        <v>687</v>
      </c>
    </row>
    <row r="1522" spans="1:24" ht="17.25" customHeight="1" x14ac:dyDescent="0.2">
      <c r="A1522" s="9">
        <v>407271</v>
      </c>
      <c r="B1522" s="9" t="s">
        <v>449</v>
      </c>
      <c r="C1522" s="9" t="s">
        <v>270</v>
      </c>
      <c r="D1522" s="9" t="s">
        <v>6252</v>
      </c>
      <c r="E1522" s="9" t="s">
        <v>92</v>
      </c>
      <c r="F1522" s="187">
        <v>32143</v>
      </c>
      <c r="G1522" s="9" t="s">
        <v>34</v>
      </c>
      <c r="H1522" s="9" t="s">
        <v>31</v>
      </c>
      <c r="I1522" s="9" t="s">
        <v>2276</v>
      </c>
      <c r="Q1522" s="9">
        <v>2000</v>
      </c>
      <c r="W1522" s="9" t="s">
        <v>269</v>
      </c>
      <c r="X1522" s="9" t="s">
        <v>687</v>
      </c>
    </row>
    <row r="1523" spans="1:24" ht="17.25" customHeight="1" x14ac:dyDescent="0.2">
      <c r="A1523" s="9">
        <v>410037</v>
      </c>
      <c r="B1523" s="9" t="s">
        <v>6253</v>
      </c>
      <c r="C1523" s="9" t="s">
        <v>573</v>
      </c>
      <c r="D1523" s="9" t="s">
        <v>6254</v>
      </c>
      <c r="E1523" s="9" t="s">
        <v>92</v>
      </c>
      <c r="F1523" s="187">
        <v>32153</v>
      </c>
      <c r="G1523" s="9" t="s">
        <v>385</v>
      </c>
      <c r="H1523" s="9" t="s">
        <v>31</v>
      </c>
      <c r="I1523" s="9" t="s">
        <v>2276</v>
      </c>
      <c r="J1523" s="9" t="s">
        <v>32</v>
      </c>
      <c r="K1523" s="9">
        <v>2005</v>
      </c>
      <c r="L1523" s="9" t="s">
        <v>46</v>
      </c>
      <c r="Q1523" s="9">
        <v>2000</v>
      </c>
      <c r="W1523" s="9" t="s">
        <v>269</v>
      </c>
      <c r="X1523" s="9" t="s">
        <v>687</v>
      </c>
    </row>
    <row r="1524" spans="1:24" ht="17.25" customHeight="1" x14ac:dyDescent="0.2">
      <c r="A1524" s="9">
        <v>415781</v>
      </c>
      <c r="B1524" s="9" t="s">
        <v>6255</v>
      </c>
      <c r="C1524" s="9" t="s">
        <v>276</v>
      </c>
      <c r="D1524" s="9" t="s">
        <v>6256</v>
      </c>
      <c r="E1524" s="9" t="s">
        <v>92</v>
      </c>
      <c r="F1524" s="187">
        <v>32690</v>
      </c>
      <c r="G1524" s="9" t="s">
        <v>34</v>
      </c>
      <c r="H1524" s="9" t="s">
        <v>31</v>
      </c>
      <c r="I1524" s="9" t="s">
        <v>2276</v>
      </c>
      <c r="J1524" s="9" t="s">
        <v>32</v>
      </c>
      <c r="K1524" s="9">
        <v>2008</v>
      </c>
      <c r="L1524" s="9" t="s">
        <v>34</v>
      </c>
      <c r="Q1524" s="9">
        <v>2000</v>
      </c>
      <c r="W1524" s="9" t="s">
        <v>269</v>
      </c>
      <c r="X1524" s="9" t="s">
        <v>687</v>
      </c>
    </row>
    <row r="1525" spans="1:24" ht="17.25" customHeight="1" x14ac:dyDescent="0.2">
      <c r="A1525" s="9">
        <v>417573</v>
      </c>
      <c r="B1525" s="9" t="s">
        <v>6257</v>
      </c>
      <c r="C1525" s="9" t="s">
        <v>585</v>
      </c>
      <c r="D1525" s="9" t="s">
        <v>614</v>
      </c>
      <c r="E1525" s="9" t="s">
        <v>92</v>
      </c>
      <c r="F1525" s="187">
        <v>33284</v>
      </c>
      <c r="G1525" s="9" t="s">
        <v>83</v>
      </c>
      <c r="H1525" s="9" t="s">
        <v>31</v>
      </c>
      <c r="I1525" s="9" t="s">
        <v>2276</v>
      </c>
      <c r="J1525" s="9" t="s">
        <v>29</v>
      </c>
      <c r="K1525" s="9">
        <v>2009</v>
      </c>
      <c r="L1525" s="9" t="s">
        <v>34</v>
      </c>
      <c r="Q1525" s="9">
        <v>2000</v>
      </c>
      <c r="W1525" s="9" t="s">
        <v>269</v>
      </c>
      <c r="X1525" s="9" t="s">
        <v>687</v>
      </c>
    </row>
    <row r="1526" spans="1:24" ht="17.25" customHeight="1" x14ac:dyDescent="0.2">
      <c r="A1526" s="9">
        <v>413730</v>
      </c>
      <c r="B1526" s="9" t="s">
        <v>6258</v>
      </c>
      <c r="C1526" s="9" t="s">
        <v>674</v>
      </c>
      <c r="D1526" s="9" t="s">
        <v>267</v>
      </c>
      <c r="E1526" s="9" t="s">
        <v>92</v>
      </c>
      <c r="F1526" s="187">
        <v>33604</v>
      </c>
      <c r="G1526" s="9" t="s">
        <v>948</v>
      </c>
      <c r="H1526" s="9" t="s">
        <v>31</v>
      </c>
      <c r="I1526" s="9" t="s">
        <v>2276</v>
      </c>
      <c r="J1526" s="9" t="s">
        <v>29</v>
      </c>
      <c r="K1526" s="9">
        <v>2011</v>
      </c>
      <c r="L1526" s="9" t="s">
        <v>34</v>
      </c>
      <c r="Q1526" s="9">
        <v>2000</v>
      </c>
      <c r="W1526" s="9" t="s">
        <v>269</v>
      </c>
      <c r="X1526" s="9" t="s">
        <v>687</v>
      </c>
    </row>
    <row r="1527" spans="1:24" ht="17.25" customHeight="1" x14ac:dyDescent="0.2">
      <c r="A1527" s="9">
        <v>417035</v>
      </c>
      <c r="B1527" s="9" t="s">
        <v>6259</v>
      </c>
      <c r="C1527" s="9" t="s">
        <v>283</v>
      </c>
      <c r="D1527" s="9" t="s">
        <v>611</v>
      </c>
      <c r="E1527" s="9" t="s">
        <v>92</v>
      </c>
      <c r="F1527" s="187">
        <v>33639</v>
      </c>
      <c r="G1527" s="9" t="s">
        <v>6260</v>
      </c>
      <c r="H1527" s="9" t="s">
        <v>31</v>
      </c>
      <c r="I1527" s="9" t="s">
        <v>2276</v>
      </c>
      <c r="J1527" s="9" t="s">
        <v>29</v>
      </c>
      <c r="K1527" s="9">
        <v>2010</v>
      </c>
      <c r="L1527" s="9" t="s">
        <v>63</v>
      </c>
      <c r="Q1527" s="9">
        <v>2000</v>
      </c>
      <c r="W1527" s="9" t="s">
        <v>269</v>
      </c>
      <c r="X1527" s="9" t="s">
        <v>687</v>
      </c>
    </row>
    <row r="1528" spans="1:24" ht="17.25" customHeight="1" x14ac:dyDescent="0.2">
      <c r="A1528" s="9">
        <v>417355</v>
      </c>
      <c r="B1528" s="9" t="s">
        <v>6261</v>
      </c>
      <c r="C1528" s="9" t="s">
        <v>560</v>
      </c>
      <c r="D1528" s="9" t="s">
        <v>558</v>
      </c>
      <c r="E1528" s="9" t="s">
        <v>92</v>
      </c>
      <c r="F1528" s="187">
        <v>33970</v>
      </c>
      <c r="G1528" s="9" t="s">
        <v>34</v>
      </c>
      <c r="H1528" s="9" t="s">
        <v>31</v>
      </c>
      <c r="I1528" s="9" t="s">
        <v>2276</v>
      </c>
      <c r="J1528" s="9" t="s">
        <v>29</v>
      </c>
      <c r="K1528" s="9">
        <v>2011</v>
      </c>
      <c r="L1528" s="9" t="s">
        <v>34</v>
      </c>
      <c r="Q1528" s="9">
        <v>2000</v>
      </c>
      <c r="W1528" s="9" t="s">
        <v>269</v>
      </c>
      <c r="X1528" s="9" t="s">
        <v>687</v>
      </c>
    </row>
    <row r="1529" spans="1:24" ht="17.25" customHeight="1" x14ac:dyDescent="0.2">
      <c r="A1529" s="9">
        <v>418669</v>
      </c>
      <c r="B1529" s="9" t="s">
        <v>6262</v>
      </c>
      <c r="C1529" s="9" t="s">
        <v>270</v>
      </c>
      <c r="D1529" s="9" t="s">
        <v>325</v>
      </c>
      <c r="E1529" s="9" t="s">
        <v>92</v>
      </c>
      <c r="F1529" s="187">
        <v>33970</v>
      </c>
      <c r="G1529" s="9" t="s">
        <v>34</v>
      </c>
      <c r="H1529" s="9" t="s">
        <v>31</v>
      </c>
      <c r="I1529" s="9" t="s">
        <v>2276</v>
      </c>
      <c r="J1529" s="9" t="s">
        <v>32</v>
      </c>
      <c r="K1529" s="9">
        <v>2014</v>
      </c>
      <c r="L1529" s="9" t="s">
        <v>34</v>
      </c>
      <c r="Q1529" s="9">
        <v>2000</v>
      </c>
      <c r="W1529" s="9" t="s">
        <v>269</v>
      </c>
      <c r="X1529" s="9" t="s">
        <v>687</v>
      </c>
    </row>
    <row r="1530" spans="1:24" ht="17.25" customHeight="1" x14ac:dyDescent="0.2">
      <c r="A1530" s="9">
        <v>420429</v>
      </c>
      <c r="B1530" s="9" t="s">
        <v>6263</v>
      </c>
      <c r="C1530" s="9" t="s">
        <v>287</v>
      </c>
      <c r="D1530" s="9" t="s">
        <v>794</v>
      </c>
      <c r="E1530" s="9" t="s">
        <v>92</v>
      </c>
      <c r="F1530" s="187">
        <v>33970</v>
      </c>
      <c r="G1530" s="9" t="s">
        <v>476</v>
      </c>
      <c r="H1530" s="9" t="s">
        <v>35</v>
      </c>
      <c r="I1530" s="9" t="s">
        <v>2276</v>
      </c>
      <c r="J1530" s="9" t="s">
        <v>32</v>
      </c>
      <c r="K1530" s="9">
        <v>2011</v>
      </c>
      <c r="L1530" s="9" t="s">
        <v>46</v>
      </c>
      <c r="Q1530" s="9">
        <v>2000</v>
      </c>
      <c r="W1530" s="9" t="s">
        <v>269</v>
      </c>
      <c r="X1530" s="9" t="s">
        <v>687</v>
      </c>
    </row>
    <row r="1531" spans="1:24" ht="17.25" customHeight="1" x14ac:dyDescent="0.2">
      <c r="A1531" s="9">
        <v>419109</v>
      </c>
      <c r="B1531" s="9" t="s">
        <v>6264</v>
      </c>
      <c r="C1531" s="9" t="s">
        <v>543</v>
      </c>
      <c r="D1531" s="9" t="s">
        <v>694</v>
      </c>
      <c r="E1531" s="9" t="s">
        <v>92</v>
      </c>
      <c r="F1531" s="187">
        <v>34008</v>
      </c>
      <c r="G1531" s="9" t="s">
        <v>34</v>
      </c>
      <c r="H1531" s="9" t="s">
        <v>31</v>
      </c>
      <c r="I1531" s="9" t="s">
        <v>2276</v>
      </c>
      <c r="J1531" s="9" t="s">
        <v>29</v>
      </c>
      <c r="K1531" s="9">
        <v>2011</v>
      </c>
      <c r="L1531" s="9" t="s">
        <v>34</v>
      </c>
      <c r="Q1531" s="9">
        <v>2000</v>
      </c>
      <c r="W1531" s="9" t="s">
        <v>269</v>
      </c>
      <c r="X1531" s="9" t="s">
        <v>687</v>
      </c>
    </row>
    <row r="1532" spans="1:24" ht="17.25" customHeight="1" x14ac:dyDescent="0.2">
      <c r="A1532" s="9">
        <v>418409</v>
      </c>
      <c r="B1532" s="9" t="s">
        <v>6265</v>
      </c>
      <c r="C1532" s="9" t="s">
        <v>283</v>
      </c>
      <c r="D1532" s="9" t="s">
        <v>6266</v>
      </c>
      <c r="E1532" s="9" t="s">
        <v>92</v>
      </c>
      <c r="F1532" s="187">
        <v>34335</v>
      </c>
      <c r="G1532" s="9" t="s">
        <v>34</v>
      </c>
      <c r="H1532" s="9" t="s">
        <v>31</v>
      </c>
      <c r="I1532" s="9" t="s">
        <v>2276</v>
      </c>
      <c r="J1532" s="9" t="s">
        <v>29</v>
      </c>
      <c r="K1532" s="9">
        <v>2001</v>
      </c>
      <c r="L1532" s="9" t="s">
        <v>46</v>
      </c>
      <c r="Q1532" s="9">
        <v>2000</v>
      </c>
      <c r="W1532" s="9" t="s">
        <v>269</v>
      </c>
      <c r="X1532" s="9" t="s">
        <v>687</v>
      </c>
    </row>
    <row r="1533" spans="1:24" ht="17.25" customHeight="1" x14ac:dyDescent="0.2">
      <c r="A1533" s="9">
        <v>418600</v>
      </c>
      <c r="B1533" s="9" t="s">
        <v>6267</v>
      </c>
      <c r="C1533" s="9" t="s">
        <v>462</v>
      </c>
      <c r="D1533" s="9" t="s">
        <v>326</v>
      </c>
      <c r="E1533" s="9" t="s">
        <v>92</v>
      </c>
      <c r="F1533" s="187">
        <v>34335</v>
      </c>
      <c r="G1533" s="9" t="s">
        <v>34</v>
      </c>
      <c r="H1533" s="9" t="s">
        <v>31</v>
      </c>
      <c r="I1533" s="9" t="s">
        <v>2276</v>
      </c>
      <c r="J1533" s="9" t="s">
        <v>29</v>
      </c>
      <c r="K1533" s="9">
        <v>1998</v>
      </c>
      <c r="L1533" s="9" t="s">
        <v>34</v>
      </c>
      <c r="Q1533" s="9">
        <v>2000</v>
      </c>
      <c r="W1533" s="9" t="s">
        <v>269</v>
      </c>
      <c r="X1533" s="9" t="s">
        <v>687</v>
      </c>
    </row>
    <row r="1534" spans="1:24" ht="17.25" customHeight="1" x14ac:dyDescent="0.2">
      <c r="A1534" s="9">
        <v>415654</v>
      </c>
      <c r="B1534" s="9" t="s">
        <v>6268</v>
      </c>
      <c r="C1534" s="9" t="s">
        <v>6269</v>
      </c>
      <c r="D1534" s="9" t="s">
        <v>294</v>
      </c>
      <c r="E1534" s="9" t="s">
        <v>92</v>
      </c>
      <c r="F1534" s="187">
        <v>34352</v>
      </c>
      <c r="G1534" s="9" t="s">
        <v>34</v>
      </c>
      <c r="H1534" s="9" t="s">
        <v>31</v>
      </c>
      <c r="I1534" s="9" t="s">
        <v>2276</v>
      </c>
      <c r="J1534" s="9" t="s">
        <v>29</v>
      </c>
      <c r="K1534" s="9">
        <v>2011</v>
      </c>
      <c r="L1534" s="9" t="s">
        <v>34</v>
      </c>
      <c r="Q1534" s="9">
        <v>2000</v>
      </c>
      <c r="W1534" s="9" t="s">
        <v>269</v>
      </c>
      <c r="X1534" s="9" t="s">
        <v>687</v>
      </c>
    </row>
    <row r="1535" spans="1:24" ht="17.25" customHeight="1" x14ac:dyDescent="0.2">
      <c r="A1535" s="9">
        <v>416439</v>
      </c>
      <c r="B1535" s="9" t="s">
        <v>6270</v>
      </c>
      <c r="C1535" s="9" t="s">
        <v>722</v>
      </c>
      <c r="D1535" s="9" t="s">
        <v>371</v>
      </c>
      <c r="E1535" s="9" t="s">
        <v>92</v>
      </c>
      <c r="F1535" s="187">
        <v>34362</v>
      </c>
      <c r="G1535" s="9" t="s">
        <v>34</v>
      </c>
      <c r="H1535" s="9" t="s">
        <v>31</v>
      </c>
      <c r="I1535" s="9" t="s">
        <v>2276</v>
      </c>
      <c r="J1535" s="9" t="s">
        <v>32</v>
      </c>
      <c r="K1535" s="9">
        <v>2011</v>
      </c>
      <c r="L1535" s="9" t="s">
        <v>34</v>
      </c>
      <c r="Q1535" s="9">
        <v>2000</v>
      </c>
      <c r="W1535" s="9" t="s">
        <v>269</v>
      </c>
      <c r="X1535" s="9" t="s">
        <v>687</v>
      </c>
    </row>
    <row r="1536" spans="1:24" ht="17.25" customHeight="1" x14ac:dyDescent="0.2">
      <c r="A1536" s="9">
        <v>419321</v>
      </c>
      <c r="B1536" s="9" t="s">
        <v>6271</v>
      </c>
      <c r="C1536" s="9" t="s">
        <v>6272</v>
      </c>
      <c r="D1536" s="9" t="s">
        <v>699</v>
      </c>
      <c r="E1536" s="9" t="s">
        <v>92</v>
      </c>
      <c r="F1536" s="187">
        <v>34610</v>
      </c>
      <c r="G1536" s="9" t="s">
        <v>34</v>
      </c>
      <c r="H1536" s="9" t="s">
        <v>31</v>
      </c>
      <c r="I1536" s="9" t="s">
        <v>2276</v>
      </c>
      <c r="J1536" s="9" t="s">
        <v>29</v>
      </c>
      <c r="K1536" s="9">
        <v>2013</v>
      </c>
      <c r="L1536" s="9" t="s">
        <v>34</v>
      </c>
      <c r="Q1536" s="9">
        <v>2000</v>
      </c>
      <c r="W1536" s="9" t="s">
        <v>269</v>
      </c>
      <c r="X1536" s="9" t="s">
        <v>687</v>
      </c>
    </row>
    <row r="1537" spans="1:24" ht="17.25" customHeight="1" x14ac:dyDescent="0.2">
      <c r="A1537" s="9">
        <v>416286</v>
      </c>
      <c r="B1537" s="9" t="s">
        <v>6273</v>
      </c>
      <c r="C1537" s="9" t="s">
        <v>384</v>
      </c>
      <c r="D1537" s="9" t="s">
        <v>316</v>
      </c>
      <c r="E1537" s="9" t="s">
        <v>92</v>
      </c>
      <c r="F1537" s="187">
        <v>34700</v>
      </c>
      <c r="G1537" s="9" t="s">
        <v>770</v>
      </c>
      <c r="H1537" s="9" t="s">
        <v>31</v>
      </c>
      <c r="I1537" s="9" t="s">
        <v>2276</v>
      </c>
      <c r="J1537" s="9" t="s">
        <v>29</v>
      </c>
      <c r="K1537" s="9">
        <v>2012</v>
      </c>
      <c r="L1537" s="9" t="s">
        <v>83</v>
      </c>
      <c r="Q1537" s="9">
        <v>2000</v>
      </c>
      <c r="W1537" s="9" t="s">
        <v>269</v>
      </c>
      <c r="X1537" s="9" t="s">
        <v>687</v>
      </c>
    </row>
    <row r="1538" spans="1:24" ht="17.25" customHeight="1" x14ac:dyDescent="0.2">
      <c r="A1538" s="9">
        <v>417388</v>
      </c>
      <c r="B1538" s="9" t="s">
        <v>6274</v>
      </c>
      <c r="C1538" s="9" t="s">
        <v>304</v>
      </c>
      <c r="D1538" s="9" t="s">
        <v>382</v>
      </c>
      <c r="E1538" s="9" t="s">
        <v>92</v>
      </c>
      <c r="F1538" s="187">
        <v>35065</v>
      </c>
      <c r="G1538" s="9" t="s">
        <v>34</v>
      </c>
      <c r="H1538" s="9" t="s">
        <v>31</v>
      </c>
      <c r="I1538" s="9" t="s">
        <v>2276</v>
      </c>
      <c r="J1538" s="9" t="s">
        <v>32</v>
      </c>
      <c r="K1538" s="9">
        <v>2013</v>
      </c>
      <c r="L1538" s="9" t="s">
        <v>34</v>
      </c>
      <c r="Q1538" s="9">
        <v>2000</v>
      </c>
      <c r="W1538" s="9" t="s">
        <v>269</v>
      </c>
      <c r="X1538" s="9" t="s">
        <v>687</v>
      </c>
    </row>
    <row r="1539" spans="1:24" ht="17.25" customHeight="1" x14ac:dyDescent="0.2">
      <c r="A1539" s="9">
        <v>420264</v>
      </c>
      <c r="B1539" s="9" t="s">
        <v>6275</v>
      </c>
      <c r="C1539" s="9" t="s">
        <v>6276</v>
      </c>
      <c r="D1539" s="9" t="s">
        <v>470</v>
      </c>
      <c r="E1539" s="9" t="s">
        <v>92</v>
      </c>
      <c r="F1539" s="187">
        <v>35610</v>
      </c>
      <c r="G1539" s="9" t="s">
        <v>34</v>
      </c>
      <c r="H1539" s="9" t="s">
        <v>31</v>
      </c>
      <c r="I1539" s="9" t="s">
        <v>2276</v>
      </c>
      <c r="J1539" s="9" t="s">
        <v>32</v>
      </c>
      <c r="K1539" s="9">
        <v>2015</v>
      </c>
      <c r="L1539" s="9" t="s">
        <v>34</v>
      </c>
      <c r="Q1539" s="9">
        <v>2000</v>
      </c>
      <c r="W1539" s="9" t="s">
        <v>269</v>
      </c>
      <c r="X1539" s="9" t="s">
        <v>687</v>
      </c>
    </row>
    <row r="1540" spans="1:24" ht="17.25" customHeight="1" x14ac:dyDescent="0.2">
      <c r="A1540" s="9">
        <v>400897</v>
      </c>
      <c r="B1540" s="9" t="s">
        <v>6277</v>
      </c>
      <c r="C1540" s="9" t="s">
        <v>445</v>
      </c>
      <c r="D1540" s="9" t="s">
        <v>495</v>
      </c>
      <c r="E1540" s="9" t="s">
        <v>93</v>
      </c>
      <c r="F1540" s="187">
        <v>25408</v>
      </c>
      <c r="G1540" s="9" t="s">
        <v>34</v>
      </c>
      <c r="H1540" s="9" t="s">
        <v>31</v>
      </c>
      <c r="I1540" s="9" t="s">
        <v>2276</v>
      </c>
      <c r="J1540" s="9" t="s">
        <v>32</v>
      </c>
      <c r="K1540" s="9">
        <v>1988</v>
      </c>
      <c r="L1540" s="9" t="s">
        <v>34</v>
      </c>
      <c r="Q1540" s="9">
        <v>2000</v>
      </c>
      <c r="W1540" s="9" t="s">
        <v>269</v>
      </c>
    </row>
    <row r="1541" spans="1:24" ht="17.25" customHeight="1" x14ac:dyDescent="0.2">
      <c r="A1541" s="9">
        <v>408205</v>
      </c>
      <c r="B1541" s="9" t="s">
        <v>6278</v>
      </c>
      <c r="C1541" s="9" t="s">
        <v>393</v>
      </c>
      <c r="D1541" s="9" t="s">
        <v>637</v>
      </c>
      <c r="E1541" s="9" t="s">
        <v>93</v>
      </c>
      <c r="F1541" s="187">
        <v>29885</v>
      </c>
      <c r="G1541" s="9" t="s">
        <v>34</v>
      </c>
      <c r="H1541" s="9" t="s">
        <v>31</v>
      </c>
      <c r="I1541" s="9" t="s">
        <v>2276</v>
      </c>
      <c r="J1541" s="9" t="s">
        <v>29</v>
      </c>
      <c r="K1541" s="9">
        <v>2004</v>
      </c>
      <c r="L1541" s="9" t="s">
        <v>34</v>
      </c>
      <c r="Q1541" s="9">
        <v>2000</v>
      </c>
      <c r="W1541" s="9" t="s">
        <v>269</v>
      </c>
    </row>
    <row r="1542" spans="1:24" ht="17.25" customHeight="1" x14ac:dyDescent="0.2">
      <c r="A1542" s="9">
        <v>424174</v>
      </c>
      <c r="B1542" s="9" t="s">
        <v>6279</v>
      </c>
      <c r="C1542" s="9" t="s">
        <v>283</v>
      </c>
      <c r="D1542" s="9" t="s">
        <v>286</v>
      </c>
      <c r="E1542" s="9" t="s">
        <v>93</v>
      </c>
      <c r="F1542" s="187">
        <v>30214</v>
      </c>
      <c r="G1542" s="9" t="s">
        <v>866</v>
      </c>
      <c r="H1542" s="9" t="s">
        <v>31</v>
      </c>
      <c r="I1542" s="9" t="s">
        <v>2276</v>
      </c>
      <c r="J1542" s="9" t="s">
        <v>32</v>
      </c>
      <c r="K1542" s="9">
        <v>2000</v>
      </c>
      <c r="L1542" s="9" t="s">
        <v>46</v>
      </c>
      <c r="Q1542" s="9">
        <v>2000</v>
      </c>
      <c r="W1542" s="9" t="s">
        <v>269</v>
      </c>
    </row>
    <row r="1543" spans="1:24" ht="17.25" customHeight="1" x14ac:dyDescent="0.2">
      <c r="A1543" s="9">
        <v>413137</v>
      </c>
      <c r="B1543" s="9" t="s">
        <v>6280</v>
      </c>
      <c r="C1543" s="9" t="s">
        <v>336</v>
      </c>
      <c r="D1543" s="9" t="s">
        <v>497</v>
      </c>
      <c r="E1543" s="9" t="s">
        <v>93</v>
      </c>
      <c r="F1543" s="187">
        <v>30895</v>
      </c>
      <c r="G1543" s="9" t="s">
        <v>34</v>
      </c>
      <c r="H1543" s="9" t="s">
        <v>31</v>
      </c>
      <c r="I1543" s="9" t="s">
        <v>2276</v>
      </c>
      <c r="J1543" s="9" t="s">
        <v>29</v>
      </c>
      <c r="Q1543" s="9">
        <v>2000</v>
      </c>
      <c r="W1543" s="9" t="s">
        <v>269</v>
      </c>
    </row>
    <row r="1544" spans="1:24" ht="17.25" customHeight="1" x14ac:dyDescent="0.2">
      <c r="A1544" s="9">
        <v>408908</v>
      </c>
      <c r="B1544" s="9" t="s">
        <v>6281</v>
      </c>
      <c r="C1544" s="9" t="s">
        <v>462</v>
      </c>
      <c r="D1544" s="9" t="s">
        <v>6282</v>
      </c>
      <c r="E1544" s="9" t="s">
        <v>93</v>
      </c>
      <c r="F1544" s="187">
        <v>31237</v>
      </c>
      <c r="G1544" s="9" t="s">
        <v>34</v>
      </c>
      <c r="H1544" s="9" t="s">
        <v>31</v>
      </c>
      <c r="I1544" s="9" t="s">
        <v>2276</v>
      </c>
      <c r="J1544" s="9" t="s">
        <v>32</v>
      </c>
      <c r="K1544" s="9">
        <v>2004</v>
      </c>
      <c r="L1544" s="9" t="s">
        <v>34</v>
      </c>
      <c r="Q1544" s="9">
        <v>2000</v>
      </c>
    </row>
    <row r="1545" spans="1:24" ht="17.25" customHeight="1" x14ac:dyDescent="0.2">
      <c r="A1545" s="9">
        <v>422151</v>
      </c>
      <c r="B1545" s="9" t="s">
        <v>6283</v>
      </c>
      <c r="C1545" s="9" t="s">
        <v>832</v>
      </c>
      <c r="D1545" s="9" t="s">
        <v>653</v>
      </c>
      <c r="E1545" s="9" t="s">
        <v>93</v>
      </c>
      <c r="F1545" s="187">
        <v>31857</v>
      </c>
      <c r="G1545" s="9" t="s">
        <v>34</v>
      </c>
      <c r="H1545" s="9" t="s">
        <v>31</v>
      </c>
      <c r="I1545" s="9" t="s">
        <v>2276</v>
      </c>
      <c r="J1545" s="9" t="s">
        <v>32</v>
      </c>
      <c r="K1545" s="9">
        <v>2008</v>
      </c>
      <c r="L1545" s="9" t="s">
        <v>34</v>
      </c>
      <c r="Q1545" s="9">
        <v>2000</v>
      </c>
      <c r="W1545" s="9" t="s">
        <v>269</v>
      </c>
    </row>
    <row r="1546" spans="1:24" ht="17.25" customHeight="1" x14ac:dyDescent="0.2">
      <c r="A1546" s="9">
        <v>423660</v>
      </c>
      <c r="B1546" s="9" t="s">
        <v>6284</v>
      </c>
      <c r="C1546" s="9" t="s">
        <v>341</v>
      </c>
      <c r="D1546" s="9" t="s">
        <v>405</v>
      </c>
      <c r="E1546" s="9" t="s">
        <v>93</v>
      </c>
      <c r="F1546" s="187">
        <v>32726</v>
      </c>
      <c r="G1546" s="9" t="s">
        <v>6285</v>
      </c>
      <c r="H1546" s="9" t="s">
        <v>31</v>
      </c>
      <c r="I1546" s="9" t="s">
        <v>2276</v>
      </c>
      <c r="J1546" s="9" t="s">
        <v>32</v>
      </c>
      <c r="K1546" s="9">
        <v>2008</v>
      </c>
      <c r="L1546" s="9" t="s">
        <v>34</v>
      </c>
      <c r="Q1546" s="9">
        <v>2000</v>
      </c>
      <c r="W1546" s="9" t="s">
        <v>269</v>
      </c>
    </row>
    <row r="1547" spans="1:24" ht="17.25" customHeight="1" x14ac:dyDescent="0.2">
      <c r="A1547" s="9">
        <v>413971</v>
      </c>
      <c r="B1547" s="9" t="s">
        <v>6286</v>
      </c>
      <c r="C1547" s="9" t="s">
        <v>394</v>
      </c>
      <c r="D1547" s="9" t="s">
        <v>959</v>
      </c>
      <c r="E1547" s="9" t="s">
        <v>93</v>
      </c>
      <c r="F1547" s="187">
        <v>33711</v>
      </c>
      <c r="G1547" s="9" t="s">
        <v>1043</v>
      </c>
      <c r="H1547" s="9" t="s">
        <v>31</v>
      </c>
      <c r="I1547" s="9" t="s">
        <v>2276</v>
      </c>
      <c r="Q1547" s="9">
        <v>2000</v>
      </c>
      <c r="W1547" s="9" t="s">
        <v>269</v>
      </c>
    </row>
    <row r="1548" spans="1:24" ht="17.25" customHeight="1" x14ac:dyDescent="0.2">
      <c r="A1548" s="9">
        <v>415474</v>
      </c>
      <c r="B1548" s="9" t="s">
        <v>6287</v>
      </c>
      <c r="C1548" s="9" t="s">
        <v>557</v>
      </c>
      <c r="D1548" s="9" t="s">
        <v>528</v>
      </c>
      <c r="E1548" s="9" t="s">
        <v>93</v>
      </c>
      <c r="F1548" s="187">
        <v>33970</v>
      </c>
      <c r="G1548" s="9" t="s">
        <v>34</v>
      </c>
      <c r="H1548" s="9" t="s">
        <v>31</v>
      </c>
      <c r="I1548" s="9" t="s">
        <v>2276</v>
      </c>
      <c r="J1548" s="9" t="s">
        <v>29</v>
      </c>
      <c r="K1548" s="9">
        <v>2010</v>
      </c>
      <c r="L1548" s="9" t="s">
        <v>34</v>
      </c>
      <c r="Q1548" s="9">
        <v>2000</v>
      </c>
      <c r="W1548" s="9" t="s">
        <v>269</v>
      </c>
    </row>
    <row r="1549" spans="1:24" ht="17.25" customHeight="1" x14ac:dyDescent="0.2">
      <c r="A1549" s="9">
        <v>419743</v>
      </c>
      <c r="B1549" s="9" t="s">
        <v>6288</v>
      </c>
      <c r="C1549" s="9" t="s">
        <v>299</v>
      </c>
      <c r="D1549" s="9" t="s">
        <v>277</v>
      </c>
      <c r="E1549" s="9" t="s">
        <v>93</v>
      </c>
      <c r="F1549" s="187">
        <v>34130</v>
      </c>
      <c r="G1549" s="9" t="s">
        <v>34</v>
      </c>
      <c r="H1549" s="9" t="s">
        <v>35</v>
      </c>
      <c r="I1549" s="9" t="s">
        <v>2276</v>
      </c>
      <c r="J1549" s="9" t="s">
        <v>32</v>
      </c>
      <c r="K1549" s="9">
        <v>2011</v>
      </c>
      <c r="L1549" s="9" t="s">
        <v>34</v>
      </c>
      <c r="Q1549" s="9">
        <v>2000</v>
      </c>
      <c r="W1549" s="9" t="s">
        <v>269</v>
      </c>
    </row>
    <row r="1550" spans="1:24" ht="17.25" customHeight="1" x14ac:dyDescent="0.2">
      <c r="A1550" s="9">
        <v>420458</v>
      </c>
      <c r="B1550" s="9" t="s">
        <v>6289</v>
      </c>
      <c r="C1550" s="9" t="s">
        <v>313</v>
      </c>
      <c r="D1550" s="9" t="s">
        <v>280</v>
      </c>
      <c r="E1550" s="9" t="s">
        <v>93</v>
      </c>
      <c r="F1550" s="187">
        <v>34608</v>
      </c>
      <c r="G1550" s="9" t="s">
        <v>34</v>
      </c>
      <c r="H1550" s="9" t="s">
        <v>31</v>
      </c>
      <c r="I1550" s="9" t="s">
        <v>2276</v>
      </c>
      <c r="J1550" s="9" t="s">
        <v>32</v>
      </c>
      <c r="K1550" s="9">
        <v>2010</v>
      </c>
      <c r="L1550" s="9" t="s">
        <v>34</v>
      </c>
      <c r="Q1550" s="9">
        <v>2000</v>
      </c>
      <c r="W1550" s="9" t="s">
        <v>269</v>
      </c>
    </row>
    <row r="1551" spans="1:24" ht="17.25" customHeight="1" x14ac:dyDescent="0.2">
      <c r="A1551" s="9">
        <v>422631</v>
      </c>
      <c r="B1551" s="9" t="s">
        <v>6290</v>
      </c>
      <c r="C1551" s="9" t="s">
        <v>6291</v>
      </c>
      <c r="D1551" s="9" t="s">
        <v>1028</v>
      </c>
      <c r="E1551" s="9" t="s">
        <v>93</v>
      </c>
      <c r="F1551" s="187">
        <v>34700</v>
      </c>
      <c r="G1551" s="9" t="s">
        <v>34</v>
      </c>
      <c r="H1551" s="9" t="s">
        <v>31</v>
      </c>
      <c r="I1551" s="9" t="s">
        <v>2276</v>
      </c>
      <c r="J1551" s="9" t="s">
        <v>32</v>
      </c>
      <c r="K1551" s="9">
        <v>2012</v>
      </c>
      <c r="L1551" s="9" t="s">
        <v>34</v>
      </c>
      <c r="Q1551" s="9">
        <v>2000</v>
      </c>
      <c r="W1551" s="9" t="s">
        <v>269</v>
      </c>
    </row>
    <row r="1552" spans="1:24" ht="17.25" customHeight="1" x14ac:dyDescent="0.2">
      <c r="A1552" s="9">
        <v>416330</v>
      </c>
      <c r="B1552" s="9" t="s">
        <v>6292</v>
      </c>
      <c r="C1552" s="9" t="s">
        <v>6293</v>
      </c>
      <c r="D1552" s="9" t="s">
        <v>397</v>
      </c>
      <c r="E1552" s="9" t="s">
        <v>93</v>
      </c>
      <c r="F1552" s="187">
        <v>34727</v>
      </c>
      <c r="G1552" s="9" t="s">
        <v>34</v>
      </c>
      <c r="H1552" s="9" t="s">
        <v>31</v>
      </c>
      <c r="I1552" s="9" t="s">
        <v>2276</v>
      </c>
      <c r="J1552" s="9" t="s">
        <v>29</v>
      </c>
      <c r="K1552" s="9">
        <v>2011</v>
      </c>
      <c r="L1552" s="9" t="s">
        <v>34</v>
      </c>
      <c r="Q1552" s="9">
        <v>2000</v>
      </c>
      <c r="W1552" s="9" t="s">
        <v>269</v>
      </c>
    </row>
    <row r="1553" spans="1:23" ht="17.25" customHeight="1" x14ac:dyDescent="0.2">
      <c r="A1553" s="9">
        <v>424304</v>
      </c>
      <c r="B1553" s="9" t="s">
        <v>6294</v>
      </c>
      <c r="C1553" s="9" t="s">
        <v>378</v>
      </c>
      <c r="D1553" s="9" t="s">
        <v>371</v>
      </c>
      <c r="E1553" s="9" t="s">
        <v>93</v>
      </c>
      <c r="F1553" s="187">
        <v>34814</v>
      </c>
      <c r="G1553" s="9" t="s">
        <v>34</v>
      </c>
      <c r="H1553" s="9" t="s">
        <v>31</v>
      </c>
      <c r="I1553" s="9" t="s">
        <v>2276</v>
      </c>
      <c r="J1553" s="9" t="s">
        <v>32</v>
      </c>
      <c r="K1553" s="9">
        <v>2014</v>
      </c>
      <c r="L1553" s="9" t="s">
        <v>34</v>
      </c>
      <c r="Q1553" s="9">
        <v>2000</v>
      </c>
      <c r="W1553" s="9" t="s">
        <v>269</v>
      </c>
    </row>
    <row r="1554" spans="1:23" ht="17.25" customHeight="1" x14ac:dyDescent="0.2">
      <c r="A1554" s="9">
        <v>418205</v>
      </c>
      <c r="B1554" s="9" t="s">
        <v>6295</v>
      </c>
      <c r="C1554" s="9" t="s">
        <v>329</v>
      </c>
      <c r="D1554" s="9" t="s">
        <v>861</v>
      </c>
      <c r="E1554" s="9" t="s">
        <v>93</v>
      </c>
      <c r="F1554" s="187">
        <v>35065</v>
      </c>
      <c r="G1554" s="9" t="s">
        <v>34</v>
      </c>
      <c r="H1554" s="9" t="s">
        <v>35</v>
      </c>
      <c r="I1554" s="9" t="s">
        <v>2276</v>
      </c>
      <c r="J1554" s="9" t="s">
        <v>32</v>
      </c>
      <c r="K1554" s="9">
        <v>2012</v>
      </c>
      <c r="L1554" s="9" t="s">
        <v>46</v>
      </c>
      <c r="Q1554" s="9">
        <v>2000</v>
      </c>
      <c r="W1554" s="9" t="s">
        <v>269</v>
      </c>
    </row>
    <row r="1555" spans="1:23" ht="17.25" customHeight="1" x14ac:dyDescent="0.2">
      <c r="A1555" s="9">
        <v>423505</v>
      </c>
      <c r="B1555" s="9" t="s">
        <v>6296</v>
      </c>
      <c r="C1555" s="9" t="s">
        <v>276</v>
      </c>
      <c r="D1555" s="9" t="s">
        <v>802</v>
      </c>
      <c r="E1555" s="9" t="s">
        <v>93</v>
      </c>
      <c r="F1555" s="187">
        <v>35094</v>
      </c>
      <c r="G1555" s="9" t="s">
        <v>34</v>
      </c>
      <c r="H1555" s="9" t="s">
        <v>31</v>
      </c>
      <c r="I1555" s="9" t="s">
        <v>2276</v>
      </c>
      <c r="J1555" s="9" t="s">
        <v>32</v>
      </c>
      <c r="K1555" s="9">
        <v>2014</v>
      </c>
      <c r="L1555" s="9" t="s">
        <v>56</v>
      </c>
      <c r="Q1555" s="9">
        <v>2000</v>
      </c>
      <c r="W1555" s="9" t="s">
        <v>269</v>
      </c>
    </row>
    <row r="1556" spans="1:23" ht="17.25" customHeight="1" x14ac:dyDescent="0.2">
      <c r="A1556" s="9">
        <v>419440</v>
      </c>
      <c r="B1556" s="9" t="s">
        <v>6297</v>
      </c>
      <c r="C1556" s="9" t="s">
        <v>633</v>
      </c>
      <c r="D1556" s="9" t="s">
        <v>286</v>
      </c>
      <c r="E1556" s="9" t="s">
        <v>93</v>
      </c>
      <c r="F1556" s="187">
        <v>35200</v>
      </c>
      <c r="G1556" s="9" t="s">
        <v>425</v>
      </c>
      <c r="H1556" s="9" t="s">
        <v>31</v>
      </c>
      <c r="I1556" s="9" t="s">
        <v>2276</v>
      </c>
      <c r="J1556" s="9" t="s">
        <v>32</v>
      </c>
      <c r="K1556" s="9">
        <v>2012</v>
      </c>
      <c r="L1556" s="9" t="s">
        <v>46</v>
      </c>
      <c r="Q1556" s="9">
        <v>2000</v>
      </c>
      <c r="W1556" s="9" t="s">
        <v>269</v>
      </c>
    </row>
    <row r="1557" spans="1:23" ht="17.25" customHeight="1" x14ac:dyDescent="0.2">
      <c r="A1557" s="9">
        <v>424608</v>
      </c>
      <c r="B1557" s="9" t="s">
        <v>6298</v>
      </c>
      <c r="C1557" s="9" t="s">
        <v>6299</v>
      </c>
      <c r="D1557" s="9" t="s">
        <v>365</v>
      </c>
      <c r="E1557" s="9" t="s">
        <v>93</v>
      </c>
      <c r="F1557" s="187">
        <v>35498</v>
      </c>
      <c r="G1557" s="9" t="s">
        <v>1029</v>
      </c>
      <c r="H1557" s="9" t="s">
        <v>31</v>
      </c>
      <c r="I1557" s="9" t="s">
        <v>2276</v>
      </c>
      <c r="K1557" s="9">
        <v>2015</v>
      </c>
      <c r="L1557" s="9" t="s">
        <v>34</v>
      </c>
      <c r="Q1557" s="9">
        <v>2000</v>
      </c>
      <c r="W1557" s="9" t="s">
        <v>269</v>
      </c>
    </row>
    <row r="1558" spans="1:23" ht="17.25" customHeight="1" x14ac:dyDescent="0.2">
      <c r="A1558" s="9">
        <v>423057</v>
      </c>
      <c r="B1558" s="9" t="s">
        <v>6300</v>
      </c>
      <c r="C1558" s="9" t="s">
        <v>806</v>
      </c>
      <c r="D1558" s="9" t="s">
        <v>962</v>
      </c>
      <c r="E1558" s="9" t="s">
        <v>93</v>
      </c>
      <c r="F1558" s="187">
        <v>36161</v>
      </c>
      <c r="G1558" s="9" t="s">
        <v>34</v>
      </c>
      <c r="H1558" s="9" t="s">
        <v>31</v>
      </c>
      <c r="I1558" s="9" t="s">
        <v>2276</v>
      </c>
      <c r="J1558" s="9" t="s">
        <v>29</v>
      </c>
      <c r="K1558" s="9">
        <v>2017</v>
      </c>
      <c r="L1558" s="9" t="s">
        <v>34</v>
      </c>
      <c r="Q1558" s="9">
        <v>2000</v>
      </c>
      <c r="W1558" s="9" t="s">
        <v>269</v>
      </c>
    </row>
    <row r="1559" spans="1:23" ht="17.25" customHeight="1" x14ac:dyDescent="0.2">
      <c r="A1559" s="9">
        <v>415546</v>
      </c>
      <c r="B1559" s="9" t="s">
        <v>6301</v>
      </c>
      <c r="C1559" s="9" t="s">
        <v>313</v>
      </c>
      <c r="D1559" s="9" t="s">
        <v>418</v>
      </c>
      <c r="E1559" s="9" t="s">
        <v>92</v>
      </c>
      <c r="F1559" s="187">
        <v>29952</v>
      </c>
      <c r="G1559" s="9" t="s">
        <v>34</v>
      </c>
      <c r="H1559" s="9" t="s">
        <v>54</v>
      </c>
      <c r="I1559" s="9" t="s">
        <v>2276</v>
      </c>
      <c r="J1559" s="9" t="s">
        <v>32</v>
      </c>
      <c r="K1559" s="9">
        <v>2001</v>
      </c>
      <c r="L1559" s="9" t="s">
        <v>34</v>
      </c>
      <c r="Q1559" s="9">
        <v>2000</v>
      </c>
      <c r="W1559" s="9" t="s">
        <v>269</v>
      </c>
    </row>
    <row r="1560" spans="1:23" ht="17.25" customHeight="1" x14ac:dyDescent="0.2">
      <c r="A1560" s="9">
        <v>415418</v>
      </c>
      <c r="B1560" s="9" t="s">
        <v>6302</v>
      </c>
      <c r="C1560" s="9" t="s">
        <v>384</v>
      </c>
      <c r="D1560" s="9" t="s">
        <v>6303</v>
      </c>
      <c r="E1560" s="9" t="s">
        <v>92</v>
      </c>
      <c r="F1560" s="187">
        <v>30548</v>
      </c>
      <c r="G1560" s="9" t="s">
        <v>6304</v>
      </c>
      <c r="H1560" s="9" t="s">
        <v>31</v>
      </c>
      <c r="I1560" s="9" t="s">
        <v>2276</v>
      </c>
      <c r="J1560" s="9" t="s">
        <v>29</v>
      </c>
      <c r="K1560" s="9">
        <v>2003</v>
      </c>
      <c r="L1560" s="9" t="s">
        <v>34</v>
      </c>
      <c r="Q1560" s="9">
        <v>2000</v>
      </c>
      <c r="W1560" s="9" t="s">
        <v>269</v>
      </c>
    </row>
    <row r="1561" spans="1:23" ht="17.25" customHeight="1" x14ac:dyDescent="0.2">
      <c r="A1561" s="9">
        <v>402503</v>
      </c>
      <c r="B1561" s="9" t="s">
        <v>6305</v>
      </c>
      <c r="C1561" s="9" t="s">
        <v>408</v>
      </c>
      <c r="D1561" s="9" t="s">
        <v>6306</v>
      </c>
      <c r="E1561" s="9" t="s">
        <v>92</v>
      </c>
      <c r="F1561" s="187">
        <v>30574</v>
      </c>
      <c r="G1561" s="9" t="s">
        <v>34</v>
      </c>
      <c r="H1561" s="9" t="s">
        <v>31</v>
      </c>
      <c r="I1561" s="9" t="s">
        <v>2276</v>
      </c>
      <c r="J1561" s="9" t="s">
        <v>29</v>
      </c>
      <c r="K1561" s="9">
        <v>2001</v>
      </c>
      <c r="L1561" s="9" t="s">
        <v>34</v>
      </c>
      <c r="Q1561" s="9">
        <v>2000</v>
      </c>
      <c r="W1561" s="9" t="s">
        <v>269</v>
      </c>
    </row>
    <row r="1562" spans="1:23" ht="17.25" customHeight="1" x14ac:dyDescent="0.2">
      <c r="A1562" s="9">
        <v>418273</v>
      </c>
      <c r="B1562" s="9" t="s">
        <v>897</v>
      </c>
      <c r="C1562" s="9" t="s">
        <v>270</v>
      </c>
      <c r="D1562" s="9" t="s">
        <v>739</v>
      </c>
      <c r="E1562" s="9" t="s">
        <v>92</v>
      </c>
      <c r="F1562" s="187">
        <v>30682</v>
      </c>
      <c r="G1562" s="9" t="s">
        <v>34</v>
      </c>
      <c r="H1562" s="9" t="s">
        <v>31</v>
      </c>
      <c r="I1562" s="9" t="s">
        <v>2276</v>
      </c>
      <c r="J1562" s="9" t="s">
        <v>322</v>
      </c>
      <c r="K1562" s="9">
        <v>2007</v>
      </c>
      <c r="L1562" s="9" t="s">
        <v>43</v>
      </c>
      <c r="Q1562" s="9">
        <v>2000</v>
      </c>
      <c r="W1562" s="9" t="s">
        <v>269</v>
      </c>
    </row>
    <row r="1563" spans="1:23" ht="17.25" customHeight="1" x14ac:dyDescent="0.2">
      <c r="A1563" s="9">
        <v>409016</v>
      </c>
      <c r="B1563" s="9" t="s">
        <v>6307</v>
      </c>
      <c r="C1563" s="9" t="s">
        <v>635</v>
      </c>
      <c r="D1563" s="9" t="s">
        <v>325</v>
      </c>
      <c r="E1563" s="9" t="s">
        <v>92</v>
      </c>
      <c r="F1563" s="187">
        <v>31225</v>
      </c>
      <c r="G1563" s="9" t="s">
        <v>34</v>
      </c>
      <c r="H1563" s="9" t="s">
        <v>31</v>
      </c>
      <c r="I1563" s="9" t="s">
        <v>2276</v>
      </c>
      <c r="J1563" s="9" t="s">
        <v>32</v>
      </c>
      <c r="K1563" s="9">
        <v>2004</v>
      </c>
      <c r="L1563" s="9" t="s">
        <v>34</v>
      </c>
      <c r="Q1563" s="9">
        <v>2000</v>
      </c>
      <c r="W1563" s="9" t="s">
        <v>269</v>
      </c>
    </row>
    <row r="1564" spans="1:23" ht="17.25" customHeight="1" x14ac:dyDescent="0.2">
      <c r="A1564" s="9">
        <v>411871</v>
      </c>
      <c r="B1564" s="9" t="s">
        <v>6308</v>
      </c>
      <c r="C1564" s="9" t="s">
        <v>892</v>
      </c>
      <c r="D1564" s="9" t="s">
        <v>6309</v>
      </c>
      <c r="E1564" s="9" t="s">
        <v>92</v>
      </c>
      <c r="F1564" s="187">
        <v>31425</v>
      </c>
      <c r="G1564" s="9" t="s">
        <v>34</v>
      </c>
      <c r="H1564" s="9" t="s">
        <v>35</v>
      </c>
      <c r="I1564" s="9" t="s">
        <v>2276</v>
      </c>
      <c r="J1564" s="9" t="s">
        <v>32</v>
      </c>
      <c r="L1564" s="9" t="s">
        <v>34</v>
      </c>
      <c r="Q1564" s="9">
        <v>2000</v>
      </c>
      <c r="W1564" s="9" t="s">
        <v>269</v>
      </c>
    </row>
    <row r="1565" spans="1:23" ht="17.25" customHeight="1" x14ac:dyDescent="0.2">
      <c r="A1565" s="9">
        <v>403991</v>
      </c>
      <c r="B1565" s="9" t="s">
        <v>6310</v>
      </c>
      <c r="C1565" s="9" t="s">
        <v>270</v>
      </c>
      <c r="D1565" s="9" t="s">
        <v>555</v>
      </c>
      <c r="E1565" s="9" t="s">
        <v>92</v>
      </c>
      <c r="F1565" s="187">
        <v>31490</v>
      </c>
      <c r="G1565" s="9" t="s">
        <v>6311</v>
      </c>
      <c r="H1565" s="9" t="s">
        <v>31</v>
      </c>
      <c r="I1565" s="9" t="s">
        <v>2276</v>
      </c>
      <c r="Q1565" s="9">
        <v>2000</v>
      </c>
      <c r="W1565" s="9" t="s">
        <v>269</v>
      </c>
    </row>
    <row r="1566" spans="1:23" ht="17.25" customHeight="1" x14ac:dyDescent="0.2">
      <c r="A1566" s="9">
        <v>407319</v>
      </c>
      <c r="B1566" s="9" t="s">
        <v>6312</v>
      </c>
      <c r="C1566" s="9" t="s">
        <v>540</v>
      </c>
      <c r="D1566" s="9" t="s">
        <v>6313</v>
      </c>
      <c r="E1566" s="9" t="s">
        <v>92</v>
      </c>
      <c r="F1566" s="187">
        <v>31692</v>
      </c>
      <c r="G1566" s="9" t="s">
        <v>537</v>
      </c>
      <c r="H1566" s="9" t="s">
        <v>31</v>
      </c>
      <c r="I1566" s="9" t="s">
        <v>2276</v>
      </c>
      <c r="J1566" s="9" t="s">
        <v>29</v>
      </c>
      <c r="K1566" s="9">
        <v>2004</v>
      </c>
      <c r="L1566" s="9" t="s">
        <v>46</v>
      </c>
      <c r="Q1566" s="9">
        <v>2000</v>
      </c>
      <c r="W1566" s="9" t="s">
        <v>269</v>
      </c>
    </row>
    <row r="1567" spans="1:23" ht="17.25" customHeight="1" x14ac:dyDescent="0.2">
      <c r="A1567" s="9">
        <v>419962</v>
      </c>
      <c r="B1567" s="9" t="s">
        <v>6314</v>
      </c>
      <c r="C1567" s="9" t="s">
        <v>550</v>
      </c>
      <c r="D1567" s="9" t="s">
        <v>358</v>
      </c>
      <c r="E1567" s="9" t="s">
        <v>92</v>
      </c>
      <c r="F1567" s="187">
        <v>31778</v>
      </c>
      <c r="G1567" s="9" t="s">
        <v>34</v>
      </c>
      <c r="H1567" s="9" t="s">
        <v>31</v>
      </c>
      <c r="I1567" s="9" t="s">
        <v>2276</v>
      </c>
      <c r="J1567" s="9" t="s">
        <v>29</v>
      </c>
      <c r="K1567" s="9">
        <v>2005</v>
      </c>
      <c r="L1567" s="9" t="s">
        <v>34</v>
      </c>
      <c r="Q1567" s="9">
        <v>2000</v>
      </c>
      <c r="W1567" s="9" t="s">
        <v>269</v>
      </c>
    </row>
    <row r="1568" spans="1:23" ht="17.25" customHeight="1" x14ac:dyDescent="0.2">
      <c r="A1568" s="9">
        <v>414529</v>
      </c>
      <c r="B1568" s="9" t="s">
        <v>6315</v>
      </c>
      <c r="C1568" s="9" t="s">
        <v>4087</v>
      </c>
      <c r="D1568" s="9" t="s">
        <v>6316</v>
      </c>
      <c r="E1568" s="9" t="s">
        <v>92</v>
      </c>
      <c r="F1568" s="187">
        <v>32143</v>
      </c>
      <c r="G1568" s="9" t="s">
        <v>6317</v>
      </c>
      <c r="H1568" s="9" t="s">
        <v>31</v>
      </c>
      <c r="I1568" s="9" t="s">
        <v>2276</v>
      </c>
      <c r="J1568" s="9" t="s">
        <v>32</v>
      </c>
      <c r="K1568" s="9">
        <v>2006</v>
      </c>
      <c r="L1568" s="9" t="s">
        <v>34</v>
      </c>
      <c r="Q1568" s="9">
        <v>2000</v>
      </c>
      <c r="W1568" s="9" t="s">
        <v>269</v>
      </c>
    </row>
    <row r="1569" spans="1:23" ht="17.25" customHeight="1" x14ac:dyDescent="0.2">
      <c r="A1569" s="9">
        <v>425168</v>
      </c>
      <c r="B1569" s="9" t="s">
        <v>6318</v>
      </c>
      <c r="C1569" s="9" t="s">
        <v>283</v>
      </c>
      <c r="D1569" s="9" t="s">
        <v>6319</v>
      </c>
      <c r="E1569" s="9" t="s">
        <v>92</v>
      </c>
      <c r="F1569" s="187">
        <v>33242</v>
      </c>
      <c r="G1569" s="9" t="s">
        <v>298</v>
      </c>
      <c r="H1569" s="9" t="s">
        <v>31</v>
      </c>
      <c r="I1569" s="9" t="s">
        <v>2276</v>
      </c>
      <c r="J1569" s="9" t="s">
        <v>29</v>
      </c>
      <c r="K1569" s="9">
        <v>2008</v>
      </c>
      <c r="L1569" s="9" t="s">
        <v>46</v>
      </c>
      <c r="Q1569" s="9">
        <v>2000</v>
      </c>
      <c r="W1569" s="9" t="s">
        <v>269</v>
      </c>
    </row>
    <row r="1570" spans="1:23" ht="17.25" customHeight="1" x14ac:dyDescent="0.2">
      <c r="A1570" s="9">
        <v>415655</v>
      </c>
      <c r="B1570" s="9" t="s">
        <v>6320</v>
      </c>
      <c r="C1570" s="9" t="s">
        <v>683</v>
      </c>
      <c r="D1570" s="9" t="s">
        <v>607</v>
      </c>
      <c r="E1570" s="9" t="s">
        <v>92</v>
      </c>
      <c r="F1570" s="187">
        <v>34080</v>
      </c>
      <c r="G1570" s="9" t="s">
        <v>34</v>
      </c>
      <c r="H1570" s="9" t="s">
        <v>31</v>
      </c>
      <c r="I1570" s="9" t="s">
        <v>2276</v>
      </c>
      <c r="J1570" s="9" t="s">
        <v>29</v>
      </c>
      <c r="K1570" s="9">
        <v>2011</v>
      </c>
      <c r="L1570" s="9" t="s">
        <v>34</v>
      </c>
      <c r="Q1570" s="9">
        <v>2000</v>
      </c>
      <c r="W1570" s="9" t="s">
        <v>269</v>
      </c>
    </row>
    <row r="1571" spans="1:23" ht="17.25" customHeight="1" x14ac:dyDescent="0.2">
      <c r="A1571" s="9">
        <v>418319</v>
      </c>
      <c r="B1571" s="9" t="s">
        <v>6321</v>
      </c>
      <c r="C1571" s="9" t="s">
        <v>635</v>
      </c>
      <c r="D1571" s="9" t="s">
        <v>632</v>
      </c>
      <c r="E1571" s="9" t="s">
        <v>92</v>
      </c>
      <c r="F1571" s="187">
        <v>34146</v>
      </c>
      <c r="G1571" s="9" t="s">
        <v>34</v>
      </c>
      <c r="H1571" s="9" t="s">
        <v>31</v>
      </c>
      <c r="I1571" s="9" t="s">
        <v>2276</v>
      </c>
      <c r="J1571" s="9" t="s">
        <v>32</v>
      </c>
      <c r="K1571" s="9">
        <v>2011</v>
      </c>
      <c r="L1571" s="9" t="s">
        <v>34</v>
      </c>
      <c r="Q1571" s="9">
        <v>2000</v>
      </c>
      <c r="W1571" s="9" t="s">
        <v>269</v>
      </c>
    </row>
    <row r="1572" spans="1:23" ht="17.25" customHeight="1" x14ac:dyDescent="0.2">
      <c r="A1572" s="9">
        <v>417911</v>
      </c>
      <c r="B1572" s="9" t="s">
        <v>6322</v>
      </c>
      <c r="C1572" s="9" t="s">
        <v>304</v>
      </c>
      <c r="D1572" s="9" t="s">
        <v>457</v>
      </c>
      <c r="E1572" s="9" t="s">
        <v>92</v>
      </c>
      <c r="F1572" s="187">
        <v>34335</v>
      </c>
      <c r="G1572" s="9" t="s">
        <v>34</v>
      </c>
      <c r="H1572" s="9" t="s">
        <v>31</v>
      </c>
      <c r="I1572" s="9" t="s">
        <v>2276</v>
      </c>
      <c r="J1572" s="9" t="s">
        <v>32</v>
      </c>
      <c r="K1572" s="9">
        <v>2014</v>
      </c>
      <c r="L1572" s="9" t="s">
        <v>34</v>
      </c>
      <c r="Q1572" s="9">
        <v>2000</v>
      </c>
      <c r="W1572" s="9" t="s">
        <v>269</v>
      </c>
    </row>
    <row r="1573" spans="1:23" ht="17.25" customHeight="1" x14ac:dyDescent="0.2">
      <c r="A1573" s="9">
        <v>420539</v>
      </c>
      <c r="B1573" s="9" t="s">
        <v>6323</v>
      </c>
      <c r="C1573" s="9" t="s">
        <v>266</v>
      </c>
      <c r="D1573" s="9" t="s">
        <v>911</v>
      </c>
      <c r="E1573" s="9" t="s">
        <v>92</v>
      </c>
      <c r="F1573" s="187">
        <v>34335</v>
      </c>
      <c r="G1573" s="9" t="s">
        <v>508</v>
      </c>
      <c r="H1573" s="9" t="s">
        <v>31</v>
      </c>
      <c r="I1573" s="9" t="s">
        <v>2276</v>
      </c>
      <c r="J1573" s="9" t="s">
        <v>32</v>
      </c>
      <c r="K1573" s="9">
        <v>2012</v>
      </c>
      <c r="L1573" s="9" t="s">
        <v>46</v>
      </c>
      <c r="Q1573" s="9">
        <v>2000</v>
      </c>
      <c r="W1573" s="9" t="s">
        <v>269</v>
      </c>
    </row>
    <row r="1574" spans="1:23" ht="17.25" customHeight="1" x14ac:dyDescent="0.2">
      <c r="A1574" s="9">
        <v>421427</v>
      </c>
      <c r="B1574" s="9" t="s">
        <v>6324</v>
      </c>
      <c r="C1574" s="9" t="s">
        <v>623</v>
      </c>
      <c r="D1574" s="9" t="s">
        <v>374</v>
      </c>
      <c r="E1574" s="9" t="s">
        <v>92</v>
      </c>
      <c r="F1574" s="187">
        <v>34342</v>
      </c>
      <c r="G1574" s="9" t="s">
        <v>34</v>
      </c>
      <c r="H1574" s="9" t="s">
        <v>31</v>
      </c>
      <c r="I1574" s="9" t="s">
        <v>2276</v>
      </c>
      <c r="J1574" s="9" t="s">
        <v>32</v>
      </c>
      <c r="K1574" s="9">
        <v>2013</v>
      </c>
      <c r="L1574" s="9" t="s">
        <v>34</v>
      </c>
      <c r="Q1574" s="9">
        <v>2000</v>
      </c>
      <c r="W1574" s="9" t="s">
        <v>269</v>
      </c>
    </row>
    <row r="1575" spans="1:23" ht="17.25" customHeight="1" x14ac:dyDescent="0.2">
      <c r="A1575" s="9">
        <v>417292</v>
      </c>
      <c r="B1575" s="9" t="s">
        <v>6325</v>
      </c>
      <c r="C1575" s="9" t="s">
        <v>304</v>
      </c>
      <c r="D1575" s="9" t="s">
        <v>847</v>
      </c>
      <c r="E1575" s="9" t="s">
        <v>92</v>
      </c>
      <c r="F1575" s="187">
        <v>34425</v>
      </c>
      <c r="G1575" s="9" t="s">
        <v>6326</v>
      </c>
      <c r="H1575" s="9" t="s">
        <v>31</v>
      </c>
      <c r="I1575" s="9" t="s">
        <v>2276</v>
      </c>
      <c r="J1575" s="9" t="s">
        <v>29</v>
      </c>
      <c r="K1575" s="9">
        <v>2011</v>
      </c>
      <c r="L1575" s="9" t="s">
        <v>46</v>
      </c>
      <c r="Q1575" s="9">
        <v>2000</v>
      </c>
      <c r="W1575" s="9" t="s">
        <v>269</v>
      </c>
    </row>
    <row r="1576" spans="1:23" ht="17.25" customHeight="1" x14ac:dyDescent="0.2">
      <c r="A1576" s="9">
        <v>419794</v>
      </c>
      <c r="B1576" s="9" t="s">
        <v>6327</v>
      </c>
      <c r="C1576" s="9" t="s">
        <v>6328</v>
      </c>
      <c r="D1576" s="9" t="s">
        <v>326</v>
      </c>
      <c r="E1576" s="9" t="s">
        <v>92</v>
      </c>
      <c r="F1576" s="187">
        <v>34576</v>
      </c>
      <c r="G1576" s="9" t="s">
        <v>34</v>
      </c>
      <c r="H1576" s="9" t="s">
        <v>31</v>
      </c>
      <c r="I1576" s="9" t="s">
        <v>2276</v>
      </c>
      <c r="J1576" s="9" t="s">
        <v>32</v>
      </c>
      <c r="K1576" s="9">
        <v>2013</v>
      </c>
      <c r="L1576" s="9" t="s">
        <v>34</v>
      </c>
      <c r="Q1576" s="9">
        <v>2000</v>
      </c>
      <c r="W1576" s="9" t="s">
        <v>269</v>
      </c>
    </row>
    <row r="1577" spans="1:23" ht="17.25" customHeight="1" x14ac:dyDescent="0.2">
      <c r="A1577" s="9">
        <v>416356</v>
      </c>
      <c r="B1577" s="9" t="s">
        <v>6329</v>
      </c>
      <c r="C1577" s="9" t="s">
        <v>6330</v>
      </c>
      <c r="D1577" s="9" t="s">
        <v>429</v>
      </c>
      <c r="E1577" s="9" t="s">
        <v>92</v>
      </c>
      <c r="F1577" s="187">
        <v>34602</v>
      </c>
      <c r="G1577" s="9" t="s">
        <v>34</v>
      </c>
      <c r="H1577" s="9" t="s">
        <v>31</v>
      </c>
      <c r="I1577" s="9" t="s">
        <v>2276</v>
      </c>
      <c r="J1577" s="9" t="s">
        <v>32</v>
      </c>
      <c r="K1577" s="9">
        <v>2012</v>
      </c>
      <c r="L1577" s="9" t="s">
        <v>34</v>
      </c>
      <c r="Q1577" s="9">
        <v>2000</v>
      </c>
      <c r="W1577" s="9" t="s">
        <v>269</v>
      </c>
    </row>
    <row r="1578" spans="1:23" ht="17.25" customHeight="1" x14ac:dyDescent="0.2">
      <c r="A1578" s="9">
        <v>419128</v>
      </c>
      <c r="B1578" s="9" t="s">
        <v>6331</v>
      </c>
      <c r="C1578" s="9" t="s">
        <v>603</v>
      </c>
      <c r="D1578" s="9" t="s">
        <v>6332</v>
      </c>
      <c r="E1578" s="9" t="s">
        <v>92</v>
      </c>
      <c r="F1578" s="187">
        <v>34704</v>
      </c>
      <c r="G1578" s="9" t="s">
        <v>615</v>
      </c>
      <c r="H1578" s="9" t="s">
        <v>31</v>
      </c>
      <c r="I1578" s="9" t="s">
        <v>2276</v>
      </c>
      <c r="J1578" s="9" t="s">
        <v>29</v>
      </c>
      <c r="K1578" s="9">
        <v>2012</v>
      </c>
      <c r="L1578" s="9" t="s">
        <v>46</v>
      </c>
      <c r="Q1578" s="9">
        <v>2000</v>
      </c>
      <c r="W1578" s="9" t="s">
        <v>269</v>
      </c>
    </row>
    <row r="1579" spans="1:23" ht="17.25" customHeight="1" x14ac:dyDescent="0.2">
      <c r="A1579" s="9">
        <v>420111</v>
      </c>
      <c r="B1579" s="9" t="s">
        <v>6333</v>
      </c>
      <c r="C1579" s="9" t="s">
        <v>564</v>
      </c>
      <c r="D1579" s="9" t="s">
        <v>272</v>
      </c>
      <c r="E1579" s="9" t="s">
        <v>92</v>
      </c>
      <c r="F1579" s="187">
        <v>34825</v>
      </c>
      <c r="G1579" s="9" t="s">
        <v>34</v>
      </c>
      <c r="H1579" s="9" t="s">
        <v>31</v>
      </c>
      <c r="I1579" s="9" t="s">
        <v>2276</v>
      </c>
      <c r="J1579" s="9" t="s">
        <v>29</v>
      </c>
      <c r="K1579" s="9">
        <v>2013</v>
      </c>
      <c r="L1579" s="9" t="s">
        <v>34</v>
      </c>
      <c r="Q1579" s="9">
        <v>2000</v>
      </c>
      <c r="W1579" s="9" t="s">
        <v>269</v>
      </c>
    </row>
    <row r="1580" spans="1:23" ht="17.25" customHeight="1" x14ac:dyDescent="0.2">
      <c r="A1580" s="9">
        <v>423800</v>
      </c>
      <c r="B1580" s="9" t="s">
        <v>6334</v>
      </c>
      <c r="C1580" s="9" t="s">
        <v>745</v>
      </c>
      <c r="D1580" s="9" t="s">
        <v>418</v>
      </c>
      <c r="E1580" s="9" t="s">
        <v>92</v>
      </c>
      <c r="F1580" s="187">
        <v>34875</v>
      </c>
      <c r="G1580" s="9" t="s">
        <v>298</v>
      </c>
      <c r="H1580" s="9" t="s">
        <v>31</v>
      </c>
      <c r="I1580" s="9" t="s">
        <v>2276</v>
      </c>
      <c r="J1580" s="9" t="s">
        <v>32</v>
      </c>
      <c r="K1580" s="9">
        <v>2014</v>
      </c>
      <c r="L1580" s="9" t="s">
        <v>46</v>
      </c>
      <c r="Q1580" s="9">
        <v>2000</v>
      </c>
      <c r="W1580" s="9" t="s">
        <v>269</v>
      </c>
    </row>
    <row r="1581" spans="1:23" ht="17.25" customHeight="1" x14ac:dyDescent="0.2">
      <c r="A1581" s="9">
        <v>421403</v>
      </c>
      <c r="B1581" s="9" t="s">
        <v>6335</v>
      </c>
      <c r="C1581" s="9" t="s">
        <v>299</v>
      </c>
      <c r="D1581" s="9" t="s">
        <v>485</v>
      </c>
      <c r="E1581" s="9" t="s">
        <v>92</v>
      </c>
      <c r="F1581" s="187">
        <v>34881</v>
      </c>
      <c r="G1581" s="9" t="s">
        <v>466</v>
      </c>
      <c r="H1581" s="9" t="s">
        <v>31</v>
      </c>
      <c r="I1581" s="9" t="s">
        <v>2276</v>
      </c>
      <c r="J1581" s="9" t="s">
        <v>32</v>
      </c>
      <c r="K1581" s="9">
        <v>2015</v>
      </c>
      <c r="L1581" s="9" t="s">
        <v>46</v>
      </c>
      <c r="Q1581" s="9">
        <v>2000</v>
      </c>
      <c r="W1581" s="9" t="s">
        <v>269</v>
      </c>
    </row>
    <row r="1582" spans="1:23" ht="17.25" customHeight="1" x14ac:dyDescent="0.2">
      <c r="A1582" s="9">
        <v>423539</v>
      </c>
      <c r="B1582" s="9" t="s">
        <v>6336</v>
      </c>
      <c r="C1582" s="9" t="s">
        <v>266</v>
      </c>
      <c r="D1582" s="9" t="s">
        <v>290</v>
      </c>
      <c r="E1582" s="9" t="s">
        <v>92</v>
      </c>
      <c r="F1582" s="187">
        <v>34916</v>
      </c>
      <c r="G1582" s="9" t="s">
        <v>412</v>
      </c>
      <c r="H1582" s="9" t="s">
        <v>31</v>
      </c>
      <c r="I1582" s="9" t="s">
        <v>2276</v>
      </c>
      <c r="J1582" s="9" t="s">
        <v>32</v>
      </c>
      <c r="K1582" s="9">
        <v>2014</v>
      </c>
      <c r="L1582" s="9" t="s">
        <v>46</v>
      </c>
      <c r="Q1582" s="9">
        <v>2000</v>
      </c>
      <c r="W1582" s="9" t="s">
        <v>269</v>
      </c>
    </row>
    <row r="1583" spans="1:23" ht="17.25" customHeight="1" x14ac:dyDescent="0.2">
      <c r="A1583" s="9">
        <v>417518</v>
      </c>
      <c r="B1583" s="9" t="s">
        <v>6337</v>
      </c>
      <c r="C1583" s="9" t="s">
        <v>6338</v>
      </c>
      <c r="D1583" s="9" t="s">
        <v>288</v>
      </c>
      <c r="E1583" s="9" t="s">
        <v>92</v>
      </c>
      <c r="F1583" s="187">
        <v>35065</v>
      </c>
      <c r="G1583" s="9" t="s">
        <v>34</v>
      </c>
      <c r="H1583" s="9" t="s">
        <v>31</v>
      </c>
      <c r="I1583" s="9" t="s">
        <v>2276</v>
      </c>
      <c r="J1583" s="9" t="s">
        <v>29</v>
      </c>
      <c r="K1583" s="9">
        <v>2013</v>
      </c>
      <c r="L1583" s="9" t="s">
        <v>34</v>
      </c>
      <c r="Q1583" s="9">
        <v>2000</v>
      </c>
      <c r="W1583" s="9" t="s">
        <v>269</v>
      </c>
    </row>
    <row r="1584" spans="1:23" ht="17.25" customHeight="1" x14ac:dyDescent="0.2">
      <c r="A1584" s="9">
        <v>418867</v>
      </c>
      <c r="B1584" s="9" t="s">
        <v>6339</v>
      </c>
      <c r="C1584" s="9" t="s">
        <v>338</v>
      </c>
      <c r="D1584" s="9" t="s">
        <v>991</v>
      </c>
      <c r="E1584" s="9" t="s">
        <v>92</v>
      </c>
      <c r="F1584" s="187">
        <v>35079</v>
      </c>
      <c r="G1584" s="9" t="s">
        <v>34</v>
      </c>
      <c r="H1584" s="9" t="s">
        <v>31</v>
      </c>
      <c r="I1584" s="9" t="s">
        <v>2276</v>
      </c>
      <c r="J1584" s="9" t="s">
        <v>32</v>
      </c>
      <c r="K1584" s="9">
        <v>2014</v>
      </c>
      <c r="L1584" s="9" t="s">
        <v>34</v>
      </c>
      <c r="Q1584" s="9">
        <v>2000</v>
      </c>
      <c r="W1584" s="9" t="s">
        <v>269</v>
      </c>
    </row>
    <row r="1585" spans="1:24" ht="17.25" customHeight="1" x14ac:dyDescent="0.2">
      <c r="A1585" s="9">
        <v>421943</v>
      </c>
      <c r="B1585" s="9" t="s">
        <v>6340</v>
      </c>
      <c r="C1585" s="9" t="s">
        <v>409</v>
      </c>
      <c r="D1585" s="9" t="s">
        <v>303</v>
      </c>
      <c r="E1585" s="9" t="s">
        <v>92</v>
      </c>
      <c r="F1585" s="187">
        <v>35121</v>
      </c>
      <c r="G1585" s="9" t="s">
        <v>473</v>
      </c>
      <c r="H1585" s="9" t="s">
        <v>31</v>
      </c>
      <c r="I1585" s="9" t="s">
        <v>2276</v>
      </c>
      <c r="J1585" s="9" t="s">
        <v>32</v>
      </c>
      <c r="K1585" s="9">
        <v>2014</v>
      </c>
      <c r="L1585" s="9" t="s">
        <v>34</v>
      </c>
      <c r="Q1585" s="9">
        <v>2000</v>
      </c>
      <c r="W1585" s="9" t="s">
        <v>269</v>
      </c>
    </row>
    <row r="1586" spans="1:24" ht="17.25" customHeight="1" x14ac:dyDescent="0.2">
      <c r="A1586" s="9">
        <v>419761</v>
      </c>
      <c r="B1586" s="9" t="s">
        <v>6341</v>
      </c>
      <c r="C1586" s="9" t="s">
        <v>6342</v>
      </c>
      <c r="D1586" s="9" t="s">
        <v>664</v>
      </c>
      <c r="E1586" s="9" t="s">
        <v>92</v>
      </c>
      <c r="F1586" s="187">
        <v>35398</v>
      </c>
      <c r="G1586" s="9" t="s">
        <v>34</v>
      </c>
      <c r="H1586" s="9" t="s">
        <v>31</v>
      </c>
      <c r="I1586" s="9" t="s">
        <v>2276</v>
      </c>
      <c r="J1586" s="9" t="s">
        <v>32</v>
      </c>
      <c r="K1586" s="9">
        <v>2014</v>
      </c>
      <c r="L1586" s="9" t="s">
        <v>46</v>
      </c>
      <c r="Q1586" s="9">
        <v>2000</v>
      </c>
      <c r="W1586" s="9" t="s">
        <v>269</v>
      </c>
    </row>
    <row r="1587" spans="1:24" ht="17.25" customHeight="1" x14ac:dyDescent="0.2">
      <c r="A1587" s="9">
        <v>420123</v>
      </c>
      <c r="B1587" s="9" t="s">
        <v>6343</v>
      </c>
      <c r="C1587" s="9" t="s">
        <v>329</v>
      </c>
      <c r="D1587" s="9" t="s">
        <v>596</v>
      </c>
      <c r="E1587" s="9" t="s">
        <v>92</v>
      </c>
      <c r="F1587" s="187">
        <v>35642</v>
      </c>
      <c r="G1587" s="9" t="s">
        <v>34</v>
      </c>
      <c r="H1587" s="9" t="s">
        <v>31</v>
      </c>
      <c r="I1587" s="9" t="s">
        <v>2276</v>
      </c>
      <c r="J1587" s="9" t="s">
        <v>32</v>
      </c>
      <c r="K1587" s="9">
        <v>2015</v>
      </c>
      <c r="L1587" s="9" t="s">
        <v>34</v>
      </c>
      <c r="Q1587" s="9">
        <v>2000</v>
      </c>
      <c r="W1587" s="9" t="s">
        <v>269</v>
      </c>
    </row>
    <row r="1588" spans="1:24" ht="17.25" customHeight="1" x14ac:dyDescent="0.2">
      <c r="A1588" s="9">
        <v>421816</v>
      </c>
      <c r="B1588" s="9" t="s">
        <v>6344</v>
      </c>
      <c r="C1588" s="9" t="s">
        <v>6345</v>
      </c>
      <c r="D1588" s="9" t="s">
        <v>6346</v>
      </c>
      <c r="E1588" s="9" t="s">
        <v>92</v>
      </c>
      <c r="F1588" s="187">
        <v>35797</v>
      </c>
      <c r="G1588" s="9" t="s">
        <v>34</v>
      </c>
      <c r="H1588" s="9" t="s">
        <v>31</v>
      </c>
      <c r="I1588" s="9" t="s">
        <v>2276</v>
      </c>
      <c r="J1588" s="9" t="s">
        <v>32</v>
      </c>
      <c r="K1588" s="9">
        <v>2015</v>
      </c>
      <c r="L1588" s="9" t="s">
        <v>34</v>
      </c>
      <c r="Q1588" s="9">
        <v>2000</v>
      </c>
      <c r="W1588" s="9" t="s">
        <v>269</v>
      </c>
    </row>
    <row r="1589" spans="1:24" ht="17.25" customHeight="1" x14ac:dyDescent="0.2">
      <c r="A1589" s="9">
        <v>422544</v>
      </c>
      <c r="B1589" s="9" t="s">
        <v>893</v>
      </c>
      <c r="C1589" s="9" t="s">
        <v>6347</v>
      </c>
      <c r="D1589" s="9" t="s">
        <v>5678</v>
      </c>
      <c r="E1589" s="9" t="s">
        <v>92</v>
      </c>
      <c r="F1589" s="187">
        <v>36209</v>
      </c>
      <c r="G1589" s="9" t="s">
        <v>335</v>
      </c>
      <c r="H1589" s="9" t="s">
        <v>31</v>
      </c>
      <c r="I1589" s="9" t="s">
        <v>2276</v>
      </c>
      <c r="J1589" s="9" t="s">
        <v>29</v>
      </c>
      <c r="K1589" s="9">
        <v>2017</v>
      </c>
      <c r="L1589" s="9" t="s">
        <v>34</v>
      </c>
      <c r="Q1589" s="9">
        <v>2000</v>
      </c>
      <c r="W1589" s="9" t="s">
        <v>269</v>
      </c>
    </row>
    <row r="1590" spans="1:24" ht="17.25" customHeight="1" x14ac:dyDescent="0.2">
      <c r="A1590" s="9">
        <v>413091</v>
      </c>
      <c r="B1590" s="9" t="s">
        <v>6348</v>
      </c>
      <c r="C1590" s="9" t="s">
        <v>311</v>
      </c>
      <c r="D1590" s="9" t="s">
        <v>356</v>
      </c>
      <c r="I1590" s="9" t="s">
        <v>2276</v>
      </c>
      <c r="Q1590" s="9">
        <v>2000</v>
      </c>
      <c r="W1590" s="9" t="s">
        <v>269</v>
      </c>
    </row>
    <row r="1591" spans="1:24" ht="17.25" customHeight="1" x14ac:dyDescent="0.2">
      <c r="A1591" s="9">
        <v>411854</v>
      </c>
      <c r="B1591" s="9" t="s">
        <v>6349</v>
      </c>
      <c r="C1591" s="9" t="s">
        <v>266</v>
      </c>
      <c r="D1591" s="9" t="s">
        <v>6350</v>
      </c>
      <c r="E1591" s="9" t="s">
        <v>92</v>
      </c>
      <c r="F1591" s="187">
        <v>32426</v>
      </c>
      <c r="G1591" s="9" t="s">
        <v>298</v>
      </c>
      <c r="H1591" s="9" t="s">
        <v>35</v>
      </c>
      <c r="I1591" s="9" t="s">
        <v>2276</v>
      </c>
      <c r="J1591" s="9" t="s">
        <v>29</v>
      </c>
      <c r="K1591" s="9">
        <v>2007</v>
      </c>
      <c r="L1591" s="9" t="s">
        <v>34</v>
      </c>
      <c r="N1591" s="9">
        <v>1295</v>
      </c>
      <c r="O1591" s="187">
        <v>44614.42732638889</v>
      </c>
      <c r="P1591" s="9">
        <v>54000</v>
      </c>
      <c r="X1591" s="9" t="s">
        <v>6351</v>
      </c>
    </row>
    <row r="1592" spans="1:24" ht="17.25" customHeight="1" x14ac:dyDescent="0.2">
      <c r="A1592" s="9">
        <v>401254</v>
      </c>
      <c r="B1592" s="9" t="s">
        <v>6352</v>
      </c>
      <c r="C1592" s="9" t="s">
        <v>270</v>
      </c>
      <c r="E1592" s="9" t="s">
        <v>92</v>
      </c>
      <c r="F1592" s="187">
        <v>0</v>
      </c>
      <c r="H1592" s="9" t="s">
        <v>31</v>
      </c>
      <c r="I1592" s="9" t="s">
        <v>2276</v>
      </c>
      <c r="N1592" s="9">
        <v>1384</v>
      </c>
      <c r="O1592" s="187">
        <v>44622.493194444447</v>
      </c>
      <c r="P1592" s="9">
        <v>45000</v>
      </c>
      <c r="X1592" s="9" t="s">
        <v>6351</v>
      </c>
    </row>
    <row r="1593" spans="1:24" ht="17.25" customHeight="1" x14ac:dyDescent="0.2">
      <c r="A1593" s="9">
        <v>411129</v>
      </c>
      <c r="B1593" s="9" t="s">
        <v>6353</v>
      </c>
      <c r="C1593" s="9" t="s">
        <v>340</v>
      </c>
      <c r="D1593" s="9" t="s">
        <v>5216</v>
      </c>
      <c r="E1593" s="9" t="s">
        <v>92</v>
      </c>
      <c r="F1593" s="187">
        <v>33390</v>
      </c>
      <c r="G1593" s="9" t="s">
        <v>34</v>
      </c>
      <c r="H1593" s="9" t="s">
        <v>31</v>
      </c>
      <c r="I1593" s="9" t="s">
        <v>2276</v>
      </c>
      <c r="J1593" s="9" t="s">
        <v>29</v>
      </c>
      <c r="K1593" s="9">
        <v>2008</v>
      </c>
      <c r="L1593" s="9" t="s">
        <v>34</v>
      </c>
      <c r="N1593" s="9">
        <v>1191</v>
      </c>
      <c r="O1593" s="187">
        <v>44608.401400462964</v>
      </c>
      <c r="P1593" s="9">
        <v>33000</v>
      </c>
    </row>
    <row r="1594" spans="1:24" ht="17.25" customHeight="1" x14ac:dyDescent="0.2">
      <c r="A1594" s="9">
        <v>412903</v>
      </c>
      <c r="B1594" s="9" t="s">
        <v>6354</v>
      </c>
      <c r="C1594" s="9" t="s">
        <v>5735</v>
      </c>
      <c r="D1594" s="9" t="s">
        <v>6355</v>
      </c>
      <c r="E1594" s="9" t="s">
        <v>92</v>
      </c>
      <c r="F1594" s="187">
        <v>33327</v>
      </c>
      <c r="G1594" s="9" t="s">
        <v>83</v>
      </c>
      <c r="H1594" s="9" t="s">
        <v>31</v>
      </c>
      <c r="I1594" s="9" t="s">
        <v>2276</v>
      </c>
      <c r="J1594" s="9" t="s">
        <v>32</v>
      </c>
      <c r="K1594" s="9">
        <v>2009</v>
      </c>
      <c r="L1594" s="9" t="s">
        <v>83</v>
      </c>
      <c r="N1594" s="9">
        <v>1346</v>
      </c>
      <c r="O1594" s="187">
        <v>44616.526562500003</v>
      </c>
      <c r="P1594" s="9">
        <v>33000</v>
      </c>
    </row>
    <row r="1595" spans="1:24" ht="17.25" customHeight="1" x14ac:dyDescent="0.2">
      <c r="A1595" s="9">
        <v>404205</v>
      </c>
      <c r="B1595" s="9" t="s">
        <v>6356</v>
      </c>
      <c r="C1595" s="9" t="s">
        <v>341</v>
      </c>
      <c r="D1595" s="9" t="s">
        <v>6357</v>
      </c>
      <c r="E1595" s="9" t="s">
        <v>93</v>
      </c>
      <c r="F1595" s="187">
        <v>30540</v>
      </c>
      <c r="G1595" s="9" t="s">
        <v>34</v>
      </c>
      <c r="H1595" s="9" t="s">
        <v>31</v>
      </c>
      <c r="I1595" s="9" t="s">
        <v>2276</v>
      </c>
      <c r="N1595" s="9">
        <v>1169</v>
      </c>
      <c r="O1595" s="187">
        <v>44607.540254629632</v>
      </c>
      <c r="P1595" s="9">
        <v>32000</v>
      </c>
      <c r="X1595" s="9" t="s">
        <v>6351</v>
      </c>
    </row>
    <row r="1596" spans="1:24" ht="17.25" customHeight="1" x14ac:dyDescent="0.2">
      <c r="A1596" s="9">
        <v>420043</v>
      </c>
      <c r="B1596" s="9" t="s">
        <v>6358</v>
      </c>
      <c r="C1596" s="9" t="s">
        <v>347</v>
      </c>
      <c r="D1596" s="9" t="s">
        <v>278</v>
      </c>
      <c r="E1596" s="9" t="s">
        <v>92</v>
      </c>
      <c r="F1596" s="187">
        <v>35796</v>
      </c>
      <c r="G1596" s="9" t="s">
        <v>34</v>
      </c>
      <c r="H1596" s="9" t="s">
        <v>31</v>
      </c>
      <c r="I1596" s="9" t="s">
        <v>2276</v>
      </c>
      <c r="J1596" s="9" t="s">
        <v>32</v>
      </c>
      <c r="K1596" s="9">
        <v>2015</v>
      </c>
      <c r="L1596" s="9" t="s">
        <v>34</v>
      </c>
      <c r="N1596" s="9">
        <v>704</v>
      </c>
      <c r="O1596" s="187">
        <v>44593.495821759258</v>
      </c>
      <c r="P1596" s="9">
        <v>29000</v>
      </c>
    </row>
    <row r="1597" spans="1:24" ht="17.25" customHeight="1" x14ac:dyDescent="0.2">
      <c r="A1597" s="9">
        <v>415979</v>
      </c>
      <c r="B1597" s="9" t="s">
        <v>6359</v>
      </c>
      <c r="C1597" s="9" t="s">
        <v>361</v>
      </c>
      <c r="D1597" s="9" t="s">
        <v>272</v>
      </c>
      <c r="E1597" s="9" t="s">
        <v>92</v>
      </c>
      <c r="F1597" s="187">
        <v>33134</v>
      </c>
      <c r="G1597" s="9" t="s">
        <v>34</v>
      </c>
      <c r="H1597" s="9" t="s">
        <v>31</v>
      </c>
      <c r="I1597" s="9" t="s">
        <v>2276</v>
      </c>
      <c r="J1597" s="9" t="s">
        <v>29</v>
      </c>
      <c r="K1597" s="9">
        <v>2010</v>
      </c>
      <c r="L1597" s="9" t="s">
        <v>34</v>
      </c>
      <c r="N1597" s="9">
        <v>241</v>
      </c>
      <c r="O1597" s="187">
        <v>44573.54414351852</v>
      </c>
      <c r="P1597" s="9">
        <v>22000</v>
      </c>
    </row>
    <row r="1598" spans="1:24" ht="17.25" customHeight="1" x14ac:dyDescent="0.2">
      <c r="A1598" s="9">
        <v>406780</v>
      </c>
      <c r="B1598" s="9" t="s">
        <v>6360</v>
      </c>
      <c r="C1598" s="9" t="s">
        <v>287</v>
      </c>
      <c r="D1598" s="9" t="s">
        <v>6361</v>
      </c>
      <c r="E1598" s="9" t="s">
        <v>92</v>
      </c>
      <c r="F1598" s="187">
        <v>29279</v>
      </c>
      <c r="G1598" s="9" t="s">
        <v>34</v>
      </c>
      <c r="H1598" s="9" t="s">
        <v>31</v>
      </c>
      <c r="I1598" s="9" t="s">
        <v>2276</v>
      </c>
      <c r="N1598" s="9">
        <v>1164</v>
      </c>
      <c r="O1598" s="187">
        <v>44607.516284722224</v>
      </c>
      <c r="P1598" s="9">
        <v>22000</v>
      </c>
    </row>
    <row r="1599" spans="1:24" ht="17.25" customHeight="1" x14ac:dyDescent="0.2">
      <c r="A1599" s="9">
        <v>421491</v>
      </c>
      <c r="B1599" s="9" t="s">
        <v>6362</v>
      </c>
      <c r="C1599" s="9" t="s">
        <v>283</v>
      </c>
      <c r="D1599" s="9" t="s">
        <v>418</v>
      </c>
      <c r="E1599" s="9" t="s">
        <v>92</v>
      </c>
      <c r="F1599" s="187">
        <v>35204</v>
      </c>
      <c r="G1599" s="9" t="s">
        <v>34</v>
      </c>
      <c r="H1599" s="9" t="s">
        <v>31</v>
      </c>
      <c r="I1599" s="9" t="s">
        <v>2276</v>
      </c>
      <c r="J1599" s="9" t="s">
        <v>32</v>
      </c>
      <c r="K1599" s="9">
        <v>2016</v>
      </c>
      <c r="L1599" s="9" t="s">
        <v>34</v>
      </c>
      <c r="N1599" s="9">
        <v>635</v>
      </c>
      <c r="O1599" s="187">
        <v>44592.493217592593</v>
      </c>
      <c r="P1599" s="9">
        <v>18000</v>
      </c>
    </row>
    <row r="1600" spans="1:24" ht="17.25" customHeight="1" x14ac:dyDescent="0.2">
      <c r="A1600" s="9">
        <v>418605</v>
      </c>
      <c r="B1600" s="9" t="s">
        <v>6363</v>
      </c>
      <c r="C1600" s="9" t="s">
        <v>3563</v>
      </c>
      <c r="D1600" s="9" t="s">
        <v>429</v>
      </c>
      <c r="E1600" s="9" t="s">
        <v>92</v>
      </c>
      <c r="F1600" s="187">
        <v>35325</v>
      </c>
      <c r="G1600" s="9" t="s">
        <v>34</v>
      </c>
      <c r="H1600" s="9" t="s">
        <v>31</v>
      </c>
      <c r="I1600" s="9" t="s">
        <v>2276</v>
      </c>
      <c r="J1600" s="9" t="s">
        <v>29</v>
      </c>
      <c r="K1600" s="9">
        <v>2014</v>
      </c>
      <c r="L1600" s="9" t="s">
        <v>34</v>
      </c>
      <c r="N1600" s="9">
        <v>974</v>
      </c>
      <c r="O1600" s="187">
        <v>44599.545497685183</v>
      </c>
      <c r="P1600" s="9">
        <v>18000</v>
      </c>
    </row>
    <row r="1601" spans="1:24" ht="17.25" customHeight="1" x14ac:dyDescent="0.2">
      <c r="A1601" s="9">
        <v>418358</v>
      </c>
      <c r="B1601" s="9" t="s">
        <v>6364</v>
      </c>
      <c r="C1601" s="9" t="s">
        <v>430</v>
      </c>
      <c r="D1601" s="9" t="s">
        <v>387</v>
      </c>
      <c r="E1601" s="9" t="s">
        <v>92</v>
      </c>
      <c r="F1601" s="187">
        <v>34943</v>
      </c>
      <c r="G1601" s="9" t="s">
        <v>34</v>
      </c>
      <c r="H1601" s="9" t="s">
        <v>35</v>
      </c>
      <c r="I1601" s="9" t="s">
        <v>2276</v>
      </c>
      <c r="J1601" s="9" t="s">
        <v>29</v>
      </c>
      <c r="K1601" s="9">
        <v>2013</v>
      </c>
      <c r="L1601" s="9" t="s">
        <v>34</v>
      </c>
      <c r="N1601" s="9">
        <v>1035</v>
      </c>
      <c r="O1601" s="187">
        <v>44601.471238425926</v>
      </c>
      <c r="P1601" s="9">
        <v>18000</v>
      </c>
    </row>
    <row r="1602" spans="1:24" ht="17.25" customHeight="1" x14ac:dyDescent="0.2">
      <c r="A1602" s="9">
        <v>415652</v>
      </c>
      <c r="B1602" s="9" t="s">
        <v>6365</v>
      </c>
      <c r="C1602" s="9" t="s">
        <v>266</v>
      </c>
      <c r="D1602" s="9" t="s">
        <v>290</v>
      </c>
      <c r="E1602" s="9" t="s">
        <v>92</v>
      </c>
      <c r="F1602" s="187">
        <v>33459</v>
      </c>
      <c r="G1602" s="9" t="s">
        <v>473</v>
      </c>
      <c r="H1602" s="9" t="s">
        <v>31</v>
      </c>
      <c r="I1602" s="9" t="s">
        <v>2276</v>
      </c>
      <c r="J1602" s="9" t="s">
        <v>29</v>
      </c>
      <c r="K1602" s="9">
        <v>2012</v>
      </c>
      <c r="L1602" s="9" t="s">
        <v>34</v>
      </c>
      <c r="N1602" s="9">
        <v>240</v>
      </c>
      <c r="O1602" s="187">
        <v>44573.543136574073</v>
      </c>
      <c r="P1602" s="9">
        <v>14000</v>
      </c>
    </row>
    <row r="1603" spans="1:24" ht="17.25" customHeight="1" x14ac:dyDescent="0.2">
      <c r="A1603" s="9">
        <v>419223</v>
      </c>
      <c r="B1603" s="9" t="s">
        <v>6366</v>
      </c>
      <c r="C1603" s="9" t="s">
        <v>283</v>
      </c>
      <c r="D1603" s="9" t="s">
        <v>478</v>
      </c>
      <c r="E1603" s="9" t="s">
        <v>92</v>
      </c>
      <c r="F1603" s="187">
        <v>35737</v>
      </c>
      <c r="G1603" s="9" t="s">
        <v>34</v>
      </c>
      <c r="H1603" s="9" t="s">
        <v>31</v>
      </c>
      <c r="I1603" s="9" t="s">
        <v>2276</v>
      </c>
      <c r="J1603" s="9" t="s">
        <v>32</v>
      </c>
      <c r="K1603" s="9">
        <v>2015</v>
      </c>
      <c r="L1603" s="9" t="s">
        <v>34</v>
      </c>
      <c r="N1603" s="9">
        <v>730</v>
      </c>
      <c r="O1603" s="187">
        <v>44594.397268518522</v>
      </c>
      <c r="P1603" s="9">
        <v>14000</v>
      </c>
    </row>
    <row r="1604" spans="1:24" ht="17.25" customHeight="1" x14ac:dyDescent="0.2">
      <c r="A1604" s="9">
        <v>418982</v>
      </c>
      <c r="B1604" s="9" t="s">
        <v>6367</v>
      </c>
      <c r="C1604" s="9" t="s">
        <v>299</v>
      </c>
      <c r="D1604" s="9" t="s">
        <v>483</v>
      </c>
      <c r="E1604" s="9" t="s">
        <v>92</v>
      </c>
      <c r="F1604" s="187">
        <v>34387</v>
      </c>
      <c r="G1604" s="9" t="s">
        <v>298</v>
      </c>
      <c r="H1604" s="9" t="s">
        <v>31</v>
      </c>
      <c r="I1604" s="9" t="s">
        <v>2276</v>
      </c>
      <c r="J1604" s="9" t="s">
        <v>29</v>
      </c>
      <c r="K1604" s="9">
        <v>2013</v>
      </c>
      <c r="L1604" s="9" t="s">
        <v>46</v>
      </c>
      <c r="N1604" s="9">
        <v>906</v>
      </c>
      <c r="O1604" s="187">
        <v>44598.534305555557</v>
      </c>
      <c r="P1604" s="9">
        <v>14000</v>
      </c>
    </row>
    <row r="1605" spans="1:24" ht="17.25" customHeight="1" x14ac:dyDescent="0.2">
      <c r="A1605" s="9">
        <v>400216</v>
      </c>
      <c r="B1605" s="9" t="s">
        <v>6368</v>
      </c>
      <c r="C1605" s="9" t="s">
        <v>625</v>
      </c>
      <c r="E1605" s="9" t="s">
        <v>281</v>
      </c>
      <c r="F1605" s="187">
        <v>30507</v>
      </c>
      <c r="G1605" s="9" t="s">
        <v>86</v>
      </c>
      <c r="H1605" s="9" t="s">
        <v>31</v>
      </c>
      <c r="I1605" s="9" t="s">
        <v>2276</v>
      </c>
      <c r="J1605" s="9" t="s">
        <v>32</v>
      </c>
      <c r="K1605" s="9">
        <v>1999</v>
      </c>
      <c r="L1605" s="9" t="s">
        <v>86</v>
      </c>
      <c r="X1605" s="9" t="s">
        <v>6351</v>
      </c>
    </row>
    <row r="1606" spans="1:24" ht="17.25" customHeight="1" x14ac:dyDescent="0.2">
      <c r="A1606" s="9">
        <v>400683</v>
      </c>
      <c r="B1606" s="9" t="s">
        <v>6369</v>
      </c>
      <c r="C1606" s="9" t="s">
        <v>375</v>
      </c>
      <c r="D1606" s="9" t="s">
        <v>334</v>
      </c>
      <c r="E1606" s="9" t="s">
        <v>281</v>
      </c>
      <c r="F1606" s="187">
        <v>30691</v>
      </c>
      <c r="G1606" s="9" t="s">
        <v>5227</v>
      </c>
      <c r="H1606" s="9" t="s">
        <v>31</v>
      </c>
      <c r="I1606" s="9" t="s">
        <v>2276</v>
      </c>
      <c r="J1606" s="9" t="s">
        <v>29</v>
      </c>
      <c r="K1606" s="9">
        <v>2004</v>
      </c>
      <c r="L1606" s="9" t="s">
        <v>34</v>
      </c>
      <c r="X1606" s="9" t="s">
        <v>6351</v>
      </c>
    </row>
    <row r="1607" spans="1:24" ht="17.25" customHeight="1" x14ac:dyDescent="0.2">
      <c r="A1607" s="9">
        <v>401366</v>
      </c>
      <c r="B1607" s="9" t="s">
        <v>6370</v>
      </c>
      <c r="C1607" s="9" t="s">
        <v>646</v>
      </c>
      <c r="D1607" s="9" t="s">
        <v>804</v>
      </c>
      <c r="E1607" s="9" t="s">
        <v>281</v>
      </c>
      <c r="F1607" s="187">
        <v>30105</v>
      </c>
      <c r="G1607" s="9" t="s">
        <v>6371</v>
      </c>
      <c r="H1607" s="9" t="s">
        <v>31</v>
      </c>
      <c r="I1607" s="9" t="s">
        <v>2276</v>
      </c>
      <c r="J1607" s="9" t="s">
        <v>32</v>
      </c>
      <c r="K1607" s="9">
        <v>2000</v>
      </c>
      <c r="L1607" s="9" t="s">
        <v>34</v>
      </c>
      <c r="X1607" s="9" t="s">
        <v>6351</v>
      </c>
    </row>
    <row r="1608" spans="1:24" ht="17.25" customHeight="1" x14ac:dyDescent="0.2">
      <c r="A1608" s="9">
        <v>403974</v>
      </c>
      <c r="B1608" s="9" t="s">
        <v>6372</v>
      </c>
      <c r="C1608" s="9" t="s">
        <v>560</v>
      </c>
      <c r="D1608" s="9" t="s">
        <v>358</v>
      </c>
      <c r="E1608" s="9" t="s">
        <v>92</v>
      </c>
      <c r="F1608" s="187">
        <v>30767</v>
      </c>
      <c r="G1608" s="9" t="s">
        <v>53</v>
      </c>
      <c r="H1608" s="9" t="s">
        <v>31</v>
      </c>
      <c r="I1608" s="9" t="s">
        <v>2276</v>
      </c>
      <c r="X1608" s="9" t="s">
        <v>6351</v>
      </c>
    </row>
    <row r="1609" spans="1:24" ht="17.25" customHeight="1" x14ac:dyDescent="0.2">
      <c r="A1609" s="9">
        <v>404208</v>
      </c>
      <c r="B1609" s="9" t="s">
        <v>6373</v>
      </c>
      <c r="C1609" s="9" t="s">
        <v>408</v>
      </c>
      <c r="D1609" s="9" t="s">
        <v>326</v>
      </c>
      <c r="E1609" s="9" t="s">
        <v>93</v>
      </c>
      <c r="F1609" s="187">
        <v>32169</v>
      </c>
      <c r="G1609" s="9" t="s">
        <v>34</v>
      </c>
      <c r="H1609" s="9" t="s">
        <v>31</v>
      </c>
      <c r="I1609" s="9" t="s">
        <v>2276</v>
      </c>
      <c r="J1609" s="9" t="s">
        <v>29</v>
      </c>
      <c r="K1609" s="9">
        <v>2005</v>
      </c>
      <c r="L1609" s="9" t="s">
        <v>34</v>
      </c>
      <c r="X1609" s="9" t="s">
        <v>6351</v>
      </c>
    </row>
    <row r="1610" spans="1:24" ht="17.25" customHeight="1" x14ac:dyDescent="0.2">
      <c r="A1610" s="9">
        <v>405660</v>
      </c>
      <c r="B1610" s="9" t="s">
        <v>6374</v>
      </c>
      <c r="C1610" s="9" t="s">
        <v>945</v>
      </c>
      <c r="D1610" s="9" t="s">
        <v>6375</v>
      </c>
      <c r="E1610" s="9" t="s">
        <v>281</v>
      </c>
      <c r="F1610" s="187">
        <v>30884</v>
      </c>
      <c r="G1610" s="9" t="s">
        <v>34</v>
      </c>
      <c r="H1610" s="9" t="s">
        <v>31</v>
      </c>
      <c r="I1610" s="9" t="s">
        <v>2276</v>
      </c>
      <c r="J1610" s="9" t="s">
        <v>29</v>
      </c>
      <c r="L1610" s="9" t="s">
        <v>34</v>
      </c>
      <c r="X1610" s="9" t="s">
        <v>6351</v>
      </c>
    </row>
    <row r="1611" spans="1:24" ht="17.25" customHeight="1" x14ac:dyDescent="0.2">
      <c r="A1611" s="9">
        <v>406344</v>
      </c>
      <c r="B1611" s="9" t="s">
        <v>846</v>
      </c>
      <c r="C1611" s="9" t="s">
        <v>763</v>
      </c>
      <c r="D1611" s="9" t="s">
        <v>894</v>
      </c>
      <c r="E1611" s="9" t="s">
        <v>92</v>
      </c>
      <c r="F1611" s="187">
        <v>31779</v>
      </c>
      <c r="G1611" s="9" t="s">
        <v>927</v>
      </c>
      <c r="H1611" s="9" t="s">
        <v>31</v>
      </c>
      <c r="I1611" s="9" t="s">
        <v>2276</v>
      </c>
      <c r="J1611" s="9" t="s">
        <v>32</v>
      </c>
      <c r="K1611" s="9">
        <v>2005</v>
      </c>
      <c r="L1611" s="9" t="s">
        <v>34</v>
      </c>
      <c r="X1611" s="9" t="s">
        <v>6351</v>
      </c>
    </row>
    <row r="1612" spans="1:24" ht="17.25" customHeight="1" x14ac:dyDescent="0.2">
      <c r="A1612" s="9">
        <v>410901</v>
      </c>
      <c r="B1612" s="9" t="s">
        <v>6376</v>
      </c>
      <c r="C1612" s="9" t="s">
        <v>348</v>
      </c>
      <c r="D1612" s="9" t="s">
        <v>538</v>
      </c>
      <c r="E1612" s="9" t="s">
        <v>92</v>
      </c>
      <c r="F1612" s="187">
        <v>31409</v>
      </c>
      <c r="G1612" s="9" t="s">
        <v>551</v>
      </c>
      <c r="H1612" s="9" t="s">
        <v>31</v>
      </c>
      <c r="I1612" s="9" t="s">
        <v>2276</v>
      </c>
      <c r="J1612" s="9" t="s">
        <v>32</v>
      </c>
      <c r="K1612" s="9">
        <v>2002</v>
      </c>
      <c r="L1612" s="9" t="s">
        <v>46</v>
      </c>
      <c r="X1612" s="9" t="s">
        <v>6351</v>
      </c>
    </row>
    <row r="1613" spans="1:24" ht="17.25" customHeight="1" x14ac:dyDescent="0.2">
      <c r="A1613" s="9">
        <v>411325</v>
      </c>
      <c r="B1613" s="9" t="s">
        <v>6377</v>
      </c>
      <c r="C1613" s="9" t="s">
        <v>428</v>
      </c>
      <c r="D1613" s="9" t="s">
        <v>368</v>
      </c>
      <c r="E1613" s="9" t="s">
        <v>92</v>
      </c>
      <c r="F1613" s="187">
        <v>32035</v>
      </c>
      <c r="G1613" s="9" t="s">
        <v>298</v>
      </c>
      <c r="H1613" s="9" t="s">
        <v>31</v>
      </c>
      <c r="I1613" s="9" t="s">
        <v>2276</v>
      </c>
      <c r="J1613" s="9" t="s">
        <v>32</v>
      </c>
      <c r="X1613" s="9" t="s">
        <v>6351</v>
      </c>
    </row>
    <row r="1614" spans="1:24" ht="17.25" customHeight="1" x14ac:dyDescent="0.2">
      <c r="A1614" s="9">
        <v>412641</v>
      </c>
      <c r="B1614" s="9" t="s">
        <v>6378</v>
      </c>
      <c r="C1614" s="9" t="s">
        <v>574</v>
      </c>
      <c r="E1614" s="9" t="s">
        <v>93</v>
      </c>
      <c r="F1614" s="187">
        <v>0</v>
      </c>
      <c r="H1614" s="9" t="s">
        <v>31</v>
      </c>
      <c r="I1614" s="9" t="s">
        <v>2276</v>
      </c>
      <c r="X1614" s="9" t="s">
        <v>6351</v>
      </c>
    </row>
    <row r="1615" spans="1:24" ht="17.25" customHeight="1" x14ac:dyDescent="0.2">
      <c r="A1615" s="9">
        <v>400015</v>
      </c>
      <c r="B1615" s="9" t="s">
        <v>6379</v>
      </c>
      <c r="C1615" s="9" t="s">
        <v>684</v>
      </c>
      <c r="D1615" s="9" t="s">
        <v>6380</v>
      </c>
      <c r="E1615" s="9" t="s">
        <v>92</v>
      </c>
      <c r="F1615" s="187">
        <v>29275</v>
      </c>
      <c r="G1615" s="9" t="s">
        <v>34</v>
      </c>
      <c r="H1615" s="9" t="s">
        <v>31</v>
      </c>
      <c r="I1615" s="9" t="s">
        <v>2276</v>
      </c>
      <c r="X1615" s="9" t="s">
        <v>514</v>
      </c>
    </row>
    <row r="1616" spans="1:24" ht="17.25" customHeight="1" x14ac:dyDescent="0.2">
      <c r="A1616" s="9">
        <v>403319</v>
      </c>
      <c r="B1616" s="9" t="s">
        <v>6381</v>
      </c>
      <c r="C1616" s="9" t="s">
        <v>709</v>
      </c>
      <c r="D1616" s="9" t="s">
        <v>6382</v>
      </c>
      <c r="E1616" s="9" t="s">
        <v>93</v>
      </c>
      <c r="F1616" s="187">
        <v>30927</v>
      </c>
      <c r="G1616" s="9" t="s">
        <v>34</v>
      </c>
      <c r="H1616" s="9" t="s">
        <v>31</v>
      </c>
      <c r="I1616" s="9" t="s">
        <v>2276</v>
      </c>
      <c r="J1616" s="9" t="s">
        <v>29</v>
      </c>
      <c r="K1616" s="9">
        <v>2002</v>
      </c>
      <c r="L1616" s="9" t="s">
        <v>34</v>
      </c>
      <c r="X1616" s="9" t="s">
        <v>514</v>
      </c>
    </row>
    <row r="1617" spans="1:24" ht="17.25" customHeight="1" x14ac:dyDescent="0.2">
      <c r="A1617" s="9">
        <v>414340</v>
      </c>
      <c r="B1617" s="9" t="s">
        <v>2464</v>
      </c>
      <c r="C1617" s="9" t="s">
        <v>279</v>
      </c>
      <c r="D1617" s="9" t="s">
        <v>6383</v>
      </c>
      <c r="E1617" s="9" t="s">
        <v>92</v>
      </c>
      <c r="F1617" s="187">
        <v>33628</v>
      </c>
      <c r="G1617" s="9" t="s">
        <v>663</v>
      </c>
      <c r="H1617" s="9" t="s">
        <v>31</v>
      </c>
      <c r="I1617" s="9" t="s">
        <v>2276</v>
      </c>
      <c r="J1617" s="9" t="s">
        <v>32</v>
      </c>
      <c r="K1617" s="9">
        <v>2010</v>
      </c>
      <c r="L1617" s="9" t="s">
        <v>46</v>
      </c>
      <c r="X1617" s="9" t="s">
        <v>514</v>
      </c>
    </row>
    <row r="1618" spans="1:24" ht="17.25" customHeight="1" x14ac:dyDescent="0.2">
      <c r="A1618" s="9">
        <v>406819</v>
      </c>
      <c r="B1618" s="9" t="s">
        <v>6384</v>
      </c>
      <c r="C1618" s="9" t="s">
        <v>304</v>
      </c>
      <c r="I1618" s="9" t="s">
        <v>2276</v>
      </c>
      <c r="X1618" s="9" t="s">
        <v>514</v>
      </c>
    </row>
    <row r="1619" spans="1:24" ht="17.25" customHeight="1" x14ac:dyDescent="0.2">
      <c r="A1619" s="9">
        <v>403190</v>
      </c>
      <c r="B1619" s="9" t="s">
        <v>6385</v>
      </c>
      <c r="C1619" s="9" t="s">
        <v>6386</v>
      </c>
      <c r="D1619" s="9" t="s">
        <v>6387</v>
      </c>
      <c r="E1619" s="9" t="s">
        <v>93</v>
      </c>
      <c r="F1619" s="187">
        <v>31687</v>
      </c>
      <c r="G1619" s="9" t="s">
        <v>34</v>
      </c>
      <c r="H1619" s="9" t="s">
        <v>31</v>
      </c>
      <c r="I1619" s="9" t="s">
        <v>2276</v>
      </c>
      <c r="J1619" s="9" t="s">
        <v>32</v>
      </c>
      <c r="K1619" s="9">
        <v>2005</v>
      </c>
      <c r="L1619" s="9" t="s">
        <v>34</v>
      </c>
    </row>
    <row r="1620" spans="1:24" ht="17.25" customHeight="1" x14ac:dyDescent="0.2">
      <c r="A1620" s="9">
        <v>404797</v>
      </c>
      <c r="B1620" s="9" t="s">
        <v>6388</v>
      </c>
      <c r="C1620" s="9" t="s">
        <v>439</v>
      </c>
      <c r="D1620" s="9" t="s">
        <v>6389</v>
      </c>
      <c r="E1620" s="9" t="s">
        <v>92</v>
      </c>
      <c r="F1620" s="187">
        <v>31305</v>
      </c>
      <c r="G1620" s="9" t="s">
        <v>6390</v>
      </c>
      <c r="H1620" s="9" t="s">
        <v>31</v>
      </c>
      <c r="I1620" s="9" t="s">
        <v>2276</v>
      </c>
    </row>
    <row r="1621" spans="1:24" ht="17.25" customHeight="1" x14ac:dyDescent="0.2">
      <c r="A1621" s="9">
        <v>406785</v>
      </c>
      <c r="B1621" s="9" t="s">
        <v>6391</v>
      </c>
      <c r="C1621" s="9" t="s">
        <v>797</v>
      </c>
      <c r="D1621" s="9" t="s">
        <v>492</v>
      </c>
      <c r="E1621" s="9" t="s">
        <v>92</v>
      </c>
      <c r="F1621" s="187">
        <v>32215</v>
      </c>
      <c r="G1621" s="9" t="s">
        <v>34</v>
      </c>
      <c r="H1621" s="9" t="s">
        <v>31</v>
      </c>
      <c r="I1621" s="9" t="s">
        <v>2276</v>
      </c>
    </row>
    <row r="1622" spans="1:24" ht="17.25" customHeight="1" x14ac:dyDescent="0.2">
      <c r="A1622" s="9">
        <v>407774</v>
      </c>
      <c r="B1622" s="9" t="s">
        <v>6392</v>
      </c>
      <c r="C1622" s="9" t="s">
        <v>304</v>
      </c>
      <c r="D1622" s="9" t="s">
        <v>334</v>
      </c>
      <c r="E1622" s="9" t="s">
        <v>93</v>
      </c>
      <c r="F1622" s="187">
        <v>29428</v>
      </c>
      <c r="G1622" s="9" t="s">
        <v>456</v>
      </c>
      <c r="H1622" s="9" t="s">
        <v>31</v>
      </c>
      <c r="I1622" s="9" t="s">
        <v>2276</v>
      </c>
      <c r="J1622" s="9" t="s">
        <v>32</v>
      </c>
      <c r="K1622" s="9">
        <v>1998</v>
      </c>
      <c r="L1622" s="9" t="s">
        <v>46</v>
      </c>
    </row>
    <row r="1623" spans="1:24" ht="17.25" customHeight="1" x14ac:dyDescent="0.2">
      <c r="A1623" s="9">
        <v>408809</v>
      </c>
      <c r="B1623" s="9" t="s">
        <v>6393</v>
      </c>
      <c r="C1623" s="9" t="s">
        <v>3281</v>
      </c>
      <c r="D1623" s="9" t="s">
        <v>372</v>
      </c>
      <c r="E1623" s="9" t="s">
        <v>92</v>
      </c>
      <c r="F1623" s="187">
        <v>30153</v>
      </c>
      <c r="G1623" s="9" t="s">
        <v>34</v>
      </c>
      <c r="H1623" s="9" t="s">
        <v>31</v>
      </c>
      <c r="I1623" s="9" t="s">
        <v>2276</v>
      </c>
      <c r="J1623" s="9" t="s">
        <v>322</v>
      </c>
      <c r="K1623" s="9">
        <v>2001</v>
      </c>
      <c r="L1623" s="9" t="s">
        <v>34</v>
      </c>
    </row>
    <row r="1624" spans="1:24" ht="17.25" customHeight="1" x14ac:dyDescent="0.2">
      <c r="A1624" s="9">
        <v>410519</v>
      </c>
      <c r="B1624" s="9" t="s">
        <v>6394</v>
      </c>
      <c r="C1624" s="9" t="s">
        <v>800</v>
      </c>
      <c r="D1624" s="9" t="s">
        <v>6395</v>
      </c>
      <c r="E1624" s="9" t="s">
        <v>92</v>
      </c>
      <c r="F1624" s="187">
        <v>29281</v>
      </c>
      <c r="G1624" s="9" t="s">
        <v>83</v>
      </c>
      <c r="H1624" s="9" t="s">
        <v>31</v>
      </c>
      <c r="I1624" s="9" t="s">
        <v>2276</v>
      </c>
      <c r="P1624" s="9">
        <v>22000</v>
      </c>
    </row>
    <row r="1625" spans="1:24" ht="17.25" customHeight="1" x14ac:dyDescent="0.2">
      <c r="A1625" s="9">
        <v>411723</v>
      </c>
      <c r="B1625" s="9" t="s">
        <v>6396</v>
      </c>
      <c r="C1625" s="9" t="s">
        <v>780</v>
      </c>
      <c r="D1625" s="9" t="s">
        <v>819</v>
      </c>
      <c r="E1625" s="9" t="s">
        <v>92</v>
      </c>
      <c r="F1625" s="187">
        <v>32933</v>
      </c>
      <c r="G1625" s="9" t="s">
        <v>450</v>
      </c>
      <c r="H1625" s="9" t="s">
        <v>31</v>
      </c>
      <c r="I1625" s="9" t="s">
        <v>2276</v>
      </c>
      <c r="J1625" s="9" t="s">
        <v>32</v>
      </c>
      <c r="K1625" s="9">
        <v>2008</v>
      </c>
      <c r="L1625" s="9" t="s">
        <v>46</v>
      </c>
    </row>
    <row r="1626" spans="1:24" ht="17.25" customHeight="1" x14ac:dyDescent="0.2">
      <c r="A1626" s="9">
        <v>412028</v>
      </c>
      <c r="B1626" s="9" t="s">
        <v>6397</v>
      </c>
      <c r="C1626" s="9" t="s">
        <v>417</v>
      </c>
      <c r="D1626" s="9" t="s">
        <v>6398</v>
      </c>
      <c r="E1626" s="9" t="s">
        <v>93</v>
      </c>
      <c r="F1626" s="187">
        <v>32219</v>
      </c>
      <c r="G1626" s="9" t="s">
        <v>781</v>
      </c>
      <c r="H1626" s="9" t="s">
        <v>31</v>
      </c>
      <c r="I1626" s="9" t="s">
        <v>2276</v>
      </c>
      <c r="J1626" s="9" t="s">
        <v>32</v>
      </c>
      <c r="K1626" s="9">
        <v>2007</v>
      </c>
      <c r="L1626" s="9" t="s">
        <v>56</v>
      </c>
    </row>
    <row r="1627" spans="1:24" ht="17.25" customHeight="1" x14ac:dyDescent="0.2">
      <c r="A1627" s="9">
        <v>412511</v>
      </c>
      <c r="B1627" s="9" t="s">
        <v>6399</v>
      </c>
      <c r="C1627" s="9" t="s">
        <v>411</v>
      </c>
      <c r="D1627" s="9" t="s">
        <v>881</v>
      </c>
      <c r="E1627" s="9" t="s">
        <v>92</v>
      </c>
      <c r="F1627" s="187">
        <v>33345</v>
      </c>
      <c r="G1627" s="9" t="s">
        <v>56</v>
      </c>
      <c r="H1627" s="9" t="s">
        <v>31</v>
      </c>
      <c r="I1627" s="9" t="s">
        <v>2276</v>
      </c>
      <c r="J1627" s="9" t="s">
        <v>32</v>
      </c>
      <c r="K1627" s="9">
        <v>2009</v>
      </c>
      <c r="L1627" s="9" t="s">
        <v>34</v>
      </c>
    </row>
    <row r="1628" spans="1:24" ht="17.25" customHeight="1" x14ac:dyDescent="0.2">
      <c r="A1628" s="9">
        <v>413399</v>
      </c>
      <c r="B1628" s="9" t="s">
        <v>6400</v>
      </c>
      <c r="C1628" s="9" t="s">
        <v>797</v>
      </c>
      <c r="D1628" s="9" t="s">
        <v>588</v>
      </c>
      <c r="E1628" s="9" t="s">
        <v>281</v>
      </c>
      <c r="F1628" s="187">
        <v>32226</v>
      </c>
      <c r="G1628" s="9" t="s">
        <v>34</v>
      </c>
      <c r="H1628" s="9" t="s">
        <v>31</v>
      </c>
      <c r="I1628" s="9" t="s">
        <v>2276</v>
      </c>
    </row>
    <row r="1629" spans="1:24" ht="17.25" customHeight="1" x14ac:dyDescent="0.2">
      <c r="A1629" s="9">
        <v>413468</v>
      </c>
      <c r="B1629" s="9" t="s">
        <v>6401</v>
      </c>
      <c r="C1629" s="9" t="s">
        <v>799</v>
      </c>
      <c r="D1629" s="9" t="s">
        <v>6402</v>
      </c>
      <c r="E1629" s="9" t="s">
        <v>93</v>
      </c>
      <c r="F1629" s="187">
        <v>32062</v>
      </c>
      <c r="G1629" s="9" t="s">
        <v>1047</v>
      </c>
      <c r="H1629" s="9" t="s">
        <v>31</v>
      </c>
      <c r="I1629" s="9" t="s">
        <v>2276</v>
      </c>
    </row>
    <row r="1630" spans="1:24" ht="17.25" customHeight="1" x14ac:dyDescent="0.2">
      <c r="A1630" s="9">
        <v>414941</v>
      </c>
      <c r="B1630" s="9" t="s">
        <v>6403</v>
      </c>
      <c r="C1630" s="9" t="s">
        <v>464</v>
      </c>
      <c r="D1630" s="9" t="s">
        <v>771</v>
      </c>
      <c r="E1630" s="9" t="s">
        <v>93</v>
      </c>
      <c r="F1630" s="187">
        <v>33831</v>
      </c>
      <c r="G1630" s="9" t="s">
        <v>34</v>
      </c>
      <c r="H1630" s="9" t="s">
        <v>31</v>
      </c>
      <c r="I1630" s="9" t="s">
        <v>2276</v>
      </c>
      <c r="J1630" s="9" t="s">
        <v>29</v>
      </c>
      <c r="K1630" s="9">
        <v>2011</v>
      </c>
      <c r="L1630" s="9" t="s">
        <v>34</v>
      </c>
    </row>
    <row r="1631" spans="1:24" ht="17.25" customHeight="1" x14ac:dyDescent="0.2">
      <c r="A1631" s="9">
        <v>415266</v>
      </c>
      <c r="B1631" s="9" t="s">
        <v>6404</v>
      </c>
      <c r="C1631" s="9" t="s">
        <v>384</v>
      </c>
      <c r="D1631" s="9" t="s">
        <v>319</v>
      </c>
      <c r="E1631" s="9" t="s">
        <v>93</v>
      </c>
      <c r="F1631" s="187">
        <v>34349</v>
      </c>
      <c r="G1631" s="9" t="s">
        <v>508</v>
      </c>
      <c r="H1631" s="9" t="s">
        <v>31</v>
      </c>
      <c r="I1631" s="9" t="s">
        <v>2276</v>
      </c>
      <c r="J1631" s="9" t="s">
        <v>29</v>
      </c>
      <c r="K1631" s="9">
        <v>2010</v>
      </c>
      <c r="L1631" s="9" t="s">
        <v>46</v>
      </c>
    </row>
    <row r="1632" spans="1:24" ht="17.25" customHeight="1" x14ac:dyDescent="0.2">
      <c r="A1632" s="9">
        <v>415839</v>
      </c>
      <c r="B1632" s="9" t="s">
        <v>6405</v>
      </c>
      <c r="C1632" s="9" t="s">
        <v>291</v>
      </c>
      <c r="D1632" s="9" t="s">
        <v>372</v>
      </c>
      <c r="E1632" s="9" t="s">
        <v>93</v>
      </c>
      <c r="F1632" s="187">
        <v>24968</v>
      </c>
      <c r="G1632" s="9" t="s">
        <v>34</v>
      </c>
      <c r="H1632" s="9" t="s">
        <v>31</v>
      </c>
      <c r="I1632" s="9" t="s">
        <v>2276</v>
      </c>
      <c r="J1632" s="9" t="s">
        <v>32</v>
      </c>
      <c r="K1632" s="9">
        <v>1977</v>
      </c>
      <c r="L1632" s="9" t="s">
        <v>34</v>
      </c>
    </row>
    <row r="1633" spans="1:12" ht="17.25" customHeight="1" x14ac:dyDescent="0.2">
      <c r="A1633" s="9">
        <v>416117</v>
      </c>
      <c r="B1633" s="9" t="s">
        <v>6406</v>
      </c>
      <c r="C1633" s="9" t="s">
        <v>501</v>
      </c>
      <c r="D1633" s="9" t="s">
        <v>410</v>
      </c>
      <c r="E1633" s="9" t="s">
        <v>93</v>
      </c>
      <c r="F1633" s="187">
        <v>34335</v>
      </c>
      <c r="G1633" s="9" t="s">
        <v>5227</v>
      </c>
      <c r="H1633" s="9" t="s">
        <v>31</v>
      </c>
      <c r="I1633" s="9" t="s">
        <v>2276</v>
      </c>
      <c r="J1633" s="9" t="s">
        <v>29</v>
      </c>
      <c r="K1633" s="9">
        <v>2012</v>
      </c>
      <c r="L1633" s="9" t="s">
        <v>34</v>
      </c>
    </row>
    <row r="1634" spans="1:12" ht="17.25" customHeight="1" x14ac:dyDescent="0.2">
      <c r="A1634" s="9">
        <v>416349</v>
      </c>
      <c r="B1634" s="9" t="s">
        <v>6407</v>
      </c>
      <c r="C1634" s="9" t="s">
        <v>283</v>
      </c>
      <c r="D1634" s="9" t="s">
        <v>689</v>
      </c>
      <c r="E1634" s="9" t="s">
        <v>92</v>
      </c>
      <c r="F1634" s="187">
        <v>34851</v>
      </c>
      <c r="G1634" s="9" t="s">
        <v>34</v>
      </c>
      <c r="H1634" s="9" t="s">
        <v>31</v>
      </c>
      <c r="I1634" s="9" t="s">
        <v>2276</v>
      </c>
      <c r="J1634" s="9" t="s">
        <v>29</v>
      </c>
      <c r="K1634" s="9">
        <v>2012</v>
      </c>
      <c r="L1634" s="9" t="s">
        <v>34</v>
      </c>
    </row>
    <row r="1635" spans="1:12" ht="17.25" customHeight="1" x14ac:dyDescent="0.2">
      <c r="A1635" s="9">
        <v>416788</v>
      </c>
      <c r="B1635" s="9" t="s">
        <v>6408</v>
      </c>
      <c r="C1635" s="9" t="s">
        <v>963</v>
      </c>
      <c r="D1635" s="9" t="s">
        <v>325</v>
      </c>
      <c r="E1635" s="9" t="s">
        <v>92</v>
      </c>
      <c r="F1635" s="187">
        <v>29874</v>
      </c>
      <c r="G1635" s="9" t="s">
        <v>34</v>
      </c>
      <c r="H1635" s="9" t="s">
        <v>31</v>
      </c>
      <c r="I1635" s="9" t="s">
        <v>2276</v>
      </c>
      <c r="J1635" s="9" t="s">
        <v>29</v>
      </c>
      <c r="K1635" s="9">
        <v>2014</v>
      </c>
      <c r="L1635" s="9" t="s">
        <v>34</v>
      </c>
    </row>
    <row r="1636" spans="1:12" ht="17.25" customHeight="1" x14ac:dyDescent="0.2">
      <c r="A1636" s="9">
        <v>416851</v>
      </c>
      <c r="B1636" s="9" t="s">
        <v>6409</v>
      </c>
      <c r="C1636" s="9" t="s">
        <v>6410</v>
      </c>
      <c r="D1636" s="9" t="s">
        <v>805</v>
      </c>
      <c r="E1636" s="9" t="s">
        <v>93</v>
      </c>
      <c r="F1636" s="187">
        <v>34349</v>
      </c>
      <c r="G1636" s="9" t="s">
        <v>34</v>
      </c>
      <c r="H1636" s="9" t="s">
        <v>35</v>
      </c>
      <c r="I1636" s="9" t="s">
        <v>2276</v>
      </c>
      <c r="J1636" s="9" t="s">
        <v>32</v>
      </c>
      <c r="K1636" s="9">
        <v>2013</v>
      </c>
      <c r="L1636" s="9" t="s">
        <v>34</v>
      </c>
    </row>
    <row r="1637" spans="1:12" ht="17.25" customHeight="1" x14ac:dyDescent="0.2">
      <c r="A1637" s="9">
        <v>416934</v>
      </c>
      <c r="B1637" s="9" t="s">
        <v>6411</v>
      </c>
      <c r="C1637" s="9" t="s">
        <v>398</v>
      </c>
      <c r="D1637" s="9" t="s">
        <v>330</v>
      </c>
      <c r="E1637" s="9" t="s">
        <v>92</v>
      </c>
      <c r="F1637" s="187">
        <v>35067</v>
      </c>
      <c r="G1637" s="9" t="s">
        <v>821</v>
      </c>
      <c r="H1637" s="9" t="s">
        <v>31</v>
      </c>
      <c r="I1637" s="9" t="s">
        <v>2276</v>
      </c>
      <c r="J1637" s="9" t="s">
        <v>32</v>
      </c>
      <c r="K1637" s="9">
        <v>2013</v>
      </c>
      <c r="L1637" s="9" t="s">
        <v>46</v>
      </c>
    </row>
    <row r="1638" spans="1:12" ht="17.25" customHeight="1" x14ac:dyDescent="0.2">
      <c r="A1638" s="9">
        <v>417337</v>
      </c>
      <c r="B1638" s="9" t="s">
        <v>6412</v>
      </c>
      <c r="C1638" s="9" t="s">
        <v>6413</v>
      </c>
      <c r="D1638" s="9" t="s">
        <v>6414</v>
      </c>
      <c r="E1638" s="9" t="s">
        <v>93</v>
      </c>
      <c r="F1638" s="187">
        <v>34364</v>
      </c>
      <c r="G1638" s="9" t="s">
        <v>312</v>
      </c>
      <c r="H1638" s="9" t="s">
        <v>31</v>
      </c>
      <c r="I1638" s="9" t="s">
        <v>2276</v>
      </c>
      <c r="J1638" s="9" t="s">
        <v>32</v>
      </c>
      <c r="K1638" s="9">
        <v>2013</v>
      </c>
      <c r="L1638" s="9" t="s">
        <v>46</v>
      </c>
    </row>
    <row r="1639" spans="1:12" ht="17.25" customHeight="1" x14ac:dyDescent="0.2">
      <c r="A1639" s="9">
        <v>417437</v>
      </c>
      <c r="B1639" s="9" t="s">
        <v>6415</v>
      </c>
      <c r="C1639" s="9" t="s">
        <v>430</v>
      </c>
      <c r="D1639" s="9" t="s">
        <v>418</v>
      </c>
      <c r="E1639" s="9" t="s">
        <v>92</v>
      </c>
      <c r="F1639" s="187">
        <v>35066</v>
      </c>
      <c r="G1639" s="9" t="s">
        <v>34</v>
      </c>
      <c r="H1639" s="9" t="s">
        <v>31</v>
      </c>
      <c r="I1639" s="9" t="s">
        <v>2276</v>
      </c>
      <c r="J1639" s="9" t="s">
        <v>32</v>
      </c>
      <c r="K1639" s="9">
        <v>2013</v>
      </c>
      <c r="L1639" s="9" t="s">
        <v>34</v>
      </c>
    </row>
    <row r="1640" spans="1:12" ht="17.25" customHeight="1" x14ac:dyDescent="0.2">
      <c r="A1640" s="9">
        <v>417728</v>
      </c>
      <c r="B1640" s="9" t="s">
        <v>6416</v>
      </c>
      <c r="C1640" s="9" t="s">
        <v>270</v>
      </c>
      <c r="D1640" s="9" t="s">
        <v>325</v>
      </c>
      <c r="E1640" s="9" t="s">
        <v>93</v>
      </c>
      <c r="F1640" s="187">
        <v>33259</v>
      </c>
      <c r="G1640" s="9" t="s">
        <v>34</v>
      </c>
      <c r="H1640" s="9" t="s">
        <v>31</v>
      </c>
      <c r="I1640" s="9" t="s">
        <v>2276</v>
      </c>
      <c r="J1640" s="9" t="s">
        <v>32</v>
      </c>
      <c r="K1640" s="9">
        <v>2009</v>
      </c>
      <c r="L1640" s="9" t="s">
        <v>34</v>
      </c>
    </row>
    <row r="1641" spans="1:12" ht="17.25" customHeight="1" x14ac:dyDescent="0.2">
      <c r="A1641" s="9">
        <v>417829</v>
      </c>
      <c r="B1641" s="9" t="s">
        <v>6417</v>
      </c>
      <c r="C1641" s="9" t="s">
        <v>486</v>
      </c>
      <c r="D1641" s="9" t="s">
        <v>955</v>
      </c>
      <c r="E1641" s="9" t="s">
        <v>93</v>
      </c>
      <c r="F1641" s="187">
        <v>34342</v>
      </c>
      <c r="G1641" s="9" t="s">
        <v>6418</v>
      </c>
      <c r="H1641" s="9" t="s">
        <v>31</v>
      </c>
      <c r="I1641" s="9" t="s">
        <v>2276</v>
      </c>
      <c r="J1641" s="9" t="s">
        <v>32</v>
      </c>
      <c r="K1641" s="9">
        <v>2014</v>
      </c>
      <c r="L1641" s="9" t="s">
        <v>46</v>
      </c>
    </row>
    <row r="1642" spans="1:12" ht="17.25" customHeight="1" x14ac:dyDescent="0.2">
      <c r="A1642" s="9">
        <v>417921</v>
      </c>
      <c r="B1642" s="9" t="s">
        <v>6419</v>
      </c>
      <c r="C1642" s="9" t="s">
        <v>345</v>
      </c>
      <c r="D1642" s="9" t="s">
        <v>410</v>
      </c>
      <c r="E1642" s="9" t="s">
        <v>92</v>
      </c>
      <c r="F1642" s="187">
        <v>33970</v>
      </c>
      <c r="G1642" s="9" t="s">
        <v>34</v>
      </c>
      <c r="H1642" s="9" t="s">
        <v>31</v>
      </c>
      <c r="I1642" s="9" t="s">
        <v>2276</v>
      </c>
      <c r="J1642" s="9" t="s">
        <v>29</v>
      </c>
      <c r="K1642" s="9">
        <v>2014</v>
      </c>
      <c r="L1642" s="9" t="s">
        <v>34</v>
      </c>
    </row>
    <row r="1643" spans="1:12" ht="17.25" customHeight="1" x14ac:dyDescent="0.2">
      <c r="A1643" s="9">
        <v>418421</v>
      </c>
      <c r="B1643" s="9" t="s">
        <v>6420</v>
      </c>
      <c r="C1643" s="9" t="s">
        <v>587</v>
      </c>
      <c r="D1643" s="9" t="s">
        <v>267</v>
      </c>
      <c r="E1643" s="9" t="s">
        <v>92</v>
      </c>
      <c r="F1643" s="187">
        <v>32224</v>
      </c>
      <c r="G1643" s="9" t="s">
        <v>833</v>
      </c>
      <c r="H1643" s="9" t="s">
        <v>31</v>
      </c>
      <c r="I1643" s="9" t="s">
        <v>2276</v>
      </c>
      <c r="J1643" s="9" t="s">
        <v>32</v>
      </c>
      <c r="K1643" s="9">
        <v>2005</v>
      </c>
      <c r="L1643" s="9" t="s">
        <v>34</v>
      </c>
    </row>
    <row r="1644" spans="1:12" ht="17.25" customHeight="1" x14ac:dyDescent="0.2">
      <c r="A1644" s="9">
        <v>418728</v>
      </c>
      <c r="B1644" s="9" t="s">
        <v>6421</v>
      </c>
      <c r="C1644" s="9" t="s">
        <v>283</v>
      </c>
      <c r="D1644" s="9" t="s">
        <v>390</v>
      </c>
      <c r="E1644" s="9" t="s">
        <v>92</v>
      </c>
      <c r="F1644" s="187">
        <v>35431</v>
      </c>
      <c r="G1644" s="9" t="s">
        <v>34</v>
      </c>
      <c r="H1644" s="9" t="s">
        <v>31</v>
      </c>
      <c r="I1644" s="9" t="s">
        <v>2276</v>
      </c>
      <c r="J1644" s="9" t="s">
        <v>32</v>
      </c>
      <c r="K1644" s="9">
        <v>2014</v>
      </c>
      <c r="L1644" s="9" t="s">
        <v>34</v>
      </c>
    </row>
    <row r="1645" spans="1:12" ht="17.25" customHeight="1" x14ac:dyDescent="0.2">
      <c r="A1645" s="9">
        <v>418849</v>
      </c>
      <c r="B1645" s="9" t="s">
        <v>6422</v>
      </c>
      <c r="C1645" s="9" t="s">
        <v>270</v>
      </c>
      <c r="D1645" s="9" t="s">
        <v>495</v>
      </c>
      <c r="E1645" s="9" t="s">
        <v>92</v>
      </c>
      <c r="F1645" s="187">
        <v>34881</v>
      </c>
      <c r="G1645" s="9" t="s">
        <v>34</v>
      </c>
      <c r="H1645" s="9" t="s">
        <v>31</v>
      </c>
      <c r="I1645" s="9" t="s">
        <v>2276</v>
      </c>
      <c r="J1645" s="9" t="s">
        <v>32</v>
      </c>
      <c r="K1645" s="9">
        <v>2014</v>
      </c>
      <c r="L1645" s="9" t="s">
        <v>34</v>
      </c>
    </row>
    <row r="1646" spans="1:12" ht="17.25" customHeight="1" x14ac:dyDescent="0.2">
      <c r="A1646" s="9">
        <v>418865</v>
      </c>
      <c r="B1646" s="9" t="s">
        <v>6423</v>
      </c>
      <c r="C1646" s="9" t="s">
        <v>283</v>
      </c>
      <c r="D1646" s="9" t="s">
        <v>789</v>
      </c>
      <c r="E1646" s="9" t="s">
        <v>92</v>
      </c>
      <c r="F1646" s="187">
        <v>34973</v>
      </c>
      <c r="G1646" s="9" t="s">
        <v>34</v>
      </c>
      <c r="H1646" s="9" t="s">
        <v>31</v>
      </c>
      <c r="I1646" s="9" t="s">
        <v>2276</v>
      </c>
      <c r="J1646" s="9" t="s">
        <v>32</v>
      </c>
      <c r="K1646" s="9">
        <v>2014</v>
      </c>
      <c r="L1646" s="9" t="s">
        <v>34</v>
      </c>
    </row>
    <row r="1647" spans="1:12" ht="17.25" customHeight="1" x14ac:dyDescent="0.2">
      <c r="A1647" s="9">
        <v>419437</v>
      </c>
      <c r="B1647" s="9" t="s">
        <v>6424</v>
      </c>
      <c r="C1647" s="9" t="s">
        <v>329</v>
      </c>
      <c r="D1647" s="9" t="s">
        <v>621</v>
      </c>
      <c r="E1647" s="9" t="s">
        <v>93</v>
      </c>
      <c r="F1647" s="187">
        <v>35452</v>
      </c>
      <c r="G1647" s="9" t="s">
        <v>46</v>
      </c>
      <c r="H1647" s="9" t="s">
        <v>31</v>
      </c>
      <c r="I1647" s="9" t="s">
        <v>2276</v>
      </c>
      <c r="J1647" s="9" t="s">
        <v>32</v>
      </c>
      <c r="K1647" s="9">
        <v>2015</v>
      </c>
      <c r="L1647" s="9" t="s">
        <v>46</v>
      </c>
    </row>
    <row r="1648" spans="1:12" ht="17.25" customHeight="1" x14ac:dyDescent="0.2">
      <c r="A1648" s="9">
        <v>419551</v>
      </c>
      <c r="B1648" s="9" t="s">
        <v>6425</v>
      </c>
      <c r="C1648" s="9" t="s">
        <v>683</v>
      </c>
      <c r="D1648" s="9" t="s">
        <v>326</v>
      </c>
      <c r="E1648" s="9" t="s">
        <v>93</v>
      </c>
      <c r="F1648" s="187">
        <v>34875</v>
      </c>
      <c r="G1648" s="9" t="s">
        <v>34</v>
      </c>
      <c r="H1648" s="9" t="s">
        <v>31</v>
      </c>
      <c r="I1648" s="9" t="s">
        <v>2276</v>
      </c>
      <c r="J1648" s="9" t="s">
        <v>32</v>
      </c>
      <c r="K1648" s="9">
        <v>2015</v>
      </c>
      <c r="L1648" s="9" t="s">
        <v>34</v>
      </c>
    </row>
    <row r="1649" spans="1:12" ht="17.25" customHeight="1" x14ac:dyDescent="0.2">
      <c r="A1649" s="9">
        <v>419845</v>
      </c>
      <c r="B1649" s="9" t="s">
        <v>6426</v>
      </c>
      <c r="C1649" s="9" t="s">
        <v>283</v>
      </c>
      <c r="D1649" s="9" t="s">
        <v>608</v>
      </c>
      <c r="E1649" s="9" t="s">
        <v>92</v>
      </c>
      <c r="F1649" s="187">
        <v>35216</v>
      </c>
      <c r="G1649" s="9" t="s">
        <v>34</v>
      </c>
      <c r="H1649" s="9" t="s">
        <v>31</v>
      </c>
      <c r="I1649" s="9" t="s">
        <v>2276</v>
      </c>
      <c r="J1649" s="9" t="s">
        <v>32</v>
      </c>
      <c r="K1649" s="9">
        <v>2014</v>
      </c>
      <c r="L1649" s="9" t="s">
        <v>34</v>
      </c>
    </row>
    <row r="1650" spans="1:12" ht="17.25" customHeight="1" x14ac:dyDescent="0.2">
      <c r="A1650" s="9">
        <v>419877</v>
      </c>
      <c r="B1650" s="9" t="s">
        <v>6427</v>
      </c>
      <c r="C1650" s="9" t="s">
        <v>393</v>
      </c>
      <c r="D1650" s="9" t="s">
        <v>371</v>
      </c>
      <c r="E1650" s="9" t="s">
        <v>92</v>
      </c>
      <c r="F1650" s="187">
        <v>34700</v>
      </c>
      <c r="G1650" s="9" t="s">
        <v>450</v>
      </c>
      <c r="H1650" s="9" t="s">
        <v>31</v>
      </c>
      <c r="I1650" s="9" t="s">
        <v>2276</v>
      </c>
      <c r="J1650" s="9" t="s">
        <v>32</v>
      </c>
      <c r="K1650" s="9">
        <v>2015</v>
      </c>
      <c r="L1650" s="9" t="s">
        <v>46</v>
      </c>
    </row>
    <row r="1651" spans="1:12" ht="17.25" customHeight="1" x14ac:dyDescent="0.2">
      <c r="A1651" s="9">
        <v>419878</v>
      </c>
      <c r="B1651" s="9" t="s">
        <v>6428</v>
      </c>
      <c r="C1651" s="9" t="s">
        <v>834</v>
      </c>
      <c r="D1651" s="9" t="s">
        <v>1062</v>
      </c>
      <c r="E1651" s="9" t="s">
        <v>92</v>
      </c>
      <c r="F1651" s="187">
        <v>35074</v>
      </c>
      <c r="G1651" s="9" t="s">
        <v>34</v>
      </c>
      <c r="H1651" s="9" t="s">
        <v>31</v>
      </c>
      <c r="I1651" s="9" t="s">
        <v>2276</v>
      </c>
      <c r="J1651" s="9" t="s">
        <v>32</v>
      </c>
      <c r="K1651" s="9">
        <v>2015</v>
      </c>
      <c r="L1651" s="9" t="s">
        <v>34</v>
      </c>
    </row>
    <row r="1652" spans="1:12" ht="17.25" customHeight="1" x14ac:dyDescent="0.2">
      <c r="A1652" s="9">
        <v>419884</v>
      </c>
      <c r="B1652" s="9" t="s">
        <v>6429</v>
      </c>
      <c r="C1652" s="9" t="s">
        <v>428</v>
      </c>
      <c r="D1652" s="9" t="s">
        <v>6430</v>
      </c>
      <c r="E1652" s="9" t="s">
        <v>92</v>
      </c>
      <c r="F1652" s="187">
        <v>34806</v>
      </c>
      <c r="G1652" s="9" t="s">
        <v>34</v>
      </c>
      <c r="H1652" s="9" t="s">
        <v>31</v>
      </c>
      <c r="I1652" s="9" t="s">
        <v>2276</v>
      </c>
      <c r="J1652" s="9" t="s">
        <v>29</v>
      </c>
      <c r="K1652" s="9">
        <v>2013</v>
      </c>
      <c r="L1652" s="9" t="s">
        <v>34</v>
      </c>
    </row>
    <row r="1653" spans="1:12" ht="17.25" customHeight="1" x14ac:dyDescent="0.2">
      <c r="A1653" s="9">
        <v>420165</v>
      </c>
      <c r="B1653" s="9" t="s">
        <v>6431</v>
      </c>
      <c r="C1653" s="9" t="s">
        <v>6432</v>
      </c>
      <c r="D1653" s="9" t="s">
        <v>453</v>
      </c>
      <c r="E1653" s="9" t="s">
        <v>92</v>
      </c>
      <c r="F1653" s="187">
        <v>35273</v>
      </c>
      <c r="G1653" s="9" t="s">
        <v>34</v>
      </c>
      <c r="H1653" s="9" t="s">
        <v>31</v>
      </c>
      <c r="I1653" s="9" t="s">
        <v>2276</v>
      </c>
      <c r="J1653" s="9" t="s">
        <v>32</v>
      </c>
      <c r="K1653" s="9">
        <v>2015</v>
      </c>
      <c r="L1653" s="9" t="s">
        <v>34</v>
      </c>
    </row>
    <row r="1654" spans="1:12" ht="17.25" customHeight="1" x14ac:dyDescent="0.2">
      <c r="A1654" s="9">
        <v>420227</v>
      </c>
      <c r="B1654" s="9" t="s">
        <v>6433</v>
      </c>
      <c r="C1654" s="9" t="s">
        <v>529</v>
      </c>
      <c r="D1654" s="9" t="s">
        <v>410</v>
      </c>
      <c r="E1654" s="9" t="s">
        <v>92</v>
      </c>
      <c r="F1654" s="187">
        <v>35497</v>
      </c>
      <c r="G1654" s="9" t="s">
        <v>34</v>
      </c>
      <c r="H1654" s="9" t="s">
        <v>31</v>
      </c>
      <c r="I1654" s="9" t="s">
        <v>2276</v>
      </c>
      <c r="J1654" s="9" t="s">
        <v>32</v>
      </c>
      <c r="K1654" s="9">
        <v>2015</v>
      </c>
      <c r="L1654" s="9" t="s">
        <v>46</v>
      </c>
    </row>
    <row r="1655" spans="1:12" ht="17.25" customHeight="1" x14ac:dyDescent="0.2">
      <c r="A1655" s="9">
        <v>420303</v>
      </c>
      <c r="B1655" s="9" t="s">
        <v>6434</v>
      </c>
      <c r="C1655" s="9" t="s">
        <v>6435</v>
      </c>
      <c r="D1655" s="9" t="s">
        <v>545</v>
      </c>
      <c r="E1655" s="9" t="s">
        <v>93</v>
      </c>
      <c r="F1655" s="187">
        <v>33239</v>
      </c>
      <c r="G1655" s="9" t="s">
        <v>335</v>
      </c>
      <c r="H1655" s="9" t="s">
        <v>31</v>
      </c>
      <c r="I1655" s="9" t="s">
        <v>2276</v>
      </c>
      <c r="J1655" s="9" t="s">
        <v>29</v>
      </c>
      <c r="K1655" s="9">
        <v>2009</v>
      </c>
      <c r="L1655" s="9" t="s">
        <v>46</v>
      </c>
    </row>
    <row r="1656" spans="1:12" ht="17.25" customHeight="1" x14ac:dyDescent="0.2">
      <c r="A1656" s="9">
        <v>420355</v>
      </c>
      <c r="B1656" s="9" t="s">
        <v>6436</v>
      </c>
      <c r="C1656" s="9" t="s">
        <v>402</v>
      </c>
      <c r="D1656" s="9" t="s">
        <v>6437</v>
      </c>
      <c r="E1656" s="9" t="s">
        <v>93</v>
      </c>
      <c r="F1656" s="187">
        <v>31779</v>
      </c>
      <c r="G1656" s="9" t="s">
        <v>77</v>
      </c>
      <c r="H1656" s="9" t="s">
        <v>31</v>
      </c>
      <c r="I1656" s="9" t="s">
        <v>2276</v>
      </c>
      <c r="J1656" s="9" t="s">
        <v>32</v>
      </c>
      <c r="K1656" s="9">
        <v>2005</v>
      </c>
      <c r="L1656" s="9" t="s">
        <v>77</v>
      </c>
    </row>
    <row r="1657" spans="1:12" ht="17.25" customHeight="1" x14ac:dyDescent="0.2">
      <c r="A1657" s="9">
        <v>420432</v>
      </c>
      <c r="B1657" s="9" t="s">
        <v>6438</v>
      </c>
      <c r="C1657" s="9" t="s">
        <v>283</v>
      </c>
      <c r="D1657" s="9" t="s">
        <v>1975</v>
      </c>
      <c r="E1657" s="9" t="s">
        <v>93</v>
      </c>
      <c r="F1657" s="187">
        <v>35916</v>
      </c>
      <c r="G1657" s="9" t="s">
        <v>34</v>
      </c>
      <c r="H1657" s="9" t="s">
        <v>31</v>
      </c>
      <c r="I1657" s="9" t="s">
        <v>2276</v>
      </c>
      <c r="J1657" s="9" t="s">
        <v>32</v>
      </c>
      <c r="K1657" s="9">
        <v>2015</v>
      </c>
      <c r="L1657" s="9" t="s">
        <v>34</v>
      </c>
    </row>
    <row r="1658" spans="1:12" ht="17.25" customHeight="1" x14ac:dyDescent="0.2">
      <c r="A1658" s="9">
        <v>420535</v>
      </c>
      <c r="B1658" s="9" t="s">
        <v>6439</v>
      </c>
      <c r="C1658" s="9" t="s">
        <v>1017</v>
      </c>
      <c r="D1658" s="9" t="s">
        <v>316</v>
      </c>
      <c r="E1658" s="9" t="s">
        <v>93</v>
      </c>
      <c r="F1658" s="187">
        <v>35796</v>
      </c>
      <c r="G1658" s="9" t="s">
        <v>34</v>
      </c>
      <c r="H1658" s="9" t="s">
        <v>31</v>
      </c>
      <c r="I1658" s="9" t="s">
        <v>2276</v>
      </c>
      <c r="J1658" s="9" t="s">
        <v>29</v>
      </c>
      <c r="K1658" s="9">
        <v>2016</v>
      </c>
      <c r="L1658" s="9" t="s">
        <v>34</v>
      </c>
    </row>
    <row r="1659" spans="1:12" ht="17.25" customHeight="1" x14ac:dyDescent="0.2">
      <c r="A1659" s="9">
        <v>420573</v>
      </c>
      <c r="B1659" s="9" t="s">
        <v>6440</v>
      </c>
      <c r="C1659" s="9" t="s">
        <v>283</v>
      </c>
      <c r="D1659" s="9" t="s">
        <v>6441</v>
      </c>
      <c r="E1659" s="9" t="s">
        <v>92</v>
      </c>
      <c r="F1659" s="187">
        <v>34700</v>
      </c>
      <c r="G1659" s="9" t="s">
        <v>34</v>
      </c>
      <c r="H1659" s="9" t="s">
        <v>31</v>
      </c>
      <c r="I1659" s="9" t="s">
        <v>2276</v>
      </c>
      <c r="J1659" s="9" t="s">
        <v>32</v>
      </c>
      <c r="K1659" s="9">
        <v>2013</v>
      </c>
      <c r="L1659" s="9" t="s">
        <v>34</v>
      </c>
    </row>
    <row r="1660" spans="1:12" ht="17.25" customHeight="1" x14ac:dyDescent="0.2">
      <c r="A1660" s="9">
        <v>420620</v>
      </c>
      <c r="B1660" s="9" t="s">
        <v>2030</v>
      </c>
      <c r="C1660" s="9" t="s">
        <v>404</v>
      </c>
      <c r="D1660" s="9" t="s">
        <v>438</v>
      </c>
      <c r="E1660" s="9" t="s">
        <v>92</v>
      </c>
      <c r="F1660" s="187">
        <v>35003</v>
      </c>
      <c r="G1660" s="9" t="s">
        <v>34</v>
      </c>
      <c r="H1660" s="9" t="s">
        <v>31</v>
      </c>
      <c r="I1660" s="9" t="s">
        <v>2276</v>
      </c>
      <c r="J1660" s="9" t="s">
        <v>29</v>
      </c>
      <c r="K1660" s="9">
        <v>2013</v>
      </c>
      <c r="L1660" s="9" t="s">
        <v>46</v>
      </c>
    </row>
    <row r="1661" spans="1:12" ht="17.25" customHeight="1" x14ac:dyDescent="0.2">
      <c r="A1661" s="9">
        <v>420679</v>
      </c>
      <c r="B1661" s="9" t="s">
        <v>6442</v>
      </c>
      <c r="C1661" s="9" t="s">
        <v>283</v>
      </c>
      <c r="D1661" s="9" t="s">
        <v>881</v>
      </c>
      <c r="E1661" s="9" t="s">
        <v>93</v>
      </c>
      <c r="F1661" s="187">
        <v>31150</v>
      </c>
      <c r="G1661" s="9" t="s">
        <v>34</v>
      </c>
      <c r="H1661" s="9" t="s">
        <v>31</v>
      </c>
      <c r="I1661" s="9" t="s">
        <v>2276</v>
      </c>
      <c r="J1661" s="9" t="s">
        <v>29</v>
      </c>
      <c r="K1661" s="9">
        <v>2008</v>
      </c>
      <c r="L1661" s="9" t="s">
        <v>34</v>
      </c>
    </row>
    <row r="1662" spans="1:12" ht="17.25" customHeight="1" x14ac:dyDescent="0.2">
      <c r="A1662" s="9">
        <v>420728</v>
      </c>
      <c r="B1662" s="9" t="s">
        <v>6443</v>
      </c>
      <c r="C1662" s="9" t="s">
        <v>381</v>
      </c>
      <c r="D1662" s="9" t="s">
        <v>761</v>
      </c>
      <c r="E1662" s="9" t="s">
        <v>92</v>
      </c>
      <c r="F1662" s="187">
        <v>36191</v>
      </c>
      <c r="G1662" s="9" t="s">
        <v>34</v>
      </c>
      <c r="H1662" s="9" t="s">
        <v>31</v>
      </c>
      <c r="I1662" s="9" t="s">
        <v>2276</v>
      </c>
      <c r="J1662" s="9" t="s">
        <v>32</v>
      </c>
      <c r="K1662" s="9">
        <v>2016</v>
      </c>
      <c r="L1662" s="9" t="s">
        <v>34</v>
      </c>
    </row>
    <row r="1663" spans="1:12" ht="17.25" customHeight="1" x14ac:dyDescent="0.2">
      <c r="A1663" s="9">
        <v>420766</v>
      </c>
      <c r="B1663" s="9" t="s">
        <v>6444</v>
      </c>
      <c r="C1663" s="9" t="s">
        <v>778</v>
      </c>
      <c r="D1663" s="9" t="s">
        <v>484</v>
      </c>
      <c r="E1663" s="9" t="s">
        <v>93</v>
      </c>
      <c r="F1663" s="187">
        <v>36181</v>
      </c>
      <c r="G1663" s="9" t="s">
        <v>34</v>
      </c>
      <c r="H1663" s="9" t="s">
        <v>31</v>
      </c>
      <c r="I1663" s="9" t="s">
        <v>2276</v>
      </c>
      <c r="J1663" s="9" t="s">
        <v>29</v>
      </c>
      <c r="K1663" s="9">
        <v>2016</v>
      </c>
      <c r="L1663" s="9" t="s">
        <v>46</v>
      </c>
    </row>
    <row r="1664" spans="1:12" ht="17.25" customHeight="1" x14ac:dyDescent="0.2">
      <c r="A1664" s="9">
        <v>420959</v>
      </c>
      <c r="B1664" s="9" t="s">
        <v>6445</v>
      </c>
      <c r="C1664" s="9" t="s">
        <v>270</v>
      </c>
      <c r="D1664" s="9" t="s">
        <v>368</v>
      </c>
      <c r="E1664" s="9" t="s">
        <v>93</v>
      </c>
      <c r="F1664" s="187">
        <v>34866</v>
      </c>
      <c r="G1664" s="9" t="s">
        <v>34</v>
      </c>
      <c r="H1664" s="9" t="s">
        <v>31</v>
      </c>
      <c r="I1664" s="9" t="s">
        <v>2276</v>
      </c>
      <c r="J1664" s="9" t="s">
        <v>29</v>
      </c>
      <c r="K1664" s="9">
        <v>2014</v>
      </c>
      <c r="L1664" s="9" t="s">
        <v>34</v>
      </c>
    </row>
    <row r="1665" spans="1:12" ht="17.25" customHeight="1" x14ac:dyDescent="0.2">
      <c r="A1665" s="9">
        <v>421157</v>
      </c>
      <c r="B1665" s="9" t="s">
        <v>6446</v>
      </c>
      <c r="C1665" s="9" t="s">
        <v>329</v>
      </c>
      <c r="D1665" s="9" t="s">
        <v>6447</v>
      </c>
      <c r="E1665" s="9" t="s">
        <v>93</v>
      </c>
      <c r="F1665" s="187">
        <v>34048</v>
      </c>
      <c r="G1665" s="9" t="s">
        <v>965</v>
      </c>
      <c r="H1665" s="9" t="s">
        <v>31</v>
      </c>
      <c r="I1665" s="9" t="s">
        <v>2276</v>
      </c>
      <c r="J1665" s="9" t="s">
        <v>29</v>
      </c>
      <c r="K1665" s="9">
        <v>2011</v>
      </c>
      <c r="L1665" s="9" t="s">
        <v>46</v>
      </c>
    </row>
    <row r="1666" spans="1:12" ht="17.25" customHeight="1" x14ac:dyDescent="0.2">
      <c r="A1666" s="9">
        <v>421259</v>
      </c>
      <c r="B1666" s="9" t="s">
        <v>6448</v>
      </c>
      <c r="C1666" s="9" t="s">
        <v>283</v>
      </c>
      <c r="D1666" s="9" t="s">
        <v>728</v>
      </c>
      <c r="E1666" s="9" t="s">
        <v>92</v>
      </c>
      <c r="F1666" s="187">
        <v>35091</v>
      </c>
      <c r="G1666" s="9" t="s">
        <v>34</v>
      </c>
      <c r="H1666" s="9" t="s">
        <v>31</v>
      </c>
      <c r="I1666" s="9" t="s">
        <v>2276</v>
      </c>
      <c r="J1666" s="9" t="s">
        <v>32</v>
      </c>
      <c r="K1666" s="9">
        <v>2014</v>
      </c>
      <c r="L1666" s="9" t="s">
        <v>46</v>
      </c>
    </row>
    <row r="1667" spans="1:12" ht="17.25" customHeight="1" x14ac:dyDescent="0.2">
      <c r="A1667" s="9">
        <v>421338</v>
      </c>
      <c r="B1667" s="9" t="s">
        <v>6449</v>
      </c>
      <c r="C1667" s="9" t="s">
        <v>795</v>
      </c>
      <c r="D1667" s="9" t="s">
        <v>6450</v>
      </c>
      <c r="E1667" s="9" t="s">
        <v>92</v>
      </c>
      <c r="F1667" s="187">
        <v>36048</v>
      </c>
      <c r="G1667" s="9" t="s">
        <v>476</v>
      </c>
      <c r="H1667" s="9" t="s">
        <v>31</v>
      </c>
      <c r="I1667" s="9" t="s">
        <v>2276</v>
      </c>
      <c r="J1667" s="9" t="s">
        <v>29</v>
      </c>
      <c r="K1667" s="9">
        <v>2016</v>
      </c>
      <c r="L1667" s="9" t="s">
        <v>46</v>
      </c>
    </row>
    <row r="1668" spans="1:12" ht="17.25" customHeight="1" x14ac:dyDescent="0.2">
      <c r="A1668" s="9">
        <v>421385</v>
      </c>
      <c r="B1668" s="9" t="s">
        <v>6451</v>
      </c>
      <c r="C1668" s="9" t="s">
        <v>525</v>
      </c>
      <c r="D1668" s="9" t="s">
        <v>789</v>
      </c>
      <c r="E1668" s="9" t="s">
        <v>92</v>
      </c>
      <c r="F1668" s="187">
        <v>35861</v>
      </c>
      <c r="G1668" s="9" t="s">
        <v>34</v>
      </c>
      <c r="H1668" s="9" t="s">
        <v>31</v>
      </c>
      <c r="I1668" s="9" t="s">
        <v>2276</v>
      </c>
      <c r="J1668" s="9" t="s">
        <v>32</v>
      </c>
      <c r="K1668" s="9">
        <v>2016</v>
      </c>
      <c r="L1668" s="9" t="s">
        <v>34</v>
      </c>
    </row>
    <row r="1669" spans="1:12" ht="17.25" customHeight="1" x14ac:dyDescent="0.2">
      <c r="A1669" s="9">
        <v>421497</v>
      </c>
      <c r="B1669" s="9" t="s">
        <v>6452</v>
      </c>
      <c r="C1669" s="9" t="s">
        <v>550</v>
      </c>
      <c r="D1669" s="9" t="s">
        <v>632</v>
      </c>
      <c r="E1669" s="9" t="s">
        <v>92</v>
      </c>
      <c r="F1669" s="187">
        <v>36110</v>
      </c>
      <c r="G1669" s="9" t="s">
        <v>34</v>
      </c>
      <c r="H1669" s="9" t="s">
        <v>31</v>
      </c>
      <c r="I1669" s="9" t="s">
        <v>2276</v>
      </c>
      <c r="J1669" s="9" t="s">
        <v>32</v>
      </c>
      <c r="K1669" s="9">
        <v>2016</v>
      </c>
      <c r="L1669" s="9" t="s">
        <v>34</v>
      </c>
    </row>
    <row r="1670" spans="1:12" ht="17.25" customHeight="1" x14ac:dyDescent="0.2">
      <c r="A1670" s="9">
        <v>421586</v>
      </c>
      <c r="B1670" s="9" t="s">
        <v>6453</v>
      </c>
      <c r="C1670" s="9" t="s">
        <v>276</v>
      </c>
      <c r="D1670" s="9" t="s">
        <v>293</v>
      </c>
      <c r="E1670" s="9" t="s">
        <v>92</v>
      </c>
      <c r="F1670" s="187">
        <v>36161</v>
      </c>
      <c r="G1670" s="9" t="s">
        <v>34</v>
      </c>
      <c r="H1670" s="9" t="s">
        <v>31</v>
      </c>
      <c r="I1670" s="9" t="s">
        <v>2276</v>
      </c>
      <c r="J1670" s="9" t="s">
        <v>29</v>
      </c>
      <c r="K1670" s="9">
        <v>2016</v>
      </c>
      <c r="L1670" s="9" t="s">
        <v>34</v>
      </c>
    </row>
    <row r="1671" spans="1:12" ht="17.25" customHeight="1" x14ac:dyDescent="0.2">
      <c r="A1671" s="9">
        <v>421624</v>
      </c>
      <c r="B1671" s="9" t="s">
        <v>6454</v>
      </c>
      <c r="C1671" s="9" t="s">
        <v>896</v>
      </c>
      <c r="D1671" s="9" t="s">
        <v>6455</v>
      </c>
      <c r="E1671" s="9" t="s">
        <v>92</v>
      </c>
      <c r="F1671" s="187">
        <v>35899</v>
      </c>
      <c r="G1671" s="9" t="s">
        <v>34</v>
      </c>
      <c r="H1671" s="9" t="s">
        <v>31</v>
      </c>
      <c r="I1671" s="9" t="s">
        <v>2276</v>
      </c>
      <c r="J1671" s="9" t="s">
        <v>32</v>
      </c>
      <c r="K1671" s="9">
        <v>2016</v>
      </c>
      <c r="L1671" s="9" t="s">
        <v>34</v>
      </c>
    </row>
    <row r="1672" spans="1:12" ht="17.25" customHeight="1" x14ac:dyDescent="0.2">
      <c r="A1672" s="9">
        <v>421725</v>
      </c>
      <c r="B1672" s="9" t="s">
        <v>6456</v>
      </c>
      <c r="C1672" s="9" t="s">
        <v>287</v>
      </c>
      <c r="D1672" s="9" t="s">
        <v>6457</v>
      </c>
      <c r="E1672" s="9" t="s">
        <v>93</v>
      </c>
      <c r="F1672" s="187">
        <v>34554</v>
      </c>
      <c r="G1672" s="9" t="s">
        <v>335</v>
      </c>
      <c r="H1672" s="9" t="s">
        <v>31</v>
      </c>
      <c r="I1672" s="9" t="s">
        <v>2276</v>
      </c>
      <c r="J1672" s="9" t="s">
        <v>32</v>
      </c>
      <c r="K1672" s="9">
        <v>2012</v>
      </c>
      <c r="L1672" s="9" t="s">
        <v>46</v>
      </c>
    </row>
    <row r="1673" spans="1:12" ht="17.25" customHeight="1" x14ac:dyDescent="0.2">
      <c r="A1673" s="9">
        <v>421869</v>
      </c>
      <c r="B1673" s="9" t="s">
        <v>6458</v>
      </c>
      <c r="C1673" s="9" t="s">
        <v>6459</v>
      </c>
      <c r="D1673" s="9" t="s">
        <v>286</v>
      </c>
      <c r="E1673" s="9" t="s">
        <v>92</v>
      </c>
      <c r="F1673" s="187">
        <v>35948</v>
      </c>
      <c r="G1673" s="9" t="s">
        <v>34</v>
      </c>
      <c r="H1673" s="9" t="s">
        <v>31</v>
      </c>
      <c r="I1673" s="9" t="s">
        <v>2276</v>
      </c>
      <c r="J1673" s="9" t="s">
        <v>32</v>
      </c>
      <c r="K1673" s="9">
        <v>2016</v>
      </c>
      <c r="L1673" s="9" t="s">
        <v>34</v>
      </c>
    </row>
    <row r="1674" spans="1:12" ht="17.25" customHeight="1" x14ac:dyDescent="0.2">
      <c r="A1674" s="9">
        <v>422050</v>
      </c>
      <c r="B1674" s="9" t="s">
        <v>6460</v>
      </c>
      <c r="C1674" s="9" t="s">
        <v>5130</v>
      </c>
      <c r="D1674" s="9" t="s">
        <v>278</v>
      </c>
      <c r="E1674" s="9" t="s">
        <v>92</v>
      </c>
      <c r="F1674" s="187">
        <v>35952</v>
      </c>
      <c r="G1674" s="9" t="s">
        <v>34</v>
      </c>
      <c r="H1674" s="9" t="s">
        <v>31</v>
      </c>
      <c r="I1674" s="9" t="s">
        <v>2276</v>
      </c>
      <c r="J1674" s="9" t="s">
        <v>29</v>
      </c>
      <c r="K1674" s="9">
        <v>2016</v>
      </c>
      <c r="L1674" s="9" t="s">
        <v>34</v>
      </c>
    </row>
    <row r="1675" spans="1:12" ht="17.25" customHeight="1" x14ac:dyDescent="0.2">
      <c r="A1675" s="9">
        <v>422068</v>
      </c>
      <c r="B1675" s="9" t="s">
        <v>6461</v>
      </c>
      <c r="C1675" s="9" t="s">
        <v>411</v>
      </c>
      <c r="D1675" s="9" t="s">
        <v>679</v>
      </c>
      <c r="E1675" s="9" t="s">
        <v>92</v>
      </c>
      <c r="F1675" s="187">
        <v>35490</v>
      </c>
      <c r="G1675" s="9" t="s">
        <v>645</v>
      </c>
      <c r="H1675" s="9" t="s">
        <v>31</v>
      </c>
      <c r="I1675" s="9" t="s">
        <v>2276</v>
      </c>
      <c r="J1675" s="9" t="s">
        <v>32</v>
      </c>
      <c r="K1675" s="9">
        <v>2016</v>
      </c>
      <c r="L1675" s="9" t="s">
        <v>34</v>
      </c>
    </row>
    <row r="1676" spans="1:12" ht="17.25" customHeight="1" x14ac:dyDescent="0.2">
      <c r="A1676" s="9">
        <v>422099</v>
      </c>
      <c r="B1676" s="9" t="s">
        <v>6462</v>
      </c>
      <c r="C1676" s="9" t="s">
        <v>315</v>
      </c>
      <c r="D1676" s="9" t="s">
        <v>354</v>
      </c>
      <c r="E1676" s="9" t="s">
        <v>92</v>
      </c>
      <c r="F1676" s="187">
        <v>36164</v>
      </c>
      <c r="G1676" s="9" t="s">
        <v>34</v>
      </c>
      <c r="H1676" s="9" t="s">
        <v>31</v>
      </c>
      <c r="I1676" s="9" t="s">
        <v>2276</v>
      </c>
      <c r="J1676" s="9" t="s">
        <v>29</v>
      </c>
      <c r="K1676" s="9">
        <v>2017</v>
      </c>
      <c r="L1676" s="9" t="s">
        <v>34</v>
      </c>
    </row>
    <row r="1677" spans="1:12" ht="17.25" customHeight="1" x14ac:dyDescent="0.2">
      <c r="A1677" s="9">
        <v>422160</v>
      </c>
      <c r="B1677" s="9" t="s">
        <v>6463</v>
      </c>
      <c r="C1677" s="9" t="s">
        <v>905</v>
      </c>
      <c r="D1677" s="9" t="s">
        <v>765</v>
      </c>
      <c r="E1677" s="9" t="s">
        <v>93</v>
      </c>
      <c r="F1677" s="187">
        <v>34486</v>
      </c>
      <c r="G1677" s="9" t="s">
        <v>34</v>
      </c>
      <c r="H1677" s="9" t="s">
        <v>31</v>
      </c>
      <c r="I1677" s="9" t="s">
        <v>2276</v>
      </c>
      <c r="K1677" s="9">
        <v>2016</v>
      </c>
      <c r="L1677" s="9" t="s">
        <v>34</v>
      </c>
    </row>
    <row r="1678" spans="1:12" ht="17.25" customHeight="1" x14ac:dyDescent="0.2">
      <c r="A1678" s="9">
        <v>422276</v>
      </c>
      <c r="B1678" s="9" t="s">
        <v>6464</v>
      </c>
      <c r="C1678" s="9" t="s">
        <v>547</v>
      </c>
      <c r="D1678" s="9" t="s">
        <v>602</v>
      </c>
      <c r="E1678" s="9" t="s">
        <v>92</v>
      </c>
      <c r="F1678" s="187">
        <v>35938</v>
      </c>
      <c r="G1678" s="9" t="s">
        <v>537</v>
      </c>
      <c r="H1678" s="9" t="s">
        <v>31</v>
      </c>
      <c r="I1678" s="9" t="s">
        <v>2276</v>
      </c>
      <c r="J1678" s="9" t="s">
        <v>29</v>
      </c>
      <c r="K1678" s="9">
        <v>2016</v>
      </c>
      <c r="L1678" s="9" t="s">
        <v>46</v>
      </c>
    </row>
    <row r="1679" spans="1:12" ht="17.25" customHeight="1" x14ac:dyDescent="0.2">
      <c r="A1679" s="9">
        <v>422347</v>
      </c>
      <c r="B1679" s="9" t="s">
        <v>6465</v>
      </c>
      <c r="C1679" s="9" t="s">
        <v>2108</v>
      </c>
      <c r="D1679" s="9" t="s">
        <v>538</v>
      </c>
      <c r="E1679" s="9" t="s">
        <v>93</v>
      </c>
      <c r="F1679" s="187">
        <v>33700</v>
      </c>
      <c r="G1679" s="9" t="s">
        <v>34</v>
      </c>
      <c r="H1679" s="9" t="s">
        <v>31</v>
      </c>
      <c r="I1679" s="9" t="s">
        <v>2276</v>
      </c>
      <c r="J1679" s="9" t="s">
        <v>29</v>
      </c>
      <c r="K1679" s="9">
        <v>2011</v>
      </c>
      <c r="L1679" s="9" t="s">
        <v>46</v>
      </c>
    </row>
    <row r="1680" spans="1:12" ht="17.25" customHeight="1" x14ac:dyDescent="0.2">
      <c r="A1680" s="9">
        <v>422521</v>
      </c>
      <c r="B1680" s="9" t="s">
        <v>6466</v>
      </c>
      <c r="C1680" s="9" t="s">
        <v>686</v>
      </c>
      <c r="D1680" s="9" t="s">
        <v>679</v>
      </c>
      <c r="E1680" s="9" t="s">
        <v>92</v>
      </c>
      <c r="F1680" s="187">
        <v>33300</v>
      </c>
      <c r="G1680" s="9" t="s">
        <v>34</v>
      </c>
      <c r="H1680" s="9" t="s">
        <v>31</v>
      </c>
      <c r="I1680" s="9" t="s">
        <v>2276</v>
      </c>
      <c r="J1680" s="9" t="s">
        <v>32</v>
      </c>
      <c r="K1680" s="9">
        <v>2009</v>
      </c>
      <c r="L1680" s="9" t="s">
        <v>34</v>
      </c>
    </row>
    <row r="1681" spans="1:12" ht="17.25" customHeight="1" x14ac:dyDescent="0.2">
      <c r="A1681" s="9">
        <v>422597</v>
      </c>
      <c r="B1681" s="9" t="s">
        <v>678</v>
      </c>
      <c r="C1681" s="9" t="s">
        <v>427</v>
      </c>
      <c r="D1681" s="9" t="s">
        <v>552</v>
      </c>
      <c r="E1681" s="9" t="s">
        <v>93</v>
      </c>
      <c r="F1681" s="187">
        <v>35708</v>
      </c>
      <c r="G1681" s="9" t="s">
        <v>34</v>
      </c>
      <c r="H1681" s="9" t="s">
        <v>31</v>
      </c>
      <c r="I1681" s="9" t="s">
        <v>2276</v>
      </c>
      <c r="J1681" s="9" t="s">
        <v>32</v>
      </c>
      <c r="K1681" s="9">
        <v>2017</v>
      </c>
      <c r="L1681" s="9" t="s">
        <v>46</v>
      </c>
    </row>
    <row r="1682" spans="1:12" ht="17.25" customHeight="1" x14ac:dyDescent="0.2">
      <c r="A1682" s="9">
        <v>422608</v>
      </c>
      <c r="B1682" s="9" t="s">
        <v>6467</v>
      </c>
      <c r="C1682" s="9" t="s">
        <v>654</v>
      </c>
      <c r="D1682" s="9" t="s">
        <v>6468</v>
      </c>
      <c r="E1682" s="9" t="s">
        <v>93</v>
      </c>
      <c r="F1682" s="187">
        <v>35460</v>
      </c>
      <c r="G1682" s="9" t="s">
        <v>6469</v>
      </c>
      <c r="H1682" s="9" t="s">
        <v>31</v>
      </c>
      <c r="I1682" s="9" t="s">
        <v>2276</v>
      </c>
      <c r="J1682" s="9" t="s">
        <v>32</v>
      </c>
      <c r="K1682" s="9">
        <v>2015</v>
      </c>
      <c r="L1682" s="9" t="s">
        <v>86</v>
      </c>
    </row>
    <row r="1683" spans="1:12" ht="17.25" customHeight="1" x14ac:dyDescent="0.2">
      <c r="A1683" s="9">
        <v>422649</v>
      </c>
      <c r="B1683" s="9" t="s">
        <v>6470</v>
      </c>
      <c r="C1683" s="9" t="s">
        <v>314</v>
      </c>
      <c r="D1683" s="9" t="s">
        <v>326</v>
      </c>
      <c r="E1683" s="9" t="s">
        <v>92</v>
      </c>
      <c r="F1683" s="187">
        <v>36548</v>
      </c>
      <c r="G1683" s="9" t="s">
        <v>34</v>
      </c>
      <c r="H1683" s="9" t="s">
        <v>31</v>
      </c>
      <c r="I1683" s="9" t="s">
        <v>2276</v>
      </c>
      <c r="J1683" s="9" t="s">
        <v>29</v>
      </c>
      <c r="K1683" s="9">
        <v>2017</v>
      </c>
      <c r="L1683" s="9" t="s">
        <v>46</v>
      </c>
    </row>
    <row r="1684" spans="1:12" ht="17.25" customHeight="1" x14ac:dyDescent="0.2">
      <c r="A1684" s="9">
        <v>422711</v>
      </c>
      <c r="B1684" s="9" t="s">
        <v>6471</v>
      </c>
      <c r="C1684" s="9" t="s">
        <v>903</v>
      </c>
      <c r="D1684" s="9" t="s">
        <v>455</v>
      </c>
      <c r="E1684" s="9" t="s">
        <v>93</v>
      </c>
      <c r="F1684" s="187">
        <v>36011</v>
      </c>
      <c r="G1684" s="9" t="s">
        <v>466</v>
      </c>
      <c r="H1684" s="9" t="s">
        <v>31</v>
      </c>
      <c r="I1684" s="9" t="s">
        <v>2276</v>
      </c>
      <c r="J1684" s="9" t="s">
        <v>29</v>
      </c>
      <c r="K1684" s="9">
        <v>2017</v>
      </c>
      <c r="L1684" s="9" t="s">
        <v>46</v>
      </c>
    </row>
    <row r="1685" spans="1:12" ht="17.25" customHeight="1" x14ac:dyDescent="0.2">
      <c r="A1685" s="9">
        <v>422731</v>
      </c>
      <c r="B1685" s="9" t="s">
        <v>6472</v>
      </c>
      <c r="C1685" s="9" t="s">
        <v>283</v>
      </c>
      <c r="D1685" s="9" t="s">
        <v>478</v>
      </c>
      <c r="E1685" s="9" t="s">
        <v>92</v>
      </c>
      <c r="F1685" s="187">
        <v>35431</v>
      </c>
      <c r="G1685" s="9" t="s">
        <v>6473</v>
      </c>
      <c r="H1685" s="9" t="s">
        <v>31</v>
      </c>
      <c r="I1685" s="9" t="s">
        <v>2276</v>
      </c>
      <c r="J1685" s="9" t="s">
        <v>29</v>
      </c>
      <c r="K1685" s="9">
        <v>2014</v>
      </c>
      <c r="L1685" s="9" t="s">
        <v>34</v>
      </c>
    </row>
    <row r="1686" spans="1:12" ht="17.25" customHeight="1" x14ac:dyDescent="0.2">
      <c r="A1686" s="9">
        <v>422748</v>
      </c>
      <c r="B1686" s="9" t="s">
        <v>6474</v>
      </c>
      <c r="C1686" s="9" t="s">
        <v>735</v>
      </c>
      <c r="D1686" s="9" t="s">
        <v>536</v>
      </c>
      <c r="E1686" s="9" t="s">
        <v>93</v>
      </c>
      <c r="F1686" s="187">
        <v>36358</v>
      </c>
      <c r="G1686" s="9" t="s">
        <v>34</v>
      </c>
      <c r="H1686" s="9" t="s">
        <v>31</v>
      </c>
      <c r="I1686" s="9" t="s">
        <v>2276</v>
      </c>
      <c r="J1686" s="9" t="s">
        <v>29</v>
      </c>
      <c r="K1686" s="9">
        <v>2017</v>
      </c>
      <c r="L1686" s="9" t="s">
        <v>34</v>
      </c>
    </row>
    <row r="1687" spans="1:12" ht="17.25" customHeight="1" x14ac:dyDescent="0.2">
      <c r="A1687" s="9">
        <v>422852</v>
      </c>
      <c r="B1687" s="9" t="s">
        <v>6475</v>
      </c>
      <c r="C1687" s="9" t="s">
        <v>683</v>
      </c>
      <c r="D1687" s="9" t="s">
        <v>6476</v>
      </c>
      <c r="E1687" s="9" t="s">
        <v>281</v>
      </c>
      <c r="F1687" s="187">
        <v>36205</v>
      </c>
      <c r="G1687" s="9" t="s">
        <v>34</v>
      </c>
      <c r="H1687" s="9" t="s">
        <v>31</v>
      </c>
      <c r="I1687" s="9" t="s">
        <v>2276</v>
      </c>
      <c r="J1687" s="9" t="s">
        <v>29</v>
      </c>
      <c r="K1687" s="9">
        <v>2017</v>
      </c>
      <c r="L1687" s="9" t="s">
        <v>34</v>
      </c>
    </row>
    <row r="1688" spans="1:12" ht="17.25" customHeight="1" x14ac:dyDescent="0.2">
      <c r="A1688" s="9">
        <v>422999</v>
      </c>
      <c r="B1688" s="9" t="s">
        <v>6477</v>
      </c>
      <c r="C1688" s="9" t="s">
        <v>299</v>
      </c>
      <c r="D1688" s="9" t="s">
        <v>6478</v>
      </c>
      <c r="E1688" s="9" t="s">
        <v>92</v>
      </c>
      <c r="F1688" s="187">
        <v>36557</v>
      </c>
      <c r="G1688" s="9" t="s">
        <v>926</v>
      </c>
      <c r="H1688" s="9" t="s">
        <v>31</v>
      </c>
      <c r="I1688" s="9" t="s">
        <v>2276</v>
      </c>
      <c r="J1688" s="9" t="s">
        <v>32</v>
      </c>
      <c r="K1688" s="9">
        <v>2017</v>
      </c>
      <c r="L1688" s="9" t="s">
        <v>34</v>
      </c>
    </row>
    <row r="1689" spans="1:12" ht="17.25" customHeight="1" x14ac:dyDescent="0.2">
      <c r="A1689" s="9">
        <v>423023</v>
      </c>
      <c r="B1689" s="9" t="s">
        <v>6479</v>
      </c>
      <c r="C1689" s="9" t="s">
        <v>654</v>
      </c>
      <c r="D1689" s="9" t="s">
        <v>1070</v>
      </c>
      <c r="E1689" s="9" t="s">
        <v>93</v>
      </c>
      <c r="F1689" s="187">
        <v>35731</v>
      </c>
      <c r="G1689" s="9" t="s">
        <v>86</v>
      </c>
      <c r="H1689" s="9" t="s">
        <v>31</v>
      </c>
      <c r="I1689" s="9" t="s">
        <v>2276</v>
      </c>
      <c r="J1689" s="9" t="s">
        <v>32</v>
      </c>
      <c r="K1689" s="9">
        <v>2015</v>
      </c>
      <c r="L1689" s="9" t="s">
        <v>86</v>
      </c>
    </row>
    <row r="1690" spans="1:12" ht="17.25" customHeight="1" x14ac:dyDescent="0.2">
      <c r="A1690" s="9">
        <v>423172</v>
      </c>
      <c r="B1690" s="9" t="s">
        <v>6480</v>
      </c>
      <c r="C1690" s="9" t="s">
        <v>722</v>
      </c>
      <c r="D1690" s="9" t="s">
        <v>286</v>
      </c>
      <c r="E1690" s="9" t="s">
        <v>92</v>
      </c>
      <c r="F1690" s="187">
        <v>32874</v>
      </c>
      <c r="G1690" s="9" t="s">
        <v>6481</v>
      </c>
      <c r="H1690" s="9" t="s">
        <v>31</v>
      </c>
      <c r="I1690" s="9" t="s">
        <v>2276</v>
      </c>
      <c r="J1690" s="9" t="s">
        <v>29</v>
      </c>
      <c r="K1690" s="9">
        <v>2008</v>
      </c>
      <c r="L1690" s="9" t="s">
        <v>66</v>
      </c>
    </row>
    <row r="1691" spans="1:12" ht="17.25" customHeight="1" x14ac:dyDescent="0.2">
      <c r="A1691" s="9">
        <v>423205</v>
      </c>
      <c r="B1691" s="9" t="s">
        <v>6482</v>
      </c>
      <c r="C1691" s="9" t="s">
        <v>865</v>
      </c>
      <c r="D1691" s="9" t="s">
        <v>581</v>
      </c>
      <c r="E1691" s="9" t="s">
        <v>93</v>
      </c>
      <c r="F1691" s="187">
        <v>36529</v>
      </c>
      <c r="G1691" s="9" t="s">
        <v>34</v>
      </c>
      <c r="H1691" s="9" t="s">
        <v>31</v>
      </c>
      <c r="I1691" s="9" t="s">
        <v>2276</v>
      </c>
      <c r="J1691" s="9" t="s">
        <v>32</v>
      </c>
      <c r="K1691" s="9">
        <v>2017</v>
      </c>
      <c r="L1691" s="9" t="s">
        <v>34</v>
      </c>
    </row>
    <row r="1692" spans="1:12" ht="17.25" customHeight="1" x14ac:dyDescent="0.2">
      <c r="A1692" s="9">
        <v>423209</v>
      </c>
      <c r="B1692" s="9" t="s">
        <v>6483</v>
      </c>
      <c r="C1692" s="9" t="s">
        <v>409</v>
      </c>
      <c r="D1692" s="9" t="s">
        <v>666</v>
      </c>
      <c r="E1692" s="9" t="s">
        <v>93</v>
      </c>
      <c r="F1692" s="187">
        <v>34818</v>
      </c>
      <c r="G1692" s="9" t="s">
        <v>34</v>
      </c>
      <c r="H1692" s="9" t="s">
        <v>31</v>
      </c>
      <c r="I1692" s="9" t="s">
        <v>2276</v>
      </c>
      <c r="J1692" s="9" t="s">
        <v>29</v>
      </c>
      <c r="K1692" s="9">
        <v>2013</v>
      </c>
      <c r="L1692" s="9" t="s">
        <v>34</v>
      </c>
    </row>
    <row r="1693" spans="1:12" ht="17.25" customHeight="1" x14ac:dyDescent="0.2">
      <c r="A1693" s="9">
        <v>423383</v>
      </c>
      <c r="B1693" s="9" t="s">
        <v>6484</v>
      </c>
      <c r="C1693" s="9" t="s">
        <v>370</v>
      </c>
      <c r="D1693" s="9" t="s">
        <v>5264</v>
      </c>
      <c r="E1693" s="9" t="s">
        <v>93</v>
      </c>
      <c r="F1693" s="187">
        <v>33434</v>
      </c>
      <c r="G1693" s="9" t="s">
        <v>34</v>
      </c>
      <c r="H1693" s="9" t="s">
        <v>31</v>
      </c>
      <c r="I1693" s="9" t="s">
        <v>2276</v>
      </c>
      <c r="J1693" s="9" t="s">
        <v>32</v>
      </c>
      <c r="K1693" s="9">
        <v>2009</v>
      </c>
      <c r="L1693" s="9" t="s">
        <v>34</v>
      </c>
    </row>
    <row r="1694" spans="1:12" ht="17.25" customHeight="1" x14ac:dyDescent="0.2">
      <c r="A1694" s="9">
        <v>423411</v>
      </c>
      <c r="B1694" s="9" t="s">
        <v>6485</v>
      </c>
      <c r="C1694" s="9" t="s">
        <v>603</v>
      </c>
      <c r="D1694" s="9" t="s">
        <v>6486</v>
      </c>
      <c r="E1694" s="9" t="s">
        <v>92</v>
      </c>
      <c r="F1694" s="187">
        <v>36028</v>
      </c>
      <c r="G1694" s="9" t="s">
        <v>579</v>
      </c>
      <c r="H1694" s="9" t="s">
        <v>31</v>
      </c>
      <c r="I1694" s="9" t="s">
        <v>2276</v>
      </c>
      <c r="J1694" s="9" t="s">
        <v>32</v>
      </c>
      <c r="K1694" s="9">
        <v>2009</v>
      </c>
      <c r="L1694" s="9" t="s">
        <v>34</v>
      </c>
    </row>
    <row r="1695" spans="1:12" ht="17.25" customHeight="1" x14ac:dyDescent="0.2">
      <c r="A1695" s="9">
        <v>423609</v>
      </c>
      <c r="B1695" s="9" t="s">
        <v>6487</v>
      </c>
      <c r="C1695" s="9" t="s">
        <v>370</v>
      </c>
      <c r="D1695" s="9" t="s">
        <v>928</v>
      </c>
      <c r="E1695" s="9" t="s">
        <v>93</v>
      </c>
      <c r="F1695" s="187">
        <v>35068</v>
      </c>
      <c r="G1695" s="9" t="s">
        <v>34</v>
      </c>
      <c r="H1695" s="9" t="s">
        <v>31</v>
      </c>
      <c r="I1695" s="9" t="s">
        <v>2276</v>
      </c>
      <c r="J1695" s="9" t="s">
        <v>29</v>
      </c>
      <c r="K1695" s="9">
        <v>2013</v>
      </c>
      <c r="L1695" s="9" t="s">
        <v>34</v>
      </c>
    </row>
    <row r="1696" spans="1:12" ht="17.25" customHeight="1" x14ac:dyDescent="0.2">
      <c r="A1696" s="9">
        <v>423671</v>
      </c>
      <c r="B1696" s="9" t="s">
        <v>6488</v>
      </c>
      <c r="C1696" s="9" t="s">
        <v>388</v>
      </c>
      <c r="D1696" s="9" t="s">
        <v>365</v>
      </c>
      <c r="E1696" s="9" t="s">
        <v>92</v>
      </c>
      <c r="F1696" s="187">
        <v>35122</v>
      </c>
      <c r="G1696" s="9" t="s">
        <v>34</v>
      </c>
      <c r="H1696" s="9" t="s">
        <v>31</v>
      </c>
      <c r="I1696" s="9" t="s">
        <v>2276</v>
      </c>
      <c r="J1696" s="9" t="s">
        <v>32</v>
      </c>
      <c r="K1696" s="9">
        <v>2012</v>
      </c>
      <c r="L1696" s="9" t="s">
        <v>34</v>
      </c>
    </row>
    <row r="1697" spans="1:12" ht="17.25" customHeight="1" x14ac:dyDescent="0.2">
      <c r="A1697" s="9">
        <v>424052</v>
      </c>
      <c r="B1697" s="9" t="s">
        <v>6489</v>
      </c>
      <c r="C1697" s="9" t="s">
        <v>445</v>
      </c>
      <c r="D1697" s="9" t="s">
        <v>429</v>
      </c>
      <c r="E1697" s="9" t="s">
        <v>93</v>
      </c>
      <c r="F1697" s="187">
        <v>36526</v>
      </c>
      <c r="G1697" s="9" t="s">
        <v>34</v>
      </c>
      <c r="H1697" s="9" t="s">
        <v>31</v>
      </c>
      <c r="I1697" s="9" t="s">
        <v>2276</v>
      </c>
      <c r="J1697" s="9" t="s">
        <v>32</v>
      </c>
      <c r="K1697" s="9">
        <v>2017</v>
      </c>
      <c r="L1697" s="9" t="s">
        <v>34</v>
      </c>
    </row>
    <row r="1698" spans="1:12" ht="17.25" customHeight="1" x14ac:dyDescent="0.2">
      <c r="A1698" s="9">
        <v>424091</v>
      </c>
      <c r="B1698" s="9" t="s">
        <v>6490</v>
      </c>
      <c r="C1698" s="9" t="s">
        <v>310</v>
      </c>
      <c r="D1698" s="9" t="s">
        <v>3772</v>
      </c>
      <c r="E1698" s="9" t="s">
        <v>93</v>
      </c>
      <c r="F1698" s="187">
        <v>34335</v>
      </c>
      <c r="G1698" s="9" t="s">
        <v>6491</v>
      </c>
      <c r="H1698" s="9" t="s">
        <v>31</v>
      </c>
      <c r="I1698" s="9" t="s">
        <v>2276</v>
      </c>
      <c r="J1698" s="9" t="s">
        <v>32</v>
      </c>
      <c r="K1698" s="9">
        <v>2011</v>
      </c>
      <c r="L1698" s="9" t="s">
        <v>34</v>
      </c>
    </row>
    <row r="1699" spans="1:12" ht="17.25" customHeight="1" x14ac:dyDescent="0.2">
      <c r="A1699" s="9">
        <v>424153</v>
      </c>
      <c r="B1699" s="9" t="s">
        <v>6492</v>
      </c>
      <c r="C1699" s="9" t="s">
        <v>299</v>
      </c>
      <c r="D1699" s="9" t="s">
        <v>817</v>
      </c>
      <c r="E1699" s="9" t="s">
        <v>93</v>
      </c>
      <c r="F1699" s="187">
        <v>31846</v>
      </c>
      <c r="G1699" s="9" t="s">
        <v>6493</v>
      </c>
      <c r="H1699" s="9" t="s">
        <v>31</v>
      </c>
      <c r="I1699" s="9" t="s">
        <v>2276</v>
      </c>
      <c r="J1699" s="9" t="s">
        <v>29</v>
      </c>
      <c r="K1699" s="9">
        <v>2005</v>
      </c>
      <c r="L1699" s="9" t="s">
        <v>46</v>
      </c>
    </row>
    <row r="1700" spans="1:12" ht="17.25" customHeight="1" x14ac:dyDescent="0.2">
      <c r="A1700" s="9">
        <v>424451</v>
      </c>
      <c r="B1700" s="9" t="s">
        <v>6494</v>
      </c>
      <c r="C1700" s="9" t="s">
        <v>301</v>
      </c>
      <c r="D1700" s="9" t="s">
        <v>624</v>
      </c>
      <c r="E1700" s="9" t="s">
        <v>92</v>
      </c>
      <c r="F1700" s="187">
        <v>33608</v>
      </c>
      <c r="G1700" s="9" t="s">
        <v>83</v>
      </c>
      <c r="H1700" s="9" t="s">
        <v>31</v>
      </c>
      <c r="I1700" s="9" t="s">
        <v>2276</v>
      </c>
      <c r="J1700" s="9" t="s">
        <v>32</v>
      </c>
      <c r="K1700" s="9">
        <v>2009</v>
      </c>
      <c r="L1700" s="9" t="s">
        <v>83</v>
      </c>
    </row>
    <row r="1701" spans="1:12" ht="17.25" customHeight="1" x14ac:dyDescent="0.2">
      <c r="A1701" s="9">
        <v>424477</v>
      </c>
      <c r="B1701" s="9" t="s">
        <v>6495</v>
      </c>
      <c r="C1701" s="9" t="s">
        <v>311</v>
      </c>
      <c r="D1701" s="9" t="s">
        <v>278</v>
      </c>
      <c r="E1701" s="9" t="s">
        <v>92</v>
      </c>
      <c r="F1701" s="187">
        <v>35490</v>
      </c>
      <c r="G1701" s="9" t="s">
        <v>34</v>
      </c>
      <c r="H1701" s="9" t="s">
        <v>31</v>
      </c>
      <c r="I1701" s="9" t="s">
        <v>2276</v>
      </c>
      <c r="J1701" s="9" t="s">
        <v>32</v>
      </c>
      <c r="K1701" s="9">
        <v>2014</v>
      </c>
      <c r="L1701" s="9" t="s">
        <v>34</v>
      </c>
    </row>
    <row r="1702" spans="1:12" ht="17.25" customHeight="1" x14ac:dyDescent="0.2">
      <c r="A1702" s="9">
        <v>424487</v>
      </c>
      <c r="B1702" s="9" t="s">
        <v>6496</v>
      </c>
      <c r="C1702" s="9" t="s">
        <v>674</v>
      </c>
      <c r="D1702" s="9" t="s">
        <v>423</v>
      </c>
      <c r="E1702" s="9" t="s">
        <v>93</v>
      </c>
      <c r="F1702" s="187">
        <v>31522</v>
      </c>
      <c r="G1702" s="9" t="s">
        <v>1060</v>
      </c>
      <c r="H1702" s="9" t="s">
        <v>31</v>
      </c>
      <c r="I1702" s="9" t="s">
        <v>2276</v>
      </c>
      <c r="J1702" s="9" t="s">
        <v>29</v>
      </c>
      <c r="K1702" s="9">
        <v>2004</v>
      </c>
      <c r="L1702" s="9" t="s">
        <v>46</v>
      </c>
    </row>
    <row r="1703" spans="1:12" ht="17.25" customHeight="1" x14ac:dyDescent="0.2">
      <c r="A1703" s="9">
        <v>424587</v>
      </c>
      <c r="B1703" s="9" t="s">
        <v>6497</v>
      </c>
      <c r="C1703" s="9" t="s">
        <v>329</v>
      </c>
      <c r="D1703" s="9" t="s">
        <v>363</v>
      </c>
      <c r="E1703" s="9" t="s">
        <v>92</v>
      </c>
      <c r="F1703" s="187">
        <v>33604</v>
      </c>
      <c r="G1703" s="9" t="s">
        <v>298</v>
      </c>
      <c r="H1703" s="9" t="s">
        <v>31</v>
      </c>
      <c r="I1703" s="9" t="s">
        <v>2276</v>
      </c>
      <c r="J1703" s="9" t="s">
        <v>29</v>
      </c>
      <c r="K1703" s="9">
        <v>2010</v>
      </c>
      <c r="L1703" s="9" t="s">
        <v>46</v>
      </c>
    </row>
    <row r="1704" spans="1:12" ht="17.25" customHeight="1" x14ac:dyDescent="0.2">
      <c r="A1704" s="9">
        <v>424669</v>
      </c>
      <c r="B1704" s="9" t="s">
        <v>6498</v>
      </c>
      <c r="C1704" s="9" t="s">
        <v>428</v>
      </c>
      <c r="D1704" s="9" t="s">
        <v>681</v>
      </c>
      <c r="E1704" s="9" t="s">
        <v>93</v>
      </c>
      <c r="F1704" s="187">
        <v>29382</v>
      </c>
      <c r="G1704" s="9" t="s">
        <v>34</v>
      </c>
      <c r="H1704" s="9" t="s">
        <v>31</v>
      </c>
      <c r="I1704" s="9" t="s">
        <v>2276</v>
      </c>
      <c r="J1704" s="9" t="s">
        <v>29</v>
      </c>
      <c r="K1704" s="9">
        <v>1999</v>
      </c>
      <c r="L1704" s="9" t="s">
        <v>34</v>
      </c>
    </row>
    <row r="1705" spans="1:12" ht="17.25" customHeight="1" x14ac:dyDescent="0.2">
      <c r="A1705" s="9">
        <v>424678</v>
      </c>
      <c r="B1705" s="9" t="s">
        <v>6499</v>
      </c>
      <c r="C1705" s="9" t="s">
        <v>375</v>
      </c>
      <c r="D1705" s="9" t="s">
        <v>429</v>
      </c>
      <c r="E1705" s="9" t="s">
        <v>93</v>
      </c>
      <c r="F1705" s="187">
        <v>35074</v>
      </c>
      <c r="G1705" s="9" t="s">
        <v>510</v>
      </c>
      <c r="H1705" s="9" t="s">
        <v>31</v>
      </c>
      <c r="I1705" s="9" t="s">
        <v>2276</v>
      </c>
      <c r="J1705" s="9" t="s">
        <v>32</v>
      </c>
      <c r="K1705" s="9">
        <v>2013</v>
      </c>
      <c r="L1705" s="9" t="s">
        <v>46</v>
      </c>
    </row>
    <row r="1706" spans="1:12" ht="17.25" customHeight="1" x14ac:dyDescent="0.2">
      <c r="A1706" s="9">
        <v>424777</v>
      </c>
      <c r="B1706" s="9" t="s">
        <v>6500</v>
      </c>
      <c r="C1706" s="9" t="s">
        <v>324</v>
      </c>
      <c r="D1706" s="9" t="s">
        <v>288</v>
      </c>
      <c r="E1706" s="9" t="s">
        <v>93</v>
      </c>
      <c r="F1706" s="187">
        <v>30822</v>
      </c>
      <c r="G1706" s="9" t="s">
        <v>34</v>
      </c>
      <c r="H1706" s="9" t="s">
        <v>31</v>
      </c>
      <c r="I1706" s="9" t="s">
        <v>2276</v>
      </c>
      <c r="J1706" s="9" t="s">
        <v>32</v>
      </c>
      <c r="K1706" s="9">
        <v>2002</v>
      </c>
      <c r="L1706" s="9" t="s">
        <v>34</v>
      </c>
    </row>
    <row r="1707" spans="1:12" ht="17.25" customHeight="1" x14ac:dyDescent="0.2">
      <c r="A1707" s="9">
        <v>424863</v>
      </c>
      <c r="B1707" s="9" t="s">
        <v>6501</v>
      </c>
      <c r="C1707" s="9" t="s">
        <v>727</v>
      </c>
      <c r="D1707" s="9" t="s">
        <v>492</v>
      </c>
      <c r="E1707" s="9" t="s">
        <v>92</v>
      </c>
      <c r="F1707" s="187">
        <v>35954</v>
      </c>
      <c r="G1707" s="9" t="s">
        <v>34</v>
      </c>
      <c r="H1707" s="9" t="s">
        <v>31</v>
      </c>
      <c r="I1707" s="9" t="s">
        <v>2276</v>
      </c>
      <c r="J1707" s="9" t="s">
        <v>29</v>
      </c>
      <c r="K1707" s="9">
        <v>2016</v>
      </c>
    </row>
    <row r="1708" spans="1:12" ht="17.25" customHeight="1" x14ac:dyDescent="0.2">
      <c r="A1708" s="9">
        <v>425709</v>
      </c>
      <c r="B1708" s="9" t="s">
        <v>6502</v>
      </c>
      <c r="C1708" s="9" t="s">
        <v>3807</v>
      </c>
      <c r="D1708" s="9" t="s">
        <v>637</v>
      </c>
      <c r="E1708" s="9" t="s">
        <v>93</v>
      </c>
      <c r="F1708" s="187">
        <v>35028</v>
      </c>
      <c r="G1708" s="9" t="s">
        <v>86</v>
      </c>
      <c r="H1708" s="9" t="s">
        <v>31</v>
      </c>
      <c r="I1708" s="9" t="s">
        <v>2276</v>
      </c>
      <c r="J1708" s="9" t="s">
        <v>32</v>
      </c>
      <c r="K1708" s="9">
        <v>2013</v>
      </c>
      <c r="L1708" s="9" t="s">
        <v>86</v>
      </c>
    </row>
    <row r="1709" spans="1:12" ht="17.25" customHeight="1" x14ac:dyDescent="0.2">
      <c r="A1709" s="9">
        <v>425724</v>
      </c>
      <c r="B1709" s="9" t="s">
        <v>6503</v>
      </c>
      <c r="C1709" s="9" t="s">
        <v>573</v>
      </c>
      <c r="D1709" s="9" t="s">
        <v>423</v>
      </c>
      <c r="E1709" s="9" t="s">
        <v>93</v>
      </c>
      <c r="F1709" s="187">
        <v>36179</v>
      </c>
      <c r="G1709" s="9" t="s">
        <v>764</v>
      </c>
      <c r="H1709" s="9" t="s">
        <v>31</v>
      </c>
      <c r="I1709" s="9" t="s">
        <v>2276</v>
      </c>
      <c r="J1709" s="9" t="s">
        <v>29</v>
      </c>
      <c r="K1709" s="9">
        <v>2016</v>
      </c>
      <c r="L1709" s="9" t="s">
        <v>46</v>
      </c>
    </row>
    <row r="1710" spans="1:12" ht="17.25" customHeight="1" x14ac:dyDescent="0.2">
      <c r="A1710" s="9">
        <v>400496</v>
      </c>
      <c r="B1710" s="9" t="s">
        <v>6504</v>
      </c>
      <c r="C1710" s="9" t="s">
        <v>348</v>
      </c>
      <c r="D1710" s="9" t="s">
        <v>6505</v>
      </c>
      <c r="E1710" s="9" t="s">
        <v>281</v>
      </c>
      <c r="F1710" s="187">
        <v>29740</v>
      </c>
      <c r="G1710" s="9" t="s">
        <v>34</v>
      </c>
      <c r="H1710" s="9" t="s">
        <v>31</v>
      </c>
      <c r="I1710" s="9" t="s">
        <v>2276</v>
      </c>
      <c r="J1710" s="9" t="s">
        <v>29</v>
      </c>
      <c r="K1710" s="9">
        <v>2000</v>
      </c>
      <c r="L1710" s="9" t="s">
        <v>34</v>
      </c>
    </row>
    <row r="1711" spans="1:12" ht="17.25" customHeight="1" x14ac:dyDescent="0.2">
      <c r="A1711" s="9">
        <v>404863</v>
      </c>
      <c r="B1711" s="9" t="s">
        <v>6506</v>
      </c>
      <c r="C1711" s="9" t="s">
        <v>769</v>
      </c>
      <c r="D1711" s="9" t="s">
        <v>6507</v>
      </c>
      <c r="E1711" s="9" t="s">
        <v>281</v>
      </c>
      <c r="F1711" s="187">
        <v>31687</v>
      </c>
      <c r="G1711" s="9" t="s">
        <v>86</v>
      </c>
      <c r="H1711" s="9" t="s">
        <v>31</v>
      </c>
      <c r="I1711" s="9" t="s">
        <v>2276</v>
      </c>
    </row>
    <row r="1712" spans="1:12" ht="17.25" customHeight="1" x14ac:dyDescent="0.2">
      <c r="A1712" s="9">
        <v>415945</v>
      </c>
      <c r="B1712" s="9" t="s">
        <v>6508</v>
      </c>
      <c r="C1712" s="9" t="s">
        <v>299</v>
      </c>
      <c r="D1712" s="9" t="s">
        <v>286</v>
      </c>
      <c r="E1712" s="9" t="s">
        <v>281</v>
      </c>
      <c r="F1712" s="187">
        <v>33139</v>
      </c>
      <c r="G1712" s="9" t="s">
        <v>335</v>
      </c>
      <c r="H1712" s="9" t="s">
        <v>31</v>
      </c>
      <c r="I1712" s="9" t="s">
        <v>2276</v>
      </c>
      <c r="J1712" s="9" t="s">
        <v>32</v>
      </c>
      <c r="K1712" s="9">
        <v>2008</v>
      </c>
      <c r="L1712" s="9" t="s">
        <v>34</v>
      </c>
    </row>
    <row r="1713" spans="1:12" ht="17.25" customHeight="1" x14ac:dyDescent="0.2">
      <c r="A1713" s="9">
        <v>418177</v>
      </c>
      <c r="B1713" s="9" t="s">
        <v>6509</v>
      </c>
      <c r="C1713" s="9" t="s">
        <v>304</v>
      </c>
      <c r="D1713" s="9" t="s">
        <v>614</v>
      </c>
      <c r="E1713" s="9" t="s">
        <v>281</v>
      </c>
      <c r="F1713" s="187">
        <v>31782</v>
      </c>
      <c r="G1713" s="9" t="s">
        <v>420</v>
      </c>
      <c r="H1713" s="9" t="s">
        <v>31</v>
      </c>
      <c r="I1713" s="9" t="s">
        <v>2276</v>
      </c>
      <c r="J1713" s="9" t="s">
        <v>32</v>
      </c>
      <c r="K1713" s="9">
        <v>2014</v>
      </c>
      <c r="L1713" s="9" t="s">
        <v>34</v>
      </c>
    </row>
    <row r="1714" spans="1:12" ht="17.25" customHeight="1" x14ac:dyDescent="0.2">
      <c r="A1714" s="9">
        <v>419031</v>
      </c>
      <c r="B1714" s="9" t="s">
        <v>6510</v>
      </c>
      <c r="C1714" s="9" t="s">
        <v>6511</v>
      </c>
      <c r="D1714" s="9" t="s">
        <v>325</v>
      </c>
      <c r="E1714" s="9" t="s">
        <v>281</v>
      </c>
      <c r="F1714" s="187">
        <v>33604</v>
      </c>
      <c r="G1714" s="9" t="s">
        <v>34</v>
      </c>
      <c r="H1714" s="9" t="s">
        <v>31</v>
      </c>
      <c r="I1714" s="9" t="s">
        <v>2276</v>
      </c>
      <c r="J1714" s="9" t="s">
        <v>32</v>
      </c>
      <c r="K1714" s="9">
        <v>2009</v>
      </c>
      <c r="L1714" s="9" t="s">
        <v>34</v>
      </c>
    </row>
    <row r="1715" spans="1:12" ht="17.25" customHeight="1" x14ac:dyDescent="0.2">
      <c r="A1715" s="9">
        <v>419557</v>
      </c>
      <c r="B1715" s="9" t="s">
        <v>6512</v>
      </c>
      <c r="C1715" s="9" t="s">
        <v>6513</v>
      </c>
      <c r="D1715" s="9" t="s">
        <v>6514</v>
      </c>
      <c r="E1715" s="9" t="s">
        <v>281</v>
      </c>
      <c r="F1715" s="187">
        <v>27039</v>
      </c>
      <c r="G1715" s="9" t="s">
        <v>34</v>
      </c>
      <c r="H1715" s="9" t="s">
        <v>31</v>
      </c>
      <c r="I1715" s="9" t="s">
        <v>2276</v>
      </c>
      <c r="J1715" s="9" t="s">
        <v>29</v>
      </c>
      <c r="K1715" s="9">
        <v>1992</v>
      </c>
      <c r="L1715" s="9" t="s">
        <v>34</v>
      </c>
    </row>
    <row r="1716" spans="1:12" ht="17.25" customHeight="1" x14ac:dyDescent="0.2">
      <c r="A1716" s="9">
        <v>422986</v>
      </c>
      <c r="B1716" s="9" t="s">
        <v>6515</v>
      </c>
      <c r="C1716" s="9" t="s">
        <v>283</v>
      </c>
      <c r="D1716" s="9" t="s">
        <v>451</v>
      </c>
      <c r="E1716" s="9" t="s">
        <v>281</v>
      </c>
      <c r="F1716" s="187">
        <v>36174</v>
      </c>
      <c r="G1716" s="9" t="s">
        <v>34</v>
      </c>
      <c r="H1716" s="9" t="s">
        <v>31</v>
      </c>
      <c r="I1716" s="9" t="s">
        <v>2276</v>
      </c>
      <c r="J1716" s="9" t="s">
        <v>29</v>
      </c>
      <c r="K1716" s="9">
        <v>2015</v>
      </c>
      <c r="L1716" s="9" t="s">
        <v>34</v>
      </c>
    </row>
    <row r="1717" spans="1:12" ht="17.25" customHeight="1" x14ac:dyDescent="0.2">
      <c r="A1717" s="9">
        <v>423655</v>
      </c>
      <c r="B1717" s="9" t="s">
        <v>6516</v>
      </c>
      <c r="C1717" s="9" t="s">
        <v>6517</v>
      </c>
      <c r="D1717" s="9" t="s">
        <v>517</v>
      </c>
      <c r="E1717" s="9" t="s">
        <v>281</v>
      </c>
      <c r="F1717" s="187">
        <v>31184</v>
      </c>
      <c r="G1717" s="9" t="s">
        <v>34</v>
      </c>
      <c r="H1717" s="9" t="s">
        <v>31</v>
      </c>
      <c r="I1717" s="9" t="s">
        <v>2276</v>
      </c>
      <c r="J1717" s="9" t="s">
        <v>29</v>
      </c>
      <c r="K1717" s="9">
        <v>2002</v>
      </c>
      <c r="L1717" s="9" t="s">
        <v>34</v>
      </c>
    </row>
    <row r="1718" spans="1:12" ht="17.25" customHeight="1" x14ac:dyDescent="0.2">
      <c r="A1718" s="9">
        <v>424133</v>
      </c>
      <c r="B1718" s="9" t="s">
        <v>6518</v>
      </c>
      <c r="C1718" s="9" t="s">
        <v>467</v>
      </c>
      <c r="D1718" s="9" t="s">
        <v>524</v>
      </c>
      <c r="E1718" s="9" t="s">
        <v>281</v>
      </c>
      <c r="F1718" s="187">
        <v>35156</v>
      </c>
      <c r="G1718" s="9" t="s">
        <v>758</v>
      </c>
      <c r="H1718" s="9" t="s">
        <v>31</v>
      </c>
      <c r="I1718" s="9" t="s">
        <v>2276</v>
      </c>
      <c r="J1718" s="9" t="s">
        <v>32</v>
      </c>
      <c r="K1718" s="9">
        <v>2014</v>
      </c>
      <c r="L1718" s="9" t="s">
        <v>34</v>
      </c>
    </row>
    <row r="1719" spans="1:12" ht="17.25" customHeight="1" x14ac:dyDescent="0.2">
      <c r="A1719" s="9">
        <v>424517</v>
      </c>
      <c r="B1719" s="9" t="s">
        <v>1038</v>
      </c>
      <c r="C1719" s="9" t="s">
        <v>378</v>
      </c>
      <c r="D1719" s="9" t="s">
        <v>382</v>
      </c>
      <c r="E1719" s="9" t="s">
        <v>281</v>
      </c>
      <c r="F1719" s="187">
        <v>35693</v>
      </c>
      <c r="G1719" s="9" t="s">
        <v>34</v>
      </c>
      <c r="H1719" s="9" t="s">
        <v>31</v>
      </c>
      <c r="I1719" s="9" t="s">
        <v>2276</v>
      </c>
    </row>
    <row r="1720" spans="1:12" ht="17.25" customHeight="1" x14ac:dyDescent="0.2">
      <c r="A1720" s="9">
        <v>420851</v>
      </c>
      <c r="B1720" s="9" t="s">
        <v>6519</v>
      </c>
      <c r="C1720" s="9" t="s">
        <v>625</v>
      </c>
      <c r="D1720" s="9" t="s">
        <v>6520</v>
      </c>
      <c r="E1720" s="9" t="s">
        <v>93</v>
      </c>
      <c r="F1720" s="187">
        <v>34579</v>
      </c>
      <c r="G1720" s="9" t="s">
        <v>412</v>
      </c>
      <c r="H1720" s="9" t="s">
        <v>31</v>
      </c>
      <c r="I1720" s="9" t="s">
        <v>2276</v>
      </c>
      <c r="J1720" s="9" t="s">
        <v>32</v>
      </c>
      <c r="K1720" s="9">
        <v>2012</v>
      </c>
      <c r="L1720" s="9" t="s">
        <v>46</v>
      </c>
    </row>
    <row r="1721" spans="1:12" ht="17.25" customHeight="1" x14ac:dyDescent="0.2">
      <c r="A1721" s="9">
        <v>423927</v>
      </c>
      <c r="B1721" s="9" t="s">
        <v>6521</v>
      </c>
      <c r="C1721" s="9" t="s">
        <v>417</v>
      </c>
      <c r="D1721" s="9" t="s">
        <v>326</v>
      </c>
      <c r="E1721" s="9" t="s">
        <v>93</v>
      </c>
      <c r="F1721" s="187">
        <v>36162</v>
      </c>
      <c r="G1721" s="9" t="s">
        <v>34</v>
      </c>
      <c r="H1721" s="9" t="s">
        <v>31</v>
      </c>
      <c r="I1721" s="9" t="s">
        <v>2276</v>
      </c>
      <c r="J1721" s="9" t="s">
        <v>29</v>
      </c>
      <c r="K1721" s="9">
        <v>2017</v>
      </c>
      <c r="L1721" s="9" t="s">
        <v>34</v>
      </c>
    </row>
    <row r="1722" spans="1:12" ht="17.25" customHeight="1" x14ac:dyDescent="0.2">
      <c r="A1722" s="9">
        <v>404744</v>
      </c>
      <c r="B1722" s="9" t="s">
        <v>6522</v>
      </c>
      <c r="C1722" s="9" t="s">
        <v>1041</v>
      </c>
      <c r="D1722" s="9" t="s">
        <v>6523</v>
      </c>
      <c r="E1722" s="9" t="s">
        <v>92</v>
      </c>
      <c r="F1722" s="187">
        <v>30426</v>
      </c>
      <c r="G1722" s="9" t="s">
        <v>584</v>
      </c>
      <c r="H1722" s="9" t="s">
        <v>31</v>
      </c>
      <c r="I1722" s="9" t="s">
        <v>2276</v>
      </c>
      <c r="J1722" s="9" t="s">
        <v>29</v>
      </c>
      <c r="K1722" s="9">
        <v>2003</v>
      </c>
      <c r="L1722" s="9" t="s">
        <v>46</v>
      </c>
    </row>
    <row r="1723" spans="1:12" ht="17.25" customHeight="1" x14ac:dyDescent="0.2">
      <c r="A1723" s="9">
        <v>415417</v>
      </c>
      <c r="B1723" s="9" t="s">
        <v>6524</v>
      </c>
      <c r="C1723" s="9" t="s">
        <v>889</v>
      </c>
      <c r="D1723" s="9" t="s">
        <v>638</v>
      </c>
      <c r="E1723" s="9" t="s">
        <v>92</v>
      </c>
      <c r="F1723" s="187">
        <v>34103</v>
      </c>
      <c r="G1723" s="9" t="s">
        <v>34</v>
      </c>
      <c r="H1723" s="9" t="s">
        <v>31</v>
      </c>
      <c r="I1723" s="9" t="s">
        <v>2276</v>
      </c>
    </row>
    <row r="1724" spans="1:12" ht="17.25" customHeight="1" x14ac:dyDescent="0.2">
      <c r="A1724" s="9">
        <v>415664</v>
      </c>
      <c r="B1724" s="9" t="s">
        <v>6525</v>
      </c>
      <c r="C1724" s="9" t="s">
        <v>2322</v>
      </c>
      <c r="D1724" s="9" t="s">
        <v>528</v>
      </c>
      <c r="E1724" s="9" t="s">
        <v>92</v>
      </c>
      <c r="F1724" s="187">
        <v>33383</v>
      </c>
      <c r="G1724" s="9" t="s">
        <v>34</v>
      </c>
      <c r="H1724" s="9" t="s">
        <v>31</v>
      </c>
      <c r="I1724" s="9" t="s">
        <v>2276</v>
      </c>
      <c r="J1724" s="9" t="s">
        <v>32</v>
      </c>
    </row>
    <row r="1725" spans="1:12" ht="17.25" customHeight="1" x14ac:dyDescent="0.2">
      <c r="A1725" s="9">
        <v>420138</v>
      </c>
      <c r="B1725" s="9" t="s">
        <v>6526</v>
      </c>
      <c r="C1725" s="9" t="s">
        <v>5957</v>
      </c>
      <c r="D1725" s="9" t="s">
        <v>6527</v>
      </c>
      <c r="E1725" s="9" t="s">
        <v>92</v>
      </c>
      <c r="F1725" s="187">
        <v>32193</v>
      </c>
      <c r="G1725" s="9" t="s">
        <v>34</v>
      </c>
      <c r="H1725" s="9" t="s">
        <v>31</v>
      </c>
      <c r="I1725" s="9" t="s">
        <v>2276</v>
      </c>
      <c r="J1725" s="9" t="s">
        <v>32</v>
      </c>
      <c r="K1725" s="9">
        <v>2006</v>
      </c>
      <c r="L1725" s="9" t="s">
        <v>34</v>
      </c>
    </row>
    <row r="1726" spans="1:12" ht="17.25" customHeight="1" x14ac:dyDescent="0.2">
      <c r="A1726" s="9">
        <v>422275</v>
      </c>
      <c r="B1726" s="9" t="s">
        <v>6528</v>
      </c>
      <c r="C1726" s="9" t="s">
        <v>276</v>
      </c>
      <c r="D1726" s="9" t="s">
        <v>325</v>
      </c>
      <c r="E1726" s="9" t="s">
        <v>92</v>
      </c>
      <c r="F1726" s="187">
        <v>35997</v>
      </c>
      <c r="G1726" s="9" t="s">
        <v>34</v>
      </c>
      <c r="H1726" s="9" t="s">
        <v>31</v>
      </c>
      <c r="I1726" s="9" t="s">
        <v>2276</v>
      </c>
      <c r="J1726" s="9" t="s">
        <v>32</v>
      </c>
      <c r="K1726" s="9">
        <v>2016</v>
      </c>
      <c r="L1726" s="9" t="s">
        <v>34</v>
      </c>
    </row>
    <row r="1727" spans="1:12" ht="17.25" customHeight="1" x14ac:dyDescent="0.2">
      <c r="A1727" s="9">
        <v>422468</v>
      </c>
      <c r="B1727" s="9" t="s">
        <v>6529</v>
      </c>
      <c r="C1727" s="9" t="s">
        <v>1014</v>
      </c>
      <c r="D1727" s="9" t="s">
        <v>286</v>
      </c>
      <c r="E1727" s="9" t="s">
        <v>92</v>
      </c>
      <c r="F1727" s="187">
        <v>35434</v>
      </c>
      <c r="G1727" s="9" t="s">
        <v>6530</v>
      </c>
      <c r="H1727" s="9" t="s">
        <v>31</v>
      </c>
      <c r="I1727" s="9" t="s">
        <v>2276</v>
      </c>
      <c r="J1727" s="9" t="s">
        <v>29</v>
      </c>
      <c r="K1727" s="9">
        <v>2014</v>
      </c>
      <c r="L1727" s="9" t="s">
        <v>74</v>
      </c>
    </row>
    <row r="1728" spans="1:12" ht="17.25" customHeight="1" x14ac:dyDescent="0.2">
      <c r="A1728" s="9">
        <v>422553</v>
      </c>
      <c r="B1728" s="9" t="s">
        <v>6531</v>
      </c>
      <c r="C1728" s="9" t="s">
        <v>2978</v>
      </c>
      <c r="D1728" s="9" t="s">
        <v>455</v>
      </c>
      <c r="E1728" s="9" t="s">
        <v>92</v>
      </c>
      <c r="F1728" s="187">
        <v>36319</v>
      </c>
      <c r="G1728" s="9" t="s">
        <v>34</v>
      </c>
      <c r="H1728" s="9" t="s">
        <v>31</v>
      </c>
      <c r="I1728" s="9" t="s">
        <v>2276</v>
      </c>
      <c r="J1728" s="9" t="s">
        <v>32</v>
      </c>
      <c r="K1728" s="9">
        <v>2017</v>
      </c>
      <c r="L1728" s="9" t="s">
        <v>34</v>
      </c>
    </row>
    <row r="1729" spans="1:12" ht="17.25" customHeight="1" x14ac:dyDescent="0.2">
      <c r="A1729" s="9">
        <v>424695</v>
      </c>
      <c r="B1729" s="9" t="s">
        <v>6532</v>
      </c>
      <c r="C1729" s="9" t="s">
        <v>270</v>
      </c>
      <c r="D1729" s="9" t="s">
        <v>485</v>
      </c>
      <c r="E1729" s="9" t="s">
        <v>92</v>
      </c>
      <c r="F1729" s="187">
        <v>28844</v>
      </c>
      <c r="G1729" s="9" t="s">
        <v>6533</v>
      </c>
      <c r="H1729" s="9" t="s">
        <v>31</v>
      </c>
      <c r="I1729" s="9" t="s">
        <v>2276</v>
      </c>
      <c r="J1729" s="9" t="s">
        <v>32</v>
      </c>
      <c r="K1729" s="9">
        <v>1996</v>
      </c>
      <c r="L1729" s="9" t="s">
        <v>83</v>
      </c>
    </row>
    <row r="1730" spans="1:12" ht="17.25" customHeight="1" x14ac:dyDescent="0.2">
      <c r="A1730" s="9">
        <v>413195</v>
      </c>
      <c r="B1730" s="9" t="s">
        <v>6534</v>
      </c>
      <c r="C1730" s="9" t="s">
        <v>323</v>
      </c>
      <c r="D1730" s="9" t="s">
        <v>275</v>
      </c>
      <c r="E1730" s="9" t="s">
        <v>93</v>
      </c>
      <c r="F1730" s="187">
        <v>33263</v>
      </c>
      <c r="G1730" s="9" t="s">
        <v>34</v>
      </c>
      <c r="H1730" s="9" t="s">
        <v>54</v>
      </c>
      <c r="I1730" s="9" t="s">
        <v>2276</v>
      </c>
    </row>
    <row r="1731" spans="1:12" ht="17.25" customHeight="1" x14ac:dyDescent="0.2">
      <c r="A1731" s="9">
        <v>417768</v>
      </c>
      <c r="B1731" s="9" t="s">
        <v>5754</v>
      </c>
      <c r="C1731" s="9" t="s">
        <v>283</v>
      </c>
      <c r="D1731" s="9" t="s">
        <v>614</v>
      </c>
      <c r="E1731" s="9" t="s">
        <v>92</v>
      </c>
      <c r="F1731" s="187">
        <v>34719</v>
      </c>
      <c r="G1731" s="9" t="s">
        <v>5948</v>
      </c>
      <c r="H1731" s="9" t="s">
        <v>31</v>
      </c>
      <c r="I1731" s="9" t="s">
        <v>2276</v>
      </c>
    </row>
    <row r="1732" spans="1:12" ht="17.25" customHeight="1" x14ac:dyDescent="0.2">
      <c r="A1732" s="9">
        <v>419554</v>
      </c>
      <c r="B1732" s="9" t="s">
        <v>6535</v>
      </c>
      <c r="C1732" s="9" t="s">
        <v>963</v>
      </c>
      <c r="D1732" s="9" t="s">
        <v>6536</v>
      </c>
      <c r="E1732" s="9" t="s">
        <v>93</v>
      </c>
      <c r="F1732" s="187">
        <v>35065</v>
      </c>
      <c r="G1732" s="9" t="s">
        <v>34</v>
      </c>
      <c r="H1732" s="9" t="s">
        <v>31</v>
      </c>
      <c r="I1732" s="9" t="s">
        <v>2276</v>
      </c>
      <c r="J1732" s="9" t="s">
        <v>29</v>
      </c>
      <c r="K1732" s="9">
        <v>2013</v>
      </c>
      <c r="L1732" s="9" t="s">
        <v>34</v>
      </c>
    </row>
    <row r="1733" spans="1:12" ht="17.25" customHeight="1" x14ac:dyDescent="0.2">
      <c r="A1733" s="9">
        <v>423822</v>
      </c>
      <c r="B1733" s="9" t="s">
        <v>6537</v>
      </c>
      <c r="C1733" s="9" t="s">
        <v>452</v>
      </c>
      <c r="D1733" s="9" t="s">
        <v>422</v>
      </c>
      <c r="E1733" s="9" t="s">
        <v>92</v>
      </c>
      <c r="F1733" s="187">
        <v>36772</v>
      </c>
      <c r="G1733" s="9" t="s">
        <v>34</v>
      </c>
      <c r="H1733" s="9" t="s">
        <v>31</v>
      </c>
      <c r="I1733" s="9" t="s">
        <v>2276</v>
      </c>
      <c r="J1733" s="9" t="s">
        <v>29</v>
      </c>
      <c r="K1733" s="9">
        <v>2017</v>
      </c>
      <c r="L1733" s="9" t="s">
        <v>46</v>
      </c>
    </row>
    <row r="1734" spans="1:12" x14ac:dyDescent="0.2">
      <c r="A1734" s="9">
        <v>417543</v>
      </c>
      <c r="B1734" s="9" t="s">
        <v>6539</v>
      </c>
      <c r="C1734" s="9" t="s">
        <v>270</v>
      </c>
      <c r="D1734" s="9" t="s">
        <v>286</v>
      </c>
      <c r="E1734" s="9" t="s">
        <v>93</v>
      </c>
      <c r="F1734" s="187">
        <v>31778</v>
      </c>
      <c r="G1734" s="9" t="s">
        <v>34</v>
      </c>
      <c r="H1734" s="9" t="s">
        <v>31</v>
      </c>
      <c r="I1734" s="9" t="s">
        <v>2276</v>
      </c>
      <c r="J1734" s="9" t="s">
        <v>29</v>
      </c>
      <c r="K1734" s="9">
        <v>2005</v>
      </c>
      <c r="L1734" s="9" t="s">
        <v>34</v>
      </c>
    </row>
    <row r="1735" spans="1:12" ht="17.25" customHeight="1" x14ac:dyDescent="0.2"/>
    <row r="1736" spans="1:12" ht="17.25" customHeight="1" x14ac:dyDescent="0.2"/>
    <row r="1737" spans="1:12" ht="17.25" customHeight="1" x14ac:dyDescent="0.2"/>
    <row r="1738" spans="1:12" ht="17.25" customHeight="1" x14ac:dyDescent="0.2"/>
    <row r="1739" spans="1:12" ht="17.25" customHeight="1" x14ac:dyDescent="0.2"/>
    <row r="1740" spans="1:12" ht="17.25" customHeight="1" x14ac:dyDescent="0.2"/>
    <row r="1741" spans="1:12" ht="17.25" customHeight="1" x14ac:dyDescent="0.2"/>
    <row r="1742" spans="1:12" ht="17.25" customHeight="1" x14ac:dyDescent="0.2"/>
    <row r="1743" spans="1:12" ht="17.25" customHeight="1" x14ac:dyDescent="0.2"/>
    <row r="1744" spans="1:12" ht="17.25" customHeight="1" x14ac:dyDescent="0.2"/>
    <row r="1745" ht="17.25" customHeight="1" x14ac:dyDescent="0.2"/>
    <row r="1746" ht="17.25" customHeight="1" x14ac:dyDescent="0.2"/>
    <row r="1747" ht="17.25" customHeight="1" x14ac:dyDescent="0.2"/>
    <row r="1748" ht="17.25" customHeight="1" x14ac:dyDescent="0.2"/>
    <row r="1749" ht="17.25" customHeight="1" x14ac:dyDescent="0.2"/>
    <row r="1750" ht="17.25" customHeight="1" x14ac:dyDescent="0.2"/>
    <row r="1751" ht="17.25" customHeight="1" x14ac:dyDescent="0.2"/>
    <row r="1752" ht="17.25" customHeight="1" x14ac:dyDescent="0.2"/>
    <row r="1753" ht="17.25" customHeight="1" x14ac:dyDescent="0.2"/>
    <row r="1754" ht="17.25" customHeight="1" x14ac:dyDescent="0.2"/>
    <row r="1755" ht="17.25" customHeight="1" x14ac:dyDescent="0.2"/>
    <row r="1756" ht="17.25" customHeight="1" x14ac:dyDescent="0.2"/>
    <row r="1757" ht="17.25" customHeight="1" x14ac:dyDescent="0.2"/>
    <row r="1758" ht="17.25" customHeight="1" x14ac:dyDescent="0.2"/>
    <row r="1759" ht="17.25" customHeight="1" x14ac:dyDescent="0.2"/>
    <row r="1760" ht="17.25" customHeight="1" x14ac:dyDescent="0.2"/>
    <row r="1761" ht="17.25" customHeight="1" x14ac:dyDescent="0.2"/>
    <row r="1762" ht="17.25" customHeight="1" x14ac:dyDescent="0.2"/>
    <row r="1763" ht="17.25" customHeight="1" x14ac:dyDescent="0.2"/>
    <row r="1764" ht="17.25" customHeight="1" x14ac:dyDescent="0.2"/>
    <row r="1765" ht="17.25" customHeight="1" x14ac:dyDescent="0.2"/>
    <row r="1766" ht="17.25" customHeight="1" x14ac:dyDescent="0.2"/>
    <row r="1767" ht="17.25" customHeight="1" x14ac:dyDescent="0.2"/>
    <row r="1768" ht="17.25" customHeight="1" x14ac:dyDescent="0.2"/>
    <row r="1769" ht="17.25" customHeight="1" x14ac:dyDescent="0.2"/>
    <row r="1770" ht="17.25" customHeight="1" x14ac:dyDescent="0.2"/>
    <row r="1771" ht="17.25" customHeight="1" x14ac:dyDescent="0.2"/>
    <row r="1772" ht="17.25" customHeight="1" x14ac:dyDescent="0.2"/>
    <row r="1773" ht="17.25" customHeight="1" x14ac:dyDescent="0.2"/>
    <row r="1774" ht="17.25" customHeight="1" x14ac:dyDescent="0.2"/>
    <row r="1775" ht="17.25" customHeight="1" x14ac:dyDescent="0.2"/>
    <row r="1776" ht="17.25" customHeight="1" x14ac:dyDescent="0.2"/>
    <row r="1777" ht="17.25" customHeight="1" x14ac:dyDescent="0.2"/>
    <row r="1778" ht="17.25" customHeight="1" x14ac:dyDescent="0.2"/>
    <row r="1779" ht="17.25" customHeight="1" x14ac:dyDescent="0.2"/>
    <row r="1780" ht="17.25" customHeight="1" x14ac:dyDescent="0.2"/>
    <row r="1781" ht="17.25" customHeight="1" x14ac:dyDescent="0.2"/>
    <row r="1782" ht="17.25" customHeight="1" x14ac:dyDescent="0.2"/>
    <row r="1783" ht="17.25" customHeight="1" x14ac:dyDescent="0.2"/>
    <row r="1784" ht="17.25" customHeight="1" x14ac:dyDescent="0.2"/>
    <row r="1785" ht="17.25" customHeight="1" x14ac:dyDescent="0.2"/>
    <row r="1786" ht="17.25" customHeight="1" x14ac:dyDescent="0.2"/>
    <row r="1787" ht="17.25" customHeight="1" x14ac:dyDescent="0.2"/>
    <row r="1788" ht="17.25" customHeight="1" x14ac:dyDescent="0.2"/>
    <row r="1789" ht="17.25" customHeight="1" x14ac:dyDescent="0.2"/>
    <row r="1790" ht="17.25" customHeight="1" x14ac:dyDescent="0.2"/>
    <row r="1791" ht="17.25" customHeight="1" x14ac:dyDescent="0.2"/>
    <row r="1792" ht="17.25" customHeight="1" x14ac:dyDescent="0.2"/>
    <row r="1793" ht="17.25" customHeight="1" x14ac:dyDescent="0.2"/>
    <row r="1794" ht="17.25" customHeight="1" x14ac:dyDescent="0.2"/>
    <row r="1795" ht="17.25" customHeight="1" x14ac:dyDescent="0.2"/>
    <row r="1796" ht="17.25" customHeight="1" x14ac:dyDescent="0.2"/>
    <row r="1797" ht="17.25" customHeight="1" x14ac:dyDescent="0.2"/>
    <row r="1798" ht="17.25" customHeight="1" x14ac:dyDescent="0.2"/>
    <row r="1799" ht="17.25" customHeight="1" x14ac:dyDescent="0.2"/>
    <row r="1800" ht="17.25" customHeight="1" x14ac:dyDescent="0.2"/>
    <row r="1801" ht="17.25" customHeight="1" x14ac:dyDescent="0.2"/>
    <row r="1802" ht="17.25" customHeight="1" x14ac:dyDescent="0.2"/>
    <row r="1803" ht="17.25" customHeight="1" x14ac:dyDescent="0.2"/>
    <row r="1804" ht="17.25" customHeight="1" x14ac:dyDescent="0.2"/>
    <row r="1805" ht="17.25" customHeight="1" x14ac:dyDescent="0.2"/>
    <row r="1806" ht="17.25" customHeight="1" x14ac:dyDescent="0.2"/>
    <row r="1807" ht="17.25" customHeight="1" x14ac:dyDescent="0.2"/>
    <row r="1808" ht="17.25" customHeight="1" x14ac:dyDescent="0.2"/>
    <row r="1809" ht="17.25" customHeight="1" x14ac:dyDescent="0.2"/>
    <row r="1810" ht="17.25" customHeight="1" x14ac:dyDescent="0.2"/>
    <row r="1811" ht="17.25" customHeight="1" x14ac:dyDescent="0.2"/>
    <row r="1812" ht="17.25" customHeight="1" x14ac:dyDescent="0.2"/>
    <row r="1813" ht="17.25" customHeight="1" x14ac:dyDescent="0.2"/>
    <row r="1814" ht="17.25" customHeight="1" x14ac:dyDescent="0.2"/>
    <row r="1815" ht="17.25" customHeight="1" x14ac:dyDescent="0.2"/>
    <row r="1816" ht="17.25" customHeight="1" x14ac:dyDescent="0.2"/>
    <row r="1817" ht="17.25" customHeight="1" x14ac:dyDescent="0.2"/>
    <row r="1818" ht="17.25" customHeight="1" x14ac:dyDescent="0.2"/>
    <row r="1819" ht="17.25" customHeight="1" x14ac:dyDescent="0.2"/>
    <row r="1820" ht="17.25" customHeight="1" x14ac:dyDescent="0.2"/>
    <row r="1821" ht="17.25" customHeight="1" x14ac:dyDescent="0.2"/>
    <row r="1822" ht="17.25" customHeight="1" x14ac:dyDescent="0.2"/>
    <row r="1823" ht="17.25" customHeight="1" x14ac:dyDescent="0.2"/>
    <row r="1824" ht="17.25" customHeight="1" x14ac:dyDescent="0.2"/>
    <row r="1825" ht="17.25" customHeight="1" x14ac:dyDescent="0.2"/>
    <row r="1826" ht="17.25" customHeight="1" x14ac:dyDescent="0.2"/>
    <row r="1827" ht="17.25" customHeight="1" x14ac:dyDescent="0.2"/>
    <row r="1828" ht="17.25" customHeight="1" x14ac:dyDescent="0.2"/>
    <row r="1829" ht="17.25" customHeight="1" x14ac:dyDescent="0.2"/>
    <row r="1830" ht="17.25" customHeight="1" x14ac:dyDescent="0.2"/>
    <row r="1831" ht="17.25" customHeight="1" x14ac:dyDescent="0.2"/>
    <row r="1832" ht="17.25" customHeight="1" x14ac:dyDescent="0.2"/>
    <row r="1833" ht="17.25" customHeight="1" x14ac:dyDescent="0.2"/>
    <row r="1834" ht="17.25" customHeight="1" x14ac:dyDescent="0.2"/>
    <row r="1835" ht="17.25" customHeight="1" x14ac:dyDescent="0.2"/>
    <row r="1836" ht="17.25" customHeight="1" x14ac:dyDescent="0.2"/>
    <row r="1837" ht="17.25" customHeight="1" x14ac:dyDescent="0.2"/>
    <row r="1838" ht="17.25" customHeight="1" x14ac:dyDescent="0.2"/>
    <row r="1839" ht="17.25" customHeight="1" x14ac:dyDescent="0.2"/>
    <row r="1840" ht="17.25" customHeight="1" x14ac:dyDescent="0.2"/>
    <row r="1841" ht="17.25" customHeight="1" x14ac:dyDescent="0.2"/>
    <row r="1842" ht="17.25" customHeight="1" x14ac:dyDescent="0.2"/>
    <row r="1843" ht="17.25" customHeight="1" x14ac:dyDescent="0.2"/>
    <row r="1844" ht="17.25" customHeight="1" x14ac:dyDescent="0.2"/>
    <row r="1845" ht="17.25" customHeight="1" x14ac:dyDescent="0.2"/>
    <row r="1846" ht="17.25" customHeight="1" x14ac:dyDescent="0.2"/>
    <row r="1847" ht="17.25" customHeight="1" x14ac:dyDescent="0.2"/>
    <row r="1848" ht="17.25" customHeight="1" x14ac:dyDescent="0.2"/>
    <row r="1849" ht="17.25" customHeight="1" x14ac:dyDescent="0.2"/>
    <row r="1850" ht="17.25" customHeight="1" x14ac:dyDescent="0.2"/>
    <row r="1851" ht="17.25" customHeight="1" x14ac:dyDescent="0.2"/>
    <row r="1852" ht="17.25" customHeight="1" x14ac:dyDescent="0.2"/>
    <row r="1853" ht="17.25" customHeight="1" x14ac:dyDescent="0.2"/>
    <row r="1854" ht="17.25" customHeight="1" x14ac:dyDescent="0.2"/>
    <row r="1855" ht="17.25" customHeight="1" x14ac:dyDescent="0.2"/>
    <row r="1856" ht="17.25" customHeight="1" x14ac:dyDescent="0.2"/>
    <row r="1857" ht="17.25" customHeight="1" x14ac:dyDescent="0.2"/>
    <row r="1858" ht="17.25" customHeight="1" x14ac:dyDescent="0.2"/>
    <row r="1859" ht="17.25" customHeight="1" x14ac:dyDescent="0.2"/>
    <row r="1860" ht="17.25" customHeight="1" x14ac:dyDescent="0.2"/>
    <row r="1861" ht="17.25" customHeight="1" x14ac:dyDescent="0.2"/>
    <row r="1862" ht="17.25" customHeight="1" x14ac:dyDescent="0.2"/>
    <row r="1863" ht="17.25" customHeight="1" x14ac:dyDescent="0.2"/>
    <row r="1864" ht="17.25" customHeight="1" x14ac:dyDescent="0.2"/>
    <row r="1865" ht="17.25" customHeight="1" x14ac:dyDescent="0.2"/>
    <row r="1866" ht="17.25" customHeight="1" x14ac:dyDescent="0.2"/>
    <row r="1867" ht="17.25" customHeight="1" x14ac:dyDescent="0.2"/>
    <row r="1868" ht="17.25" customHeight="1" x14ac:dyDescent="0.2"/>
    <row r="1869" ht="17.25" customHeight="1" x14ac:dyDescent="0.2"/>
    <row r="1870" ht="17.25" customHeight="1" x14ac:dyDescent="0.2"/>
    <row r="1871" ht="17.25" customHeight="1" x14ac:dyDescent="0.2"/>
    <row r="1872" ht="17.25" customHeight="1" x14ac:dyDescent="0.2"/>
    <row r="1873" spans="15:15" ht="17.25" customHeight="1" x14ac:dyDescent="0.2"/>
    <row r="1874" spans="15:15" ht="17.25" customHeight="1" x14ac:dyDescent="0.2"/>
    <row r="1875" spans="15:15" ht="17.25" customHeight="1" x14ac:dyDescent="0.2"/>
    <row r="1876" spans="15:15" ht="17.25" customHeight="1" x14ac:dyDescent="0.2"/>
    <row r="1877" spans="15:15" ht="17.25" customHeight="1" x14ac:dyDescent="0.2"/>
    <row r="1878" spans="15:15" ht="17.25" customHeight="1" x14ac:dyDescent="0.2"/>
    <row r="1879" spans="15:15" ht="17.25" customHeight="1" x14ac:dyDescent="0.2"/>
    <row r="1880" spans="15:15" ht="17.25" customHeight="1" x14ac:dyDescent="0.2">
      <c r="O1880" s="187"/>
    </row>
    <row r="1881" spans="15:15" ht="17.25" customHeight="1" x14ac:dyDescent="0.2"/>
    <row r="1882" spans="15:15" ht="17.25" customHeight="1" x14ac:dyDescent="0.2"/>
    <row r="1883" spans="15:15" ht="17.25" customHeight="1" x14ac:dyDescent="0.2"/>
    <row r="1884" spans="15:15" ht="17.25" customHeight="1" x14ac:dyDescent="0.2"/>
    <row r="1885" spans="15:15" ht="17.25" customHeight="1" x14ac:dyDescent="0.2"/>
    <row r="1886" spans="15:15" ht="17.25" customHeight="1" x14ac:dyDescent="0.2"/>
    <row r="1887" spans="15:15" ht="17.25" customHeight="1" x14ac:dyDescent="0.2"/>
    <row r="1888" spans="15:15" ht="17.25" customHeight="1" x14ac:dyDescent="0.2"/>
    <row r="1889" ht="17.25" customHeight="1" x14ac:dyDescent="0.2"/>
    <row r="1890" ht="17.25" customHeight="1" x14ac:dyDescent="0.2"/>
    <row r="1891" ht="17.25" customHeight="1" x14ac:dyDescent="0.2"/>
    <row r="1892" ht="17.25" customHeight="1" x14ac:dyDescent="0.2"/>
    <row r="1893" ht="17.25" customHeight="1" x14ac:dyDescent="0.2"/>
    <row r="1894" ht="17.25" customHeight="1" x14ac:dyDescent="0.2"/>
    <row r="1895" ht="17.25" customHeight="1" x14ac:dyDescent="0.2"/>
    <row r="1896" ht="17.25" customHeight="1" x14ac:dyDescent="0.2"/>
    <row r="1897" ht="17.25" customHeight="1" x14ac:dyDescent="0.2"/>
    <row r="1898" ht="17.25" customHeight="1" x14ac:dyDescent="0.2"/>
    <row r="1899" ht="17.25" customHeight="1" x14ac:dyDescent="0.2"/>
    <row r="1900" ht="17.25" customHeight="1" x14ac:dyDescent="0.2"/>
    <row r="1901" ht="17.25" customHeight="1" x14ac:dyDescent="0.2"/>
    <row r="1902" ht="17.25" customHeight="1" x14ac:dyDescent="0.2"/>
    <row r="1903" ht="17.25" customHeight="1" x14ac:dyDescent="0.2"/>
    <row r="1904" ht="17.25" customHeight="1" x14ac:dyDescent="0.2"/>
    <row r="1905" ht="17.25" customHeight="1" x14ac:dyDescent="0.2"/>
    <row r="1906" ht="17.25" customHeight="1" x14ac:dyDescent="0.2"/>
    <row r="1907" ht="17.25" customHeight="1" x14ac:dyDescent="0.2"/>
    <row r="1908" ht="17.25" customHeight="1" x14ac:dyDescent="0.2"/>
    <row r="1909" ht="17.25" customHeight="1" x14ac:dyDescent="0.2"/>
    <row r="1910" ht="17.25" customHeight="1" x14ac:dyDescent="0.2"/>
    <row r="1911" ht="17.25" customHeight="1" x14ac:dyDescent="0.2"/>
    <row r="1912" ht="17.25" customHeight="1" x14ac:dyDescent="0.2"/>
    <row r="1913" ht="17.25" customHeight="1" x14ac:dyDescent="0.2"/>
    <row r="1914" ht="17.25" customHeight="1" x14ac:dyDescent="0.2"/>
    <row r="1915" ht="17.25" customHeight="1" x14ac:dyDescent="0.2"/>
    <row r="1916" ht="17.25" customHeight="1" x14ac:dyDescent="0.2"/>
    <row r="1917" ht="17.25" customHeight="1" x14ac:dyDescent="0.2"/>
    <row r="1918" ht="17.25" customHeight="1" x14ac:dyDescent="0.2"/>
    <row r="1919" ht="17.25" customHeight="1" x14ac:dyDescent="0.2"/>
    <row r="1920" ht="17.25" customHeight="1" x14ac:dyDescent="0.2"/>
    <row r="1921" ht="17.25" customHeight="1" x14ac:dyDescent="0.2"/>
    <row r="1922" ht="17.25" customHeight="1" x14ac:dyDescent="0.2"/>
    <row r="1923" ht="17.25" customHeight="1" x14ac:dyDescent="0.2"/>
    <row r="1924" ht="17.25" customHeight="1" x14ac:dyDescent="0.2"/>
    <row r="1925" ht="17.25" customHeight="1" x14ac:dyDescent="0.2"/>
    <row r="1926" ht="17.25" customHeight="1" x14ac:dyDescent="0.2"/>
    <row r="1927" ht="17.25" customHeight="1" x14ac:dyDescent="0.2"/>
    <row r="1928" ht="17.25" customHeight="1" x14ac:dyDescent="0.2"/>
    <row r="1929" ht="17.25" customHeight="1" x14ac:dyDescent="0.2"/>
    <row r="1930" ht="17.25" customHeight="1" x14ac:dyDescent="0.2"/>
    <row r="1931" ht="17.25" customHeight="1" x14ac:dyDescent="0.2"/>
    <row r="1932" ht="17.25" customHeight="1" x14ac:dyDescent="0.2"/>
    <row r="1933" ht="17.25" customHeight="1" x14ac:dyDescent="0.2"/>
    <row r="1934" ht="17.25" customHeight="1" x14ac:dyDescent="0.2"/>
    <row r="1935" ht="17.25" customHeight="1" x14ac:dyDescent="0.2"/>
    <row r="1936" ht="17.25" customHeight="1" x14ac:dyDescent="0.2"/>
    <row r="1937" spans="15:15" ht="17.25" customHeight="1" x14ac:dyDescent="0.2">
      <c r="O1937" s="187"/>
    </row>
    <row r="1938" spans="15:15" ht="17.25" customHeight="1" x14ac:dyDescent="0.2">
      <c r="O1938" s="187"/>
    </row>
    <row r="1939" spans="15:15" ht="17.25" customHeight="1" x14ac:dyDescent="0.2"/>
    <row r="1940" spans="15:15" ht="17.25" customHeight="1" x14ac:dyDescent="0.2">
      <c r="O1940" s="187"/>
    </row>
    <row r="1941" spans="15:15" ht="17.25" customHeight="1" x14ac:dyDescent="0.2"/>
    <row r="1942" spans="15:15" ht="17.25" customHeight="1" x14ac:dyDescent="0.2">
      <c r="O1942" s="187"/>
    </row>
    <row r="1943" spans="15:15" ht="17.25" customHeight="1" x14ac:dyDescent="0.2">
      <c r="O1943" s="187"/>
    </row>
    <row r="1944" spans="15:15" ht="17.25" customHeight="1" x14ac:dyDescent="0.2"/>
    <row r="1945" spans="15:15" ht="17.25" customHeight="1" x14ac:dyDescent="0.2"/>
    <row r="1946" spans="15:15" ht="17.25" customHeight="1" x14ac:dyDescent="0.2"/>
    <row r="1947" spans="15:15" ht="17.25" customHeight="1" x14ac:dyDescent="0.2"/>
    <row r="1948" spans="15:15" ht="17.25" customHeight="1" x14ac:dyDescent="0.2"/>
    <row r="1949" spans="15:15" ht="17.25" customHeight="1" x14ac:dyDescent="0.2"/>
    <row r="1950" spans="15:15" ht="17.25" customHeight="1" x14ac:dyDescent="0.2"/>
    <row r="1951" spans="15:15" ht="17.25" customHeight="1" x14ac:dyDescent="0.2"/>
    <row r="1952" spans="15:15" ht="17.25" customHeight="1" x14ac:dyDescent="0.2"/>
    <row r="1953" spans="15:15" ht="17.25" customHeight="1" x14ac:dyDescent="0.2">
      <c r="O1953" s="187"/>
    </row>
    <row r="1954" spans="15:15" ht="17.25" customHeight="1" x14ac:dyDescent="0.2"/>
    <row r="1955" spans="15:15" ht="17.25" customHeight="1" x14ac:dyDescent="0.2"/>
    <row r="1956" spans="15:15" ht="17.25" customHeight="1" x14ac:dyDescent="0.2"/>
    <row r="1957" spans="15:15" ht="17.25" customHeight="1" x14ac:dyDescent="0.2">
      <c r="O1957" s="187"/>
    </row>
    <row r="1958" spans="15:15" ht="17.25" customHeight="1" x14ac:dyDescent="0.2"/>
    <row r="1959" spans="15:15" ht="17.25" customHeight="1" x14ac:dyDescent="0.2"/>
    <row r="1960" spans="15:15" ht="17.25" customHeight="1" x14ac:dyDescent="0.2"/>
    <row r="1961" spans="15:15" ht="17.25" customHeight="1" x14ac:dyDescent="0.2"/>
    <row r="1962" spans="15:15" ht="17.25" customHeight="1" x14ac:dyDescent="0.2"/>
    <row r="1963" spans="15:15" ht="17.25" customHeight="1" x14ac:dyDescent="0.2"/>
    <row r="1964" spans="15:15" ht="17.25" customHeight="1" x14ac:dyDescent="0.2"/>
    <row r="1965" spans="15:15" ht="17.25" customHeight="1" x14ac:dyDescent="0.2"/>
    <row r="1966" spans="15:15" ht="17.25" customHeight="1" x14ac:dyDescent="0.2"/>
    <row r="1967" spans="15:15" ht="17.25" customHeight="1" x14ac:dyDescent="0.2"/>
    <row r="1968" spans="15:15" ht="17.25" customHeight="1" x14ac:dyDescent="0.2"/>
    <row r="1969" spans="15:15" ht="17.25" customHeight="1" x14ac:dyDescent="0.2"/>
    <row r="1970" spans="15:15" ht="17.25" customHeight="1" x14ac:dyDescent="0.2"/>
    <row r="1971" spans="15:15" ht="17.25" customHeight="1" x14ac:dyDescent="0.2"/>
    <row r="1972" spans="15:15" ht="17.25" customHeight="1" x14ac:dyDescent="0.2"/>
    <row r="1973" spans="15:15" ht="17.25" customHeight="1" x14ac:dyDescent="0.2"/>
    <row r="1974" spans="15:15" ht="17.25" customHeight="1" x14ac:dyDescent="0.2"/>
    <row r="1975" spans="15:15" ht="17.25" customHeight="1" x14ac:dyDescent="0.2"/>
    <row r="1976" spans="15:15" ht="17.25" customHeight="1" x14ac:dyDescent="0.2"/>
    <row r="1977" spans="15:15" ht="17.25" customHeight="1" x14ac:dyDescent="0.2"/>
    <row r="1978" spans="15:15" ht="17.25" customHeight="1" x14ac:dyDescent="0.2"/>
    <row r="1979" spans="15:15" ht="17.25" customHeight="1" x14ac:dyDescent="0.2"/>
    <row r="1980" spans="15:15" ht="17.25" customHeight="1" x14ac:dyDescent="0.2"/>
    <row r="1981" spans="15:15" ht="17.25" customHeight="1" x14ac:dyDescent="0.2"/>
    <row r="1982" spans="15:15" ht="17.25" customHeight="1" x14ac:dyDescent="0.2">
      <c r="O1982" s="187"/>
    </row>
    <row r="1983" spans="15:15" ht="17.25" customHeight="1" x14ac:dyDescent="0.2"/>
    <row r="1984" spans="15:15" ht="17.25" customHeight="1" x14ac:dyDescent="0.2"/>
    <row r="1985" spans="15:15" ht="17.25" customHeight="1" x14ac:dyDescent="0.2"/>
    <row r="1986" spans="15:15" ht="17.25" customHeight="1" x14ac:dyDescent="0.2"/>
    <row r="1987" spans="15:15" ht="17.25" customHeight="1" x14ac:dyDescent="0.2"/>
    <row r="1988" spans="15:15" ht="17.25" customHeight="1" x14ac:dyDescent="0.2"/>
    <row r="1989" spans="15:15" ht="17.25" customHeight="1" x14ac:dyDescent="0.2">
      <c r="O1989" s="187"/>
    </row>
    <row r="1990" spans="15:15" ht="17.25" customHeight="1" x14ac:dyDescent="0.2"/>
    <row r="1991" spans="15:15" ht="17.25" customHeight="1" x14ac:dyDescent="0.2"/>
    <row r="1992" spans="15:15" ht="17.25" customHeight="1" x14ac:dyDescent="0.2"/>
    <row r="1993" spans="15:15" ht="17.25" customHeight="1" x14ac:dyDescent="0.2"/>
    <row r="1994" spans="15:15" ht="17.25" customHeight="1" x14ac:dyDescent="0.2"/>
    <row r="1995" spans="15:15" ht="17.25" customHeight="1" x14ac:dyDescent="0.2"/>
    <row r="1996" spans="15:15" ht="17.25" customHeight="1" x14ac:dyDescent="0.2"/>
    <row r="1997" spans="15:15" ht="17.25" customHeight="1" x14ac:dyDescent="0.2">
      <c r="O1997" s="187"/>
    </row>
    <row r="1998" spans="15:15" ht="17.25" customHeight="1" x14ac:dyDescent="0.2"/>
    <row r="1999" spans="15:15" ht="17.25" customHeight="1" x14ac:dyDescent="0.2"/>
    <row r="2000" spans="15:15" ht="17.25" customHeight="1" x14ac:dyDescent="0.2"/>
    <row r="2001" ht="17.25" customHeight="1" x14ac:dyDescent="0.2"/>
    <row r="2002" ht="17.25" customHeight="1" x14ac:dyDescent="0.2"/>
    <row r="2003" ht="17.25" customHeight="1" x14ac:dyDescent="0.2"/>
    <row r="2004" ht="17.25" customHeight="1" x14ac:dyDescent="0.2"/>
    <row r="2005" ht="17.25" customHeight="1" x14ac:dyDescent="0.2"/>
    <row r="2006" ht="17.25" customHeight="1" x14ac:dyDescent="0.2"/>
    <row r="2007" ht="17.25" customHeight="1" x14ac:dyDescent="0.2"/>
    <row r="2008" ht="17.25" customHeight="1" x14ac:dyDescent="0.2"/>
    <row r="2009" ht="17.25" customHeight="1" x14ac:dyDescent="0.2"/>
    <row r="2010" ht="17.25" customHeight="1" x14ac:dyDescent="0.2"/>
    <row r="2011" ht="17.25" customHeight="1" x14ac:dyDescent="0.2"/>
    <row r="2012" ht="17.25" customHeight="1" x14ac:dyDescent="0.2"/>
    <row r="2013" ht="17.25" customHeight="1" x14ac:dyDescent="0.2"/>
    <row r="2014" ht="17.25" customHeight="1" x14ac:dyDescent="0.2"/>
    <row r="2015" ht="17.25" customHeight="1" x14ac:dyDescent="0.2"/>
    <row r="2016" ht="17.25" customHeight="1" x14ac:dyDescent="0.2"/>
    <row r="2017" spans="15:15" ht="17.25" customHeight="1" x14ac:dyDescent="0.2"/>
    <row r="2018" spans="15:15" ht="17.25" customHeight="1" x14ac:dyDescent="0.2"/>
    <row r="2019" spans="15:15" ht="17.25" customHeight="1" x14ac:dyDescent="0.2"/>
    <row r="2020" spans="15:15" ht="17.25" customHeight="1" x14ac:dyDescent="0.2"/>
    <row r="2021" spans="15:15" ht="17.25" customHeight="1" x14ac:dyDescent="0.2"/>
    <row r="2022" spans="15:15" ht="17.25" customHeight="1" x14ac:dyDescent="0.2"/>
    <row r="2023" spans="15:15" ht="17.25" customHeight="1" x14ac:dyDescent="0.2"/>
    <row r="2024" spans="15:15" ht="17.25" customHeight="1" x14ac:dyDescent="0.2"/>
    <row r="2025" spans="15:15" ht="17.25" customHeight="1" x14ac:dyDescent="0.2"/>
    <row r="2026" spans="15:15" ht="17.25" customHeight="1" x14ac:dyDescent="0.2"/>
    <row r="2027" spans="15:15" ht="17.25" customHeight="1" x14ac:dyDescent="0.2"/>
    <row r="2028" spans="15:15" ht="17.25" customHeight="1" x14ac:dyDescent="0.2"/>
    <row r="2029" spans="15:15" ht="17.25" customHeight="1" x14ac:dyDescent="0.2"/>
    <row r="2030" spans="15:15" ht="17.25" customHeight="1" x14ac:dyDescent="0.2">
      <c r="O2030" s="187"/>
    </row>
    <row r="2031" spans="15:15" ht="17.25" customHeight="1" x14ac:dyDescent="0.2"/>
    <row r="2032" spans="15:15" ht="17.25" customHeight="1" x14ac:dyDescent="0.2"/>
    <row r="2033" ht="17.25" customHeight="1" x14ac:dyDescent="0.2"/>
    <row r="2034" ht="17.25" customHeight="1" x14ac:dyDescent="0.2"/>
    <row r="2035" ht="17.25" customHeight="1" x14ac:dyDescent="0.2"/>
    <row r="2036" ht="17.25" customHeight="1" x14ac:dyDescent="0.2"/>
    <row r="2037" ht="17.25" customHeight="1" x14ac:dyDescent="0.2"/>
    <row r="2038" ht="17.25" customHeight="1" x14ac:dyDescent="0.2"/>
    <row r="2039" ht="17.25" customHeight="1" x14ac:dyDescent="0.2"/>
    <row r="2040" ht="17.25" customHeight="1" x14ac:dyDescent="0.2"/>
    <row r="2041" ht="17.25" customHeight="1" x14ac:dyDescent="0.2"/>
    <row r="2042" ht="17.25" customHeight="1" x14ac:dyDescent="0.2"/>
    <row r="2043" ht="17.25" customHeight="1" x14ac:dyDescent="0.2"/>
    <row r="2044" ht="17.25" customHeight="1" x14ac:dyDescent="0.2"/>
    <row r="2045" ht="17.25" customHeight="1" x14ac:dyDescent="0.2"/>
    <row r="2046" ht="17.25" customHeight="1" x14ac:dyDescent="0.2"/>
    <row r="2047" ht="17.25" customHeight="1" x14ac:dyDescent="0.2"/>
    <row r="2048" ht="17.25" customHeight="1" x14ac:dyDescent="0.2"/>
    <row r="2049" spans="15:15" ht="17.25" customHeight="1" x14ac:dyDescent="0.2"/>
    <row r="2050" spans="15:15" ht="17.25" customHeight="1" x14ac:dyDescent="0.2"/>
    <row r="2051" spans="15:15" ht="17.25" customHeight="1" x14ac:dyDescent="0.2"/>
    <row r="2052" spans="15:15" ht="17.25" customHeight="1" x14ac:dyDescent="0.2"/>
    <row r="2053" spans="15:15" ht="17.25" customHeight="1" x14ac:dyDescent="0.2"/>
    <row r="2054" spans="15:15" ht="17.25" customHeight="1" x14ac:dyDescent="0.2"/>
    <row r="2055" spans="15:15" ht="17.25" customHeight="1" x14ac:dyDescent="0.2">
      <c r="O2055" s="187"/>
    </row>
    <row r="2056" spans="15:15" ht="17.25" customHeight="1" x14ac:dyDescent="0.2"/>
    <row r="2057" spans="15:15" ht="17.25" customHeight="1" x14ac:dyDescent="0.2">
      <c r="O2057" s="187"/>
    </row>
    <row r="2058" spans="15:15" ht="17.25" customHeight="1" x14ac:dyDescent="0.2"/>
    <row r="2059" spans="15:15" ht="17.25" customHeight="1" x14ac:dyDescent="0.2"/>
    <row r="2060" spans="15:15" ht="17.25" customHeight="1" x14ac:dyDescent="0.2"/>
    <row r="2061" spans="15:15" ht="17.25" customHeight="1" x14ac:dyDescent="0.2"/>
    <row r="2062" spans="15:15" ht="17.25" customHeight="1" x14ac:dyDescent="0.2"/>
    <row r="2063" spans="15:15" ht="17.25" customHeight="1" x14ac:dyDescent="0.2"/>
    <row r="2064" spans="15:15" ht="17.25" customHeight="1" x14ac:dyDescent="0.2"/>
    <row r="2065" ht="17.25" customHeight="1" x14ac:dyDescent="0.2"/>
    <row r="2066" ht="17.25" customHeight="1" x14ac:dyDescent="0.2"/>
    <row r="2067" ht="17.25" customHeight="1" x14ac:dyDescent="0.2"/>
    <row r="2068" ht="17.25" customHeight="1" x14ac:dyDescent="0.2"/>
    <row r="2069" ht="17.25" customHeight="1" x14ac:dyDescent="0.2"/>
    <row r="2070" ht="17.25" customHeight="1" x14ac:dyDescent="0.2"/>
    <row r="2071" ht="17.25" customHeight="1" x14ac:dyDescent="0.2"/>
    <row r="2072" ht="17.25" customHeight="1" x14ac:dyDescent="0.2"/>
    <row r="2073" ht="17.25" customHeight="1" x14ac:dyDescent="0.2"/>
    <row r="2074" ht="17.25" customHeight="1" x14ac:dyDescent="0.2"/>
    <row r="2075" ht="17.25" customHeight="1" x14ac:dyDescent="0.2"/>
    <row r="2076" ht="17.25" customHeight="1" x14ac:dyDescent="0.2"/>
    <row r="2077" ht="17.25" customHeight="1" x14ac:dyDescent="0.2"/>
    <row r="2078" ht="17.25" customHeight="1" x14ac:dyDescent="0.2"/>
    <row r="2079" ht="17.25" customHeight="1" x14ac:dyDescent="0.2"/>
    <row r="2080" ht="17.25" customHeight="1" x14ac:dyDescent="0.2"/>
    <row r="2081" spans="15:15" ht="17.25" customHeight="1" x14ac:dyDescent="0.2"/>
    <row r="2082" spans="15:15" ht="17.25" customHeight="1" x14ac:dyDescent="0.2"/>
    <row r="2083" spans="15:15" ht="17.25" customHeight="1" x14ac:dyDescent="0.2"/>
    <row r="2084" spans="15:15" ht="17.25" customHeight="1" x14ac:dyDescent="0.2"/>
    <row r="2085" spans="15:15" ht="17.25" customHeight="1" x14ac:dyDescent="0.2"/>
    <row r="2086" spans="15:15" ht="17.25" customHeight="1" x14ac:dyDescent="0.2"/>
    <row r="2087" spans="15:15" ht="17.25" customHeight="1" x14ac:dyDescent="0.2"/>
    <row r="2088" spans="15:15" ht="17.25" customHeight="1" x14ac:dyDescent="0.2"/>
    <row r="2089" spans="15:15" ht="17.25" customHeight="1" x14ac:dyDescent="0.2">
      <c r="O2089" s="187"/>
    </row>
    <row r="2090" spans="15:15" ht="17.25" customHeight="1" x14ac:dyDescent="0.2"/>
    <row r="2091" spans="15:15" ht="17.25" customHeight="1" x14ac:dyDescent="0.2"/>
    <row r="2092" spans="15:15" ht="17.25" customHeight="1" x14ac:dyDescent="0.2"/>
    <row r="2093" spans="15:15" ht="17.25" customHeight="1" x14ac:dyDescent="0.2"/>
    <row r="2094" spans="15:15" ht="17.25" customHeight="1" x14ac:dyDescent="0.2"/>
    <row r="2095" spans="15:15" ht="17.25" customHeight="1" x14ac:dyDescent="0.2"/>
    <row r="2096" spans="15:15" ht="17.25" customHeight="1" x14ac:dyDescent="0.2"/>
    <row r="2097" spans="15:15" ht="17.25" customHeight="1" x14ac:dyDescent="0.2"/>
    <row r="2098" spans="15:15" ht="17.25" customHeight="1" x14ac:dyDescent="0.2"/>
    <row r="2099" spans="15:15" ht="17.25" customHeight="1" x14ac:dyDescent="0.2"/>
    <row r="2100" spans="15:15" ht="17.25" customHeight="1" x14ac:dyDescent="0.2"/>
    <row r="2101" spans="15:15" ht="17.25" customHeight="1" x14ac:dyDescent="0.2"/>
    <row r="2102" spans="15:15" ht="17.25" customHeight="1" x14ac:dyDescent="0.2">
      <c r="O2102" s="187"/>
    </row>
    <row r="2103" spans="15:15" ht="17.25" customHeight="1" x14ac:dyDescent="0.2"/>
    <row r="2104" spans="15:15" ht="17.25" customHeight="1" x14ac:dyDescent="0.2"/>
    <row r="2105" spans="15:15" ht="17.25" customHeight="1" x14ac:dyDescent="0.2"/>
    <row r="2106" spans="15:15" ht="17.25" customHeight="1" x14ac:dyDescent="0.2"/>
    <row r="2107" spans="15:15" ht="17.25" customHeight="1" x14ac:dyDescent="0.2"/>
    <row r="2108" spans="15:15" ht="17.25" customHeight="1" x14ac:dyDescent="0.2"/>
    <row r="2109" spans="15:15" ht="17.25" customHeight="1" x14ac:dyDescent="0.2"/>
    <row r="2110" spans="15:15" ht="17.25" customHeight="1" x14ac:dyDescent="0.2"/>
    <row r="2111" spans="15:15" ht="17.25" customHeight="1" x14ac:dyDescent="0.2"/>
    <row r="2120" spans="15:15" x14ac:dyDescent="0.2">
      <c r="O2120" s="187"/>
    </row>
    <row r="2147" spans="15:15" x14ac:dyDescent="0.2">
      <c r="O2147" s="187"/>
    </row>
    <row r="2207" spans="15:15" x14ac:dyDescent="0.2">
      <c r="O2207" s="187"/>
    </row>
    <row r="2211" spans="15:15" x14ac:dyDescent="0.2">
      <c r="O2211" s="187"/>
    </row>
    <row r="2218" spans="15:15" x14ac:dyDescent="0.2">
      <c r="O2218" s="187"/>
    </row>
    <row r="2225" spans="15:15" x14ac:dyDescent="0.2">
      <c r="O2225" s="187"/>
    </row>
    <row r="2232" spans="15:15" x14ac:dyDescent="0.2">
      <c r="O2232" s="187"/>
    </row>
    <row r="2234" spans="15:15" x14ac:dyDescent="0.2">
      <c r="O2234" s="187"/>
    </row>
    <row r="2238" spans="15:15" x14ac:dyDescent="0.2">
      <c r="O2238" s="187"/>
    </row>
    <row r="2256" spans="15:15" x14ac:dyDescent="0.2">
      <c r="O2256" s="187"/>
    </row>
    <row r="2258" spans="15:15" x14ac:dyDescent="0.2">
      <c r="O2258" s="187"/>
    </row>
    <row r="2266" spans="15:15" x14ac:dyDescent="0.2">
      <c r="O2266" s="187"/>
    </row>
    <row r="2269" spans="15:15" x14ac:dyDescent="0.2">
      <c r="O2269" s="187"/>
    </row>
    <row r="2301" spans="15:15" x14ac:dyDescent="0.2">
      <c r="O2301" s="187"/>
    </row>
    <row r="2309" spans="15:15" x14ac:dyDescent="0.2">
      <c r="O2309" s="187"/>
    </row>
    <row r="2314" spans="15:15" x14ac:dyDescent="0.2">
      <c r="O2314" s="187"/>
    </row>
    <row r="2362" spans="15:15" x14ac:dyDescent="0.2">
      <c r="O2362" s="187"/>
    </row>
    <row r="2387" spans="15:15" x14ac:dyDescent="0.2">
      <c r="O2387" s="187"/>
    </row>
    <row r="2395" spans="15:15" x14ac:dyDescent="0.2">
      <c r="O2395" s="187"/>
    </row>
    <row r="2405" spans="15:15" x14ac:dyDescent="0.2">
      <c r="O2405" s="187"/>
    </row>
    <row r="2440" spans="15:15" x14ac:dyDescent="0.2">
      <c r="O2440" s="187"/>
    </row>
    <row r="2453" spans="15:15" x14ac:dyDescent="0.2">
      <c r="O2453" s="187"/>
    </row>
    <row r="2458" spans="15:15" x14ac:dyDescent="0.2">
      <c r="O2458" s="187"/>
    </row>
    <row r="2484" spans="15:15" x14ac:dyDescent="0.2">
      <c r="O2484" s="187"/>
    </row>
    <row r="2498" spans="15:15" x14ac:dyDescent="0.2">
      <c r="O2498" s="187"/>
    </row>
    <row r="2500" spans="15:15" x14ac:dyDescent="0.2">
      <c r="O2500" s="187"/>
    </row>
    <row r="2551" spans="15:15" x14ac:dyDescent="0.2">
      <c r="O2551" s="187"/>
    </row>
    <row r="2619" spans="15:15" x14ac:dyDescent="0.2">
      <c r="O2619" s="187"/>
    </row>
    <row r="2643" spans="15:15" x14ac:dyDescent="0.2">
      <c r="O2643" s="187"/>
    </row>
    <row r="2650" spans="15:15" x14ac:dyDescent="0.2">
      <c r="O2650" s="187"/>
    </row>
    <row r="2675" spans="15:15" x14ac:dyDescent="0.2">
      <c r="O2675" s="187"/>
    </row>
    <row r="2688" spans="15:15" x14ac:dyDescent="0.2">
      <c r="O2688" s="187"/>
    </row>
    <row r="2690" spans="15:15" x14ac:dyDescent="0.2">
      <c r="O2690" s="187"/>
    </row>
    <row r="2692" spans="15:15" x14ac:dyDescent="0.2">
      <c r="O2692" s="187"/>
    </row>
    <row r="2705" spans="15:15" x14ac:dyDescent="0.2">
      <c r="O2705" s="187"/>
    </row>
    <row r="3401" spans="15:15" x14ac:dyDescent="0.2">
      <c r="O3401" s="187"/>
    </row>
    <row r="3402" spans="15:15" x14ac:dyDescent="0.2">
      <c r="O3402" s="187"/>
    </row>
    <row r="3403" spans="15:15" x14ac:dyDescent="0.2">
      <c r="O3403" s="187"/>
    </row>
    <row r="3404" spans="15:15" x14ac:dyDescent="0.2">
      <c r="O3404" s="187"/>
    </row>
    <row r="3405" spans="15:15" x14ac:dyDescent="0.2">
      <c r="O3405" s="187"/>
    </row>
    <row r="3406" spans="15:15" x14ac:dyDescent="0.2">
      <c r="O3406" s="187"/>
    </row>
    <row r="3756" spans="15:15" x14ac:dyDescent="0.2">
      <c r="O3756" s="187"/>
    </row>
    <row r="3763" spans="15:15" x14ac:dyDescent="0.2">
      <c r="O3763" s="187"/>
    </row>
    <row r="3764" spans="15:15" x14ac:dyDescent="0.2">
      <c r="O3764" s="187"/>
    </row>
    <row r="3769" spans="15:15" x14ac:dyDescent="0.2">
      <c r="O3769" s="187"/>
    </row>
    <row r="3778" spans="15:15" x14ac:dyDescent="0.2">
      <c r="O3778" s="187"/>
    </row>
    <row r="3779" spans="15:15" x14ac:dyDescent="0.2">
      <c r="O3779" s="187"/>
    </row>
    <row r="3855" spans="15:15" x14ac:dyDescent="0.2">
      <c r="O3855" s="187"/>
    </row>
    <row r="3864" spans="15:15" x14ac:dyDescent="0.2">
      <c r="O3864" s="187"/>
    </row>
    <row r="3874" spans="15:15" x14ac:dyDescent="0.2">
      <c r="O3874" s="187"/>
    </row>
    <row r="3883" spans="15:15" x14ac:dyDescent="0.2">
      <c r="O3883" s="187"/>
    </row>
    <row r="3923" spans="15:15" x14ac:dyDescent="0.2">
      <c r="O3923" s="187"/>
    </row>
    <row r="3927" spans="15:15" x14ac:dyDescent="0.2">
      <c r="O3927" s="187"/>
    </row>
    <row r="3967" spans="15:15" x14ac:dyDescent="0.2">
      <c r="O3967" s="187"/>
    </row>
    <row r="3980" spans="15:15" x14ac:dyDescent="0.2">
      <c r="O3980" s="187"/>
    </row>
    <row r="4011" spans="15:15" x14ac:dyDescent="0.2">
      <c r="O4011" s="187"/>
    </row>
    <row r="4088" spans="15:15" x14ac:dyDescent="0.2">
      <c r="O4088" s="187"/>
    </row>
    <row r="4105" spans="15:15" x14ac:dyDescent="0.2">
      <c r="O4105" s="187"/>
    </row>
    <row r="4111" spans="15:15" x14ac:dyDescent="0.2">
      <c r="O4111" s="187"/>
    </row>
    <row r="4148" spans="15:15" x14ac:dyDescent="0.2">
      <c r="O4148" s="187"/>
    </row>
    <row r="4180" spans="15:15" x14ac:dyDescent="0.2">
      <c r="O4180" s="187"/>
    </row>
    <row r="4181" spans="15:15" x14ac:dyDescent="0.2">
      <c r="O4181" s="187"/>
    </row>
    <row r="4183" spans="15:15" x14ac:dyDescent="0.2">
      <c r="O4183" s="187"/>
    </row>
    <row r="4192" spans="15:15" x14ac:dyDescent="0.2">
      <c r="O4192" s="187"/>
    </row>
    <row r="4196" spans="15:15" x14ac:dyDescent="0.2">
      <c r="O4196" s="187"/>
    </row>
    <row r="4215" spans="15:15" x14ac:dyDescent="0.2">
      <c r="O4215" s="187"/>
    </row>
    <row r="4226" spans="15:15" x14ac:dyDescent="0.2">
      <c r="O4226" s="187"/>
    </row>
    <row r="4227" spans="15:15" x14ac:dyDescent="0.2">
      <c r="O4227" s="187"/>
    </row>
    <row r="4238" spans="15:15" x14ac:dyDescent="0.2">
      <c r="O4238" s="187"/>
    </row>
    <row r="4256" spans="15:15" x14ac:dyDescent="0.2">
      <c r="O4256" s="187"/>
    </row>
    <row r="4266" spans="15:15" x14ac:dyDescent="0.2">
      <c r="O4266" s="187"/>
    </row>
    <row r="4308" spans="15:15" x14ac:dyDescent="0.2">
      <c r="O4308" s="187"/>
    </row>
    <row r="4313" spans="15:15" x14ac:dyDescent="0.2">
      <c r="O4313" s="187"/>
    </row>
    <row r="4378" spans="15:15" x14ac:dyDescent="0.2">
      <c r="O4378" s="187"/>
    </row>
    <row r="4379" spans="15:15" x14ac:dyDescent="0.2">
      <c r="O4379" s="187"/>
    </row>
    <row r="4392" spans="15:15" x14ac:dyDescent="0.2">
      <c r="O4392" s="187"/>
    </row>
    <row r="4402" spans="15:15" x14ac:dyDescent="0.2">
      <c r="O4402" s="187"/>
    </row>
    <row r="4405" spans="15:15" x14ac:dyDescent="0.2">
      <c r="O4405" s="187"/>
    </row>
    <row r="4408" spans="15:15" x14ac:dyDescent="0.2">
      <c r="O4408" s="187"/>
    </row>
    <row r="4461" spans="15:15" x14ac:dyDescent="0.2">
      <c r="O4461" s="187"/>
    </row>
    <row r="4508" spans="15:15" x14ac:dyDescent="0.2">
      <c r="O4508" s="187"/>
    </row>
    <row r="4526" spans="15:15" x14ac:dyDescent="0.2">
      <c r="O4526" s="187"/>
    </row>
    <row r="4540" spans="15:15" x14ac:dyDescent="0.2">
      <c r="O4540" s="187"/>
    </row>
    <row r="4544" spans="15:15" x14ac:dyDescent="0.2">
      <c r="O4544" s="187"/>
    </row>
    <row r="5052" spans="15:15" x14ac:dyDescent="0.2">
      <c r="O5052" s="187"/>
    </row>
    <row r="5053" spans="15:15" x14ac:dyDescent="0.2">
      <c r="O5053" s="187"/>
    </row>
    <row r="5054" spans="15:15" x14ac:dyDescent="0.2">
      <c r="O5054" s="187"/>
    </row>
    <row r="5055" spans="15:15" x14ac:dyDescent="0.2">
      <c r="O5055" s="187"/>
    </row>
    <row r="5056" spans="15:15" x14ac:dyDescent="0.2">
      <c r="O5056" s="187"/>
    </row>
    <row r="5057" spans="15:15" x14ac:dyDescent="0.2">
      <c r="O5057" s="187"/>
    </row>
    <row r="5058" spans="15:15" x14ac:dyDescent="0.2">
      <c r="O5058" s="187"/>
    </row>
    <row r="5059" spans="15:15" x14ac:dyDescent="0.2">
      <c r="O5059" s="187"/>
    </row>
    <row r="5060" spans="15:15" x14ac:dyDescent="0.2">
      <c r="O5060" s="187"/>
    </row>
    <row r="5061" spans="15:15" x14ac:dyDescent="0.2">
      <c r="O5061" s="187"/>
    </row>
    <row r="5062" spans="15:15" x14ac:dyDescent="0.2">
      <c r="O5062" s="187"/>
    </row>
    <row r="5063" spans="15:15" x14ac:dyDescent="0.2">
      <c r="O5063" s="187"/>
    </row>
    <row r="5064" spans="15:15" x14ac:dyDescent="0.2">
      <c r="O5064" s="187"/>
    </row>
    <row r="5065" spans="15:15" x14ac:dyDescent="0.2">
      <c r="O5065" s="187"/>
    </row>
    <row r="5066" spans="15:15" x14ac:dyDescent="0.2">
      <c r="O5066" s="187"/>
    </row>
    <row r="5067" spans="15:15" x14ac:dyDescent="0.2">
      <c r="O5067" s="187"/>
    </row>
    <row r="5068" spans="15:15" x14ac:dyDescent="0.2">
      <c r="O5068" s="187"/>
    </row>
    <row r="5069" spans="15:15" x14ac:dyDescent="0.2">
      <c r="O5069" s="187"/>
    </row>
    <row r="5165" spans="15:15" x14ac:dyDescent="0.2">
      <c r="O5165" s="187"/>
    </row>
    <row r="5198" spans="15:15" x14ac:dyDescent="0.2">
      <c r="O5198" s="187"/>
    </row>
    <row r="5218" spans="15:15" x14ac:dyDescent="0.2">
      <c r="O5218" s="187"/>
    </row>
    <row r="5224" spans="15:15" x14ac:dyDescent="0.2">
      <c r="O5224" s="187"/>
    </row>
    <row r="5231" spans="15:15" x14ac:dyDescent="0.2">
      <c r="O5231" s="187"/>
    </row>
    <row r="5233" spans="15:15" x14ac:dyDescent="0.2">
      <c r="O5233" s="187"/>
    </row>
    <row r="5247" spans="15:15" x14ac:dyDescent="0.2">
      <c r="O5247" s="187"/>
    </row>
    <row r="5257" spans="15:15" x14ac:dyDescent="0.2">
      <c r="O5257" s="187"/>
    </row>
    <row r="5269" spans="15:15" x14ac:dyDescent="0.2">
      <c r="O5269" s="187"/>
    </row>
    <row r="5291" spans="15:15" x14ac:dyDescent="0.2">
      <c r="O5291" s="187"/>
    </row>
    <row r="5306" spans="15:15" x14ac:dyDescent="0.2">
      <c r="O5306" s="187"/>
    </row>
    <row r="5314" spans="15:15" x14ac:dyDescent="0.2">
      <c r="O5314" s="187"/>
    </row>
    <row r="5315" spans="15:15" x14ac:dyDescent="0.2">
      <c r="O5315" s="187"/>
    </row>
    <row r="5321" spans="15:15" x14ac:dyDescent="0.2">
      <c r="O5321" s="187"/>
    </row>
    <row r="5324" spans="15:15" x14ac:dyDescent="0.2">
      <c r="O5324" s="187"/>
    </row>
    <row r="5369" spans="15:15" x14ac:dyDescent="0.2">
      <c r="O5369" s="187"/>
    </row>
    <row r="5398" spans="15:15" x14ac:dyDescent="0.2">
      <c r="O5398" s="187"/>
    </row>
    <row r="5416" spans="15:15" x14ac:dyDescent="0.2">
      <c r="O5416" s="187"/>
    </row>
    <row r="5423" spans="15:15" x14ac:dyDescent="0.2">
      <c r="O5423" s="187"/>
    </row>
    <row r="5431" spans="15:15" x14ac:dyDescent="0.2">
      <c r="O5431" s="187"/>
    </row>
    <row r="5440" spans="15:15" x14ac:dyDescent="0.2">
      <c r="O5440" s="187"/>
    </row>
    <row r="5445" spans="15:15" x14ac:dyDescent="0.2">
      <c r="O5445" s="187"/>
    </row>
    <row r="5474" spans="15:15" x14ac:dyDescent="0.2">
      <c r="O5474" s="187"/>
    </row>
    <row r="5481" spans="15:15" x14ac:dyDescent="0.2">
      <c r="O5481" s="187"/>
    </row>
    <row r="5494" spans="15:15" x14ac:dyDescent="0.2">
      <c r="O5494" s="187"/>
    </row>
    <row r="5513" spans="15:15" x14ac:dyDescent="0.2">
      <c r="O5513" s="187"/>
    </row>
    <row r="5515" spans="15:15" x14ac:dyDescent="0.2">
      <c r="O5515" s="187"/>
    </row>
    <row r="5521" spans="15:15" x14ac:dyDescent="0.2">
      <c r="O5521" s="187"/>
    </row>
    <row r="5530" spans="15:15" x14ac:dyDescent="0.2">
      <c r="O5530" s="187"/>
    </row>
    <row r="5544" spans="15:15" x14ac:dyDescent="0.2">
      <c r="O5544" s="187"/>
    </row>
    <row r="5554" spans="15:15" x14ac:dyDescent="0.2">
      <c r="O5554" s="187"/>
    </row>
    <row r="5562" spans="15:15" x14ac:dyDescent="0.2">
      <c r="O5562" s="187"/>
    </row>
    <row r="5596" spans="15:15" x14ac:dyDescent="0.2">
      <c r="O5596" s="187"/>
    </row>
    <row r="7640" spans="15:15" x14ac:dyDescent="0.2">
      <c r="O7640" s="187"/>
    </row>
    <row r="7641" spans="15:15" x14ac:dyDescent="0.2">
      <c r="O7641" s="187"/>
    </row>
    <row r="7642" spans="15:15" x14ac:dyDescent="0.2">
      <c r="O7642" s="187"/>
    </row>
    <row r="7643" spans="15:15" x14ac:dyDescent="0.2">
      <c r="O7643" s="187"/>
    </row>
    <row r="7644" spans="15:15" x14ac:dyDescent="0.2">
      <c r="O7644" s="187"/>
    </row>
    <row r="7645" spans="15:15" x14ac:dyDescent="0.2">
      <c r="O7645" s="187"/>
    </row>
    <row r="7646" spans="15:15" x14ac:dyDescent="0.2">
      <c r="O7646" s="187"/>
    </row>
    <row r="7647" spans="15:15" x14ac:dyDescent="0.2">
      <c r="O7647" s="187"/>
    </row>
  </sheetData>
  <sheetProtection algorithmName="SHA-512" hashValue="BQwEmQsqdx1oE15MGB+w1iamPuljQFpCNloQhuBMJNRXZYPJkW+9+kDcX+grmu/jjT0FydQzmEH4Nui0pk/CLg==" saltValue="pORO4jR52tAUcPTYaJ7ytA==" spinCount="100000" sheet="1" selectLockedCells="1" selectUnlockedCells="1"/>
  <phoneticPr fontId="42" type="noConversion"/>
  <conditionalFormatting sqref="A1:A1729 A1735:A1048576">
    <cfRule type="duplicateValues" dxfId="2" priority="3"/>
  </conditionalFormatting>
  <conditionalFormatting sqref="A1730:A1733">
    <cfRule type="duplicateValues" dxfId="1" priority="2"/>
  </conditionalFormatting>
  <conditionalFormatting sqref="A1734">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مستند" ma:contentTypeID="0x010100C6B4434636EFF4419A5B7C719D1B4B2D" ma:contentTypeVersion="5" ma:contentTypeDescription="إنشاء مستند جديد." ma:contentTypeScope="" ma:versionID="b2b61151508518f1f506024fa6b12e52">
  <xsd:schema xmlns:xsd="http://www.w3.org/2001/XMLSchema" xmlns:xs="http://www.w3.org/2001/XMLSchema" xmlns:p="http://schemas.microsoft.com/office/2006/metadata/properties" xmlns:ns2="e73bc8ed-f0d8-4823-aee5-bc4818d47bf9" targetNamespace="http://schemas.microsoft.com/office/2006/metadata/properties" ma:root="true" ma:fieldsID="641c6ad4107f4c934643b9ab1929e947" ns2:_="">
    <xsd:import namespace="e73bc8ed-f0d8-4823-aee5-bc4818d47b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bc8ed-f0d8-4823-aee5-bc4818d47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2D1325-993B-443B-BA78-93B47C4390A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55CC843-E6B9-4B54-BF13-71F01A4C318F}">
  <ds:schemaRefs>
    <ds:schemaRef ds:uri="http://schemas.microsoft.com/sharepoint/v3/contenttype/forms"/>
  </ds:schemaRefs>
</ds:datastoreItem>
</file>

<file path=customXml/itemProps3.xml><?xml version="1.0" encoding="utf-8"?>
<ds:datastoreItem xmlns:ds="http://schemas.openxmlformats.org/officeDocument/2006/customXml" ds:itemID="{E48C0C33-E4D7-4BDB-8CCC-BAE1392C3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bc8ed-f0d8-4823-aee5-bc4818d47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محاسبة-21-22-ف2</vt:lpstr>
      <vt:lpstr>ورقة4</vt:lpstr>
      <vt:lpstr>ورقة2</vt:lpstr>
      <vt:lpstr>الإستمارة!Print_Area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ahmad hamdash</dc:creator>
  <cp:keywords/>
  <dc:description/>
  <cp:lastModifiedBy>DELL</cp:lastModifiedBy>
  <cp:revision/>
  <cp:lastPrinted>2022-08-03T07:10:47Z</cp:lastPrinted>
  <dcterms:created xsi:type="dcterms:W3CDTF">2015-06-05T18:17:20Z</dcterms:created>
  <dcterms:modified xsi:type="dcterms:W3CDTF">2022-08-04T08:20:12Z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0x010100C6B4434636EFF4419A5B7C719D1B4B2D</vt:lpwstr>
  </property>
</Properties>
</file>