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20" yWindow="-120" windowWidth="20730" windowHeight="11160"/>
  </bookViews>
  <sheets>
    <sheet name="تعليمات التسجيل" sheetId="14" r:id="rId1"/>
    <sheet name="إدخال البيانات" sheetId="13" r:id="rId2"/>
    <sheet name="اختيار المقررات" sheetId="5" r:id="rId3"/>
    <sheet name="الإستمارة" sheetId="11" r:id="rId4"/>
    <sheet name="السجل العام" sheetId="2" r:id="rId5"/>
    <sheet name="ورقة4" sheetId="10" state="hidden" r:id="rId6"/>
    <sheet name="ورقة2" sheetId="4" state="hidden" r:id="rId7"/>
    <sheet name="ورقة1" sheetId="6" state="hidden" r:id="rId8"/>
  </sheets>
  <definedNames>
    <definedName name="_xlnm._FilterDatabase" localSheetId="6" hidden="1">ورقة2!$A$1:$U$318</definedName>
    <definedName name="_xlnm._FilterDatabase" localSheetId="5" hidden="1">ورقة4!$A$1:$CU$1</definedName>
    <definedName name="_xlnm.Print_Area" localSheetId="3">الإستمارة!$A$1:$Q$41</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11"/>
  <c r="C4" i="13" l="1"/>
  <c r="M22" i="11" l="1"/>
  <c r="W25" i="5"/>
  <c r="C24" i="11" s="1"/>
  <c r="T6" i="5"/>
  <c r="B6"/>
  <c r="A2" i="13" l="1"/>
  <c r="DW5" i="2" l="1"/>
  <c r="DT5"/>
  <c r="DS5"/>
  <c r="J25" i="11"/>
  <c r="D22"/>
  <c r="DM5" i="2"/>
  <c r="DL5"/>
  <c r="DR5"/>
  <c r="A5"/>
  <c r="AG21" i="5"/>
  <c r="AA21" s="1"/>
  <c r="AG20"/>
  <c r="AA20" s="1"/>
  <c r="AG19"/>
  <c r="AA19" s="1"/>
  <c r="AG18"/>
  <c r="AA18" s="1"/>
  <c r="AG17"/>
  <c r="AA17" s="1"/>
  <c r="AG16"/>
  <c r="AA16" s="1"/>
  <c r="Y21"/>
  <c r="S21" s="1"/>
  <c r="Y20"/>
  <c r="S20" s="1"/>
  <c r="Y19"/>
  <c r="S19" s="1"/>
  <c r="Y18"/>
  <c r="S18" s="1"/>
  <c r="Y17"/>
  <c r="S17" s="1"/>
  <c r="Y16"/>
  <c r="S16" s="1"/>
  <c r="Q21"/>
  <c r="K21" s="1"/>
  <c r="Q20"/>
  <c r="K20" s="1"/>
  <c r="Q19"/>
  <c r="K19" s="1"/>
  <c r="Q18"/>
  <c r="K18" s="1"/>
  <c r="Q17"/>
  <c r="K17" s="1"/>
  <c r="Q16"/>
  <c r="K16" s="1"/>
  <c r="I21"/>
  <c r="B21" s="1"/>
  <c r="I20"/>
  <c r="B20" s="1"/>
  <c r="I19"/>
  <c r="B19" s="1"/>
  <c r="I18"/>
  <c r="B18" s="1"/>
  <c r="I17"/>
  <c r="B17" s="1"/>
  <c r="I16"/>
  <c r="B16" s="1"/>
  <c r="AG13"/>
  <c r="AA13" s="1"/>
  <c r="AG12"/>
  <c r="AA12" s="1"/>
  <c r="AG11"/>
  <c r="AA11" s="1"/>
  <c r="AG10"/>
  <c r="AA10" s="1"/>
  <c r="AG9"/>
  <c r="AA9" s="1"/>
  <c r="AG8"/>
  <c r="AA8" s="1"/>
  <c r="Y13"/>
  <c r="S13" s="1"/>
  <c r="Y12"/>
  <c r="S12" s="1"/>
  <c r="Y11"/>
  <c r="S11" s="1"/>
  <c r="Y10"/>
  <c r="S10" s="1"/>
  <c r="Y9"/>
  <c r="S9" s="1"/>
  <c r="Y8"/>
  <c r="S8" s="1"/>
  <c r="Q13"/>
  <c r="K13" s="1"/>
  <c r="Q12"/>
  <c r="K12" s="1"/>
  <c r="Q11"/>
  <c r="K11" s="1"/>
  <c r="Q10"/>
  <c r="K10" s="1"/>
  <c r="Q9"/>
  <c r="K9" s="1"/>
  <c r="Q8"/>
  <c r="K8" s="1"/>
  <c r="I13"/>
  <c r="B13" s="1"/>
  <c r="I12"/>
  <c r="B12" s="1"/>
  <c r="I11"/>
  <c r="B11" s="1"/>
  <c r="I10"/>
  <c r="B10" s="1"/>
  <c r="I9"/>
  <c r="B9" s="1"/>
  <c r="I8"/>
  <c r="B8" s="1"/>
  <c r="DP5" i="2"/>
  <c r="DN5"/>
  <c r="E5" i="5"/>
  <c r="AE4"/>
  <c r="DO5" i="2" s="1"/>
  <c r="AB4" i="5"/>
  <c r="N5" i="2" s="1"/>
  <c r="W4" i="5"/>
  <c r="M5" i="2" s="1"/>
  <c r="AE3" i="5"/>
  <c r="L5" i="2" s="1"/>
  <c r="AB3" i="5"/>
  <c r="J5" i="11" s="1"/>
  <c r="Q3" i="5"/>
  <c r="H5" i="2" s="1"/>
  <c r="W2" i="5"/>
  <c r="I3" i="11" s="1"/>
  <c r="Q2" i="5"/>
  <c r="E3" i="11" s="1"/>
  <c r="L2" i="5"/>
  <c r="M4" i="11" s="1"/>
  <c r="E2" i="5"/>
  <c r="S5" i="2" s="1"/>
  <c r="L1" i="5"/>
  <c r="G2" i="11" s="1"/>
  <c r="AX5" i="5"/>
  <c r="AB2"/>
  <c r="E4"/>
  <c r="G6" i="11" s="1"/>
  <c r="C2"/>
  <c r="J7" l="1"/>
  <c r="C7"/>
  <c r="C6"/>
  <c r="G7"/>
  <c r="ED5" i="2"/>
  <c r="M3" i="11"/>
  <c r="G5" i="2"/>
  <c r="G5" i="11"/>
  <c r="O5" i="2"/>
  <c r="DQ5"/>
  <c r="EE5"/>
  <c r="EF5"/>
  <c r="EG5"/>
  <c r="I22" i="11"/>
  <c r="N25" i="5"/>
  <c r="DU5" i="2" s="1"/>
  <c r="P22" i="11"/>
  <c r="Q1" i="5"/>
  <c r="L2" i="11" s="1"/>
  <c r="W3" i="5"/>
  <c r="K5" i="2" s="1"/>
  <c r="L4" i="5"/>
  <c r="Q5" i="2" s="1"/>
  <c r="W1" i="5"/>
  <c r="O2" i="11" s="1"/>
  <c r="E3" i="5"/>
  <c r="C4" i="11" s="1"/>
  <c r="Q4" i="5"/>
  <c r="J6" i="11" s="1"/>
  <c r="AB1" i="5"/>
  <c r="G4" i="11" s="1"/>
  <c r="L3" i="5"/>
  <c r="C5" i="11" s="1"/>
  <c r="AE1" i="5"/>
  <c r="S22"/>
  <c r="C3" i="11"/>
  <c r="B5" i="2"/>
  <c r="P5"/>
  <c r="O6" i="11" l="1"/>
  <c r="D5" i="2"/>
  <c r="F5"/>
  <c r="O5" i="11"/>
  <c r="E5" i="2"/>
  <c r="J4" i="11"/>
  <c r="R5" i="2"/>
  <c r="I5"/>
  <c r="C5"/>
  <c r="AY5" i="5"/>
  <c r="Z21" l="1"/>
  <c r="Z20"/>
  <c r="Z19"/>
  <c r="Z18"/>
  <c r="Z17"/>
  <c r="Z16"/>
  <c r="R16"/>
  <c r="R21"/>
  <c r="R20"/>
  <c r="R19"/>
  <c r="R18"/>
  <c r="R17"/>
  <c r="Z13"/>
  <c r="Z12"/>
  <c r="Z11"/>
  <c r="Z10"/>
  <c r="Z9"/>
  <c r="Z8"/>
  <c r="R13"/>
  <c r="R12"/>
  <c r="R11"/>
  <c r="R10"/>
  <c r="R9"/>
  <c r="R8"/>
  <c r="J21"/>
  <c r="J20"/>
  <c r="J19"/>
  <c r="J18"/>
  <c r="J17"/>
  <c r="J16"/>
  <c r="A21"/>
  <c r="A20"/>
  <c r="A19"/>
  <c r="A18"/>
  <c r="A17"/>
  <c r="A16"/>
  <c r="J13"/>
  <c r="J12"/>
  <c r="J11"/>
  <c r="J10"/>
  <c r="J9"/>
  <c r="J8"/>
  <c r="A13"/>
  <c r="A12"/>
  <c r="A11"/>
  <c r="A10"/>
  <c r="A9"/>
  <c r="A8"/>
  <c r="D34" i="11" l="1"/>
  <c r="D40" s="1"/>
  <c r="AX48" i="5"/>
  <c r="AX49"/>
  <c r="AX50"/>
  <c r="AX51"/>
  <c r="AX52"/>
  <c r="AX47"/>
  <c r="AX42"/>
  <c r="AX43"/>
  <c r="AX44"/>
  <c r="AX45"/>
  <c r="AX46"/>
  <c r="AX41"/>
  <c r="AX36"/>
  <c r="AX37"/>
  <c r="AX38"/>
  <c r="AX39"/>
  <c r="AX40"/>
  <c r="AX35"/>
  <c r="AX30"/>
  <c r="AX31"/>
  <c r="AX32"/>
  <c r="AX33"/>
  <c r="AX34"/>
  <c r="AX29"/>
  <c r="AX24"/>
  <c r="AX25"/>
  <c r="AX26"/>
  <c r="AX27"/>
  <c r="AX28"/>
  <c r="AX23"/>
  <c r="AX18"/>
  <c r="AX19"/>
  <c r="AX20"/>
  <c r="AX21"/>
  <c r="AX22"/>
  <c r="AX17"/>
  <c r="AX12"/>
  <c r="AX13"/>
  <c r="AX14"/>
  <c r="AX15"/>
  <c r="AX16"/>
  <c r="AX11"/>
  <c r="AX6"/>
  <c r="AX7"/>
  <c r="AX8"/>
  <c r="AX9"/>
  <c r="AX10"/>
  <c r="AL53"/>
  <c r="AL44"/>
  <c r="AL37"/>
  <c r="AL32"/>
  <c r="AL19"/>
  <c r="AL8"/>
  <c r="U31" i="11"/>
  <c r="U30"/>
  <c r="U29"/>
  <c r="U28"/>
  <c r="AL55" i="5"/>
  <c r="AL54"/>
  <c r="AL52"/>
  <c r="AL51"/>
  <c r="AL50"/>
  <c r="AL49"/>
  <c r="AL48"/>
  <c r="AL47"/>
  <c r="AL46"/>
  <c r="AL45"/>
  <c r="AL43"/>
  <c r="AL42"/>
  <c r="AL41"/>
  <c r="AL40"/>
  <c r="AL39"/>
  <c r="AL38"/>
  <c r="AL36"/>
  <c r="AL35"/>
  <c r="AL34"/>
  <c r="AL33"/>
  <c r="AL31"/>
  <c r="AL30"/>
  <c r="AL29"/>
  <c r="AL28"/>
  <c r="AL27"/>
  <c r="AL26"/>
  <c r="AL25"/>
  <c r="AL24"/>
  <c r="AL23"/>
  <c r="AL22"/>
  <c r="AL21"/>
  <c r="AL20"/>
  <c r="AL18"/>
  <c r="AL17"/>
  <c r="AL16"/>
  <c r="AL15"/>
  <c r="AL14"/>
  <c r="AL13"/>
  <c r="AL12"/>
  <c r="AL11"/>
  <c r="AL10"/>
  <c r="AL9"/>
  <c r="U17" i="11" l="1"/>
  <c r="A18" s="1"/>
  <c r="U25"/>
  <c r="I18" s="1"/>
  <c r="U21"/>
  <c r="I14" s="1"/>
  <c r="U24"/>
  <c r="I17" s="1"/>
  <c r="U20"/>
  <c r="I13" s="1"/>
  <c r="U16"/>
  <c r="A17" s="1"/>
  <c r="U12"/>
  <c r="A13" s="1"/>
  <c r="U23"/>
  <c r="I16" s="1"/>
  <c r="U13"/>
  <c r="A14" s="1"/>
  <c r="U19"/>
  <c r="I12" s="1"/>
  <c r="U15"/>
  <c r="A16" s="1"/>
  <c r="U26"/>
  <c r="I19" s="1"/>
  <c r="U22"/>
  <c r="I15" s="1"/>
  <c r="U11"/>
  <c r="A12" s="1"/>
  <c r="U18"/>
  <c r="A19" s="1"/>
  <c r="U14"/>
  <c r="A15" s="1"/>
  <c r="O19" l="1"/>
  <c r="J19"/>
  <c r="K19"/>
  <c r="P19"/>
  <c r="K18"/>
  <c r="O18"/>
  <c r="J18"/>
  <c r="P18"/>
  <c r="O15"/>
  <c r="K15"/>
  <c r="J15"/>
  <c r="B17"/>
  <c r="G17"/>
  <c r="C17"/>
  <c r="H17"/>
  <c r="B12"/>
  <c r="G12"/>
  <c r="C12"/>
  <c r="C16"/>
  <c r="B16"/>
  <c r="G16"/>
  <c r="K14"/>
  <c r="J14"/>
  <c r="O14"/>
  <c r="G19"/>
  <c r="H19"/>
  <c r="C19"/>
  <c r="B19"/>
  <c r="J13"/>
  <c r="O13"/>
  <c r="K13"/>
  <c r="C18"/>
  <c r="H18"/>
  <c r="G18"/>
  <c r="B18"/>
  <c r="C14"/>
  <c r="B14"/>
  <c r="G14"/>
  <c r="K12"/>
  <c r="O12"/>
  <c r="J12"/>
  <c r="G15"/>
  <c r="B15"/>
  <c r="C15"/>
  <c r="B13"/>
  <c r="G13"/>
  <c r="C13"/>
  <c r="O16"/>
  <c r="K16"/>
  <c r="J16"/>
  <c r="J17" l="1"/>
  <c r="P17"/>
  <c r="O17"/>
  <c r="K17"/>
  <c r="DB5" i="2" s="1"/>
  <c r="AL5" l="1"/>
  <c r="AV5"/>
  <c r="CX5"/>
  <c r="AJ5"/>
  <c r="BB5"/>
  <c r="CB5"/>
  <c r="AX5"/>
  <c r="BP5"/>
  <c r="BR5"/>
  <c r="DH5"/>
  <c r="CD5"/>
  <c r="CV5"/>
  <c r="DF5"/>
  <c r="BX5"/>
  <c r="DJ5"/>
  <c r="T5"/>
  <c r="CF5"/>
  <c r="AT5"/>
  <c r="BZ5"/>
  <c r="X5"/>
  <c r="BD5"/>
  <c r="CJ5"/>
  <c r="AB5"/>
  <c r="CN5"/>
  <c r="Z5"/>
  <c r="BF5"/>
  <c r="CL5"/>
  <c r="CH5"/>
  <c r="AF5"/>
  <c r="BL5"/>
  <c r="CR5"/>
  <c r="AR5"/>
  <c r="DD5"/>
  <c r="AH5"/>
  <c r="BN5"/>
  <c r="CT5"/>
  <c r="AZ5"/>
  <c r="V5"/>
  <c r="BJ5"/>
  <c r="CP5"/>
  <c r="AN5"/>
  <c r="BT5"/>
  <c r="CZ5"/>
  <c r="BH5"/>
  <c r="AD5"/>
  <c r="AP5"/>
  <c r="BV5"/>
  <c r="AY11" i="5"/>
  <c r="AG5" i="2"/>
  <c r="BE5"/>
  <c r="AY23" i="5"/>
  <c r="CC5" i="2"/>
  <c r="AY35" i="5"/>
  <c r="AY47"/>
  <c r="P16" i="11" s="1"/>
  <c r="DA5" i="2"/>
  <c r="AA5"/>
  <c r="AY8" i="5"/>
  <c r="AI5" i="2"/>
  <c r="AY12" i="5"/>
  <c r="AQ5" i="2"/>
  <c r="AY16" i="5"/>
  <c r="AY5" i="2"/>
  <c r="AY20" i="5"/>
  <c r="BG5" i="2"/>
  <c r="AY24" i="5"/>
  <c r="BO5" i="2"/>
  <c r="AY28" i="5"/>
  <c r="BW5" i="2"/>
  <c r="AY32" i="5"/>
  <c r="CE5" i="2"/>
  <c r="AY36" i="5"/>
  <c r="CM5" i="2"/>
  <c r="AY40" i="5"/>
  <c r="CU5" i="2"/>
  <c r="AY44" i="5"/>
  <c r="DC5" i="2"/>
  <c r="AY48" i="5"/>
  <c r="DK5" i="2"/>
  <c r="AY52" i="5"/>
  <c r="AO5" i="2"/>
  <c r="AY15" i="5"/>
  <c r="BM5" i="2"/>
  <c r="AY27" i="5"/>
  <c r="CK5" i="2"/>
  <c r="AY39" i="5"/>
  <c r="AC5" i="2"/>
  <c r="AY9" i="5"/>
  <c r="AK5" i="2"/>
  <c r="AY13" i="5"/>
  <c r="AS5" i="2"/>
  <c r="AY17" i="5"/>
  <c r="BA5" i="2"/>
  <c r="AY21" i="5"/>
  <c r="BI5" i="2"/>
  <c r="AY25" i="5"/>
  <c r="BQ5" i="2"/>
  <c r="AY29" i="5"/>
  <c r="BY5" i="2"/>
  <c r="AY33" i="5"/>
  <c r="CG5" i="2"/>
  <c r="AY37" i="5"/>
  <c r="H15" i="11" s="1"/>
  <c r="CO5" i="2"/>
  <c r="AY41" i="5"/>
  <c r="CW5" i="2"/>
  <c r="AY45" i="5"/>
  <c r="DE5" i="2"/>
  <c r="AY49" i="5"/>
  <c r="Y5" i="2"/>
  <c r="AY7" i="5"/>
  <c r="AW5" i="2"/>
  <c r="AY19" i="5"/>
  <c r="BU5" i="2"/>
  <c r="AY31" i="5"/>
  <c r="CS5" i="2"/>
  <c r="AY43" i="5"/>
  <c r="DI5" i="2"/>
  <c r="AY51" i="5"/>
  <c r="AY6"/>
  <c r="W5" i="2"/>
  <c r="AY10" i="5"/>
  <c r="AE5" i="2"/>
  <c r="AY14" i="5"/>
  <c r="AM5" i="2"/>
  <c r="AY18" i="5"/>
  <c r="AU5" i="2"/>
  <c r="AY22" i="5"/>
  <c r="BC5" i="2"/>
  <c r="AY26" i="5"/>
  <c r="BK5" i="2"/>
  <c r="AY30" i="5"/>
  <c r="BS5" i="2"/>
  <c r="AY34" i="5"/>
  <c r="CA5" i="2"/>
  <c r="AY38" i="5"/>
  <c r="CI5" i="2"/>
  <c r="AY42" i="5"/>
  <c r="CQ5" i="2"/>
  <c r="AY46" i="5"/>
  <c r="CY5" i="2"/>
  <c r="AY50" i="5"/>
  <c r="DG5" i="2"/>
  <c r="H24" i="11"/>
  <c r="X22" i="5"/>
  <c r="W22"/>
  <c r="Y22"/>
  <c r="G14"/>
  <c r="I14"/>
  <c r="H14"/>
  <c r="AF14"/>
  <c r="AG14"/>
  <c r="AE14"/>
  <c r="AE22"/>
  <c r="AG22"/>
  <c r="AF22"/>
  <c r="H22"/>
  <c r="G22"/>
  <c r="I22"/>
  <c r="Y14"/>
  <c r="X14"/>
  <c r="W14"/>
  <c r="P14"/>
  <c r="Q14"/>
  <c r="O14"/>
  <c r="Q22"/>
  <c r="P22"/>
  <c r="O22"/>
  <c r="H12" i="11" l="1"/>
  <c r="H16"/>
  <c r="P15"/>
  <c r="X28" i="5"/>
  <c r="Q28"/>
  <c r="AF28"/>
  <c r="P12" i="11"/>
  <c r="P14"/>
  <c r="AA14" i="5"/>
  <c r="H14" i="11"/>
  <c r="P13"/>
  <c r="H13"/>
  <c r="J22" i="5"/>
  <c r="A14"/>
  <c r="S14"/>
  <c r="K14"/>
  <c r="B14"/>
  <c r="AA22"/>
  <c r="B22"/>
  <c r="K22"/>
  <c r="EA5" i="2" l="1"/>
  <c r="K21" i="11"/>
  <c r="DZ5" i="2"/>
  <c r="E21" i="11"/>
  <c r="EB5" i="2"/>
  <c r="Q21" i="11"/>
  <c r="T23" i="5"/>
  <c r="N26" s="1"/>
  <c r="EC5" i="2" l="1"/>
  <c r="DV5"/>
  <c r="W26" i="5"/>
  <c r="DX5" i="2" s="1"/>
  <c r="E25" i="11"/>
  <c r="U5" i="2"/>
  <c r="E33" i="11" l="1"/>
  <c r="E39" s="1"/>
  <c r="AE26" i="5"/>
  <c r="DY5" i="2" s="1"/>
  <c r="M33" i="11"/>
  <c r="L39" s="1"/>
  <c r="J5" i="2" l="1"/>
</calcChain>
</file>

<file path=xl/comments1.xml><?xml version="1.0" encoding="utf-8"?>
<comments xmlns="http://schemas.openxmlformats.org/spreadsheetml/2006/main">
  <authors>
    <author>Maher Fattouh</author>
  </authors>
  <commentList>
    <comment ref="H8" authorId="0">
      <text>
        <r>
          <rPr>
            <sz val="9"/>
            <color indexed="81"/>
            <rFont val="Tahoma"/>
            <family val="2"/>
          </rPr>
          <t>لاختيار هذا المقرر اكتب رقم (1) في هذا المربع جانب اسم المقرر</t>
        </r>
      </text>
    </comment>
    <comment ref="P8" authorId="0">
      <text>
        <r>
          <rPr>
            <sz val="9"/>
            <color indexed="81"/>
            <rFont val="Tahoma"/>
            <family val="2"/>
          </rPr>
          <t>لاختيار هذا المقرر اكتب رقم (1) في هذا المربع جانب اسم المقرر</t>
        </r>
      </text>
    </comment>
    <comment ref="X8" authorId="0">
      <text>
        <r>
          <rPr>
            <sz val="9"/>
            <color indexed="81"/>
            <rFont val="Tahoma"/>
            <family val="2"/>
          </rPr>
          <t>لاختيار هذا المقرر اكتب رقم (1) في هذا المربع جانب اسم المقرر</t>
        </r>
      </text>
    </comment>
    <comment ref="AF8" authorId="0">
      <text>
        <r>
          <rPr>
            <sz val="9"/>
            <color indexed="81"/>
            <rFont val="Tahoma"/>
            <family val="2"/>
          </rPr>
          <t>لاختيار هذا المقرر اكتب رقم (1) في هذا المربع جانب اسم المقرر</t>
        </r>
      </text>
    </comment>
    <comment ref="H9" authorId="0">
      <text>
        <r>
          <rPr>
            <sz val="9"/>
            <color indexed="81"/>
            <rFont val="Tahoma"/>
            <family val="2"/>
          </rPr>
          <t>لاختيار هذا المقرر اكتب رقم (1) في هذا المربع جانب اسم المقرر</t>
        </r>
      </text>
    </comment>
    <comment ref="P9" authorId="0">
      <text>
        <r>
          <rPr>
            <sz val="9"/>
            <color indexed="81"/>
            <rFont val="Tahoma"/>
            <family val="2"/>
          </rPr>
          <t>لاختيار هذا المقرر اكتب رقم (1) في هذا المربع جانب اسم المقرر</t>
        </r>
      </text>
    </comment>
    <comment ref="X9" authorId="0">
      <text>
        <r>
          <rPr>
            <sz val="9"/>
            <color indexed="81"/>
            <rFont val="Tahoma"/>
            <family val="2"/>
          </rPr>
          <t>لاختيار هذا المقرر اكتب رقم (1) في هذا المربع جانب اسم المقرر</t>
        </r>
      </text>
    </comment>
    <comment ref="AF9" authorId="0">
      <text>
        <r>
          <rPr>
            <sz val="9"/>
            <color indexed="81"/>
            <rFont val="Tahoma"/>
            <family val="2"/>
          </rPr>
          <t>لاختيار هذا المقرر اكتب رقم (1) في هذا المربع جانب اسم المقرر</t>
        </r>
      </text>
    </comment>
    <comment ref="H10" authorId="0">
      <text>
        <r>
          <rPr>
            <sz val="9"/>
            <color indexed="81"/>
            <rFont val="Tahoma"/>
            <family val="2"/>
          </rPr>
          <t>لاختيار هذا المقرر اكتب رقم (1) في هذا المربع جانب اسم المقرر</t>
        </r>
      </text>
    </comment>
    <comment ref="P10" authorId="0">
      <text>
        <r>
          <rPr>
            <sz val="9"/>
            <color indexed="81"/>
            <rFont val="Tahoma"/>
            <family val="2"/>
          </rPr>
          <t>لاختيار هذا المقرر اكتب رقم (1) في هذا المربع جانب اسم المقرر</t>
        </r>
      </text>
    </comment>
    <comment ref="X10" authorId="0">
      <text>
        <r>
          <rPr>
            <sz val="9"/>
            <color indexed="81"/>
            <rFont val="Tahoma"/>
            <family val="2"/>
          </rPr>
          <t>لاختيار هذا المقرر اكتب رقم (1) في هذا المربع جانب اسم المقرر</t>
        </r>
      </text>
    </comment>
    <comment ref="AF10" authorId="0">
      <text>
        <r>
          <rPr>
            <sz val="9"/>
            <color indexed="81"/>
            <rFont val="Tahoma"/>
            <family val="2"/>
          </rPr>
          <t>لاختيار هذا المقرر اكتب رقم (1) في هذا المربع جانب اسم المقرر</t>
        </r>
      </text>
    </comment>
    <comment ref="H11" authorId="0">
      <text>
        <r>
          <rPr>
            <sz val="9"/>
            <color indexed="81"/>
            <rFont val="Tahoma"/>
            <family val="2"/>
          </rPr>
          <t>لاختيار هذا المقرر اكتب رقم (1) في هذا المربع جانب اسم المقرر</t>
        </r>
      </text>
    </comment>
    <comment ref="P11" authorId="0">
      <text>
        <r>
          <rPr>
            <sz val="9"/>
            <color indexed="81"/>
            <rFont val="Tahoma"/>
            <family val="2"/>
          </rPr>
          <t>لاختيار هذا المقرر اكتب رقم (1) في هذا المربع جانب اسم المقرر</t>
        </r>
      </text>
    </comment>
    <comment ref="X11" authorId="0">
      <text>
        <r>
          <rPr>
            <sz val="9"/>
            <color indexed="81"/>
            <rFont val="Tahoma"/>
            <family val="2"/>
          </rPr>
          <t>لاختيار هذا المقرر اكتب رقم (1) في هذا المربع جانب اسم المقرر</t>
        </r>
      </text>
    </comment>
    <comment ref="AF11" authorId="0">
      <text>
        <r>
          <rPr>
            <sz val="9"/>
            <color indexed="81"/>
            <rFont val="Tahoma"/>
            <family val="2"/>
          </rPr>
          <t>لاختيار هذا المقرر اكتب رقم (1) في هذا المربع جانب اسم المقرر</t>
        </r>
      </text>
    </comment>
    <comment ref="H12" authorId="0">
      <text>
        <r>
          <rPr>
            <sz val="9"/>
            <color indexed="81"/>
            <rFont val="Tahoma"/>
            <family val="2"/>
          </rPr>
          <t>لاختيار هذا المقرر اكتب رقم (1) في هذا المربع جانب اسم المقرر</t>
        </r>
      </text>
    </comment>
    <comment ref="P12" authorId="0">
      <text>
        <r>
          <rPr>
            <sz val="9"/>
            <color indexed="81"/>
            <rFont val="Tahoma"/>
            <family val="2"/>
          </rPr>
          <t>لاختيار هذا المقرر اكتب رقم (1) في هذا المربع جانب اسم المقرر</t>
        </r>
      </text>
    </comment>
    <comment ref="X12" authorId="0">
      <text>
        <r>
          <rPr>
            <sz val="9"/>
            <color indexed="81"/>
            <rFont val="Tahoma"/>
            <family val="2"/>
          </rPr>
          <t>لاختيار هذا المقرر اكتب رقم (1) في هذا المربع جانب اسم المقرر</t>
        </r>
      </text>
    </comment>
    <comment ref="AF12" authorId="0">
      <text>
        <r>
          <rPr>
            <sz val="9"/>
            <color indexed="81"/>
            <rFont val="Tahoma"/>
            <family val="2"/>
          </rPr>
          <t>لاختيار هذا المقرر اكتب رقم (1) في هذا المربع جانب اسم المقرر</t>
        </r>
      </text>
    </comment>
    <comment ref="H13" authorId="0">
      <text>
        <r>
          <rPr>
            <sz val="9"/>
            <color indexed="81"/>
            <rFont val="Tahoma"/>
            <family val="2"/>
          </rPr>
          <t>لاختيار هذا المقرر اكتب رقم (1) في هذا المربع جانب اسم المقرر</t>
        </r>
      </text>
    </comment>
    <comment ref="P13" authorId="0">
      <text>
        <r>
          <rPr>
            <sz val="9"/>
            <color indexed="81"/>
            <rFont val="Tahoma"/>
            <family val="2"/>
          </rPr>
          <t>لاختيار هذا المقرر اكتب رقم (1) في هذا المربع جانب اسم المقرر</t>
        </r>
      </text>
    </comment>
    <comment ref="X13" authorId="0">
      <text>
        <r>
          <rPr>
            <sz val="9"/>
            <color indexed="81"/>
            <rFont val="Tahoma"/>
            <family val="2"/>
          </rPr>
          <t>لاختيار هذا المقرر اكتب رقم (1) في هذا المربع جانب اسم المقرر</t>
        </r>
      </text>
    </comment>
    <comment ref="AF13" authorId="0">
      <text>
        <r>
          <rPr>
            <sz val="9"/>
            <color indexed="81"/>
            <rFont val="Tahoma"/>
            <family val="2"/>
          </rPr>
          <t>لاختيار هذا المقرر اكتب رقم (1) في هذا المربع جانب اسم المقرر</t>
        </r>
      </text>
    </comment>
    <comment ref="H16" authorId="0">
      <text>
        <r>
          <rPr>
            <sz val="9"/>
            <color indexed="81"/>
            <rFont val="Tahoma"/>
            <family val="2"/>
          </rPr>
          <t>لاختيار هذا المقرر اكتب رقم (1) في هذا المربع جانب اسم المقرر</t>
        </r>
      </text>
    </comment>
    <comment ref="P16" authorId="0">
      <text>
        <r>
          <rPr>
            <sz val="9"/>
            <color indexed="81"/>
            <rFont val="Tahoma"/>
            <family val="2"/>
          </rPr>
          <t>لاختيار هذا المقرر اكتب رقم (1) في هذا المربع جانب اسم المقرر</t>
        </r>
      </text>
    </comment>
    <comment ref="X16" authorId="0">
      <text>
        <r>
          <rPr>
            <sz val="9"/>
            <color indexed="81"/>
            <rFont val="Tahoma"/>
            <family val="2"/>
          </rPr>
          <t>لاختيار هذا المقرر اكتب رقم (1) في هذا المربع جانب اسم المقرر</t>
        </r>
      </text>
    </comment>
    <comment ref="AF16" authorId="0">
      <text>
        <r>
          <rPr>
            <sz val="9"/>
            <color indexed="81"/>
            <rFont val="Tahoma"/>
            <family val="2"/>
          </rPr>
          <t>لاختيار هذا المقرر اكتب رقم (1) في هذا المربع جانب اسم المقرر</t>
        </r>
      </text>
    </comment>
    <comment ref="H17" authorId="0">
      <text>
        <r>
          <rPr>
            <sz val="9"/>
            <color indexed="81"/>
            <rFont val="Tahoma"/>
            <family val="2"/>
          </rPr>
          <t>لاختيار هذا المقرر اكتب رقم (1) في هذا المربع جانب اسم المقرر</t>
        </r>
      </text>
    </comment>
    <comment ref="P17" authorId="0">
      <text>
        <r>
          <rPr>
            <sz val="9"/>
            <color indexed="81"/>
            <rFont val="Tahoma"/>
            <family val="2"/>
          </rPr>
          <t>لاختيار هذا المقرر اكتب رقم (1) في هذا المربع جانب اسم المقرر</t>
        </r>
      </text>
    </comment>
    <comment ref="X17" authorId="0">
      <text>
        <r>
          <rPr>
            <sz val="9"/>
            <color indexed="81"/>
            <rFont val="Tahoma"/>
            <family val="2"/>
          </rPr>
          <t>لاختيار هذا المقرر اكتب رقم (1) في هذا المربع جانب اسم المقرر</t>
        </r>
      </text>
    </comment>
    <comment ref="AF17" authorId="0">
      <text>
        <r>
          <rPr>
            <sz val="9"/>
            <color indexed="81"/>
            <rFont val="Tahoma"/>
            <family val="2"/>
          </rPr>
          <t>لاختيار هذا المقرر اكتب رقم (1) في هذا المربع جانب اسم المقرر</t>
        </r>
      </text>
    </comment>
    <comment ref="H18" authorId="0">
      <text>
        <r>
          <rPr>
            <sz val="9"/>
            <color indexed="81"/>
            <rFont val="Tahoma"/>
            <family val="2"/>
          </rPr>
          <t>لاختيار هذا المقرر اكتب رقم (1) في هذا المربع جانب اسم المقرر</t>
        </r>
      </text>
    </comment>
    <comment ref="P18" authorId="0">
      <text>
        <r>
          <rPr>
            <sz val="9"/>
            <color indexed="81"/>
            <rFont val="Tahoma"/>
            <family val="2"/>
          </rPr>
          <t>لاختيار هذا المقرر اكتب رقم (1) في هذا المربع جانب اسم المقرر</t>
        </r>
      </text>
    </comment>
    <comment ref="X18" authorId="0">
      <text>
        <r>
          <rPr>
            <sz val="9"/>
            <color indexed="81"/>
            <rFont val="Tahoma"/>
            <family val="2"/>
          </rPr>
          <t>لاختيار هذا المقرر اكتب رقم (1) في هذا المربع جانب اسم المقرر</t>
        </r>
      </text>
    </comment>
    <comment ref="AF18" authorId="0">
      <text>
        <r>
          <rPr>
            <sz val="9"/>
            <color indexed="81"/>
            <rFont val="Tahoma"/>
            <family val="2"/>
          </rPr>
          <t>لاختيار هذا المقرر اكتب رقم (1) في هذا المربع جانب اسم المقرر</t>
        </r>
      </text>
    </comment>
    <comment ref="H19" authorId="0">
      <text>
        <r>
          <rPr>
            <sz val="9"/>
            <color indexed="81"/>
            <rFont val="Tahoma"/>
            <family val="2"/>
          </rPr>
          <t>لاختيار هذا المقرر اكتب رقم (1) في هذا المربع جانب اسم المقرر</t>
        </r>
      </text>
    </comment>
    <comment ref="P19" authorId="0">
      <text>
        <r>
          <rPr>
            <sz val="9"/>
            <color indexed="81"/>
            <rFont val="Tahoma"/>
            <family val="2"/>
          </rPr>
          <t>لاختيار هذا المقرر اكتب رقم (1) في هذا المربع جانب اسم المقرر</t>
        </r>
      </text>
    </comment>
    <comment ref="X19" authorId="0">
      <text>
        <r>
          <rPr>
            <sz val="9"/>
            <color indexed="81"/>
            <rFont val="Tahoma"/>
            <family val="2"/>
          </rPr>
          <t>لاختيار هذا المقرر اكتب رقم (1) في هذا المربع جانب اسم المقرر</t>
        </r>
      </text>
    </comment>
    <comment ref="AF19" authorId="0">
      <text>
        <r>
          <rPr>
            <sz val="9"/>
            <color indexed="81"/>
            <rFont val="Tahoma"/>
            <family val="2"/>
          </rPr>
          <t>لاختيار هذا المقرر اكتب رقم (1) في هذا المربع جانب اسم المقرر</t>
        </r>
      </text>
    </comment>
    <comment ref="H20" authorId="0">
      <text>
        <r>
          <rPr>
            <sz val="9"/>
            <color indexed="81"/>
            <rFont val="Tahoma"/>
            <family val="2"/>
          </rPr>
          <t>لاختيار هذا المقرر اكتب رقم (1) في هذا المربع جانب اسم المقرر</t>
        </r>
      </text>
    </comment>
    <comment ref="P20" authorId="0">
      <text>
        <r>
          <rPr>
            <sz val="9"/>
            <color indexed="81"/>
            <rFont val="Tahoma"/>
            <family val="2"/>
          </rPr>
          <t>لاختيار هذا المقرر اكتب رقم (1) في هذا المربع جانب اسم المقرر</t>
        </r>
      </text>
    </comment>
    <comment ref="X20" authorId="0">
      <text>
        <r>
          <rPr>
            <sz val="9"/>
            <color indexed="81"/>
            <rFont val="Tahoma"/>
            <family val="2"/>
          </rPr>
          <t>لاختيار هذا المقرر اكتب رقم (1) في هذا المربع جانب اسم المقرر</t>
        </r>
      </text>
    </comment>
    <comment ref="AF20" authorId="0">
      <text>
        <r>
          <rPr>
            <sz val="9"/>
            <color indexed="81"/>
            <rFont val="Tahoma"/>
            <family val="2"/>
          </rPr>
          <t>لاختيار هذا المقرر اكتب رقم (1) في هذا المربع جانب اسم المقرر</t>
        </r>
      </text>
    </comment>
    <comment ref="H21" authorId="0">
      <text>
        <r>
          <rPr>
            <sz val="9"/>
            <color indexed="81"/>
            <rFont val="Tahoma"/>
            <family val="2"/>
          </rPr>
          <t>لاختيار هذا المقرر اكتب رقم (1) في هذا المربع جانب اسم المقرر</t>
        </r>
      </text>
    </comment>
    <comment ref="P21" authorId="0">
      <text>
        <r>
          <rPr>
            <sz val="9"/>
            <color indexed="81"/>
            <rFont val="Tahoma"/>
            <family val="2"/>
          </rPr>
          <t>لاختيار هذا المقرر اكتب رقم (1) في هذا المربع جانب اسم المقرر</t>
        </r>
      </text>
    </comment>
    <comment ref="X21" authorId="0">
      <text>
        <r>
          <rPr>
            <sz val="9"/>
            <color indexed="81"/>
            <rFont val="Tahoma"/>
            <family val="2"/>
          </rPr>
          <t>لاختيار هذا المقرر اكتب رقم (1) في هذا المربع جانب اسم المقرر</t>
        </r>
      </text>
    </comment>
    <comment ref="AF21" authorId="0">
      <text>
        <r>
          <rPr>
            <sz val="9"/>
            <color indexed="81"/>
            <rFont val="Tahoma"/>
            <family val="2"/>
          </rPr>
          <t>لاختيار هذا المقرر اكتب رقم (1) في هذا المربع جانب اسم المقرر</t>
        </r>
      </text>
    </comment>
  </commentList>
</comments>
</file>

<file path=xl/sharedStrings.xml><?xml version="1.0" encoding="utf-8"?>
<sst xmlns="http://schemas.openxmlformats.org/spreadsheetml/2006/main" count="9072" uniqueCount="723">
  <si>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</si>
  <si>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</si>
  <si>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</si>
  <si>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</si>
  <si>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</si>
  <si>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</si>
  <si>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</si>
  <si>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</si>
  <si>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</si>
  <si>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</si>
  <si>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</si>
  <si>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</si>
  <si>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</si>
  <si>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</si>
  <si>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</si>
  <si>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</si>
  <si>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</si>
  <si>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</si>
  <si>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</si>
  <si>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</si>
  <si>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</si>
  <si>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</si>
  <si>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</si>
  <si>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</si>
  <si>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</si>
  <si>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</si>
  <si>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</si>
  <si>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</si>
  <si>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</si>
  <si>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</si>
  <si>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</si>
  <si>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</si>
  <si>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</si>
  <si>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</si>
  <si>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</si>
  <si>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</si>
  <si>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</si>
  <si>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</si>
  <si>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</si>
  <si>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</si>
  <si>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</si>
  <si>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</si>
  <si>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</si>
  <si>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</si>
  <si>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</si>
  <si>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</si>
  <si>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</si>
  <si>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</si>
  <si>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</si>
  <si>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</si>
  <si>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</si>
  <si>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</si>
  <si>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</si>
  <si>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</si>
  <si>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</si>
  <si>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</si>
  <si>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</si>
  <si>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</si>
  <si>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</si>
  <si>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</si>
  <si>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</si>
  <si>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</si>
  <si>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</si>
  <si>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</si>
  <si>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</si>
  <si>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</si>
  <si>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</si>
  <si>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</si>
  <si>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</si>
  <si>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</si>
  <si>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الموبايل</t>
  </si>
  <si>
    <t>ذوي الشهداء وجرحى الجيش العربي السوري</t>
  </si>
  <si>
    <t>رقم تدوير رسوم</t>
  </si>
  <si>
    <t>حسين</t>
  </si>
  <si>
    <t>صالح</t>
  </si>
  <si>
    <t>مروان</t>
  </si>
  <si>
    <t>محمد</t>
  </si>
  <si>
    <t>عدنان</t>
  </si>
  <si>
    <t>علي</t>
  </si>
  <si>
    <t>يوسف</t>
  </si>
  <si>
    <t>أحمد</t>
  </si>
  <si>
    <t>سليمان</t>
  </si>
  <si>
    <t>محمد فايز</t>
  </si>
  <si>
    <t>اسماعيل</t>
  </si>
  <si>
    <t>ماهر</t>
  </si>
  <si>
    <t>محي الدين</t>
  </si>
  <si>
    <t>عباس</t>
  </si>
  <si>
    <t>عبد الرزاق</t>
  </si>
  <si>
    <t>ابراهيم</t>
  </si>
  <si>
    <t>زياد</t>
  </si>
  <si>
    <t>بدر</t>
  </si>
  <si>
    <t>موفق</t>
  </si>
  <si>
    <t>يحيى</t>
  </si>
  <si>
    <t>نذير</t>
  </si>
  <si>
    <t>خالد</t>
  </si>
  <si>
    <t>أيمن</t>
  </si>
  <si>
    <t>محمد سعيد</t>
  </si>
  <si>
    <t>مصطفى</t>
  </si>
  <si>
    <t>عماد</t>
  </si>
  <si>
    <t>قاسم</t>
  </si>
  <si>
    <t>جهاد</t>
  </si>
  <si>
    <t>عبد الكريم</t>
  </si>
  <si>
    <t>محمد حسن</t>
  </si>
  <si>
    <t>محمد وليد</t>
  </si>
  <si>
    <t>حسن حسن</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</si>
  <si>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</si>
  <si>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</si>
  <si>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</si>
  <si>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</si>
  <si>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</si>
  <si>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</si>
  <si>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</si>
  <si>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</si>
  <si>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</si>
  <si>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</si>
  <si>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</si>
  <si>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</si>
  <si>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</si>
  <si>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</si>
  <si>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</si>
  <si>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</si>
  <si>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</si>
  <si>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</si>
  <si>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</si>
  <si>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</si>
  <si>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</si>
  <si>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</si>
  <si>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</si>
  <si>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</si>
  <si>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</si>
  <si>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المقررات المسجلة للمرة الثانية</t>
  </si>
  <si>
    <t>عدد المقررات المسجلة لأكثر من مرتين</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</si>
  <si>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</si>
  <si>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</si>
  <si>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</si>
  <si>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</si>
  <si>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</si>
  <si>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</si>
  <si>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place of birth</t>
  </si>
  <si>
    <t>Mother Name</t>
  </si>
  <si>
    <t>Father Name</t>
  </si>
  <si>
    <t>Full Name</t>
  </si>
  <si>
    <t>مكان ورقم القيد</t>
  </si>
  <si>
    <t>لا</t>
  </si>
  <si>
    <t>نعم</t>
  </si>
  <si>
    <t>دمشق</t>
  </si>
  <si>
    <t>علمي</t>
  </si>
  <si>
    <t>ريف دمشق</t>
  </si>
  <si>
    <t>أدبي</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</si>
  <si>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</si>
  <si>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</si>
  <si>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</si>
  <si>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</si>
  <si>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</si>
  <si>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</si>
  <si>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</si>
  <si>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</si>
  <si>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</si>
  <si>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</si>
  <si>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الهاتف الثابت</t>
  </si>
  <si>
    <t>طرطوس</t>
  </si>
  <si>
    <t>إدلب</t>
  </si>
  <si>
    <t>سنة الشهادة الثانوية</t>
  </si>
  <si>
    <t>محافظ الشهادة الثانوية</t>
  </si>
  <si>
    <t>السويداء</t>
  </si>
  <si>
    <t>القنيطرة</t>
  </si>
  <si>
    <t>دير الزور</t>
  </si>
  <si>
    <t>الرقة</t>
  </si>
  <si>
    <t>الاسم والنسبه</t>
  </si>
  <si>
    <t>المحافظة</t>
  </si>
  <si>
    <t>حاملي وسام بطل الجمهورية وأولادهم</t>
  </si>
  <si>
    <t>تاريخ إعادة ارتباط</t>
  </si>
  <si>
    <t>تاريخ تدوير رسوم</t>
  </si>
  <si>
    <t>مدخل إلى علم القانون</t>
  </si>
  <si>
    <t>المدخل إلى علم العلاقات الدولية</t>
  </si>
  <si>
    <t>مبادئ علم السياسة</t>
  </si>
  <si>
    <t>تاريخ الحضارة العام</t>
  </si>
  <si>
    <t>مدخل إلى علم الإدارة</t>
  </si>
  <si>
    <t>اللغة الأجنبية  ( 1 )</t>
  </si>
  <si>
    <t>تاريخ الدبلوماسية</t>
  </si>
  <si>
    <t>الفكر السياسي القديم والوسيط</t>
  </si>
  <si>
    <t>علم الاجتماع السياسي</t>
  </si>
  <si>
    <t>القانون الدستوري والنظم السياسية</t>
  </si>
  <si>
    <t>مبادئ الاقتصاد</t>
  </si>
  <si>
    <t>اللغة الأجنبية ( 2 )</t>
  </si>
  <si>
    <t>تاريخ العلاقات الدولية (1 )</t>
  </si>
  <si>
    <t>التنظيم الدولي</t>
  </si>
  <si>
    <t>الأخلاق</t>
  </si>
  <si>
    <t>الإحصاء</t>
  </si>
  <si>
    <t>الرأي العام ونظريات الاتصال</t>
  </si>
  <si>
    <t>اللغة الأجنبية ( 3 )</t>
  </si>
  <si>
    <t>القانون الدولي العام</t>
  </si>
  <si>
    <t>الفكر السياسي الحديث والمعاصر</t>
  </si>
  <si>
    <t>علم النفس الاجتماعي</t>
  </si>
  <si>
    <t>تاريخ العلاقات الدولية ( 2 )</t>
  </si>
  <si>
    <t>مناهج البحث</t>
  </si>
  <si>
    <t>اللغة الأجنبية ( 4 )</t>
  </si>
  <si>
    <t>نظرية العلاقات الدولية</t>
  </si>
  <si>
    <t>حقوق الإنسان والقانون الدولي الإنساني</t>
  </si>
  <si>
    <t>تاريخ العرب الحديث والمعاصر</t>
  </si>
  <si>
    <t>التنمية البشرية</t>
  </si>
  <si>
    <t>الإستراتيجية والأمن القومي</t>
  </si>
  <si>
    <t>اللغة العربية ( الأدب السياسي )</t>
  </si>
  <si>
    <t>نظرية السياسة الخارجية</t>
  </si>
  <si>
    <t>الإعلام الدولي</t>
  </si>
  <si>
    <t>القانون الدبلوماسي ( باللغة الانكليزية )</t>
  </si>
  <si>
    <t>النظم السياسية المقارنة</t>
  </si>
  <si>
    <t>الاقتصاد الدولي ( 1 )</t>
  </si>
  <si>
    <t>العلاقات العربية ـ الآسيوية والإفريقية</t>
  </si>
  <si>
    <t>العلاقات العربية ـ الأوربية والأمريكية</t>
  </si>
  <si>
    <t>القانون الدولي الخاص (باللغة الأجنبية )</t>
  </si>
  <si>
    <t>السياسات الخارجية المقارنة</t>
  </si>
  <si>
    <t>قضايا عالمية معاصرة</t>
  </si>
  <si>
    <t>إدارة الأزمات وفن التفاوض</t>
  </si>
  <si>
    <t>اللغة العربية ( البلاغة والخطابة )</t>
  </si>
  <si>
    <t>إدارة المؤسسات الدولية</t>
  </si>
  <si>
    <t>الدبلوماسية والبروتوكول</t>
  </si>
  <si>
    <t>السياسة الخارجية السورية</t>
  </si>
  <si>
    <t>النظم السياسية العربية</t>
  </si>
  <si>
    <t>الاقتصاد الدولي ( 2 )</t>
  </si>
  <si>
    <t>الجغرافيا السياسية</t>
  </si>
  <si>
    <t>شرعية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</si>
  <si>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</si>
  <si>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</si>
  <si>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</si>
  <si>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</si>
  <si>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</si>
  <si>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</si>
  <si>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</si>
  <si>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أ</t>
  </si>
  <si>
    <t>عند اختيار المقرر 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</si>
  <si>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</si>
  <si>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</si>
  <si>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</si>
  <si>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</si>
  <si>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1000 من رسم كل مقرر</t>
  </si>
  <si>
    <t>ذوي الاحتياجات الخاصة</t>
  </si>
  <si>
    <t>الحاصلين على وثيقة وفاة من مكتب شؤون الشهداء والجرحى والمفقودين لأبناء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</si>
  <si>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</si>
  <si>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</si>
  <si>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</si>
  <si>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الدراسات الدولية والدبلوماسية - كلية الالعلوم السياسية - الطابق الاول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</si>
  <si>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الثانية</t>
  </si>
  <si>
    <t>الثانية حديث</t>
  </si>
  <si>
    <t>فايز</t>
  </si>
  <si>
    <t>فاروق</t>
  </si>
  <si>
    <t>ناصر</t>
  </si>
  <si>
    <t>مازن</t>
  </si>
  <si>
    <t>عمر</t>
  </si>
  <si>
    <t>عبد السلام</t>
  </si>
  <si>
    <t>صلاح الدين</t>
  </si>
  <si>
    <t>حسن</t>
  </si>
  <si>
    <t>عبدو</t>
  </si>
  <si>
    <t>عبد الله</t>
  </si>
  <si>
    <t>هلال</t>
  </si>
  <si>
    <t>رياض</t>
  </si>
  <si>
    <t>محمود</t>
  </si>
  <si>
    <t>منير</t>
  </si>
  <si>
    <t>نعمان</t>
  </si>
  <si>
    <t xml:space="preserve">علي </t>
  </si>
  <si>
    <t>عبد الحكيم</t>
  </si>
  <si>
    <t xml:space="preserve">ماويه أحمد </t>
  </si>
  <si>
    <t>مي  ابراهيم السايس</t>
  </si>
  <si>
    <t>خليل</t>
  </si>
  <si>
    <t>لينه غليون</t>
  </si>
  <si>
    <t>حمزه</t>
  </si>
  <si>
    <t>نور الحلبوني</t>
  </si>
  <si>
    <t>ياسمين النصيرات</t>
  </si>
  <si>
    <t>ميرفت شنان</t>
  </si>
  <si>
    <t>فوزات</t>
  </si>
  <si>
    <t>وليم احمد</t>
  </si>
  <si>
    <t>بركات</t>
  </si>
  <si>
    <t>رشا الصيني</t>
  </si>
  <si>
    <t>سوسن  سليمان محمود</t>
  </si>
  <si>
    <t>محمود الصالح</t>
  </si>
  <si>
    <t>عبد الحميد السلمان</t>
  </si>
  <si>
    <t>حميدو</t>
  </si>
  <si>
    <t>حامد</t>
  </si>
  <si>
    <t>احمد</t>
  </si>
  <si>
    <t>نعيم</t>
  </si>
  <si>
    <t>بسام</t>
  </si>
  <si>
    <t>سمير</t>
  </si>
  <si>
    <t>عبد القادر</t>
  </si>
  <si>
    <t>ايمن</t>
  </si>
  <si>
    <t>وليد</t>
  </si>
  <si>
    <t>محمد بشار</t>
  </si>
  <si>
    <t>عبد الحميد</t>
  </si>
  <si>
    <t>مفيد</t>
  </si>
  <si>
    <t>هيثم</t>
  </si>
  <si>
    <t>غسان</t>
  </si>
  <si>
    <t>جمال</t>
  </si>
  <si>
    <t>عصام</t>
  </si>
  <si>
    <t>زكريا</t>
  </si>
  <si>
    <t>باسم</t>
  </si>
  <si>
    <t>ياسر</t>
  </si>
  <si>
    <t>موسى</t>
  </si>
  <si>
    <t xml:space="preserve">محمد </t>
  </si>
  <si>
    <t>الياس</t>
  </si>
  <si>
    <t>صبحي</t>
  </si>
  <si>
    <t xml:space="preserve">محمود </t>
  </si>
  <si>
    <t>احمد بلال</t>
  </si>
  <si>
    <t>احمد الجلم</t>
  </si>
  <si>
    <t>علا محمد</t>
  </si>
  <si>
    <t>محمد قاسم</t>
  </si>
  <si>
    <t>باسمه الداود</t>
  </si>
  <si>
    <t>سعيد</t>
  </si>
  <si>
    <t>احمد سعد الدين</t>
  </si>
  <si>
    <t>نبيل</t>
  </si>
  <si>
    <t>عمر ايوب</t>
  </si>
  <si>
    <t>محمود طارق  صباغ</t>
  </si>
  <si>
    <t>ايمان صارجي</t>
  </si>
  <si>
    <t>عبد الوهاب</t>
  </si>
  <si>
    <t>آيه سيف</t>
  </si>
  <si>
    <t>ايهاب</t>
  </si>
  <si>
    <t>ثابت اسمندر</t>
  </si>
  <si>
    <t>جودي محمد</t>
  </si>
  <si>
    <t>رودينا حمود</t>
  </si>
  <si>
    <t>ريم الزين</t>
  </si>
  <si>
    <t>سالي شباني</t>
  </si>
  <si>
    <t xml:space="preserve">نزار </t>
  </si>
  <si>
    <t>كمال اللحام</t>
  </si>
  <si>
    <t>توفيق</t>
  </si>
  <si>
    <t>مالك العوض</t>
  </si>
  <si>
    <t>رشا الرفاعي</t>
  </si>
  <si>
    <t>علي بركات</t>
  </si>
  <si>
    <t>أنيس</t>
  </si>
  <si>
    <t>لين يبرودي</t>
  </si>
  <si>
    <t>محمد موفق</t>
  </si>
  <si>
    <t>أنس الفرخ</t>
  </si>
  <si>
    <t>محمد ياسر  الخطيب</t>
  </si>
  <si>
    <t>نيرمين مهنا</t>
  </si>
  <si>
    <t>محمد عصام</t>
  </si>
  <si>
    <t>لينا صبح</t>
  </si>
  <si>
    <t>راضي</t>
  </si>
  <si>
    <t>رضوان</t>
  </si>
  <si>
    <t>عماد الدين</t>
  </si>
  <si>
    <t>عبد الرحمن</t>
  </si>
  <si>
    <t>مواهب ادنوف</t>
  </si>
  <si>
    <t>نوفل</t>
  </si>
  <si>
    <t>مايه فاهمه</t>
  </si>
  <si>
    <t>احمد جراده</t>
  </si>
  <si>
    <t>بلال الدوشه</t>
  </si>
  <si>
    <t>محمد القنطار</t>
  </si>
  <si>
    <t>كامل</t>
  </si>
  <si>
    <t>ريما فياض</t>
  </si>
  <si>
    <t>نوران الناطور</t>
  </si>
  <si>
    <t>حنين  ابو عساف</t>
  </si>
  <si>
    <t>رزان قبش</t>
  </si>
  <si>
    <t>ساره الجبان</t>
  </si>
  <si>
    <t>محمد ماهر  راضي</t>
  </si>
  <si>
    <t>سامر</t>
  </si>
  <si>
    <t>ميساء خير</t>
  </si>
  <si>
    <t>نور خليل</t>
  </si>
  <si>
    <t>هشام</t>
  </si>
  <si>
    <t>احمد الحلاق</t>
  </si>
  <si>
    <t>غياث</t>
  </si>
  <si>
    <t>الاء شريدي</t>
  </si>
  <si>
    <t>ايه تجور</t>
  </si>
  <si>
    <t>أديب مسلماني</t>
  </si>
  <si>
    <t>قصي</t>
  </si>
  <si>
    <t>آلاء  الشامي عثمان</t>
  </si>
  <si>
    <t>حسين سرجاوي</t>
  </si>
  <si>
    <t>خديجه الرفاعي</t>
  </si>
  <si>
    <t>دانيه بوارشي</t>
  </si>
  <si>
    <t>تحسين</t>
  </si>
  <si>
    <t>رشا العدي</t>
  </si>
  <si>
    <t>ريم سليمان</t>
  </si>
  <si>
    <t>لما السعيد</t>
  </si>
  <si>
    <t>محمد ضميريه</t>
  </si>
  <si>
    <t>تيسير</t>
  </si>
  <si>
    <t>مرام كرم</t>
  </si>
  <si>
    <t>معتز مرهج</t>
  </si>
  <si>
    <t>أمجد الرياحي</t>
  </si>
  <si>
    <t>بشرى كفرجومي</t>
  </si>
  <si>
    <t xml:space="preserve">حميدة محمد </t>
  </si>
  <si>
    <t>دعاء الزين</t>
  </si>
  <si>
    <t>رغداء الصبان</t>
  </si>
  <si>
    <t>ياسين</t>
  </si>
  <si>
    <t xml:space="preserve">علاء يوسف </t>
  </si>
  <si>
    <t>غدير ابو حامد</t>
  </si>
  <si>
    <t>فاتن القاروط</t>
  </si>
  <si>
    <t xml:space="preserve">فطوم قصاب </t>
  </si>
  <si>
    <t>مظفر</t>
  </si>
  <si>
    <t xml:space="preserve">لمى الداوودي </t>
  </si>
  <si>
    <t>محمدايمن</t>
  </si>
  <si>
    <t xml:space="preserve">محي الدين الفرخ </t>
  </si>
  <si>
    <t>مرح ابراهيم</t>
  </si>
  <si>
    <t>منذر</t>
  </si>
  <si>
    <t>معروف زعرور</t>
  </si>
  <si>
    <t>منيره  أبو حسن</t>
  </si>
  <si>
    <t>دياب</t>
  </si>
  <si>
    <t>ميساء سعيد</t>
  </si>
  <si>
    <t xml:space="preserve">نبيه اللحام </t>
  </si>
  <si>
    <t xml:space="preserve">معين </t>
  </si>
  <si>
    <t>نسيبه  زين الدين</t>
  </si>
  <si>
    <t xml:space="preserve">خلود معلا </t>
  </si>
  <si>
    <t xml:space="preserve">فريد </t>
  </si>
  <si>
    <t>جورج</t>
  </si>
  <si>
    <t>بشار</t>
  </si>
  <si>
    <t>بشير</t>
  </si>
  <si>
    <t>حسام</t>
  </si>
  <si>
    <t>عبد الرحيم</t>
  </si>
  <si>
    <t>حيدر</t>
  </si>
  <si>
    <t>جميل</t>
  </si>
  <si>
    <t>عبد المجيد</t>
  </si>
  <si>
    <t>رزق</t>
  </si>
  <si>
    <t>فارس</t>
  </si>
  <si>
    <t>محمدياسر</t>
  </si>
  <si>
    <t xml:space="preserve">سليمان </t>
  </si>
  <si>
    <t>عامر</t>
  </si>
  <si>
    <t>فواز</t>
  </si>
  <si>
    <t>معن</t>
  </si>
  <si>
    <t>عبد الجبار</t>
  </si>
  <si>
    <t>عوض</t>
  </si>
  <si>
    <t xml:space="preserve">عبدالرحمن </t>
  </si>
  <si>
    <t>مي فرح</t>
  </si>
  <si>
    <t>أمجد</t>
  </si>
  <si>
    <t>رشا ريمه</t>
  </si>
  <si>
    <t>كمال</t>
  </si>
  <si>
    <t>فتحي</t>
  </si>
  <si>
    <t>عبد الهادي</t>
  </si>
  <si>
    <t>أمين</t>
  </si>
  <si>
    <t>نور الدين</t>
  </si>
  <si>
    <t>صادق</t>
  </si>
  <si>
    <t>جمعه</t>
  </si>
  <si>
    <t>مظهر</t>
  </si>
  <si>
    <t>عبد الرؤوف</t>
  </si>
  <si>
    <t xml:space="preserve">محمدبسام </t>
  </si>
  <si>
    <t>محمد نبيل</t>
  </si>
  <si>
    <t>اكرم</t>
  </si>
  <si>
    <t>أحمد الحصيدة</t>
  </si>
  <si>
    <t>جمعة اوصمان</t>
  </si>
  <si>
    <t>نبيل الحسين</t>
  </si>
  <si>
    <t>ياسر عباس</t>
  </si>
  <si>
    <t>وحيد</t>
  </si>
  <si>
    <t>ريما محمود</t>
  </si>
  <si>
    <t>عروه نداف</t>
  </si>
  <si>
    <t>علا القنطار</t>
  </si>
  <si>
    <t>سعيد أحمد</t>
  </si>
  <si>
    <t>اثار حسين</t>
  </si>
  <si>
    <t>اسماء الشلبي</t>
  </si>
  <si>
    <t>مختار</t>
  </si>
  <si>
    <t>رامي اشتيوي</t>
  </si>
  <si>
    <t>رنا شعبان</t>
  </si>
  <si>
    <t>نجم الدين</t>
  </si>
  <si>
    <t>فاتن رعد</t>
  </si>
  <si>
    <t>قحطان البهلول</t>
  </si>
  <si>
    <t>محمد غياث  جاويش</t>
  </si>
  <si>
    <t>محمد هشام</t>
  </si>
  <si>
    <t>حسناء المنجد</t>
  </si>
  <si>
    <t>أسامه</t>
  </si>
  <si>
    <t>رنا الابراهيم</t>
  </si>
  <si>
    <t>اياد السلفيتي</t>
  </si>
  <si>
    <t>دانا غنام</t>
  </si>
  <si>
    <t>منى الحميد</t>
  </si>
  <si>
    <t>ادهم شقير</t>
  </si>
  <si>
    <t>مرسل</t>
  </si>
  <si>
    <t>اصاله الأرزوني</t>
  </si>
  <si>
    <t>اميمه مصطفى</t>
  </si>
  <si>
    <t>حمزه قدور</t>
  </si>
  <si>
    <t>حنين جديداني</t>
  </si>
  <si>
    <t>خلود  لطف الله السكاف</t>
  </si>
  <si>
    <t>ديمه بدر</t>
  </si>
  <si>
    <t>رامي يحيى</t>
  </si>
  <si>
    <t>عدي النابلسي</t>
  </si>
  <si>
    <t>غانم العفاش</t>
  </si>
  <si>
    <t>غزل همت</t>
  </si>
  <si>
    <t>محمد فريز</t>
  </si>
  <si>
    <t>ماجد السدحان</t>
  </si>
  <si>
    <t>نور فليحان</t>
  </si>
  <si>
    <t>هاني</t>
  </si>
  <si>
    <t>يسار غريب</t>
  </si>
  <si>
    <t>فريد</t>
  </si>
  <si>
    <t>الاء ابو ناهي</t>
  </si>
  <si>
    <t>ايمان الصيرفي</t>
  </si>
  <si>
    <t>أبرار صالح</t>
  </si>
  <si>
    <t>راما الدالاتي</t>
  </si>
  <si>
    <t>زهر الدين  الجمعة</t>
  </si>
  <si>
    <t>عبد الجليل</t>
  </si>
  <si>
    <t>سلاف السبع</t>
  </si>
  <si>
    <t>محمد مازن</t>
  </si>
  <si>
    <t>سليمان ماضي</t>
  </si>
  <si>
    <t>صباح صهريج</t>
  </si>
  <si>
    <t>ضياء الطبل</t>
  </si>
  <si>
    <t>علي  البرهو الديبو</t>
  </si>
  <si>
    <t>ليلى مرعي</t>
  </si>
  <si>
    <t>مارسيل ابراهيم</t>
  </si>
  <si>
    <t>موجفة الحسن</t>
  </si>
  <si>
    <t>نسرين حمدان</t>
  </si>
  <si>
    <t>حمزي</t>
  </si>
  <si>
    <t>نسمه مهنا</t>
  </si>
  <si>
    <t>نهى رحال</t>
  </si>
  <si>
    <t>نوار مجدمه</t>
  </si>
  <si>
    <t>فاتك</t>
  </si>
  <si>
    <t>همام قمور</t>
  </si>
  <si>
    <t>احمد رجب</t>
  </si>
  <si>
    <t>عبد الباسط</t>
  </si>
  <si>
    <t>احمد مجد الدين  الاحمد محمد</t>
  </si>
  <si>
    <t>احمد نزار  تمر اغا</t>
  </si>
  <si>
    <t>امل  ابو النعاج</t>
  </si>
  <si>
    <t>ايمن الخليل</t>
  </si>
  <si>
    <t>ايناس المصري</t>
  </si>
  <si>
    <t>ألاء زنبوعه</t>
  </si>
  <si>
    <t>تميم المسالمه</t>
  </si>
  <si>
    <t>جورجينا سمعان</t>
  </si>
  <si>
    <t>حسام المحمد</t>
  </si>
  <si>
    <t>حنان العبد</t>
  </si>
  <si>
    <t>حيدر دعكور</t>
  </si>
  <si>
    <t>رشا مسعود</t>
  </si>
  <si>
    <t>خيرات</t>
  </si>
  <si>
    <t>روان العنزاوي</t>
  </si>
  <si>
    <t>ساره قاسو</t>
  </si>
  <si>
    <t>سامي عيسى</t>
  </si>
  <si>
    <t>سهر الطويل</t>
  </si>
  <si>
    <t>شريف</t>
  </si>
  <si>
    <t>شريف العثمان</t>
  </si>
  <si>
    <t>صبا الشامي</t>
  </si>
  <si>
    <t>صائب</t>
  </si>
  <si>
    <t>طارق عرار</t>
  </si>
  <si>
    <t>طريف القاسمي</t>
  </si>
  <si>
    <t>عبير الرفاعي</t>
  </si>
  <si>
    <t>علاء الغزاوي</t>
  </si>
  <si>
    <t>غاده يعقوب</t>
  </si>
  <si>
    <t>غفران المحمود</t>
  </si>
  <si>
    <t>كارلين احمد</t>
  </si>
  <si>
    <t>لمى  أيوب شبيب</t>
  </si>
  <si>
    <t>لورين احمد</t>
  </si>
  <si>
    <t>ليلى الشربجي</t>
  </si>
  <si>
    <t>مروه الباشا</t>
  </si>
  <si>
    <t>مضر رزق</t>
  </si>
  <si>
    <t>كسار</t>
  </si>
  <si>
    <t>مهى عون</t>
  </si>
  <si>
    <t>نغم سيفو</t>
  </si>
  <si>
    <t>نور نونو</t>
  </si>
  <si>
    <t>نيفين القده</t>
  </si>
  <si>
    <t>هبه الخباز</t>
  </si>
  <si>
    <t>يارا رستم</t>
  </si>
  <si>
    <t>زينب يونس</t>
  </si>
  <si>
    <t>ابتسام عربشه</t>
  </si>
  <si>
    <t>محمد عزت</t>
  </si>
  <si>
    <t>ابراهيم العواد</t>
  </si>
  <si>
    <t>احمد الصياد</t>
  </si>
  <si>
    <t>احمد علوش</t>
  </si>
  <si>
    <t>احمد وضاح  الحاجي خلف</t>
  </si>
  <si>
    <t>ايهم ديب</t>
  </si>
  <si>
    <t>أحمد شرباجي</t>
  </si>
  <si>
    <t>أنس مكارم</t>
  </si>
  <si>
    <t>آمنه المخزوم</t>
  </si>
  <si>
    <t>آية يوسف</t>
  </si>
  <si>
    <t>بشار فيوض</t>
  </si>
  <si>
    <t>بشرى بوظو</t>
  </si>
  <si>
    <t>جمال طنوس</t>
  </si>
  <si>
    <t>حارث المصيخ</t>
  </si>
  <si>
    <t>خالد  ابو فخر</t>
  </si>
  <si>
    <t>راما خليل</t>
  </si>
  <si>
    <t>رنيم بكداش</t>
  </si>
  <si>
    <t>ريم  سرور ملاح</t>
  </si>
  <si>
    <t>محمد صفوح</t>
  </si>
  <si>
    <t>ريم فهد</t>
  </si>
  <si>
    <t>فوزي</t>
  </si>
  <si>
    <t>زهراء الطحان</t>
  </si>
  <si>
    <t>صايل</t>
  </si>
  <si>
    <t>ساره يعقوب</t>
  </si>
  <si>
    <t>سالي  الشيخ علي</t>
  </si>
  <si>
    <t>شام النعسان</t>
  </si>
  <si>
    <t>شهد  الحسن المحيمد</t>
  </si>
  <si>
    <t>طارق السليمان</t>
  </si>
  <si>
    <t>عبد الله  العايد</t>
  </si>
  <si>
    <t>عبير ابو الندا</t>
  </si>
  <si>
    <t>عبير الخلف</t>
  </si>
  <si>
    <t>عبير عقميق</t>
  </si>
  <si>
    <t>علا عنتر</t>
  </si>
  <si>
    <t>علي الشعراوي</t>
  </si>
  <si>
    <t>علي أحمد</t>
  </si>
  <si>
    <t>وجدي</t>
  </si>
  <si>
    <t>غدير غانم</t>
  </si>
  <si>
    <t>ناظر</t>
  </si>
  <si>
    <t>غفران خليل</t>
  </si>
  <si>
    <t>غنى الدقاق</t>
  </si>
  <si>
    <t>محمد محي الدين</t>
  </si>
  <si>
    <t>غنى المسعود</t>
  </si>
  <si>
    <t>فاطمه حمره</t>
  </si>
  <si>
    <t>فرج عربشه</t>
  </si>
  <si>
    <t>فيصل الحجي</t>
  </si>
  <si>
    <t>قيس نصور</t>
  </si>
  <si>
    <t>كلودين عبدو</t>
  </si>
  <si>
    <t>لؤي النصار</t>
  </si>
  <si>
    <t>هاجم</t>
  </si>
  <si>
    <t>ماهر سلوم</t>
  </si>
  <si>
    <t>مجد عنقه</t>
  </si>
  <si>
    <t>محمد الشمص</t>
  </si>
  <si>
    <t>محمد نذير</t>
  </si>
  <si>
    <t>محمد جودة</t>
  </si>
  <si>
    <t>محمد عادل  حامد</t>
  </si>
  <si>
    <t>محمد نور  الدركزنلي</t>
  </si>
  <si>
    <t>مصطفى  أبي زيد</t>
  </si>
  <si>
    <t>مهند زينو</t>
  </si>
  <si>
    <t>هبه غصن</t>
  </si>
  <si>
    <t>هبه ليلا</t>
  </si>
  <si>
    <t>هيام عثمان</t>
  </si>
  <si>
    <t>حمدان</t>
  </si>
  <si>
    <t>احمد الداهوك</t>
  </si>
  <si>
    <t>اليفه رشيد</t>
  </si>
  <si>
    <t>يعقوب</t>
  </si>
  <si>
    <t>انتصار البدوي</t>
  </si>
  <si>
    <t>ايمان جمعة</t>
  </si>
  <si>
    <t>محمد / جليلة</t>
  </si>
  <si>
    <t>أحمد برو</t>
  </si>
  <si>
    <t>باسل البشلاوي</t>
  </si>
  <si>
    <t>بثينه جابر</t>
  </si>
  <si>
    <t>بشار خليف</t>
  </si>
  <si>
    <t>بشرى الرطب</t>
  </si>
  <si>
    <t>تاج الدين  دربيكه</t>
  </si>
  <si>
    <t>تهاني احمد</t>
  </si>
  <si>
    <t>جلال شيخاني</t>
  </si>
  <si>
    <t>شيخو</t>
  </si>
  <si>
    <t>حمده الرفاعي</t>
  </si>
  <si>
    <t>خالد مطر</t>
  </si>
  <si>
    <t>ديمه مدخنه</t>
  </si>
  <si>
    <t>محمد نادر</t>
  </si>
  <si>
    <t>راغده رشيد</t>
  </si>
  <si>
    <t>جادو</t>
  </si>
  <si>
    <t>راما حديد</t>
  </si>
  <si>
    <t>راما درويش</t>
  </si>
  <si>
    <t>رشا اسماعيل</t>
  </si>
  <si>
    <t>رنا سعد</t>
  </si>
  <si>
    <t>رهف البدر</t>
  </si>
  <si>
    <t>رهف هلال</t>
  </si>
  <si>
    <t>ريم  شيخ العشره</t>
  </si>
  <si>
    <t>ريم لافي</t>
  </si>
  <si>
    <t>ريما فوراني</t>
  </si>
  <si>
    <t>زكور العلي</t>
  </si>
  <si>
    <t>ساره بحبوح</t>
  </si>
  <si>
    <t>محمد فوزي</t>
  </si>
  <si>
    <t>سها فضلون</t>
  </si>
  <si>
    <t>احمد جلال الدين</t>
  </si>
  <si>
    <t>عبير الحسين</t>
  </si>
  <si>
    <t>مخلف</t>
  </si>
  <si>
    <t>عمر الدباس</t>
  </si>
  <si>
    <t>غاليه طرابلسي</t>
  </si>
  <si>
    <t>غفران الفندي</t>
  </si>
  <si>
    <t>فتحيه العقله</t>
  </si>
  <si>
    <t>كنانا زعرور</t>
  </si>
  <si>
    <t>لميس الهاشمي</t>
  </si>
  <si>
    <t>لودي هزيم</t>
  </si>
  <si>
    <t>مطانيوس</t>
  </si>
  <si>
    <t>ليلاف جمعه</t>
  </si>
  <si>
    <t>عبد الباقي</t>
  </si>
  <si>
    <t>مجد العوام</t>
  </si>
  <si>
    <t>محمد ابراهيم  المصري</t>
  </si>
  <si>
    <t>محمد يوسف</t>
  </si>
  <si>
    <t>محمد فهد  قره حديد</t>
  </si>
  <si>
    <t>محمد يزن  زنبوعه</t>
  </si>
  <si>
    <t>مروه جبري</t>
  </si>
  <si>
    <t>مريم المصري</t>
  </si>
  <si>
    <t>منى البلخي</t>
  </si>
  <si>
    <t>مؤيد رجب</t>
  </si>
  <si>
    <t>ميسون حاطوم</t>
  </si>
  <si>
    <t>لطفي</t>
  </si>
  <si>
    <t>ميسون عبيد</t>
  </si>
  <si>
    <t>أحمد وليد</t>
  </si>
  <si>
    <t>نسرين حسن</t>
  </si>
  <si>
    <t>نهال الخطيب</t>
  </si>
  <si>
    <t>عبد الواحد</t>
  </si>
  <si>
    <t>نوال العناد</t>
  </si>
  <si>
    <t>نور التركماني</t>
  </si>
  <si>
    <t>محمد شهير</t>
  </si>
  <si>
    <t>نور السلمان</t>
  </si>
  <si>
    <t>هبة حيدر</t>
  </si>
  <si>
    <t>هبه الدش</t>
  </si>
  <si>
    <t>هنادي زيتوني</t>
  </si>
  <si>
    <t>هيلين مصطفى</t>
  </si>
  <si>
    <t>وسام سليمان</t>
  </si>
  <si>
    <t>وعد الشحادات</t>
  </si>
  <si>
    <t>ولاء محمود</t>
  </si>
  <si>
    <t>جمعة</t>
  </si>
  <si>
    <t>ياسمين غزاله عينيه</t>
  </si>
  <si>
    <t>عبد الفتاح</t>
  </si>
  <si>
    <t>المعتصم بالله  نصار</t>
  </si>
  <si>
    <t>نجيب</t>
  </si>
  <si>
    <t xml:space="preserve">آلاء الاحمد </t>
  </si>
  <si>
    <t>بدر العطار</t>
  </si>
  <si>
    <t>بشرى طير</t>
  </si>
  <si>
    <t>بشير التكله</t>
  </si>
  <si>
    <t xml:space="preserve">خليل صبح </t>
  </si>
  <si>
    <t>ديما العقاد</t>
  </si>
  <si>
    <t>محمدعماد</t>
  </si>
  <si>
    <t>ربى تكريتي</t>
  </si>
  <si>
    <t>رهف بردان</t>
  </si>
  <si>
    <t xml:space="preserve">رؤى شعبان </t>
  </si>
  <si>
    <t>حانم</t>
  </si>
  <si>
    <t>ريم عبود</t>
  </si>
  <si>
    <t>محمدعارف</t>
  </si>
  <si>
    <t>سنسبيل الطويل</t>
  </si>
  <si>
    <t xml:space="preserve">عامر اشمر </t>
  </si>
  <si>
    <t>عامر شحود</t>
  </si>
  <si>
    <t xml:space="preserve">عمر غفير </t>
  </si>
  <si>
    <t>غزل مخللاتي</t>
  </si>
  <si>
    <t>محمدغسان</t>
  </si>
  <si>
    <t>لورا سليمان</t>
  </si>
  <si>
    <t>لؤي ابو مديره</t>
  </si>
  <si>
    <t xml:space="preserve">مجد حديفه </t>
  </si>
  <si>
    <t>كرم</t>
  </si>
  <si>
    <t>محمدسامر النونو</t>
  </si>
  <si>
    <t>محمدعامر</t>
  </si>
  <si>
    <t>محمدعلاء الحمصي</t>
  </si>
  <si>
    <t>منال كلثوم</t>
  </si>
  <si>
    <t>منى  عزالدين</t>
  </si>
  <si>
    <t>ميساء سليمان</t>
  </si>
  <si>
    <t>نور بدوي</t>
  </si>
  <si>
    <t xml:space="preserve">نور سوار </t>
  </si>
  <si>
    <t>نورس يوسف</t>
  </si>
  <si>
    <t>هبه عثمان</t>
  </si>
  <si>
    <t>هيا تقلا</t>
  </si>
  <si>
    <t>وفاء رمضان</t>
  </si>
  <si>
    <t>رضا</t>
  </si>
  <si>
    <t>ولاء رفاعه</t>
  </si>
  <si>
    <t>من الطلبة الأوائل</t>
  </si>
  <si>
    <t>إستمارة طالب برنامج الدراسات الدولية والدبلوماسية الفصل الثاني للعام الدراسي 2020/2019</t>
  </si>
  <si>
    <t xml:space="preserve">                                          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</si>
  <si>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العاملين في وزارة التعليم العالي والمؤسسات والجامعات التابعة لها وأبنائهم</t>
  </si>
  <si>
    <t>ملاحظة :لا يعتبر الطالب مسجل إذا لم ينفذ تعليمات التسجيل كاملةً ويسليم أوراقه  ، وهو مسؤول عن صحة المعلومات الواردة في هذه الإستمارة</t>
  </si>
  <si>
    <t>إرسال ملف الإستمارة (Excel ) عبر البريد الإلكتروني إلى العنوان التالي : 
pol.ol2@damascusuniversity.edu.sy
ويجب أن يكون موضوع الإيميل هو الرقم الإمتحاني للطالب</t>
  </si>
</sst>
</file>

<file path=xl/styles.xml><?xml version="1.0" encoding="utf-8"?>
<styleSheet xmlns="http://schemas.openxmlformats.org/spreadsheetml/2006/main">
  <fonts count="93">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sz val="8"/>
      <name val="Arial"/>
      <family val="2"/>
      <scheme val="minor"/>
    </font>
    <font>
      <sz val="11"/>
      <color theme="5" tint="0.59999389629810485"/>
      <name val="Arial"/>
      <family val="2"/>
      <scheme val="minor"/>
    </font>
    <font>
      <sz val="8"/>
      <color theme="1"/>
      <name val="Arial"/>
      <family val="2"/>
      <scheme val="minor"/>
    </font>
    <font>
      <b/>
      <sz val="12"/>
      <color theme="1"/>
      <name val="Times New Roman"/>
      <family val="1"/>
      <scheme val="major"/>
    </font>
    <font>
      <b/>
      <sz val="12"/>
      <color rgb="FFFF0000"/>
      <name val="Sakkal Majalla"/>
    </font>
    <font>
      <b/>
      <sz val="11"/>
      <color theme="1"/>
      <name val="Sakkal Majalla"/>
    </font>
    <font>
      <b/>
      <sz val="11"/>
      <name val="Sakkal Majalla"/>
    </font>
    <font>
      <b/>
      <sz val="16"/>
      <color theme="1"/>
      <name val="Sakkal Majalla"/>
    </font>
    <font>
      <b/>
      <sz val="11"/>
      <color rgb="FFFFFFFF"/>
      <name val="Segoe UI Light"/>
      <family val="2"/>
    </font>
    <font>
      <b/>
      <sz val="11"/>
      <color rgb="FFFFFFFF"/>
      <name val="Sakkal Majalla"/>
    </font>
    <font>
      <sz val="11"/>
      <color rgb="FFFFFFFF"/>
      <name val="Sakkal Majalla"/>
    </font>
    <font>
      <sz val="11"/>
      <color theme="1"/>
      <name val="Segoe UI Light"/>
      <family val="2"/>
    </font>
    <font>
      <b/>
      <sz val="12"/>
      <color theme="0"/>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6"/>
      <color rgb="FF0070C0"/>
      <name val="Sakkal Majalla"/>
    </font>
    <font>
      <b/>
      <sz val="14"/>
      <name val="Sakkal Majalla"/>
    </font>
    <font>
      <b/>
      <sz val="11"/>
      <color theme="0"/>
      <name val="Arial"/>
      <family val="2"/>
      <scheme val="minor"/>
    </font>
    <font>
      <b/>
      <sz val="12"/>
      <color theme="0"/>
      <name val="Arial"/>
      <family val="2"/>
      <scheme val="minor"/>
    </font>
    <font>
      <b/>
      <sz val="16"/>
      <color theme="4" tint="-0.249977111117893"/>
      <name val="Arial"/>
      <family val="2"/>
      <scheme val="minor"/>
    </font>
    <font>
      <sz val="9"/>
      <color indexed="81"/>
      <name val="Tahoma"/>
      <family val="2"/>
    </font>
  </fonts>
  <fills count="27">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3" tint="0.79998168889431442"/>
        <bgColor indexed="64"/>
      </patternFill>
    </fill>
    <fill>
      <patternFill patternType="solid">
        <fgColor theme="0"/>
        <bgColor indexed="64"/>
      </patternFill>
    </fill>
  </fills>
  <borders count="178">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ashed">
        <color indexed="64"/>
      </left>
      <right/>
      <top/>
      <bottom/>
      <diagonal/>
    </border>
    <border>
      <left/>
      <right style="double">
        <color indexed="64"/>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medium">
        <color indexed="64"/>
      </right>
      <top style="medium">
        <color indexed="64"/>
      </top>
      <bottom/>
      <diagonal/>
    </border>
    <border>
      <left/>
      <right/>
      <top/>
      <bottom style="thick">
        <color theme="0"/>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thin">
        <color indexed="64"/>
      </top>
      <bottom style="thin">
        <color indexed="64"/>
      </bottom>
      <diagonal/>
    </border>
    <border>
      <left/>
      <right/>
      <top/>
      <bottom style="medium">
        <color theme="0"/>
      </bottom>
      <diagonal/>
    </border>
    <border>
      <left/>
      <right/>
      <top style="medium">
        <color theme="0"/>
      </top>
      <bottom/>
      <diagonal/>
    </border>
    <border>
      <left style="thin">
        <color indexed="64"/>
      </left>
      <right/>
      <top/>
      <bottom/>
      <diagonal/>
    </border>
    <border>
      <left/>
      <right style="dashed">
        <color indexed="64"/>
      </right>
      <top style="medium">
        <color indexed="64"/>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thin">
        <color indexed="64"/>
      </right>
      <top style="medium">
        <color indexed="64"/>
      </top>
      <bottom style="thin">
        <color indexed="64"/>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bottom style="medium">
        <color rgb="FFFFFFFF"/>
      </bottom>
      <diagonal/>
    </border>
    <border>
      <left/>
      <right style="thin">
        <color indexed="64"/>
      </right>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style="double">
        <color indexed="64"/>
      </left>
      <right/>
      <top style="thin">
        <color indexed="64"/>
      </top>
      <bottom/>
      <diagonal/>
    </border>
    <border>
      <left style="dashed">
        <color indexed="64"/>
      </left>
      <right style="dashed">
        <color indexed="64"/>
      </right>
      <top/>
      <bottom/>
      <diagonal/>
    </border>
    <border>
      <left style="dashed">
        <color indexed="64"/>
      </left>
      <right style="medium">
        <color indexed="64"/>
      </right>
      <top/>
      <bottom/>
      <diagonal/>
    </border>
    <border>
      <left style="medium">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top style="medium">
        <color theme="0"/>
      </top>
      <bottom style="medium">
        <color indexed="64"/>
      </bottom>
      <diagonal/>
    </border>
    <border>
      <left/>
      <right/>
      <top style="medium">
        <color theme="0"/>
      </top>
      <bottom style="medium">
        <color indexed="64"/>
      </bottom>
      <diagonal/>
    </border>
    <border>
      <left/>
      <right style="medium">
        <color indexed="64"/>
      </right>
      <top style="medium">
        <color theme="0"/>
      </top>
      <bottom style="medium">
        <color indexed="64"/>
      </bottom>
      <diagonal/>
    </border>
    <border>
      <left style="medium">
        <color indexed="64"/>
      </left>
      <right/>
      <top style="medium">
        <color theme="0"/>
      </top>
      <bottom/>
      <diagonal/>
    </border>
    <border>
      <left/>
      <right style="medium">
        <color theme="0"/>
      </right>
      <top style="medium">
        <color theme="0"/>
      </top>
      <bottom style="medium">
        <color indexed="64"/>
      </bottom>
      <diagonal/>
    </border>
    <border>
      <left style="dashed">
        <color indexed="64"/>
      </left>
      <right style="medium">
        <color theme="0"/>
      </right>
      <top/>
      <bottom style="thin">
        <color indexed="64"/>
      </bottom>
      <diagonal/>
    </border>
    <border>
      <left style="dashed">
        <color indexed="64"/>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s>
  <cellStyleXfs count="4">
    <xf numFmtId="0" fontId="0" fillId="0" borderId="0"/>
    <xf numFmtId="0" fontId="14" fillId="0" borderId="0" applyNumberFormat="0" applyFill="0" applyBorder="0" applyAlignment="0" applyProtection="0"/>
    <xf numFmtId="0" fontId="10" fillId="0" borderId="0"/>
    <xf numFmtId="0" fontId="11" fillId="0" borderId="0"/>
  </cellStyleXfs>
  <cellXfs count="604">
    <xf numFmtId="0" fontId="0" fillId="0" borderId="0" xfId="0"/>
    <xf numFmtId="0" fontId="0" fillId="0" borderId="0" xfId="0" applyProtection="1">
      <protection hidden="1"/>
    </xf>
    <xf numFmtId="0" fontId="2" fillId="0" borderId="0" xfId="0" applyFont="1" applyProtection="1">
      <protection hidden="1"/>
    </xf>
    <xf numFmtId="0" fontId="16" fillId="0" borderId="0" xfId="0" applyFont="1" applyFill="1" applyBorder="1" applyProtection="1">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protection hidden="1"/>
    </xf>
    <xf numFmtId="0" fontId="18" fillId="0" borderId="0" xfId="0" applyFont="1" applyFill="1" applyBorder="1" applyAlignment="1" applyProtection="1">
      <protection hidden="1"/>
    </xf>
    <xf numFmtId="0" fontId="16" fillId="0" borderId="0" xfId="0" applyFont="1" applyFill="1" applyBorder="1" applyAlignment="1" applyProtection="1">
      <protection hidden="1"/>
    </xf>
    <xf numFmtId="0" fontId="17" fillId="0" borderId="0" xfId="0" applyFont="1" applyFill="1" applyBorder="1" applyAlignment="1" applyProtection="1">
      <alignment horizontal="center"/>
      <protection hidden="1"/>
    </xf>
    <xf numFmtId="0" fontId="19" fillId="0" borderId="0" xfId="0" applyFont="1" applyFill="1" applyBorder="1" applyAlignment="1" applyProtection="1">
      <alignment vertical="center"/>
      <protection hidden="1"/>
    </xf>
    <xf numFmtId="0" fontId="19" fillId="0" borderId="0" xfId="0" applyFont="1" applyFill="1" applyBorder="1" applyAlignment="1" applyProtection="1">
      <alignment horizontal="right" vertical="center"/>
      <protection hidden="1"/>
    </xf>
    <xf numFmtId="0" fontId="20" fillId="0" borderId="0" xfId="0" applyFont="1" applyFill="1" applyBorder="1" applyAlignment="1" applyProtection="1">
      <alignment vertical="center"/>
      <protection hidden="1"/>
    </xf>
    <xf numFmtId="0" fontId="21" fillId="0" borderId="0" xfId="1" applyFont="1" applyFill="1" applyBorder="1" applyProtection="1">
      <protection hidden="1"/>
    </xf>
    <xf numFmtId="0" fontId="17" fillId="0" borderId="0" xfId="0" applyFont="1" applyFill="1" applyBorder="1" applyAlignment="1" applyProtection="1">
      <alignment horizontal="center" vertical="center" wrapText="1"/>
      <protection hidden="1"/>
    </xf>
    <xf numFmtId="0" fontId="2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4" fillId="0" borderId="0" xfId="0" applyFont="1" applyFill="1" applyBorder="1" applyAlignment="1" applyProtection="1">
      <alignment vertical="center" shrinkToFit="1"/>
      <protection hidden="1"/>
    </xf>
    <xf numFmtId="0" fontId="24"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right"/>
      <protection hidden="1"/>
    </xf>
    <xf numFmtId="0" fontId="24" fillId="0" borderId="0" xfId="0"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24" fillId="0" borderId="0" xfId="0" applyFont="1" applyFill="1" applyBorder="1" applyProtection="1">
      <protection hidden="1"/>
    </xf>
    <xf numFmtId="0" fontId="17" fillId="0" borderId="0" xfId="0" applyFont="1" applyFill="1" applyBorder="1" applyAlignment="1" applyProtection="1">
      <alignment horizontal="right"/>
      <protection hidden="1"/>
    </xf>
    <xf numFmtId="0" fontId="26" fillId="0" borderId="0" xfId="0" applyFont="1" applyFill="1" applyBorder="1" applyAlignment="1" applyProtection="1">
      <protection hidden="1"/>
    </xf>
    <xf numFmtId="0" fontId="26" fillId="0" borderId="0" xfId="0" applyFont="1" applyFill="1" applyBorder="1" applyAlignment="1" applyProtection="1">
      <alignment vertical="center" textRotation="90"/>
      <protection hidden="1"/>
    </xf>
    <xf numFmtId="0" fontId="17" fillId="0" borderId="0" xfId="0" applyFont="1" applyFill="1" applyBorder="1" applyAlignment="1" applyProtection="1">
      <protection hidden="1"/>
    </xf>
    <xf numFmtId="0" fontId="26" fillId="0" borderId="0" xfId="0" applyFont="1" applyFill="1" applyBorder="1" applyAlignment="1" applyProtection="1">
      <alignment vertical="center"/>
      <protection hidden="1"/>
    </xf>
    <xf numFmtId="0" fontId="17" fillId="0" borderId="0" xfId="0" applyFont="1" applyFill="1" applyBorder="1" applyAlignment="1" applyProtection="1">
      <alignment vertical="center" wrapText="1"/>
      <protection hidden="1"/>
    </xf>
    <xf numFmtId="0" fontId="27" fillId="0" borderId="0" xfId="0" applyFont="1" applyFill="1" applyBorder="1" applyAlignment="1" applyProtection="1">
      <alignment shrinkToFit="1"/>
      <protection hidden="1"/>
    </xf>
    <xf numFmtId="0" fontId="28" fillId="0" borderId="0" xfId="0" applyFont="1" applyFill="1" applyBorder="1" applyAlignment="1" applyProtection="1">
      <protection hidden="1"/>
    </xf>
    <xf numFmtId="0" fontId="24" fillId="0" borderId="0" xfId="0" applyFont="1" applyFill="1" applyBorder="1" applyAlignment="1" applyProtection="1">
      <protection hidden="1"/>
    </xf>
    <xf numFmtId="0" fontId="29" fillId="3" borderId="1"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0" fillId="0" borderId="0" xfId="0" applyProtection="1"/>
    <xf numFmtId="0" fontId="0" fillId="0" borderId="0" xfId="0" applyBorder="1" applyAlignment="1" applyProtection="1">
      <alignment horizontal="center" vertical="center"/>
      <protection hidden="1"/>
    </xf>
    <xf numFmtId="0" fontId="29"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6" borderId="0" xfId="0" applyFont="1" applyFill="1" applyBorder="1" applyAlignment="1" applyProtection="1">
      <alignment horizontal="center" vertical="center" textRotation="90"/>
      <protection hidden="1"/>
    </xf>
    <xf numFmtId="0" fontId="0" fillId="0" borderId="25" xfId="0" applyBorder="1" applyAlignment="1" applyProtection="1">
      <alignment horizontal="center" vertical="center"/>
      <protection hidden="1"/>
    </xf>
    <xf numFmtId="0" fontId="3" fillId="3" borderId="29" xfId="0" applyFont="1" applyFill="1" applyBorder="1" applyAlignment="1" applyProtection="1">
      <alignment horizontal="center" vertical="center"/>
      <protection hidden="1"/>
    </xf>
    <xf numFmtId="0" fontId="26" fillId="0" borderId="5" xfId="0" applyFont="1" applyFill="1" applyBorder="1" applyAlignment="1" applyProtection="1">
      <protection hidden="1"/>
    </xf>
    <xf numFmtId="0" fontId="6" fillId="3" borderId="34" xfId="0" applyFont="1" applyFill="1" applyBorder="1" applyAlignment="1" applyProtection="1">
      <alignment horizontal="center" vertical="center"/>
      <protection hidden="1"/>
    </xf>
    <xf numFmtId="0" fontId="6" fillId="3" borderId="35" xfId="0" applyFont="1" applyFill="1" applyBorder="1" applyAlignment="1" applyProtection="1">
      <alignment horizontal="center" vertical="center"/>
      <protection hidden="1"/>
    </xf>
    <xf numFmtId="0" fontId="6" fillId="5" borderId="0" xfId="0" applyFont="1" applyFill="1" applyBorder="1" applyAlignment="1" applyProtection="1">
      <alignment horizontal="center" vertical="center"/>
      <protection hidden="1"/>
    </xf>
    <xf numFmtId="0" fontId="6" fillId="3" borderId="36" xfId="0" applyFon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6" fillId="6" borderId="0" xfId="0" applyFont="1" applyFill="1" applyBorder="1" applyAlignment="1" applyProtection="1">
      <alignment horizontal="center" vertical="center" textRotation="90"/>
      <protection hidden="1"/>
    </xf>
    <xf numFmtId="0" fontId="33" fillId="11" borderId="37" xfId="0" applyFont="1" applyFill="1" applyBorder="1" applyAlignment="1" applyProtection="1">
      <alignment horizontal="center" vertical="center"/>
    </xf>
    <xf numFmtId="0" fontId="4" fillId="11" borderId="37" xfId="0" applyFont="1" applyFill="1" applyBorder="1" applyAlignment="1" applyProtection="1">
      <alignment horizontal="center" vertical="center"/>
    </xf>
    <xf numFmtId="0" fontId="33" fillId="11" borderId="37" xfId="0" applyFont="1" applyFill="1" applyBorder="1" applyAlignment="1" applyProtection="1">
      <alignment horizontal="center" vertical="center" wrapText="1"/>
    </xf>
    <xf numFmtId="0" fontId="33" fillId="11" borderId="38" xfId="0" applyFont="1" applyFill="1" applyBorder="1" applyAlignment="1" applyProtection="1">
      <alignment horizontal="center" vertical="center"/>
    </xf>
    <xf numFmtId="0" fontId="0" fillId="5" borderId="39" xfId="0" applyFill="1" applyBorder="1" applyAlignment="1" applyProtection="1">
      <alignment wrapText="1"/>
    </xf>
    <xf numFmtId="0" fontId="0" fillId="5" borderId="39" xfId="0" applyFill="1" applyBorder="1" applyAlignment="1" applyProtection="1">
      <alignment wrapText="1"/>
      <protection locked="0"/>
    </xf>
    <xf numFmtId="0" fontId="13" fillId="0" borderId="0" xfId="0" applyFont="1" applyProtection="1">
      <protection hidden="1"/>
    </xf>
    <xf numFmtId="0" fontId="29" fillId="4" borderId="4" xfId="0" applyFont="1" applyFill="1" applyBorder="1" applyAlignment="1" applyProtection="1">
      <alignment horizontal="center" vertical="center"/>
      <protection hidden="1"/>
    </xf>
    <xf numFmtId="0" fontId="29" fillId="4" borderId="0"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protection hidden="1"/>
    </xf>
    <xf numFmtId="14" fontId="0" fillId="5" borderId="39" xfId="0" applyNumberFormat="1" applyFill="1" applyBorder="1" applyAlignment="1" applyProtection="1">
      <alignment wrapText="1"/>
      <protection locked="0"/>
    </xf>
    <xf numFmtId="49" fontId="0" fillId="5" borderId="39" xfId="0" applyNumberFormat="1" applyFill="1" applyBorder="1" applyAlignment="1" applyProtection="1">
      <alignment wrapText="1"/>
      <protection locked="0"/>
    </xf>
    <xf numFmtId="0" fontId="13" fillId="0" borderId="0" xfId="0" applyFont="1" applyProtection="1"/>
    <xf numFmtId="49" fontId="33" fillId="11" borderId="38" xfId="0" applyNumberFormat="1" applyFont="1" applyFill="1" applyBorder="1" applyAlignment="1" applyProtection="1">
      <alignment horizontal="center" vertical="center"/>
    </xf>
    <xf numFmtId="49" fontId="0" fillId="0" borderId="0" xfId="0" applyNumberFormat="1" applyProtection="1"/>
    <xf numFmtId="0" fontId="3" fillId="0" borderId="0" xfId="0" applyFont="1" applyFill="1" applyBorder="1" applyAlignment="1" applyProtection="1">
      <alignment vertical="center"/>
      <protection hidden="1"/>
    </xf>
    <xf numFmtId="0" fontId="6" fillId="3" borderId="31"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36" fillId="0" borderId="97" xfId="0" applyFont="1" applyBorder="1" applyAlignment="1" applyProtection="1">
      <alignment vertical="center" readingOrder="2"/>
      <protection hidden="1"/>
    </xf>
    <xf numFmtId="0" fontId="36" fillId="0" borderId="97" xfId="0" applyFont="1" applyBorder="1" applyAlignment="1" applyProtection="1">
      <alignment vertical="center" readingOrder="2"/>
      <protection locked="0" hidden="1"/>
    </xf>
    <xf numFmtId="0" fontId="35" fillId="0" borderId="0" xfId="0" applyFont="1" applyFill="1" applyBorder="1" applyAlignment="1" applyProtection="1">
      <alignment vertical="center"/>
      <protection hidden="1"/>
    </xf>
    <xf numFmtId="0" fontId="58" fillId="16" borderId="0" xfId="0" applyFont="1" applyFill="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59" fillId="2" borderId="33" xfId="0" applyFont="1" applyFill="1" applyBorder="1" applyAlignment="1" applyProtection="1">
      <alignment horizontal="center" vertical="center" wrapText="1"/>
      <protection hidden="1"/>
    </xf>
    <xf numFmtId="0" fontId="35" fillId="2" borderId="10" xfId="0" applyFont="1" applyFill="1" applyBorder="1" applyAlignment="1" applyProtection="1">
      <alignment horizontal="center" vertical="center"/>
      <protection hidden="1"/>
    </xf>
    <xf numFmtId="0" fontId="35" fillId="2" borderId="3" xfId="0" applyFont="1" applyFill="1" applyBorder="1" applyAlignment="1" applyProtection="1">
      <alignment horizontal="center" vertical="center" shrinkToFit="1"/>
      <protection hidden="1"/>
    </xf>
    <xf numFmtId="0" fontId="35" fillId="2" borderId="3" xfId="0" applyFont="1" applyFill="1" applyBorder="1" applyAlignment="1" applyProtection="1">
      <alignment horizontal="center" vertical="center"/>
      <protection hidden="1"/>
    </xf>
    <xf numFmtId="0" fontId="35" fillId="2" borderId="0" xfId="0" applyFont="1" applyFill="1" applyBorder="1" applyAlignment="1" applyProtection="1">
      <alignment horizontal="center" vertical="center"/>
      <protection hidden="1"/>
    </xf>
    <xf numFmtId="0" fontId="35" fillId="0" borderId="0" xfId="0" applyFont="1" applyFill="1" applyBorder="1" applyAlignment="1" applyProtection="1">
      <alignment vertical="center" shrinkToFit="1"/>
      <protection hidden="1"/>
    </xf>
    <xf numFmtId="0" fontId="35" fillId="0" borderId="0" xfId="0" applyFont="1" applyFill="1" applyBorder="1" applyAlignment="1" applyProtection="1">
      <alignment horizontal="center" vertical="center" shrinkToFit="1"/>
      <protection hidden="1"/>
    </xf>
    <xf numFmtId="0" fontId="55" fillId="0" borderId="0" xfId="0" applyFont="1" applyFill="1" applyAlignment="1" applyProtection="1">
      <alignment horizontal="center" vertical="center"/>
      <protection hidden="1"/>
    </xf>
    <xf numFmtId="0" fontId="35" fillId="0" borderId="32" xfId="0" applyFont="1" applyBorder="1" applyAlignment="1" applyProtection="1">
      <alignment horizontal="center" vertical="center"/>
      <protection hidden="1"/>
    </xf>
    <xf numFmtId="0" fontId="0" fillId="0" borderId="45" xfId="0" applyFont="1" applyBorder="1" applyAlignment="1" applyProtection="1">
      <alignment horizontal="center" vertical="center"/>
      <protection hidden="1"/>
    </xf>
    <xf numFmtId="0" fontId="0" fillId="0" borderId="105" xfId="0" applyFont="1" applyBorder="1" applyAlignment="1" applyProtection="1">
      <alignment horizontal="center" vertical="center"/>
      <protection hidden="1"/>
    </xf>
    <xf numFmtId="0" fontId="55" fillId="0" borderId="0" xfId="0" applyFont="1" applyAlignment="1" applyProtection="1">
      <alignment horizontal="center" vertical="center"/>
      <protection hidden="1"/>
    </xf>
    <xf numFmtId="0" fontId="35"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60" fillId="0" borderId="0" xfId="0" applyFont="1" applyFill="1" applyAlignment="1" applyProtection="1">
      <alignment horizontal="center" vertical="center"/>
      <protection hidden="1"/>
    </xf>
    <xf numFmtId="0" fontId="54" fillId="0" borderId="0" xfId="0" applyFont="1" applyFill="1" applyAlignment="1" applyProtection="1">
      <alignment horizontal="center" vertical="center"/>
      <protection hidden="1"/>
    </xf>
    <xf numFmtId="0" fontId="30" fillId="0" borderId="107"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35" fillId="0" borderId="0" xfId="0" applyFont="1" applyFill="1" applyBorder="1" applyAlignment="1" applyProtection="1">
      <alignment vertical="center" textRotation="90"/>
      <protection hidden="1"/>
    </xf>
    <xf numFmtId="0" fontId="35"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vertical="center" textRotation="90"/>
      <protection hidden="1"/>
    </xf>
    <xf numFmtId="0" fontId="0" fillId="0" borderId="126" xfId="0" applyBorder="1" applyProtection="1">
      <protection hidden="1"/>
    </xf>
    <xf numFmtId="0" fontId="29" fillId="0" borderId="126" xfId="0" applyFont="1" applyBorder="1" applyProtection="1">
      <protection hidden="1"/>
    </xf>
    <xf numFmtId="0" fontId="35" fillId="0" borderId="124" xfId="0" applyFont="1" applyFill="1" applyBorder="1" applyAlignment="1" applyProtection="1">
      <alignment vertical="center" textRotation="90"/>
      <protection hidden="1"/>
    </xf>
    <xf numFmtId="0" fontId="35" fillId="0" borderId="124" xfId="0" applyFont="1" applyFill="1" applyBorder="1" applyAlignment="1" applyProtection="1">
      <alignment horizontal="center" vertical="top"/>
      <protection hidden="1"/>
    </xf>
    <xf numFmtId="0" fontId="0" fillId="0" borderId="124" xfId="0" applyFont="1" applyFill="1" applyBorder="1" applyAlignment="1" applyProtection="1">
      <alignment horizontal="center" vertical="center"/>
      <protection hidden="1"/>
    </xf>
    <xf numFmtId="0" fontId="35" fillId="0" borderId="126" xfId="0" applyFont="1" applyFill="1" applyBorder="1" applyAlignment="1" applyProtection="1">
      <alignment vertical="center" textRotation="90"/>
      <protection hidden="1"/>
    </xf>
    <xf numFmtId="0" fontId="35" fillId="0" borderId="126" xfId="0" applyFont="1" applyFill="1" applyBorder="1" applyAlignment="1" applyProtection="1">
      <alignment horizontal="center" vertical="top"/>
      <protection hidden="1"/>
    </xf>
    <xf numFmtId="0" fontId="0" fillId="0" borderId="126" xfId="0" applyFont="1" applyFill="1" applyBorder="1" applyAlignment="1" applyProtection="1">
      <alignment horizontal="center" vertical="center"/>
      <protection hidden="1"/>
    </xf>
    <xf numFmtId="0" fontId="9" fillId="0" borderId="0" xfId="0" applyFont="1" applyAlignment="1" applyProtection="1">
      <alignment horizontal="right" vertical="center"/>
      <protection hidden="1"/>
    </xf>
    <xf numFmtId="0" fontId="8" fillId="0" borderId="0" xfId="0" applyFont="1" applyBorder="1" applyAlignment="1" applyProtection="1">
      <protection hidden="1"/>
    </xf>
    <xf numFmtId="0" fontId="29" fillId="0" borderId="0" xfId="0" applyFont="1" applyProtection="1">
      <protection hidden="1"/>
    </xf>
    <xf numFmtId="0" fontId="29" fillId="0" borderId="0" xfId="0" applyFont="1" applyFill="1" applyBorder="1" applyProtection="1">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vertical="center" wrapText="1"/>
      <protection hidden="1"/>
    </xf>
    <xf numFmtId="0" fontId="63" fillId="0" borderId="43" xfId="0" applyFont="1" applyFill="1" applyBorder="1" applyAlignment="1" applyProtection="1">
      <alignment horizontal="center" vertical="center"/>
      <protection hidden="1"/>
    </xf>
    <xf numFmtId="0" fontId="30" fillId="0" borderId="4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wrapText="1"/>
      <protection hidden="1"/>
    </xf>
    <xf numFmtId="0" fontId="0" fillId="0" borderId="0" xfId="0" applyFill="1" applyBorder="1" applyProtection="1"/>
    <xf numFmtId="0" fontId="3" fillId="0" borderId="0" xfId="0" applyFont="1" applyFill="1" applyBorder="1" applyAlignment="1" applyProtection="1">
      <alignment vertical="center" wrapText="1"/>
      <protection hidden="1"/>
    </xf>
    <xf numFmtId="0" fontId="64" fillId="0" borderId="97" xfId="0" applyFont="1" applyBorder="1" applyAlignment="1" applyProtection="1">
      <alignment vertical="center" readingOrder="2"/>
      <protection hidden="1"/>
    </xf>
    <xf numFmtId="0" fontId="39" fillId="13" borderId="70" xfId="0" applyFont="1" applyFill="1" applyBorder="1" applyAlignment="1" applyProtection="1">
      <alignment horizontal="center" vertical="center"/>
      <protection hidden="1"/>
    </xf>
    <xf numFmtId="0" fontId="39" fillId="13" borderId="71" xfId="0" applyFont="1" applyFill="1" applyBorder="1" applyAlignment="1" applyProtection="1">
      <alignment horizontal="center" vertical="center"/>
      <protection hidden="1"/>
    </xf>
    <xf numFmtId="14" fontId="39" fillId="13" borderId="71" xfId="0" applyNumberFormat="1" applyFont="1" applyFill="1" applyBorder="1" applyAlignment="1" applyProtection="1">
      <alignment horizontal="center" vertical="center"/>
      <protection hidden="1"/>
    </xf>
    <xf numFmtId="0" fontId="30" fillId="0" borderId="68" xfId="0" applyFont="1" applyFill="1" applyBorder="1" applyAlignment="1" applyProtection="1">
      <alignment horizontal="center" vertical="center"/>
      <protection hidden="1"/>
    </xf>
    <xf numFmtId="0" fontId="3" fillId="0" borderId="68" xfId="0" applyFont="1" applyFill="1" applyBorder="1" applyAlignment="1" applyProtection="1">
      <alignment vertical="center" shrinkToFit="1"/>
      <protection hidden="1"/>
    </xf>
    <xf numFmtId="0" fontId="3" fillId="0" borderId="68" xfId="0" applyFont="1" applyFill="1" applyBorder="1" applyAlignment="1" applyProtection="1">
      <alignment horizontal="center" vertical="center" shrinkToFit="1"/>
      <protection hidden="1"/>
    </xf>
    <xf numFmtId="0" fontId="26" fillId="0" borderId="68" xfId="0" applyFont="1" applyFill="1" applyBorder="1" applyAlignment="1" applyProtection="1">
      <alignment vertical="center" shrinkToFit="1"/>
      <protection hidden="1"/>
    </xf>
    <xf numFmtId="0" fontId="31" fillId="0" borderId="68" xfId="0" applyFont="1" applyFill="1" applyBorder="1" applyAlignment="1" applyProtection="1">
      <alignment vertical="center"/>
      <protection hidden="1"/>
    </xf>
    <xf numFmtId="0" fontId="0" fillId="0" borderId="0" xfId="0" applyFill="1" applyProtection="1">
      <protection hidden="1"/>
    </xf>
    <xf numFmtId="0" fontId="40" fillId="13" borderId="70" xfId="0" applyFont="1" applyFill="1" applyBorder="1" applyAlignment="1" applyProtection="1">
      <alignment horizontal="center" vertical="center"/>
      <protection hidden="1"/>
    </xf>
    <xf numFmtId="0" fontId="40" fillId="13" borderId="71" xfId="0" applyFont="1" applyFill="1" applyBorder="1" applyAlignment="1" applyProtection="1">
      <alignment horizontal="center" vertical="center"/>
      <protection hidden="1"/>
    </xf>
    <xf numFmtId="14" fontId="40" fillId="13" borderId="71" xfId="0" applyNumberFormat="1" applyFont="1" applyFill="1" applyBorder="1" applyAlignment="1" applyProtection="1">
      <alignment horizontal="center" vertical="center"/>
      <protection hidden="1"/>
    </xf>
    <xf numFmtId="0" fontId="3" fillId="6" borderId="18" xfId="0" applyFont="1" applyFill="1" applyBorder="1" applyAlignment="1" applyProtection="1">
      <alignment horizontal="center" vertical="center"/>
      <protection hidden="1"/>
    </xf>
    <xf numFmtId="0" fontId="3" fillId="9" borderId="19" xfId="0" applyFont="1" applyFill="1" applyBorder="1" applyAlignment="1" applyProtection="1">
      <alignment horizontal="center" vertical="center"/>
      <protection hidden="1"/>
    </xf>
    <xf numFmtId="0" fontId="3" fillId="6" borderId="21" xfId="0" applyFont="1" applyFill="1" applyBorder="1" applyAlignment="1" applyProtection="1">
      <alignment horizontal="center" vertical="center"/>
      <protection hidden="1"/>
    </xf>
    <xf numFmtId="0" fontId="3" fillId="9" borderId="22" xfId="0" applyFont="1" applyFill="1" applyBorder="1" applyAlignment="1" applyProtection="1">
      <alignment horizontal="center" vertical="center"/>
      <protection hidden="1"/>
    </xf>
    <xf numFmtId="0" fontId="3" fillId="6" borderId="23" xfId="0" applyFont="1" applyFill="1" applyBorder="1" applyAlignment="1" applyProtection="1">
      <alignment horizontal="center" vertical="center"/>
      <protection hidden="1"/>
    </xf>
    <xf numFmtId="0" fontId="3" fillId="9" borderId="20"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41" fillId="14" borderId="72" xfId="0" applyFont="1" applyFill="1" applyBorder="1" applyAlignment="1" applyProtection="1">
      <alignment horizontal="center" vertical="center"/>
      <protection hidden="1"/>
    </xf>
    <xf numFmtId="0" fontId="41" fillId="14" borderId="73" xfId="0" applyFont="1" applyFill="1" applyBorder="1" applyAlignment="1" applyProtection="1">
      <alignment horizontal="center" vertical="center"/>
      <protection hidden="1"/>
    </xf>
    <xf numFmtId="14" fontId="41" fillId="14" borderId="73" xfId="0" applyNumberFormat="1" applyFont="1" applyFill="1" applyBorder="1" applyAlignment="1" applyProtection="1">
      <alignment horizontal="center" vertical="center"/>
      <protection hidden="1"/>
    </xf>
    <xf numFmtId="0" fontId="41" fillId="14" borderId="74" xfId="0" applyFont="1" applyFill="1" applyBorder="1" applyAlignment="1" applyProtection="1">
      <alignment horizontal="center" vertical="center"/>
      <protection hidden="1"/>
    </xf>
    <xf numFmtId="0" fontId="31" fillId="4" borderId="90" xfId="0" applyFont="1" applyFill="1" applyBorder="1" applyAlignment="1" applyProtection="1">
      <alignment horizontal="center" vertical="center"/>
      <protection hidden="1"/>
    </xf>
    <xf numFmtId="0" fontId="31" fillId="4" borderId="93" xfId="0" applyFont="1" applyFill="1" applyBorder="1" applyAlignment="1" applyProtection="1">
      <alignment horizontal="center" vertical="center"/>
      <protection hidden="1"/>
    </xf>
    <xf numFmtId="0" fontId="31" fillId="4" borderId="92" xfId="0" applyFont="1" applyFill="1" applyBorder="1" applyAlignment="1" applyProtection="1">
      <alignment horizontal="center" vertical="center" wrapText="1"/>
      <protection hidden="1"/>
    </xf>
    <xf numFmtId="0" fontId="41" fillId="11" borderId="75" xfId="0" applyFont="1" applyFill="1" applyBorder="1" applyAlignment="1" applyProtection="1">
      <alignment horizontal="center" vertical="center"/>
      <protection hidden="1"/>
    </xf>
    <xf numFmtId="0" fontId="41" fillId="11" borderId="73" xfId="0" applyFont="1" applyFill="1" applyBorder="1" applyAlignment="1" applyProtection="1">
      <alignment horizontal="center" vertical="center"/>
      <protection hidden="1"/>
    </xf>
    <xf numFmtId="0" fontId="41" fillId="11" borderId="83" xfId="0" applyFont="1" applyFill="1" applyBorder="1" applyAlignment="1" applyProtection="1">
      <alignment horizontal="center" vertical="center"/>
      <protection hidden="1"/>
    </xf>
    <xf numFmtId="0" fontId="31" fillId="15" borderId="82" xfId="0" applyFont="1" applyFill="1" applyBorder="1" applyAlignment="1" applyProtection="1">
      <alignment horizontal="center" vertical="center"/>
      <protection hidden="1"/>
    </xf>
    <xf numFmtId="0" fontId="3" fillId="6" borderId="13" xfId="0" applyFont="1" applyFill="1" applyBorder="1" applyAlignment="1" applyProtection="1">
      <alignment horizontal="center" vertical="center"/>
      <protection hidden="1"/>
    </xf>
    <xf numFmtId="0" fontId="3" fillId="9" borderId="12" xfId="0" applyFont="1" applyFill="1" applyBorder="1" applyAlignment="1" applyProtection="1">
      <alignment horizontal="center" vertical="center"/>
      <protection hidden="1"/>
    </xf>
    <xf numFmtId="0" fontId="3" fillId="9" borderId="16"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protection hidden="1"/>
    </xf>
    <xf numFmtId="0" fontId="3" fillId="9" borderId="14" xfId="0" applyFont="1" applyFill="1" applyBorder="1" applyAlignment="1" applyProtection="1">
      <alignment horizontal="center" vertical="center"/>
      <protection hidden="1"/>
    </xf>
    <xf numFmtId="0" fontId="30" fillId="0" borderId="45" xfId="0" applyFont="1" applyFill="1" applyBorder="1" applyAlignment="1" applyProtection="1">
      <alignment horizontal="center" vertical="center"/>
      <protection hidden="1"/>
    </xf>
    <xf numFmtId="0" fontId="30" fillId="0" borderId="44" xfId="0" applyFont="1" applyFill="1" applyBorder="1" applyAlignment="1" applyProtection="1">
      <alignment horizontal="center" vertical="center"/>
      <protection hidden="1"/>
    </xf>
    <xf numFmtId="0" fontId="30" fillId="0" borderId="47" xfId="0" applyFont="1" applyFill="1" applyBorder="1" applyAlignment="1" applyProtection="1">
      <alignment horizontal="center" vertical="center"/>
      <protection hidden="1"/>
    </xf>
    <xf numFmtId="1" fontId="30" fillId="0" borderId="46" xfId="0" applyNumberFormat="1" applyFont="1" applyFill="1" applyBorder="1" applyAlignment="1" applyProtection="1">
      <alignment horizontal="center" vertical="center"/>
      <protection hidden="1"/>
    </xf>
    <xf numFmtId="0" fontId="31" fillId="0" borderId="44" xfId="0" applyFont="1"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39"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0" fillId="0" borderId="0" xfId="0" applyNumberFormat="1" applyProtection="1">
      <protection hidden="1"/>
    </xf>
    <xf numFmtId="0" fontId="6" fillId="0" borderId="99" xfId="0" applyFont="1" applyFill="1" applyBorder="1" applyAlignment="1" applyProtection="1">
      <alignment horizontal="center" vertical="center"/>
      <protection hidden="1"/>
    </xf>
    <xf numFmtId="0" fontId="15" fillId="0" borderId="26" xfId="0" applyFont="1" applyFill="1" applyBorder="1" applyAlignment="1" applyProtection="1">
      <alignment horizontal="center" vertical="center"/>
      <protection hidden="1"/>
    </xf>
    <xf numFmtId="0" fontId="6" fillId="0" borderId="26" xfId="0" applyFont="1" applyFill="1" applyBorder="1" applyAlignment="1" applyProtection="1">
      <alignment horizontal="center" vertical="center" shrinkToFit="1"/>
      <protection hidden="1"/>
    </xf>
    <xf numFmtId="0" fontId="30" fillId="0" borderId="68" xfId="0" applyFont="1" applyBorder="1" applyAlignment="1" applyProtection="1">
      <alignment horizontal="center" vertical="center"/>
      <protection hidden="1"/>
    </xf>
    <xf numFmtId="0" fontId="41" fillId="0" borderId="0" xfId="0" applyFont="1" applyFill="1" applyBorder="1" applyAlignment="1" applyProtection="1">
      <alignment horizontal="center" vertical="center"/>
      <protection hidden="1"/>
    </xf>
    <xf numFmtId="0" fontId="26" fillId="6" borderId="128" xfId="0" applyNumberFormat="1" applyFont="1" applyFill="1" applyBorder="1" applyAlignment="1" applyProtection="1">
      <alignment vertical="center" shrinkToFit="1"/>
      <protection hidden="1"/>
    </xf>
    <xf numFmtId="0" fontId="33" fillId="0" borderId="130" xfId="0" applyFont="1" applyFill="1" applyBorder="1" applyAlignment="1" applyProtection="1">
      <alignment horizontal="center" vertical="center"/>
    </xf>
    <xf numFmtId="0" fontId="0" fillId="0" borderId="1" xfId="0" applyFill="1" applyBorder="1" applyAlignment="1" applyProtection="1">
      <alignment wrapText="1"/>
    </xf>
    <xf numFmtId="0" fontId="4" fillId="0" borderId="26" xfId="0" applyFont="1" applyFill="1" applyBorder="1" applyAlignment="1" applyProtection="1">
      <alignment vertical="center" shrinkToFit="1"/>
      <protection hidden="1"/>
    </xf>
    <xf numFmtId="0" fontId="0" fillId="0" borderId="26" xfId="0" applyFont="1" applyBorder="1" applyProtection="1">
      <protection hidden="1"/>
    </xf>
    <xf numFmtId="0" fontId="15" fillId="0" borderId="42" xfId="0" applyFont="1" applyBorder="1" applyAlignment="1" applyProtection="1">
      <alignment vertical="center"/>
      <protection hidden="1"/>
    </xf>
    <xf numFmtId="0" fontId="6" fillId="3" borderId="131" xfId="0" applyFont="1" applyFill="1" applyBorder="1" applyAlignment="1" applyProtection="1">
      <alignment vertical="center"/>
      <protection hidden="1"/>
    </xf>
    <xf numFmtId="0" fontId="33" fillId="11" borderId="130" xfId="0" applyFont="1" applyFill="1" applyBorder="1" applyAlignment="1" applyProtection="1">
      <alignment horizontal="center" vertical="center"/>
    </xf>
    <xf numFmtId="0" fontId="33" fillId="11" borderId="0" xfId="0" applyFont="1" applyFill="1" applyBorder="1" applyAlignment="1" applyProtection="1">
      <alignment horizontal="center" vertical="center"/>
    </xf>
    <xf numFmtId="49" fontId="41" fillId="14" borderId="73" xfId="0" applyNumberFormat="1" applyFont="1" applyFill="1" applyBorder="1" applyAlignment="1" applyProtection="1">
      <alignment horizontal="center" vertical="center"/>
      <protection hidden="1"/>
    </xf>
    <xf numFmtId="49" fontId="31" fillId="4" borderId="91" xfId="0" applyNumberFormat="1" applyFont="1" applyFill="1" applyBorder="1" applyAlignment="1" applyProtection="1">
      <alignment horizontal="center" vertical="center"/>
      <protection hidden="1"/>
    </xf>
    <xf numFmtId="14" fontId="30" fillId="0" borderId="44" xfId="0" applyNumberFormat="1" applyFont="1" applyFill="1" applyBorder="1" applyAlignment="1" applyProtection="1">
      <alignment horizontal="center" vertical="center"/>
      <protection hidden="1"/>
    </xf>
    <xf numFmtId="0" fontId="0" fillId="0" borderId="0" xfId="0" applyAlignment="1" applyProtection="1">
      <protection hidden="1"/>
    </xf>
    <xf numFmtId="0" fontId="30" fillId="8" borderId="0" xfId="0" applyFont="1" applyFill="1" applyBorder="1" applyAlignment="1" applyProtection="1">
      <alignment horizontal="center" vertical="center"/>
      <protection hidden="1"/>
    </xf>
    <xf numFmtId="0" fontId="32" fillId="0" borderId="5" xfId="0" applyFont="1" applyBorder="1" applyAlignment="1" applyProtection="1">
      <alignment horizontal="center" vertical="center"/>
      <protection hidden="1"/>
    </xf>
    <xf numFmtId="0" fontId="32" fillId="0" borderId="25" xfId="0" applyFont="1" applyBorder="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32" fillId="9" borderId="0" xfId="0" applyFont="1" applyFill="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70" fillId="22" borderId="132" xfId="0" applyFont="1" applyFill="1" applyBorder="1" applyAlignment="1" applyProtection="1">
      <alignment horizontal="center" vertical="center" wrapText="1" readingOrder="1"/>
      <protection hidden="1"/>
    </xf>
    <xf numFmtId="0" fontId="69" fillId="22" borderId="132" xfId="0" applyFont="1" applyFill="1" applyBorder="1" applyAlignment="1" applyProtection="1">
      <alignment horizontal="center" vertical="center" readingOrder="2"/>
      <protection hidden="1"/>
    </xf>
    <xf numFmtId="0" fontId="0" fillId="0" borderId="80" xfId="0" applyBorder="1" applyAlignment="1" applyProtection="1">
      <alignment vertical="center"/>
      <protection hidden="1"/>
    </xf>
    <xf numFmtId="0" fontId="34" fillId="12" borderId="9" xfId="0" applyFont="1" applyFill="1" applyBorder="1" applyAlignment="1" applyProtection="1">
      <alignment horizontal="center" vertical="center"/>
      <protection hidden="1"/>
    </xf>
    <xf numFmtId="0" fontId="70" fillId="22" borderId="133" xfId="0" applyFont="1" applyFill="1" applyBorder="1" applyAlignment="1" applyProtection="1">
      <alignment horizontal="center" vertical="center" wrapText="1" readingOrder="1"/>
      <protection hidden="1"/>
    </xf>
    <xf numFmtId="0" fontId="69" fillId="22" borderId="133" xfId="0" applyFont="1" applyFill="1" applyBorder="1" applyAlignment="1" applyProtection="1">
      <alignment horizontal="center" vertical="center" readingOrder="2"/>
      <protection hidden="1"/>
    </xf>
    <xf numFmtId="0" fontId="37" fillId="0" borderId="0" xfId="0" applyFont="1" applyFill="1" applyBorder="1" applyProtection="1">
      <protection hidden="1"/>
    </xf>
    <xf numFmtId="0" fontId="0" fillId="0" borderId="69" xfId="0" applyBorder="1" applyAlignment="1" applyProtection="1">
      <alignment vertical="center"/>
      <protection hidden="1"/>
    </xf>
    <xf numFmtId="0" fontId="0" fillId="5" borderId="5"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62" fillId="6" borderId="31" xfId="0" applyFont="1" applyFill="1" applyBorder="1" applyAlignment="1" applyProtection="1">
      <alignment vertical="center"/>
      <protection hidden="1"/>
    </xf>
    <xf numFmtId="0" fontId="13" fillId="0" borderId="69" xfId="0" applyFont="1" applyBorder="1" applyAlignment="1" applyProtection="1">
      <alignment vertical="center"/>
      <protection hidden="1"/>
    </xf>
    <xf numFmtId="0" fontId="29" fillId="7" borderId="11" xfId="0" applyFont="1" applyFill="1" applyBorder="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29" fillId="3" borderId="0" xfId="0" applyFont="1" applyFill="1" applyBorder="1" applyAlignment="1" applyProtection="1">
      <alignment horizontal="center" vertical="center"/>
      <protection hidden="1"/>
    </xf>
    <xf numFmtId="0" fontId="0" fillId="0" borderId="0" xfId="0" applyFill="1" applyBorder="1" applyAlignment="1" applyProtection="1">
      <protection hidden="1"/>
    </xf>
    <xf numFmtId="0" fontId="71" fillId="22" borderId="135" xfId="0" applyFont="1" applyFill="1" applyBorder="1" applyAlignment="1" applyProtection="1">
      <alignment horizontal="center" vertical="center" readingOrder="1"/>
      <protection hidden="1"/>
    </xf>
    <xf numFmtId="0" fontId="69" fillId="22" borderId="136" xfId="0" applyFont="1" applyFill="1" applyBorder="1" applyAlignment="1" applyProtection="1">
      <alignment horizontal="center" vertical="center" readingOrder="2"/>
      <protection hidden="1"/>
    </xf>
    <xf numFmtId="0" fontId="71" fillId="22" borderId="133" xfId="0" applyFont="1" applyFill="1" applyBorder="1" applyAlignment="1" applyProtection="1">
      <alignment horizontal="center" vertical="center" readingOrder="1"/>
      <protection hidden="1"/>
    </xf>
    <xf numFmtId="0" fontId="72" fillId="23" borderId="137" xfId="0" applyFont="1" applyFill="1" applyBorder="1" applyAlignment="1" applyProtection="1">
      <alignment horizontal="center" vertical="center" readingOrder="2"/>
      <protection hidden="1"/>
    </xf>
    <xf numFmtId="0" fontId="72" fillId="24" borderId="137" xfId="0" applyFont="1" applyFill="1" applyBorder="1" applyAlignment="1" applyProtection="1">
      <alignment horizontal="center" vertical="center" readingOrder="2"/>
      <protection hidden="1"/>
    </xf>
    <xf numFmtId="0" fontId="61" fillId="0" borderId="0" xfId="0" applyFont="1" applyFill="1" applyBorder="1" applyProtection="1">
      <protection hidden="1"/>
    </xf>
    <xf numFmtId="0" fontId="0" fillId="0" borderId="0" xfId="0" applyAlignment="1" applyProtection="1">
      <alignment wrapText="1"/>
    </xf>
    <xf numFmtId="0" fontId="33" fillId="11" borderId="138" xfId="0" applyFont="1" applyFill="1" applyBorder="1" applyAlignment="1" applyProtection="1">
      <alignment horizontal="center" vertical="center"/>
    </xf>
    <xf numFmtId="0" fontId="74" fillId="0" borderId="0" xfId="0" applyFont="1"/>
    <xf numFmtId="0" fontId="77" fillId="0" borderId="0" xfId="0" applyFont="1" applyAlignment="1">
      <alignment horizontal="center"/>
    </xf>
    <xf numFmtId="0" fontId="77" fillId="0" borderId="0" xfId="0" applyFont="1"/>
    <xf numFmtId="0" fontId="80" fillId="13" borderId="151" xfId="1" applyFont="1" applyFill="1" applyBorder="1"/>
    <xf numFmtId="0" fontId="84" fillId="0" borderId="0" xfId="0" applyFont="1" applyAlignment="1"/>
    <xf numFmtId="0" fontId="84" fillId="0" borderId="0" xfId="0" applyFont="1" applyAlignment="1">
      <alignment horizontal="center"/>
    </xf>
    <xf numFmtId="0" fontId="86" fillId="0" borderId="0" xfId="1" applyFont="1" applyFill="1" applyBorder="1" applyAlignment="1">
      <alignment vertical="center" wrapText="1"/>
    </xf>
    <xf numFmtId="0" fontId="74" fillId="0" borderId="0" xfId="0" applyFont="1" applyFill="1"/>
    <xf numFmtId="0" fontId="86" fillId="0" borderId="0" xfId="1" applyFont="1" applyFill="1" applyAlignment="1"/>
    <xf numFmtId="0" fontId="74" fillId="0" borderId="0" xfId="0" applyFont="1" applyAlignment="1"/>
    <xf numFmtId="0" fontId="29" fillId="25" borderId="3" xfId="0" applyFont="1" applyFill="1" applyBorder="1" applyAlignment="1" applyProtection="1">
      <alignment horizontal="center" vertical="center"/>
      <protection hidden="1"/>
    </xf>
    <xf numFmtId="0" fontId="29" fillId="25" borderId="4" xfId="0" applyFont="1" applyFill="1" applyBorder="1" applyAlignment="1" applyProtection="1">
      <alignment horizontal="center" vertical="center"/>
      <protection hidden="1"/>
    </xf>
    <xf numFmtId="0" fontId="0" fillId="25" borderId="3" xfId="0" applyFont="1" applyFill="1" applyBorder="1" applyAlignment="1" applyProtection="1">
      <alignment horizontal="center" vertical="center"/>
      <protection hidden="1"/>
    </xf>
    <xf numFmtId="0" fontId="0" fillId="25" borderId="4" xfId="0" applyFont="1" applyFill="1" applyBorder="1" applyAlignment="1" applyProtection="1">
      <alignment horizontal="center" vertical="center"/>
      <protection hidden="1"/>
    </xf>
    <xf numFmtId="0" fontId="0" fillId="12" borderId="0" xfId="0" applyFill="1" applyAlignment="1" applyProtection="1">
      <protection hidden="1"/>
    </xf>
    <xf numFmtId="0" fontId="0" fillId="3" borderId="130" xfId="0" applyFill="1" applyBorder="1" applyAlignment="1" applyProtection="1">
      <alignment horizontal="center" vertical="center"/>
      <protection hidden="1"/>
    </xf>
    <xf numFmtId="0" fontId="0" fillId="0" borderId="81" xfId="0" applyBorder="1" applyAlignment="1" applyProtection="1">
      <protection hidden="1"/>
    </xf>
    <xf numFmtId="0" fontId="89" fillId="12" borderId="81" xfId="0" applyFont="1" applyFill="1" applyBorder="1" applyAlignment="1" applyProtection="1">
      <protection hidden="1"/>
    </xf>
    <xf numFmtId="0" fontId="0" fillId="12" borderId="81" xfId="0" applyFill="1" applyBorder="1" applyAlignment="1" applyProtection="1">
      <protection hidden="1"/>
    </xf>
    <xf numFmtId="0" fontId="37" fillId="12" borderId="0" xfId="0" applyFont="1" applyFill="1" applyProtection="1">
      <protection hidden="1"/>
    </xf>
    <xf numFmtId="0" fontId="0" fillId="12" borderId="0" xfId="0" applyFill="1" applyProtection="1">
      <protection hidden="1"/>
    </xf>
    <xf numFmtId="0" fontId="30" fillId="12" borderId="0" xfId="0" applyFont="1" applyFill="1" applyBorder="1" applyAlignment="1" applyProtection="1">
      <protection hidden="1"/>
    </xf>
    <xf numFmtId="0" fontId="30" fillId="12" borderId="0" xfId="0" applyFont="1" applyFill="1" applyBorder="1" applyAlignment="1" applyProtection="1">
      <alignment horizontal="center" vertical="center"/>
      <protection hidden="1"/>
    </xf>
    <xf numFmtId="0" fontId="1" fillId="3" borderId="31" xfId="0" applyFont="1" applyFill="1" applyBorder="1" applyAlignment="1" applyProtection="1">
      <alignment horizontal="center" vertical="center"/>
      <protection hidden="1"/>
    </xf>
    <xf numFmtId="0" fontId="29" fillId="7" borderId="162" xfId="0" applyFont="1" applyFill="1" applyBorder="1" applyAlignment="1" applyProtection="1">
      <alignment horizontal="center" vertical="center"/>
      <protection hidden="1"/>
    </xf>
    <xf numFmtId="0" fontId="29" fillId="4" borderId="163" xfId="0" applyFont="1" applyFill="1" applyBorder="1" applyAlignment="1" applyProtection="1">
      <alignment horizontal="center" vertical="center"/>
      <protection hidden="1"/>
    </xf>
    <xf numFmtId="0" fontId="13" fillId="6" borderId="0" xfId="0" applyFont="1" applyFill="1" applyBorder="1" applyAlignment="1" applyProtection="1">
      <alignment horizontal="center" vertical="center"/>
      <protection hidden="1"/>
    </xf>
    <xf numFmtId="0" fontId="29" fillId="25" borderId="174" xfId="0" applyFont="1" applyFill="1" applyBorder="1" applyAlignment="1" applyProtection="1">
      <alignment horizontal="center" vertical="center"/>
      <protection hidden="1"/>
    </xf>
    <xf numFmtId="0" fontId="29" fillId="4" borderId="175" xfId="0" applyFont="1" applyFill="1" applyBorder="1" applyAlignment="1" applyProtection="1">
      <alignment horizontal="center" vertical="center"/>
      <protection hidden="1"/>
    </xf>
    <xf numFmtId="0" fontId="13" fillId="26" borderId="172" xfId="0" applyFont="1" applyFill="1" applyBorder="1" applyAlignment="1" applyProtection="1">
      <alignment vertical="center"/>
      <protection hidden="1"/>
    </xf>
    <xf numFmtId="0" fontId="0" fillId="26" borderId="170" xfId="0" applyFill="1" applyBorder="1" applyAlignment="1" applyProtection="1">
      <alignment horizontal="center" vertical="center"/>
      <protection hidden="1"/>
    </xf>
    <xf numFmtId="0" fontId="62" fillId="26" borderId="31" xfId="0" applyFont="1" applyFill="1" applyBorder="1" applyAlignment="1" applyProtection="1">
      <alignment vertical="center"/>
      <protection hidden="1"/>
    </xf>
    <xf numFmtId="0" fontId="6" fillId="3" borderId="33" xfId="0" applyFont="1" applyFill="1" applyBorder="1" applyAlignment="1" applyProtection="1">
      <alignment horizontal="center" vertical="center"/>
      <protection hidden="1"/>
    </xf>
    <xf numFmtId="0" fontId="6" fillId="3" borderId="32" xfId="0" applyFont="1" applyFill="1" applyBorder="1" applyAlignment="1" applyProtection="1">
      <alignment horizontal="center" vertical="center"/>
      <protection hidden="1"/>
    </xf>
    <xf numFmtId="0" fontId="6" fillId="3" borderId="164" xfId="0" applyFont="1" applyFill="1" applyBorder="1" applyAlignment="1" applyProtection="1">
      <alignment horizontal="center" vertical="center"/>
      <protection hidden="1"/>
    </xf>
    <xf numFmtId="0" fontId="0" fillId="0" borderId="30" xfId="0" applyFill="1" applyBorder="1" applyAlignment="1" applyProtection="1">
      <alignment vertical="center"/>
      <protection hidden="1"/>
    </xf>
    <xf numFmtId="0" fontId="62" fillId="0" borderId="31" xfId="0" applyFont="1" applyFill="1" applyBorder="1" applyAlignment="1" applyProtection="1">
      <alignment vertical="center"/>
      <protection hidden="1"/>
    </xf>
    <xf numFmtId="0" fontId="90" fillId="12" borderId="81" xfId="0" applyFont="1" applyFill="1" applyBorder="1" applyAlignment="1" applyProtection="1">
      <alignment vertical="center" shrinkToFit="1"/>
      <protection hidden="1"/>
    </xf>
    <xf numFmtId="0" fontId="30" fillId="6" borderId="81" xfId="0" applyFont="1" applyFill="1" applyBorder="1" applyAlignment="1" applyProtection="1">
      <alignment horizontal="center" vertical="center" shrinkToFit="1"/>
      <protection hidden="1"/>
    </xf>
    <xf numFmtId="0" fontId="46" fillId="6" borderId="81" xfId="1" applyFont="1" applyFill="1" applyBorder="1" applyAlignment="1" applyProtection="1">
      <alignment horizontal="center" vertical="center" shrinkToFit="1"/>
      <protection hidden="1"/>
    </xf>
    <xf numFmtId="0" fontId="26" fillId="6" borderId="81" xfId="0" applyFont="1" applyFill="1" applyBorder="1" applyAlignment="1" applyProtection="1">
      <alignment horizontal="center" vertical="center" shrinkToFit="1"/>
      <protection hidden="1"/>
    </xf>
    <xf numFmtId="49" fontId="31" fillId="3" borderId="81" xfId="0" applyNumberFormat="1" applyFont="1" applyFill="1" applyBorder="1" applyAlignment="1" applyProtection="1">
      <alignment horizontal="center" vertical="center" shrinkToFit="1"/>
      <protection hidden="1"/>
    </xf>
    <xf numFmtId="14" fontId="31" fillId="3" borderId="81" xfId="0" applyNumberFormat="1" applyFont="1" applyFill="1" applyBorder="1" applyAlignment="1" applyProtection="1">
      <alignment vertical="center" shrinkToFit="1"/>
      <protection locked="0" hidden="1"/>
    </xf>
    <xf numFmtId="0" fontId="30" fillId="0" borderId="81" xfId="0" applyFont="1" applyFill="1" applyBorder="1" applyAlignment="1" applyProtection="1">
      <alignment horizontal="center" vertical="center"/>
      <protection hidden="1"/>
    </xf>
    <xf numFmtId="0" fontId="37" fillId="12" borderId="0" xfId="0" applyFont="1" applyFill="1" applyBorder="1" applyProtection="1">
      <protection hidden="1"/>
    </xf>
    <xf numFmtId="0" fontId="90" fillId="12" borderId="81" xfId="0" applyFont="1" applyFill="1" applyBorder="1" applyAlignment="1" applyProtection="1">
      <alignment vertical="center"/>
      <protection hidden="1"/>
    </xf>
    <xf numFmtId="0" fontId="90" fillId="0" borderId="81" xfId="0" applyFont="1" applyFill="1" applyBorder="1" applyAlignment="1" applyProtection="1">
      <alignment vertical="center"/>
      <protection hidden="1"/>
    </xf>
    <xf numFmtId="0" fontId="0" fillId="0" borderId="0" xfId="0" applyFill="1" applyAlignment="1" applyProtection="1">
      <protection hidden="1"/>
    </xf>
    <xf numFmtId="0" fontId="0" fillId="3" borderId="1" xfId="0" applyFill="1" applyBorder="1" applyAlignment="1" applyProtection="1">
      <alignment horizontal="center" vertical="center"/>
    </xf>
    <xf numFmtId="0" fontId="91" fillId="25" borderId="45" xfId="0" applyFont="1" applyFill="1" applyBorder="1" applyAlignment="1" applyProtection="1">
      <alignment horizontal="center" vertical="center"/>
      <protection hidden="1"/>
    </xf>
    <xf numFmtId="0" fontId="0" fillId="0" borderId="0" xfId="0" applyFill="1" applyBorder="1" applyAlignment="1" applyProtection="1">
      <alignment vertical="center" wrapText="1"/>
      <protection hidden="1"/>
    </xf>
    <xf numFmtId="0" fontId="29" fillId="0" borderId="0" xfId="0" applyFont="1" applyFill="1" applyBorder="1" applyAlignment="1" applyProtection="1">
      <protection hidden="1"/>
    </xf>
    <xf numFmtId="0" fontId="0" fillId="0" borderId="0" xfId="0" applyFont="1" applyFill="1" applyBorder="1" applyAlignment="1" applyProtection="1">
      <alignment vertical="top" wrapText="1"/>
      <protection hidden="1"/>
    </xf>
    <xf numFmtId="0" fontId="53" fillId="12" borderId="81" xfId="0" applyFont="1" applyFill="1" applyBorder="1" applyAlignment="1" applyProtection="1">
      <alignment horizontal="center" vertical="center" shrinkToFit="1"/>
      <protection hidden="1"/>
    </xf>
    <xf numFmtId="0" fontId="90" fillId="12" borderId="81" xfId="0"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protection hidden="1"/>
    </xf>
    <xf numFmtId="0" fontId="34" fillId="12" borderId="6" xfId="0" applyFont="1" applyFill="1" applyBorder="1" applyAlignment="1" applyProtection="1">
      <alignment horizontal="center" vertical="center"/>
      <protection hidden="1"/>
    </xf>
    <xf numFmtId="0" fontId="31" fillId="3" borderId="81" xfId="0" applyFont="1" applyFill="1" applyBorder="1" applyAlignment="1" applyProtection="1">
      <alignment horizontal="center" vertical="center" shrinkToFit="1"/>
      <protection hidden="1"/>
    </xf>
    <xf numFmtId="0" fontId="30" fillId="0" borderId="81" xfId="0" applyFont="1" applyFill="1" applyBorder="1" applyAlignment="1" applyProtection="1">
      <alignment horizontal="center" vertical="center" shrinkToFit="1"/>
      <protection hidden="1"/>
    </xf>
    <xf numFmtId="0" fontId="54" fillId="20" borderId="0" xfId="0" applyFont="1" applyFill="1" applyAlignment="1" applyProtection="1">
      <alignment horizontal="center" vertical="center"/>
      <protection hidden="1"/>
    </xf>
    <xf numFmtId="0" fontId="91" fillId="25" borderId="45" xfId="0" applyFont="1" applyFill="1" applyBorder="1" applyAlignment="1" applyProtection="1">
      <alignment horizontal="center" vertical="center"/>
      <protection locked="0" hidden="1"/>
    </xf>
    <xf numFmtId="0" fontId="13" fillId="0" borderId="0" xfId="0" applyFont="1"/>
    <xf numFmtId="0" fontId="81" fillId="0" borderId="0" xfId="0" applyFont="1" applyBorder="1" applyAlignment="1">
      <alignment horizontal="center" vertical="center"/>
    </xf>
    <xf numFmtId="0" fontId="13" fillId="0" borderId="0" xfId="0" applyFont="1" applyFill="1" applyProtection="1">
      <protection hidden="1"/>
    </xf>
    <xf numFmtId="0" fontId="13" fillId="0" borderId="35" xfId="0" applyFont="1" applyFill="1" applyBorder="1" applyProtection="1">
      <protection hidden="1"/>
    </xf>
    <xf numFmtId="0" fontId="80" fillId="13" borderId="150" xfId="1" applyFont="1" applyFill="1" applyBorder="1" applyAlignment="1">
      <alignment horizontal="right"/>
    </xf>
    <xf numFmtId="0" fontId="80" fillId="13" borderId="81" xfId="1" applyFont="1" applyFill="1" applyBorder="1" applyAlignment="1">
      <alignment horizontal="right"/>
    </xf>
    <xf numFmtId="0" fontId="80" fillId="13" borderId="151" xfId="1" applyFont="1" applyFill="1" applyBorder="1" applyAlignment="1">
      <alignment horizontal="right"/>
    </xf>
    <xf numFmtId="0" fontId="81" fillId="13" borderId="152" xfId="0" applyFont="1" applyFill="1" applyBorder="1" applyAlignment="1">
      <alignment horizontal="right" vertical="center"/>
    </xf>
    <xf numFmtId="0" fontId="81" fillId="13" borderId="153" xfId="0" applyFont="1" applyFill="1" applyBorder="1" applyAlignment="1">
      <alignment horizontal="right" vertical="center"/>
    </xf>
    <xf numFmtId="0" fontId="81" fillId="13" borderId="154" xfId="0" applyFont="1" applyFill="1" applyBorder="1" applyAlignment="1">
      <alignment horizontal="right" vertical="center"/>
    </xf>
    <xf numFmtId="9" fontId="81" fillId="13" borderId="147" xfId="1" applyNumberFormat="1" applyFont="1" applyFill="1" applyBorder="1" applyAlignment="1">
      <alignment horizontal="right" vertical="center"/>
    </xf>
    <xf numFmtId="0" fontId="81" fillId="13" borderId="155" xfId="1" applyFont="1" applyFill="1" applyBorder="1" applyAlignment="1">
      <alignment horizontal="right" vertical="center"/>
    </xf>
    <xf numFmtId="0" fontId="75" fillId="0" borderId="0" xfId="0" applyFont="1" applyAlignment="1">
      <alignment horizontal="center"/>
    </xf>
    <xf numFmtId="0" fontId="76" fillId="0" borderId="9" xfId="0" applyFont="1" applyBorder="1" applyAlignment="1">
      <alignment horizontal="right"/>
    </xf>
    <xf numFmtId="0" fontId="78" fillId="13" borderId="139" xfId="0" applyFont="1" applyFill="1" applyBorder="1" applyAlignment="1">
      <alignment horizontal="center" vertical="center"/>
    </xf>
    <xf numFmtId="0" fontId="79" fillId="13" borderId="140" xfId="0" applyFont="1" applyFill="1" applyBorder="1" applyAlignment="1">
      <alignment horizontal="center" vertical="center"/>
    </xf>
    <xf numFmtId="0" fontId="79" fillId="13" borderId="146" xfId="0" applyFont="1" applyFill="1" applyBorder="1" applyAlignment="1">
      <alignment horizontal="center" vertical="center"/>
    </xf>
    <xf numFmtId="0" fontId="79" fillId="13" borderId="147" xfId="0" applyFont="1" applyFill="1" applyBorder="1" applyAlignment="1">
      <alignment horizontal="center" vertical="center"/>
    </xf>
    <xf numFmtId="0" fontId="79" fillId="13" borderId="141" xfId="0" applyFont="1" applyFill="1" applyBorder="1" applyAlignment="1">
      <alignment horizontal="center" vertical="center"/>
    </xf>
    <xf numFmtId="0" fontId="79" fillId="13" borderId="142" xfId="0" applyFont="1" applyFill="1" applyBorder="1" applyAlignment="1">
      <alignment horizontal="center" vertical="center"/>
    </xf>
    <xf numFmtId="0" fontId="79" fillId="13" borderId="148" xfId="0" applyFont="1" applyFill="1" applyBorder="1" applyAlignment="1">
      <alignment horizontal="center" vertical="center"/>
    </xf>
    <xf numFmtId="0" fontId="79" fillId="13" borderId="149" xfId="0" applyFont="1" applyFill="1" applyBorder="1" applyAlignment="1">
      <alignment horizontal="center" vertical="center"/>
    </xf>
    <xf numFmtId="0" fontId="80" fillId="13" borderId="143" xfId="1" applyFont="1" applyFill="1" applyBorder="1" applyAlignment="1">
      <alignment horizontal="right"/>
    </xf>
    <xf numFmtId="0" fontId="80" fillId="13" borderId="144" xfId="1" applyFont="1" applyFill="1" applyBorder="1" applyAlignment="1">
      <alignment horizontal="right"/>
    </xf>
    <xf numFmtId="0" fontId="80" fillId="13" borderId="145" xfId="1" applyFont="1" applyFill="1" applyBorder="1" applyAlignment="1">
      <alignment horizontal="right"/>
    </xf>
    <xf numFmtId="0" fontId="81" fillId="13" borderId="150" xfId="0" applyFont="1" applyFill="1" applyBorder="1" applyAlignment="1">
      <alignment horizontal="center"/>
    </xf>
    <xf numFmtId="0" fontId="81" fillId="13" borderId="81" xfId="0" applyFont="1" applyFill="1" applyBorder="1" applyAlignment="1">
      <alignment horizontal="center"/>
    </xf>
    <xf numFmtId="0" fontId="81" fillId="13" borderId="146" xfId="0" applyFont="1" applyFill="1" applyBorder="1" applyAlignment="1">
      <alignment horizontal="right" vertical="center"/>
    </xf>
    <xf numFmtId="0" fontId="81" fillId="13" borderId="147" xfId="0" applyFont="1" applyFill="1" applyBorder="1" applyAlignment="1">
      <alignment horizontal="right" vertical="center"/>
    </xf>
    <xf numFmtId="0" fontId="81" fillId="13" borderId="150" xfId="0" applyFont="1" applyFill="1" applyBorder="1" applyAlignment="1">
      <alignment horizontal="right"/>
    </xf>
    <xf numFmtId="0" fontId="81" fillId="13" borderId="81" xfId="0" applyFont="1" applyFill="1" applyBorder="1" applyAlignment="1">
      <alignment horizontal="right"/>
    </xf>
    <xf numFmtId="0" fontId="81" fillId="13" borderId="151" xfId="0" applyFont="1" applyFill="1" applyBorder="1" applyAlignment="1">
      <alignment horizontal="right"/>
    </xf>
    <xf numFmtId="0" fontId="82" fillId="13" borderId="147" xfId="0" applyFont="1" applyFill="1" applyBorder="1" applyAlignment="1">
      <alignment horizontal="right" vertical="center"/>
    </xf>
    <xf numFmtId="0" fontId="82" fillId="13" borderId="155" xfId="0" applyFont="1" applyFill="1" applyBorder="1" applyAlignment="1">
      <alignment horizontal="right" vertical="center"/>
    </xf>
    <xf numFmtId="0" fontId="83" fillId="13" borderId="81" xfId="1" applyFont="1" applyFill="1" applyBorder="1" applyAlignment="1">
      <alignment horizontal="center"/>
    </xf>
    <xf numFmtId="0" fontId="83" fillId="13" borderId="151" xfId="1" applyFont="1" applyFill="1" applyBorder="1" applyAlignment="1">
      <alignment horizontal="center"/>
    </xf>
    <xf numFmtId="0" fontId="81" fillId="13" borderId="152" xfId="0" applyFont="1" applyFill="1" applyBorder="1" applyAlignment="1">
      <alignment horizontal="right"/>
    </xf>
    <xf numFmtId="0" fontId="81" fillId="13" borderId="153" xfId="0" applyFont="1" applyFill="1" applyBorder="1" applyAlignment="1">
      <alignment horizontal="right"/>
    </xf>
    <xf numFmtId="0" fontId="81" fillId="13" borderId="154" xfId="0" applyFont="1" applyFill="1" applyBorder="1" applyAlignment="1">
      <alignment horizontal="right"/>
    </xf>
    <xf numFmtId="9" fontId="81" fillId="13" borderId="147" xfId="0" applyNumberFormat="1" applyFont="1" applyFill="1" applyBorder="1" applyAlignment="1">
      <alignment horizontal="right" vertical="center"/>
    </xf>
    <xf numFmtId="0" fontId="81" fillId="13" borderId="155" xfId="0" applyFont="1" applyFill="1" applyBorder="1" applyAlignment="1">
      <alignment horizontal="right" vertical="center"/>
    </xf>
    <xf numFmtId="0" fontId="81" fillId="13" borderId="129" xfId="0" applyFont="1" applyFill="1" applyBorder="1" applyAlignment="1">
      <alignment horizontal="center" vertical="center" wrapText="1"/>
    </xf>
    <xf numFmtId="0" fontId="81" fillId="13" borderId="0" xfId="0" applyFont="1" applyFill="1" applyBorder="1" applyAlignment="1">
      <alignment horizontal="center" vertical="center" wrapText="1"/>
    </xf>
    <xf numFmtId="0" fontId="81" fillId="13" borderId="128" xfId="0" applyFont="1" applyFill="1" applyBorder="1" applyAlignment="1">
      <alignment horizontal="center" vertical="center" wrapText="1"/>
    </xf>
    <xf numFmtId="0" fontId="81" fillId="13" borderId="146" xfId="0" applyFont="1" applyFill="1" applyBorder="1" applyAlignment="1">
      <alignment horizontal="right" vertical="center" wrapText="1"/>
    </xf>
    <xf numFmtId="0" fontId="81" fillId="13" borderId="147" xfId="0" applyFont="1" applyFill="1" applyBorder="1" applyAlignment="1">
      <alignment horizontal="right" vertical="center" wrapText="1"/>
    </xf>
    <xf numFmtId="0" fontId="81" fillId="13" borderId="147" xfId="0" applyFont="1" applyFill="1" applyBorder="1" applyAlignment="1">
      <alignment horizontal="right"/>
    </xf>
    <xf numFmtId="0" fontId="81" fillId="13" borderId="155" xfId="0" applyFont="1" applyFill="1" applyBorder="1" applyAlignment="1">
      <alignment horizontal="right"/>
    </xf>
    <xf numFmtId="9" fontId="81" fillId="13" borderId="147" xfId="0" applyNumberFormat="1" applyFont="1" applyFill="1" applyBorder="1" applyAlignment="1">
      <alignment horizontal="right" vertical="center" wrapText="1"/>
    </xf>
    <xf numFmtId="0" fontId="81" fillId="13" borderId="155" xfId="0" applyFont="1" applyFill="1" applyBorder="1" applyAlignment="1">
      <alignment horizontal="right" vertical="center" wrapText="1"/>
    </xf>
    <xf numFmtId="0" fontId="81" fillId="13" borderId="152" xfId="0" applyFont="1" applyFill="1" applyBorder="1" applyAlignment="1">
      <alignment horizontal="right" wrapText="1"/>
    </xf>
    <xf numFmtId="0" fontId="81" fillId="13" borderId="153" xfId="0" applyFont="1" applyFill="1" applyBorder="1" applyAlignment="1">
      <alignment horizontal="right" wrapText="1"/>
    </xf>
    <xf numFmtId="0" fontId="81" fillId="13" borderId="154" xfId="0" applyFont="1" applyFill="1" applyBorder="1" applyAlignment="1">
      <alignment horizontal="right" wrapText="1"/>
    </xf>
    <xf numFmtId="0" fontId="87" fillId="0" borderId="30" xfId="0" applyFont="1" applyBorder="1" applyAlignment="1">
      <alignment horizontal="center" wrapText="1"/>
    </xf>
    <xf numFmtId="0" fontId="87" fillId="0" borderId="5" xfId="0" applyFont="1" applyBorder="1" applyAlignment="1">
      <alignment horizontal="center" wrapText="1"/>
    </xf>
    <xf numFmtId="0" fontId="87" fillId="0" borderId="67" xfId="0" applyFont="1" applyBorder="1" applyAlignment="1">
      <alignment horizontal="center" wrapText="1"/>
    </xf>
    <xf numFmtId="0" fontId="87" fillId="0" borderId="31" xfId="0" applyFont="1" applyBorder="1" applyAlignment="1">
      <alignment horizontal="center" wrapText="1"/>
    </xf>
    <xf numFmtId="0" fontId="87" fillId="0" borderId="0" xfId="0" applyFont="1" applyBorder="1" applyAlignment="1">
      <alignment horizontal="center" wrapText="1"/>
    </xf>
    <xf numFmtId="0" fontId="87" fillId="0" borderId="53" xfId="0" applyFont="1" applyBorder="1" applyAlignment="1">
      <alignment horizontal="center" wrapText="1"/>
    </xf>
    <xf numFmtId="0" fontId="87" fillId="0" borderId="8" xfId="0" applyFont="1" applyBorder="1" applyAlignment="1">
      <alignment horizontal="center" wrapText="1"/>
    </xf>
    <xf numFmtId="0" fontId="87" fillId="0" borderId="9" xfId="0" applyFont="1" applyBorder="1" applyAlignment="1">
      <alignment horizontal="center" wrapText="1"/>
    </xf>
    <xf numFmtId="0" fontId="87" fillId="0" borderId="55" xfId="0" applyFont="1" applyBorder="1" applyAlignment="1">
      <alignment horizontal="center" wrapText="1"/>
    </xf>
    <xf numFmtId="0" fontId="81" fillId="13" borderId="147" xfId="0" applyFont="1" applyFill="1" applyBorder="1" applyAlignment="1">
      <alignment horizontal="right" readingOrder="1"/>
    </xf>
    <xf numFmtId="0" fontId="81" fillId="13" borderId="155" xfId="0" applyFont="1" applyFill="1" applyBorder="1" applyAlignment="1">
      <alignment horizontal="right" readingOrder="1"/>
    </xf>
    <xf numFmtId="0" fontId="81" fillId="13" borderId="156" xfId="0" applyFont="1" applyFill="1" applyBorder="1" applyAlignment="1">
      <alignment horizontal="right" vertical="center"/>
    </xf>
    <xf numFmtId="0" fontId="81" fillId="13" borderId="157" xfId="0" applyFont="1" applyFill="1" applyBorder="1" applyAlignment="1">
      <alignment horizontal="right" vertical="center"/>
    </xf>
    <xf numFmtId="0" fontId="81" fillId="13" borderId="158" xfId="0" applyFont="1" applyFill="1" applyBorder="1" applyAlignment="1">
      <alignment horizontal="right" vertical="center"/>
    </xf>
    <xf numFmtId="9" fontId="81" fillId="13" borderId="159" xfId="0" applyNumberFormat="1" applyFont="1" applyFill="1" applyBorder="1" applyAlignment="1">
      <alignment horizontal="right" vertical="center"/>
    </xf>
    <xf numFmtId="0" fontId="81" fillId="13" borderId="160" xfId="0" applyFont="1" applyFill="1" applyBorder="1" applyAlignment="1">
      <alignment horizontal="right" vertical="center"/>
    </xf>
    <xf numFmtId="0" fontId="81" fillId="13" borderId="150" xfId="0" applyFont="1" applyFill="1" applyBorder="1" applyAlignment="1">
      <alignment horizontal="right" wrapText="1"/>
    </xf>
    <xf numFmtId="0" fontId="81" fillId="13" borderId="81" xfId="0" applyFont="1" applyFill="1" applyBorder="1" applyAlignment="1">
      <alignment horizontal="right" wrapText="1"/>
    </xf>
    <xf numFmtId="0" fontId="81" fillId="13" borderId="151" xfId="0" applyFont="1" applyFill="1" applyBorder="1" applyAlignment="1">
      <alignment horizontal="right" wrapText="1"/>
    </xf>
    <xf numFmtId="0" fontId="85" fillId="0" borderId="0" xfId="0" applyFont="1" applyAlignment="1">
      <alignment horizontal="center" vertical="center" wrapText="1"/>
    </xf>
    <xf numFmtId="0" fontId="85" fillId="0" borderId="0" xfId="0" applyFont="1" applyAlignment="1">
      <alignment horizontal="center" vertical="center"/>
    </xf>
    <xf numFmtId="0" fontId="81" fillId="13" borderId="129" xfId="0" applyFont="1" applyFill="1" applyBorder="1" applyAlignment="1">
      <alignment horizontal="right" wrapText="1"/>
    </xf>
    <xf numFmtId="0" fontId="81" fillId="13" borderId="0" xfId="0" applyFont="1" applyFill="1" applyBorder="1" applyAlignment="1">
      <alignment horizontal="right" wrapText="1"/>
    </xf>
    <xf numFmtId="0" fontId="81" fillId="13" borderId="9" xfId="0" applyFont="1" applyFill="1" applyBorder="1" applyAlignment="1">
      <alignment horizontal="right" wrapText="1"/>
    </xf>
    <xf numFmtId="0" fontId="76" fillId="0" borderId="0" xfId="0" applyFont="1" applyBorder="1" applyAlignment="1">
      <alignment horizontal="right" vertical="center" wrapText="1"/>
    </xf>
    <xf numFmtId="0" fontId="76" fillId="0" borderId="0" xfId="0" applyFont="1" applyFill="1" applyBorder="1" applyAlignment="1">
      <alignment horizontal="right" vertical="center" wrapText="1"/>
    </xf>
    <xf numFmtId="0" fontId="76" fillId="0" borderId="0" xfId="0" applyFont="1" applyFill="1" applyAlignment="1">
      <alignment horizontal="center"/>
    </xf>
    <xf numFmtId="0" fontId="33" fillId="11" borderId="41" xfId="0" applyFont="1" applyFill="1" applyBorder="1" applyAlignment="1" applyProtection="1">
      <alignment horizontal="center" vertical="center"/>
    </xf>
    <xf numFmtId="0" fontId="33" fillId="11" borderId="27" xfId="0" applyFont="1" applyFill="1" applyBorder="1" applyAlignment="1" applyProtection="1">
      <alignment horizontal="center" vertical="center"/>
    </xf>
    <xf numFmtId="0" fontId="0" fillId="5" borderId="130"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8" fillId="3" borderId="46" xfId="0" applyFont="1" applyFill="1" applyBorder="1" applyAlignment="1" applyProtection="1">
      <alignment horizontal="center" vertical="center"/>
      <protection hidden="1"/>
    </xf>
    <xf numFmtId="0" fontId="8" fillId="3" borderId="26" xfId="0" applyFont="1" applyFill="1" applyBorder="1" applyAlignment="1" applyProtection="1">
      <alignment horizontal="center" vertical="center"/>
      <protection hidden="1"/>
    </xf>
    <xf numFmtId="0" fontId="8" fillId="3" borderId="50" xfId="0" applyFont="1" applyFill="1" applyBorder="1" applyAlignment="1" applyProtection="1">
      <alignment horizontal="center" vertical="center"/>
      <protection hidden="1"/>
    </xf>
    <xf numFmtId="0" fontId="8" fillId="3" borderId="46" xfId="0" applyFont="1" applyFill="1" applyBorder="1" applyAlignment="1" applyProtection="1">
      <alignment horizontal="center" vertical="center" shrinkToFit="1"/>
      <protection hidden="1"/>
    </xf>
    <xf numFmtId="0" fontId="8" fillId="3" borderId="26" xfId="0" applyFont="1" applyFill="1" applyBorder="1" applyAlignment="1" applyProtection="1">
      <alignment horizontal="center" vertical="center" shrinkToFit="1"/>
      <protection hidden="1"/>
    </xf>
    <xf numFmtId="0" fontId="8" fillId="3" borderId="50" xfId="0" applyFont="1" applyFill="1" applyBorder="1" applyAlignment="1" applyProtection="1">
      <alignment horizontal="center" vertical="center" shrinkToFit="1"/>
      <protection hidden="1"/>
    </xf>
    <xf numFmtId="0" fontId="7" fillId="3" borderId="46" xfId="0" applyFont="1" applyFill="1" applyBorder="1" applyAlignment="1" applyProtection="1">
      <alignment horizontal="center" vertical="center" wrapText="1"/>
      <protection hidden="1"/>
    </xf>
    <xf numFmtId="0" fontId="7" fillId="3" borderId="26" xfId="0" applyFont="1" applyFill="1" applyBorder="1" applyAlignment="1" applyProtection="1">
      <alignment horizontal="center" vertical="center" wrapText="1"/>
      <protection hidden="1"/>
    </xf>
    <xf numFmtId="0" fontId="7" fillId="3" borderId="50" xfId="0" applyFont="1" applyFill="1" applyBorder="1" applyAlignment="1" applyProtection="1">
      <alignment horizontal="center" vertical="center" wrapText="1"/>
      <protection hidden="1"/>
    </xf>
    <xf numFmtId="0" fontId="8" fillId="3" borderId="165" xfId="0" applyFont="1" applyFill="1" applyBorder="1" applyAlignment="1" applyProtection="1">
      <alignment horizontal="center" vertical="center" shrinkToFit="1"/>
      <protection hidden="1"/>
    </xf>
    <xf numFmtId="0" fontId="8" fillId="3" borderId="25" xfId="0" applyFont="1" applyFill="1" applyBorder="1" applyAlignment="1" applyProtection="1">
      <alignment horizontal="center" vertical="center" shrinkToFit="1"/>
      <protection hidden="1"/>
    </xf>
    <xf numFmtId="0" fontId="8" fillId="3" borderId="166" xfId="0" applyFont="1" applyFill="1" applyBorder="1" applyAlignment="1" applyProtection="1">
      <alignment horizontal="center" vertical="center" shrinkToFit="1"/>
      <protection hidden="1"/>
    </xf>
    <xf numFmtId="0" fontId="7" fillId="3" borderId="48" xfId="0" applyFont="1" applyFill="1" applyBorder="1" applyAlignment="1" applyProtection="1">
      <alignment horizontal="center" vertical="center"/>
      <protection hidden="1"/>
    </xf>
    <xf numFmtId="0" fontId="7" fillId="3" borderId="26" xfId="0" applyFont="1" applyFill="1" applyBorder="1" applyAlignment="1" applyProtection="1">
      <alignment horizontal="center" vertical="center"/>
      <protection hidden="1"/>
    </xf>
    <xf numFmtId="0" fontId="7" fillId="3" borderId="127" xfId="0" applyFont="1" applyFill="1" applyBorder="1" applyAlignment="1" applyProtection="1">
      <alignment horizontal="center" vertical="center"/>
      <protection hidden="1"/>
    </xf>
    <xf numFmtId="0" fontId="7" fillId="3" borderId="50" xfId="0" applyFont="1" applyFill="1" applyBorder="1" applyAlignment="1" applyProtection="1">
      <alignment horizontal="center" vertical="center"/>
      <protection hidden="1"/>
    </xf>
    <xf numFmtId="0" fontId="7" fillId="3" borderId="48" xfId="0" applyFont="1" applyFill="1" applyBorder="1" applyAlignment="1" applyProtection="1">
      <alignment horizontal="center" vertical="center" wrapText="1"/>
      <protection hidden="1"/>
    </xf>
    <xf numFmtId="0" fontId="7" fillId="3" borderId="49" xfId="0" applyFont="1" applyFill="1" applyBorder="1" applyAlignment="1" applyProtection="1">
      <alignment horizontal="center" vertical="center"/>
      <protection hidden="1"/>
    </xf>
    <xf numFmtId="0" fontId="7" fillId="3" borderId="28" xfId="0" applyFont="1" applyFill="1" applyBorder="1" applyAlignment="1" applyProtection="1">
      <alignment horizontal="center" vertical="center"/>
      <protection hidden="1"/>
    </xf>
    <xf numFmtId="0" fontId="7" fillId="3" borderId="52" xfId="0" applyFont="1" applyFill="1" applyBorder="1" applyAlignment="1" applyProtection="1">
      <alignment horizontal="center" vertical="center"/>
      <protection hidden="1"/>
    </xf>
    <xf numFmtId="0" fontId="7" fillId="3" borderId="127" xfId="0" applyFont="1" applyFill="1" applyBorder="1" applyAlignment="1" applyProtection="1">
      <alignment horizontal="center" vertical="center" wrapText="1"/>
      <protection hidden="1"/>
    </xf>
    <xf numFmtId="0" fontId="7" fillId="3" borderId="134" xfId="0" applyFont="1" applyFill="1" applyBorder="1" applyAlignment="1" applyProtection="1">
      <alignment horizontal="center" vertical="center"/>
      <protection hidden="1"/>
    </xf>
    <xf numFmtId="0" fontId="7" fillId="3" borderId="49" xfId="0" applyFont="1" applyFill="1" applyBorder="1" applyAlignment="1" applyProtection="1">
      <alignment horizontal="center" vertical="center" shrinkToFit="1"/>
      <protection hidden="1"/>
    </xf>
    <xf numFmtId="0" fontId="7" fillId="3" borderId="28" xfId="0" applyFont="1" applyFill="1" applyBorder="1" applyAlignment="1" applyProtection="1">
      <alignment horizontal="center" vertical="center" shrinkToFit="1"/>
      <protection hidden="1"/>
    </xf>
    <xf numFmtId="0" fontId="7" fillId="3" borderId="52" xfId="0" applyFont="1" applyFill="1" applyBorder="1" applyAlignment="1" applyProtection="1">
      <alignment horizontal="center" vertical="center" shrinkToFit="1"/>
      <protection hidden="1"/>
    </xf>
    <xf numFmtId="0" fontId="7" fillId="3" borderId="48" xfId="0" applyFont="1" applyFill="1" applyBorder="1" applyAlignment="1" applyProtection="1">
      <alignment horizontal="center" vertical="center" shrinkToFit="1"/>
      <protection hidden="1"/>
    </xf>
    <xf numFmtId="0" fontId="7" fillId="3" borderId="26" xfId="0" applyFont="1" applyFill="1" applyBorder="1" applyAlignment="1" applyProtection="1">
      <alignment horizontal="center" vertical="center" shrinkToFit="1"/>
      <protection hidden="1"/>
    </xf>
    <xf numFmtId="0" fontId="7" fillId="3" borderId="50" xfId="0" applyFont="1" applyFill="1" applyBorder="1" applyAlignment="1" applyProtection="1">
      <alignment horizontal="center" vertical="center" shrinkToFit="1"/>
      <protection hidden="1"/>
    </xf>
    <xf numFmtId="0" fontId="8" fillId="3" borderId="165" xfId="0" applyFont="1" applyFill="1" applyBorder="1" applyAlignment="1" applyProtection="1">
      <alignment horizontal="center" vertical="center"/>
      <protection hidden="1"/>
    </xf>
    <xf numFmtId="0" fontId="8" fillId="3" borderId="25" xfId="0" applyFont="1" applyFill="1" applyBorder="1" applyAlignment="1" applyProtection="1">
      <alignment horizontal="center" vertical="center"/>
      <protection hidden="1"/>
    </xf>
    <xf numFmtId="0" fontId="8" fillId="3" borderId="166" xfId="0" applyFont="1" applyFill="1" applyBorder="1" applyAlignment="1" applyProtection="1">
      <alignment horizontal="center" vertical="center"/>
      <protection hidden="1"/>
    </xf>
    <xf numFmtId="0" fontId="53" fillId="12" borderId="81" xfId="0" applyFont="1" applyFill="1" applyBorder="1" applyAlignment="1" applyProtection="1">
      <alignment horizontal="center" vertical="center" shrinkToFit="1"/>
      <protection hidden="1"/>
    </xf>
    <xf numFmtId="0" fontId="26" fillId="3" borderId="81" xfId="0" applyFont="1" applyFill="1" applyBorder="1" applyAlignment="1" applyProtection="1">
      <alignment horizontal="center" vertical="center" shrinkToFit="1"/>
      <protection hidden="1"/>
    </xf>
    <xf numFmtId="0" fontId="90" fillId="12" borderId="81" xfId="0" applyFont="1" applyFill="1" applyBorder="1" applyAlignment="1" applyProtection="1">
      <alignment horizontal="center" vertical="center" shrinkToFit="1"/>
      <protection hidden="1"/>
    </xf>
    <xf numFmtId="0" fontId="26" fillId="3" borderId="0" xfId="0" applyNumberFormat="1" applyFont="1" applyFill="1" applyBorder="1" applyAlignment="1" applyProtection="1">
      <alignment horizontal="center" vertical="center" shrinkToFit="1"/>
      <protection hidden="1"/>
    </xf>
    <xf numFmtId="0" fontId="53" fillId="12" borderId="129" xfId="0" applyNumberFormat="1" applyFont="1" applyFill="1" applyBorder="1" applyAlignment="1" applyProtection="1">
      <alignment horizontal="center" vertical="center" shrinkToFit="1"/>
      <protection hidden="1"/>
    </xf>
    <xf numFmtId="0" fontId="53" fillId="12" borderId="128" xfId="0" applyNumberFormat="1"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protection hidden="1"/>
    </xf>
    <xf numFmtId="0" fontId="3" fillId="5" borderId="54" xfId="0" applyFont="1" applyFill="1" applyBorder="1" applyAlignment="1" applyProtection="1">
      <alignment horizontal="center" vertical="center"/>
      <protection hidden="1"/>
    </xf>
    <xf numFmtId="0" fontId="3" fillId="5" borderId="40" xfId="0" applyFont="1" applyFill="1" applyBorder="1" applyAlignment="1" applyProtection="1">
      <alignment horizontal="center" vertical="center"/>
      <protection hidden="1"/>
    </xf>
    <xf numFmtId="0" fontId="43" fillId="5" borderId="169" xfId="0" applyFont="1" applyFill="1" applyBorder="1" applyAlignment="1" applyProtection="1">
      <alignment horizontal="center" vertical="center"/>
      <protection hidden="1"/>
    </xf>
    <xf numFmtId="0" fontId="43" fillId="5" borderId="170" xfId="0" applyFont="1" applyFill="1" applyBorder="1" applyAlignment="1" applyProtection="1">
      <alignment horizontal="center" vertical="center"/>
      <protection hidden="1"/>
    </xf>
    <xf numFmtId="0" fontId="43" fillId="5" borderId="171" xfId="0" applyFont="1" applyFill="1" applyBorder="1" applyAlignment="1" applyProtection="1">
      <alignment horizontal="center" vertical="center"/>
      <protection hidden="1"/>
    </xf>
    <xf numFmtId="0" fontId="43" fillId="5" borderId="173" xfId="0" applyFont="1" applyFill="1" applyBorder="1" applyAlignment="1" applyProtection="1">
      <alignment horizontal="center" vertical="center"/>
      <protection hidden="1"/>
    </xf>
    <xf numFmtId="0" fontId="45" fillId="12" borderId="0" xfId="1" applyFont="1" applyFill="1" applyBorder="1" applyAlignment="1" applyProtection="1">
      <alignment horizontal="center" vertical="center" wrapText="1"/>
      <protection hidden="1"/>
    </xf>
    <xf numFmtId="0" fontId="34" fillId="12" borderId="167" xfId="0" applyFont="1" applyFill="1" applyBorder="1" applyAlignment="1" applyProtection="1">
      <alignment horizontal="center" vertical="center"/>
      <protection hidden="1"/>
    </xf>
    <xf numFmtId="0" fontId="34" fillId="12" borderId="81" xfId="0" applyFont="1" applyFill="1" applyBorder="1" applyAlignment="1" applyProtection="1">
      <alignment horizontal="center" vertical="center"/>
      <protection hidden="1"/>
    </xf>
    <xf numFmtId="0" fontId="34" fillId="12" borderId="168" xfId="0" applyFont="1" applyFill="1" applyBorder="1" applyAlignment="1" applyProtection="1">
      <alignment horizontal="center" vertical="center"/>
      <protection hidden="1"/>
    </xf>
    <xf numFmtId="0" fontId="8" fillId="3" borderId="51" xfId="0" applyFont="1" applyFill="1" applyBorder="1" applyAlignment="1" applyProtection="1">
      <alignment horizontal="center" vertical="center"/>
      <protection hidden="1"/>
    </xf>
    <xf numFmtId="0" fontId="8" fillId="3" borderId="28" xfId="0" applyFont="1" applyFill="1" applyBorder="1" applyAlignment="1" applyProtection="1">
      <alignment horizontal="center" vertical="center"/>
      <protection hidden="1"/>
    </xf>
    <xf numFmtId="0" fontId="8" fillId="3" borderId="52" xfId="0" applyFont="1" applyFill="1" applyBorder="1" applyAlignment="1" applyProtection="1">
      <alignment horizontal="center" vertical="center"/>
      <protection hidden="1"/>
    </xf>
    <xf numFmtId="0" fontId="34" fillId="12" borderId="6" xfId="0" applyFont="1" applyFill="1" applyBorder="1" applyAlignment="1" applyProtection="1">
      <alignment horizontal="center" vertical="center"/>
      <protection hidden="1"/>
    </xf>
    <xf numFmtId="0" fontId="34" fillId="12" borderId="54" xfId="0" applyFont="1" applyFill="1" applyBorder="1" applyAlignment="1" applyProtection="1">
      <alignment horizontal="center" vertical="center"/>
      <protection hidden="1"/>
    </xf>
    <xf numFmtId="0" fontId="50" fillId="12" borderId="0" xfId="1" applyFont="1" applyFill="1" applyBorder="1" applyAlignment="1" applyProtection="1">
      <alignment horizontal="center" vertical="center"/>
      <protection hidden="1"/>
    </xf>
    <xf numFmtId="0" fontId="50" fillId="12" borderId="0" xfId="1" applyFont="1" applyFill="1" applyBorder="1" applyAlignment="1" applyProtection="1">
      <alignment horizontal="center" vertical="center" wrapText="1"/>
      <protection hidden="1"/>
    </xf>
    <xf numFmtId="0" fontId="41" fillId="3" borderId="81" xfId="0" applyFont="1" applyFill="1" applyBorder="1" applyAlignment="1" applyProtection="1">
      <alignment horizontal="center" vertical="center" shrinkToFit="1"/>
      <protection locked="0" hidden="1"/>
    </xf>
    <xf numFmtId="0" fontId="65" fillId="3" borderId="81" xfId="0" applyFont="1" applyFill="1" applyBorder="1" applyAlignment="1" applyProtection="1">
      <alignment horizontal="center" vertical="center" shrinkToFit="1"/>
      <protection locked="0" hidden="1"/>
    </xf>
    <xf numFmtId="0" fontId="3" fillId="3" borderId="81" xfId="0" applyFont="1" applyFill="1" applyBorder="1" applyAlignment="1" applyProtection="1">
      <alignment horizontal="center" vertical="center" shrinkToFit="1"/>
      <protection hidden="1"/>
    </xf>
    <xf numFmtId="0" fontId="53" fillId="12" borderId="81" xfId="0" applyNumberFormat="1" applyFont="1" applyFill="1" applyBorder="1" applyAlignment="1" applyProtection="1">
      <alignment horizontal="center" vertical="center" shrinkToFit="1"/>
      <protection hidden="1"/>
    </xf>
    <xf numFmtId="0" fontId="34" fillId="12" borderId="176" xfId="0" applyFont="1" applyFill="1" applyBorder="1" applyAlignment="1" applyProtection="1">
      <alignment horizontal="center" vertical="center"/>
      <protection hidden="1"/>
    </xf>
    <xf numFmtId="0" fontId="34" fillId="12" borderId="128" xfId="0" applyFont="1" applyFill="1" applyBorder="1" applyAlignment="1" applyProtection="1">
      <alignment horizontal="center" vertical="center"/>
      <protection hidden="1"/>
    </xf>
    <xf numFmtId="0" fontId="34" fillId="12" borderId="177" xfId="0" applyFont="1" applyFill="1" applyBorder="1" applyAlignment="1" applyProtection="1">
      <alignment horizontal="center" vertical="center"/>
      <protection hidden="1"/>
    </xf>
    <xf numFmtId="0" fontId="34" fillId="12" borderId="9" xfId="0" applyFont="1" applyFill="1" applyBorder="1" applyAlignment="1" applyProtection="1">
      <alignment horizontal="center" vertical="center" wrapText="1"/>
      <protection hidden="1"/>
    </xf>
    <xf numFmtId="0" fontId="34" fillId="12" borderId="55" xfId="0" applyFont="1" applyFill="1" applyBorder="1" applyAlignment="1" applyProtection="1">
      <alignment horizontal="center" vertical="center" wrapText="1"/>
      <protection hidden="1"/>
    </xf>
    <xf numFmtId="0" fontId="31" fillId="3" borderId="81" xfId="0" applyFont="1" applyFill="1" applyBorder="1" applyAlignment="1" applyProtection="1">
      <alignment horizontal="center" vertical="center" shrinkToFit="1"/>
      <protection hidden="1"/>
    </xf>
    <xf numFmtId="0" fontId="46" fillId="3" borderId="81" xfId="1" applyFont="1" applyFill="1" applyBorder="1" applyAlignment="1" applyProtection="1">
      <alignment horizontal="center" vertical="center" shrinkToFit="1"/>
      <protection locked="0" hidden="1"/>
    </xf>
    <xf numFmtId="0" fontId="31" fillId="3" borderId="168" xfId="0" applyFont="1" applyFill="1" applyBorder="1" applyAlignment="1" applyProtection="1">
      <alignment horizontal="center" vertical="center" shrinkToFit="1"/>
      <protection hidden="1"/>
    </xf>
    <xf numFmtId="14" fontId="73" fillId="12" borderId="81" xfId="0" applyNumberFormat="1" applyFont="1" applyFill="1" applyBorder="1" applyAlignment="1" applyProtection="1">
      <alignment horizontal="center" vertical="center" shrinkToFit="1"/>
      <protection hidden="1"/>
    </xf>
    <xf numFmtId="14" fontId="73" fillId="12" borderId="168" xfId="0" applyNumberFormat="1" applyFont="1" applyFill="1" applyBorder="1" applyAlignment="1" applyProtection="1">
      <alignment horizontal="center" vertical="center" shrinkToFit="1"/>
      <protection hidden="1"/>
    </xf>
    <xf numFmtId="0" fontId="31" fillId="3" borderId="81" xfId="0" applyNumberFormat="1" applyFont="1" applyFill="1" applyBorder="1" applyAlignment="1" applyProtection="1">
      <alignment horizontal="center" vertical="center" shrinkToFit="1"/>
      <protection hidden="1"/>
    </xf>
    <xf numFmtId="0" fontId="31" fillId="3" borderId="168" xfId="0" applyNumberFormat="1" applyFont="1" applyFill="1" applyBorder="1" applyAlignment="1" applyProtection="1">
      <alignment horizontal="center" vertical="center" shrinkToFit="1"/>
      <protection hidden="1"/>
    </xf>
    <xf numFmtId="0" fontId="44" fillId="3" borderId="81" xfId="1" applyFont="1" applyFill="1" applyBorder="1" applyAlignment="1" applyProtection="1">
      <alignment horizontal="center" vertical="center" shrinkToFit="1"/>
      <protection hidden="1"/>
    </xf>
    <xf numFmtId="0" fontId="30" fillId="0" borderId="81" xfId="0" applyFont="1" applyFill="1" applyBorder="1" applyAlignment="1" applyProtection="1">
      <alignment horizontal="center" vertical="center" shrinkToFit="1"/>
      <protection hidden="1"/>
    </xf>
    <xf numFmtId="0" fontId="65" fillId="3" borderId="81" xfId="0" applyFont="1" applyFill="1" applyBorder="1" applyAlignment="1" applyProtection="1">
      <alignment horizontal="center" vertical="center" shrinkToFit="1"/>
      <protection hidden="1"/>
    </xf>
    <xf numFmtId="0" fontId="73" fillId="12" borderId="81" xfId="0" applyFont="1" applyFill="1" applyBorder="1" applyAlignment="1" applyProtection="1">
      <alignment horizontal="center" vertical="center" shrinkToFit="1"/>
      <protection hidden="1"/>
    </xf>
    <xf numFmtId="14" fontId="31" fillId="3" borderId="81" xfId="0" applyNumberFormat="1" applyFont="1" applyFill="1" applyBorder="1" applyAlignment="1" applyProtection="1">
      <alignment horizontal="center" vertical="center" shrinkToFit="1"/>
      <protection hidden="1"/>
    </xf>
    <xf numFmtId="49" fontId="26" fillId="3" borderId="81" xfId="1" applyNumberFormat="1" applyFont="1" applyFill="1" applyBorder="1" applyAlignment="1" applyProtection="1">
      <alignment horizontal="center" vertical="center" shrinkToFit="1"/>
      <protection hidden="1"/>
    </xf>
    <xf numFmtId="0" fontId="53" fillId="20" borderId="81" xfId="0" applyFont="1" applyFill="1" applyBorder="1" applyAlignment="1" applyProtection="1">
      <alignment horizontal="center" vertical="center" shrinkToFit="1"/>
      <protection hidden="1"/>
    </xf>
    <xf numFmtId="0" fontId="31" fillId="3" borderId="81" xfId="0" applyFont="1" applyFill="1" applyBorder="1" applyAlignment="1" applyProtection="1">
      <alignment horizontal="center" vertical="center" shrinkToFit="1"/>
      <protection locked="0" hidden="1"/>
    </xf>
    <xf numFmtId="49" fontId="65" fillId="3" borderId="81" xfId="0" applyNumberFormat="1" applyFont="1" applyFill="1" applyBorder="1" applyAlignment="1" applyProtection="1">
      <alignment horizontal="center" vertical="center" shrinkToFit="1"/>
      <protection hidden="1"/>
    </xf>
    <xf numFmtId="0" fontId="90" fillId="12" borderId="81" xfId="0" applyFont="1" applyFill="1" applyBorder="1" applyAlignment="1" applyProtection="1">
      <alignment horizontal="center" vertical="center"/>
      <protection hidden="1"/>
    </xf>
    <xf numFmtId="0" fontId="31" fillId="3" borderId="81" xfId="0" applyFont="1" applyFill="1" applyBorder="1" applyAlignment="1" applyProtection="1">
      <alignment horizontal="center" vertical="center"/>
      <protection locked="0" hidden="1"/>
    </xf>
    <xf numFmtId="0" fontId="53" fillId="12" borderId="0" xfId="0" applyFont="1" applyFill="1" applyBorder="1" applyAlignment="1" applyProtection="1">
      <alignment horizontal="center" vertical="center"/>
      <protection hidden="1"/>
    </xf>
    <xf numFmtId="0" fontId="43" fillId="3" borderId="81" xfId="0" applyFont="1" applyFill="1" applyBorder="1" applyAlignment="1" applyProtection="1">
      <alignment horizontal="center" vertical="center"/>
      <protection hidden="1"/>
    </xf>
    <xf numFmtId="0" fontId="42" fillId="3" borderId="81" xfId="0" applyFont="1" applyFill="1" applyBorder="1" applyAlignment="1" applyProtection="1">
      <alignment horizontal="center" vertical="center"/>
      <protection hidden="1"/>
    </xf>
    <xf numFmtId="0" fontId="42" fillId="0" borderId="81" xfId="0" applyFont="1" applyFill="1" applyBorder="1" applyAlignment="1" applyProtection="1">
      <alignment horizontal="center" vertical="center"/>
      <protection hidden="1"/>
    </xf>
    <xf numFmtId="0" fontId="32" fillId="3" borderId="81" xfId="0" applyFont="1" applyFill="1" applyBorder="1" applyAlignment="1" applyProtection="1">
      <alignment horizontal="center" vertical="center"/>
      <protection hidden="1"/>
    </xf>
    <xf numFmtId="0" fontId="54" fillId="20" borderId="0" xfId="0" applyFont="1" applyFill="1" applyAlignment="1" applyProtection="1">
      <alignment horizontal="center" vertical="center"/>
      <protection hidden="1"/>
    </xf>
    <xf numFmtId="0" fontId="53" fillId="12" borderId="129" xfId="0" applyFont="1" applyFill="1" applyBorder="1" applyAlignment="1" applyProtection="1">
      <alignment horizontal="center" vertical="center"/>
      <protection hidden="1"/>
    </xf>
    <xf numFmtId="0" fontId="54" fillId="20" borderId="129" xfId="0" applyFont="1" applyFill="1" applyBorder="1" applyAlignment="1" applyProtection="1">
      <alignment horizontal="center" vertical="center"/>
      <protection hidden="1"/>
    </xf>
    <xf numFmtId="0" fontId="0" fillId="4" borderId="26" xfId="0" applyFill="1" applyBorder="1" applyAlignment="1" applyProtection="1">
      <alignment horizontal="center" vertical="center"/>
      <protection hidden="1"/>
    </xf>
    <xf numFmtId="0" fontId="30" fillId="0" borderId="26" xfId="0" applyFont="1" applyFill="1" applyBorder="1" applyAlignment="1" applyProtection="1">
      <alignment horizontal="center" vertical="center"/>
      <protection hidden="1"/>
    </xf>
    <xf numFmtId="0" fontId="8" fillId="0" borderId="0"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27"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51" fillId="0" borderId="25" xfId="0" applyFont="1" applyBorder="1" applyAlignment="1" applyProtection="1">
      <alignment horizontal="center"/>
      <protection hidden="1"/>
    </xf>
    <xf numFmtId="0" fontId="9" fillId="0" borderId="0" xfId="0" applyFont="1" applyBorder="1" applyAlignment="1" applyProtection="1">
      <alignment horizontal="center" vertical="center"/>
      <protection hidden="1"/>
    </xf>
    <xf numFmtId="0" fontId="35" fillId="0" borderId="124" xfId="0" applyFont="1" applyFill="1" applyBorder="1" applyAlignment="1" applyProtection="1">
      <alignment horizontal="center" vertical="top"/>
      <protection hidden="1"/>
    </xf>
    <xf numFmtId="0" fontId="35" fillId="0" borderId="126" xfId="0" applyFont="1" applyFill="1" applyBorder="1" applyAlignment="1" applyProtection="1">
      <alignment horizontal="center" vertical="top"/>
      <protection hidden="1"/>
    </xf>
    <xf numFmtId="0" fontId="6" fillId="0" borderId="125" xfId="0" applyFont="1" applyBorder="1" applyAlignment="1" applyProtection="1">
      <alignment horizontal="center" vertical="center"/>
      <protection hidden="1"/>
    </xf>
    <xf numFmtId="0" fontId="5" fillId="0" borderId="0" xfId="0" applyFont="1" applyBorder="1" applyAlignment="1" applyProtection="1">
      <alignment horizontal="right" vertical="center"/>
      <protection hidden="1"/>
    </xf>
    <xf numFmtId="0" fontId="0" fillId="4" borderId="127" xfId="0" applyFill="1" applyBorder="1" applyAlignment="1" applyProtection="1">
      <alignment horizontal="center" vertical="center"/>
      <protection hidden="1"/>
    </xf>
    <xf numFmtId="0" fontId="29" fillId="0" borderId="111" xfId="0" applyFont="1" applyBorder="1" applyAlignment="1" applyProtection="1">
      <alignment horizontal="center" vertical="center" wrapText="1"/>
      <protection hidden="1"/>
    </xf>
    <xf numFmtId="0" fontId="29" fillId="0" borderId="112" xfId="0" applyFont="1" applyBorder="1" applyAlignment="1" applyProtection="1">
      <alignment horizontal="center" vertical="center" wrapText="1"/>
      <protection hidden="1"/>
    </xf>
    <xf numFmtId="0" fontId="29" fillId="0" borderId="118" xfId="0" applyFont="1" applyBorder="1" applyAlignment="1" applyProtection="1">
      <alignment horizontal="center" vertical="center" wrapText="1"/>
      <protection hidden="1"/>
    </xf>
    <xf numFmtId="0" fontId="29" fillId="0" borderId="119" xfId="0" applyFont="1" applyBorder="1" applyAlignment="1" applyProtection="1">
      <alignment horizontal="center" vertical="center" wrapText="1"/>
      <protection hidden="1"/>
    </xf>
    <xf numFmtId="0" fontId="29" fillId="0" borderId="121" xfId="0" applyFont="1" applyBorder="1" applyAlignment="1" applyProtection="1">
      <alignment horizontal="center" vertical="center" wrapText="1"/>
      <protection hidden="1"/>
    </xf>
    <xf numFmtId="0" fontId="29" fillId="0" borderId="122" xfId="0" applyFont="1" applyBorder="1" applyAlignment="1" applyProtection="1">
      <alignment horizontal="center" vertical="center" wrapText="1"/>
      <protection hidden="1"/>
    </xf>
    <xf numFmtId="0" fontId="35" fillId="0" borderId="45" xfId="0" applyFont="1" applyBorder="1" applyAlignment="1" applyProtection="1">
      <alignment horizontal="center" vertical="center" shrinkToFit="1"/>
      <protection hidden="1"/>
    </xf>
    <xf numFmtId="0" fontId="3" fillId="21" borderId="79" xfId="0" applyFont="1" applyFill="1" applyBorder="1" applyAlignment="1" applyProtection="1">
      <alignment horizontal="center" vertical="center"/>
      <protection hidden="1"/>
    </xf>
    <xf numFmtId="14" fontId="0" fillId="4" borderId="107" xfId="0" applyNumberFormat="1" applyFill="1" applyBorder="1" applyAlignment="1" applyProtection="1">
      <alignment horizontal="center" vertical="center"/>
      <protection hidden="1"/>
    </xf>
    <xf numFmtId="0" fontId="56" fillId="4" borderId="107" xfId="0" applyFont="1" applyFill="1" applyBorder="1" applyAlignment="1" applyProtection="1">
      <alignment horizontal="center" vertical="center"/>
      <protection hidden="1"/>
    </xf>
    <xf numFmtId="0" fontId="56" fillId="4" borderId="108" xfId="0" applyFont="1" applyFill="1" applyBorder="1" applyAlignment="1" applyProtection="1">
      <alignment horizontal="center" vertical="center"/>
      <protection hidden="1"/>
    </xf>
    <xf numFmtId="0" fontId="3" fillId="8" borderId="106" xfId="0" applyFont="1" applyFill="1" applyBorder="1" applyAlignment="1" applyProtection="1">
      <alignment horizontal="center" vertical="center" shrinkToFit="1"/>
      <protection hidden="1"/>
    </xf>
    <xf numFmtId="0" fontId="3" fillId="8" borderId="107" xfId="0" applyFont="1" applyFill="1" applyBorder="1" applyAlignment="1" applyProtection="1">
      <alignment horizontal="center" vertical="center" shrinkToFit="1"/>
      <protection hidden="1"/>
    </xf>
    <xf numFmtId="0" fontId="30" fillId="4" borderId="107" xfId="0" applyFont="1" applyFill="1" applyBorder="1" applyAlignment="1" applyProtection="1">
      <alignment horizontal="center" vertical="center" wrapText="1" shrinkToFit="1"/>
      <protection hidden="1"/>
    </xf>
    <xf numFmtId="0" fontId="3" fillId="0" borderId="107" xfId="0" applyFont="1" applyFill="1" applyBorder="1" applyAlignment="1" applyProtection="1">
      <alignment horizontal="center" vertical="center" shrinkToFit="1"/>
      <protection hidden="1"/>
    </xf>
    <xf numFmtId="0" fontId="0" fillId="4" borderId="107" xfId="0" applyFill="1" applyBorder="1" applyAlignment="1" applyProtection="1">
      <alignment horizontal="center" vertical="center"/>
      <protection hidden="1"/>
    </xf>
    <xf numFmtId="0" fontId="30" fillId="0" borderId="107" xfId="0" applyFont="1" applyBorder="1" applyAlignment="1" applyProtection="1">
      <alignment horizontal="center" vertical="center"/>
      <protection hidden="1"/>
    </xf>
    <xf numFmtId="0" fontId="0" fillId="0" borderId="112" xfId="0" applyBorder="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0" fillId="0" borderId="119" xfId="0" applyBorder="1" applyAlignment="1" applyProtection="1">
      <alignment horizontal="center" vertical="center" wrapText="1"/>
      <protection hidden="1"/>
    </xf>
    <xf numFmtId="0" fontId="0" fillId="0" borderId="120" xfId="0" applyBorder="1" applyAlignment="1" applyProtection="1">
      <alignment horizontal="center" vertical="center" wrapText="1"/>
      <protection hidden="1"/>
    </xf>
    <xf numFmtId="0" fontId="0" fillId="0" borderId="122" xfId="0" applyBorder="1" applyAlignment="1" applyProtection="1">
      <alignment horizontal="center" vertical="center" wrapText="1"/>
      <protection hidden="1"/>
    </xf>
    <xf numFmtId="0" fontId="0" fillId="0" borderId="123" xfId="0" applyBorder="1" applyAlignment="1" applyProtection="1">
      <alignment horizontal="center" vertical="center" wrapText="1"/>
      <protection hidden="1"/>
    </xf>
    <xf numFmtId="0" fontId="30" fillId="8" borderId="114" xfId="0" applyFont="1" applyFill="1" applyBorder="1" applyAlignment="1" applyProtection="1">
      <alignment horizontal="center" vertical="center"/>
      <protection hidden="1"/>
    </xf>
    <xf numFmtId="0" fontId="30" fillId="8" borderId="115" xfId="0" applyFont="1" applyFill="1" applyBorder="1" applyAlignment="1" applyProtection="1">
      <alignment horizontal="center" vertical="center"/>
      <protection hidden="1"/>
    </xf>
    <xf numFmtId="0" fontId="49" fillId="4" borderId="79" xfId="0" applyFont="1" applyFill="1" applyBorder="1" applyAlignment="1" applyProtection="1">
      <alignment horizontal="center" vertical="center"/>
      <protection hidden="1"/>
    </xf>
    <xf numFmtId="0" fontId="49" fillId="4" borderId="116" xfId="0" applyFont="1" applyFill="1" applyBorder="1" applyAlignment="1" applyProtection="1">
      <alignment horizontal="center" vertical="center"/>
      <protection hidden="1"/>
    </xf>
    <xf numFmtId="0" fontId="15" fillId="0" borderId="117" xfId="0" applyFont="1" applyBorder="1" applyAlignment="1" applyProtection="1">
      <alignment horizontal="center" vertical="center"/>
      <protection hidden="1"/>
    </xf>
    <xf numFmtId="0" fontId="15" fillId="0" borderId="79" xfId="0" applyFont="1" applyBorder="1" applyAlignment="1" applyProtection="1">
      <alignment horizontal="center" vertical="center"/>
      <protection hidden="1"/>
    </xf>
    <xf numFmtId="0" fontId="32" fillId="4" borderId="79" xfId="0" applyFont="1" applyFill="1" applyBorder="1" applyAlignment="1" applyProtection="1">
      <alignment horizontal="center" vertical="center"/>
      <protection hidden="1"/>
    </xf>
    <xf numFmtId="0" fontId="32" fillId="4" borderId="115" xfId="0" applyFont="1" applyFill="1" applyBorder="1" applyAlignment="1" applyProtection="1">
      <alignment horizontal="center" vertical="center"/>
      <protection hidden="1"/>
    </xf>
    <xf numFmtId="0" fontId="15" fillId="0" borderId="161" xfId="0" applyFont="1" applyFill="1" applyBorder="1" applyAlignment="1" applyProtection="1">
      <alignment horizontal="center" vertical="center"/>
      <protection hidden="1"/>
    </xf>
    <xf numFmtId="0" fontId="15" fillId="0" borderId="27" xfId="0" applyFont="1" applyFill="1" applyBorder="1" applyAlignment="1" applyProtection="1">
      <alignment horizontal="center" vertical="center"/>
      <protection hidden="1"/>
    </xf>
    <xf numFmtId="0" fontId="15" fillId="0" borderId="110" xfId="0" applyFont="1" applyFill="1" applyBorder="1" applyAlignment="1" applyProtection="1">
      <alignment horizontal="center" vertical="center"/>
      <protection hidden="1"/>
    </xf>
    <xf numFmtId="0" fontId="43" fillId="0" borderId="0" xfId="0" applyFont="1" applyBorder="1" applyAlignment="1" applyProtection="1">
      <alignment horizontal="center" vertical="center" wrapText="1"/>
      <protection hidden="1"/>
    </xf>
    <xf numFmtId="0" fontId="43" fillId="0" borderId="124" xfId="0" applyFont="1" applyBorder="1" applyAlignment="1" applyProtection="1">
      <alignment horizontal="center" vertical="center" wrapText="1"/>
      <protection hidden="1"/>
    </xf>
    <xf numFmtId="0" fontId="30" fillId="0" borderId="109" xfId="0" applyFont="1" applyFill="1" applyBorder="1" applyAlignment="1" applyProtection="1">
      <alignment horizontal="center" vertical="center" shrinkToFit="1"/>
      <protection hidden="1"/>
    </xf>
    <xf numFmtId="0" fontId="30" fillId="0" borderId="26" xfId="0" applyFont="1" applyFill="1" applyBorder="1" applyAlignment="1" applyProtection="1">
      <alignment horizontal="center" vertical="center" shrinkToFit="1"/>
      <protection hidden="1"/>
    </xf>
    <xf numFmtId="0" fontId="6" fillId="0" borderId="101" xfId="0" applyFont="1" applyFill="1" applyBorder="1" applyAlignment="1" applyProtection="1">
      <alignment horizontal="center" vertical="center" wrapText="1"/>
      <protection hidden="1"/>
    </xf>
    <xf numFmtId="0" fontId="6" fillId="0" borderId="26" xfId="0" applyFont="1" applyFill="1" applyBorder="1" applyAlignment="1" applyProtection="1">
      <alignment horizontal="center" vertical="center" wrapText="1"/>
      <protection hidden="1"/>
    </xf>
    <xf numFmtId="0" fontId="15" fillId="0" borderId="103" xfId="0" applyFont="1" applyFill="1" applyBorder="1" applyAlignment="1" applyProtection="1">
      <alignment horizontal="center" vertical="center"/>
      <protection hidden="1"/>
    </xf>
    <xf numFmtId="0" fontId="15" fillId="0" borderId="42" xfId="0" applyFont="1" applyFill="1" applyBorder="1" applyAlignment="1" applyProtection="1">
      <alignment horizontal="center" vertical="center"/>
      <protection hidden="1"/>
    </xf>
    <xf numFmtId="0" fontId="31" fillId="16" borderId="5" xfId="0" applyFont="1" applyFill="1" applyBorder="1" applyAlignment="1" applyProtection="1">
      <alignment horizontal="right" vertical="center" wrapText="1"/>
      <protection hidden="1"/>
    </xf>
    <xf numFmtId="0" fontId="31" fillId="16" borderId="0" xfId="0" applyFont="1" applyFill="1" applyBorder="1" applyAlignment="1" applyProtection="1">
      <alignment horizontal="right" vertical="center" wrapText="1"/>
      <protection hidden="1"/>
    </xf>
    <xf numFmtId="0" fontId="35" fillId="2" borderId="51" xfId="0" applyFont="1" applyFill="1" applyBorder="1" applyAlignment="1" applyProtection="1">
      <alignment horizontal="center" vertical="center"/>
      <protection hidden="1"/>
    </xf>
    <xf numFmtId="0" fontId="35" fillId="2" borderId="28" xfId="0" applyFont="1" applyFill="1" applyBorder="1" applyAlignment="1" applyProtection="1">
      <alignment horizontal="center" vertical="center"/>
      <protection hidden="1"/>
    </xf>
    <xf numFmtId="0" fontId="35" fillId="2" borderId="52" xfId="0" applyFont="1" applyFill="1" applyBorder="1" applyAlignment="1" applyProtection="1">
      <alignment horizontal="center" vertical="center"/>
      <protection hidden="1"/>
    </xf>
    <xf numFmtId="0" fontId="66" fillId="0" borderId="26" xfId="0" applyFont="1" applyFill="1" applyBorder="1" applyAlignment="1" applyProtection="1">
      <alignment horizontal="center" vertical="center"/>
      <protection hidden="1"/>
    </xf>
    <xf numFmtId="0" fontId="66" fillId="0" borderId="102" xfId="0" applyFont="1" applyFill="1" applyBorder="1" applyAlignment="1" applyProtection="1">
      <alignment horizontal="center" vertical="center"/>
      <protection hidden="1"/>
    </xf>
    <xf numFmtId="0" fontId="6" fillId="0" borderId="101" xfId="0" applyFont="1" applyFill="1" applyBorder="1" applyAlignment="1" applyProtection="1">
      <alignment horizontal="center" vertical="center" shrinkToFit="1"/>
      <protection hidden="1"/>
    </xf>
    <xf numFmtId="0" fontId="6" fillId="0" borderId="26" xfId="0" applyFont="1" applyFill="1" applyBorder="1" applyAlignment="1" applyProtection="1">
      <alignment horizontal="center" vertical="center" shrinkToFit="1"/>
      <protection hidden="1"/>
    </xf>
    <xf numFmtId="0" fontId="29" fillId="4" borderId="26" xfId="0" applyFont="1" applyFill="1" applyBorder="1" applyAlignment="1" applyProtection="1">
      <alignment horizontal="center" vertical="center"/>
      <protection hidden="1"/>
    </xf>
    <xf numFmtId="0" fontId="6" fillId="0" borderId="26" xfId="0" applyFont="1" applyFill="1" applyBorder="1" applyAlignment="1" applyProtection="1">
      <alignment horizontal="center" vertical="center"/>
      <protection hidden="1"/>
    </xf>
    <xf numFmtId="49" fontId="7" fillId="4" borderId="26" xfId="0" applyNumberFormat="1" applyFont="1" applyFill="1" applyBorder="1" applyAlignment="1" applyProtection="1">
      <alignment horizontal="center" vertical="center" shrinkToFit="1"/>
      <protection hidden="1"/>
    </xf>
    <xf numFmtId="14" fontId="7" fillId="4" borderId="26" xfId="0" applyNumberFormat="1" applyFont="1" applyFill="1" applyBorder="1" applyAlignment="1" applyProtection="1">
      <alignment horizontal="center" vertical="center" shrinkToFit="1"/>
      <protection hidden="1"/>
    </xf>
    <xf numFmtId="0" fontId="7" fillId="4" borderId="26" xfId="0" applyNumberFormat="1" applyFont="1" applyFill="1" applyBorder="1" applyAlignment="1" applyProtection="1">
      <alignment horizontal="center" vertical="center" shrinkToFit="1"/>
      <protection hidden="1"/>
    </xf>
    <xf numFmtId="0" fontId="1" fillId="0" borderId="26" xfId="0" applyFont="1" applyFill="1" applyBorder="1" applyAlignment="1" applyProtection="1">
      <alignment horizontal="center" vertical="center"/>
      <protection hidden="1"/>
    </xf>
    <xf numFmtId="0" fontId="29" fillId="4" borderId="102" xfId="0" applyFont="1" applyFill="1" applyBorder="1" applyAlignment="1" applyProtection="1">
      <alignment horizontal="center" vertical="center"/>
      <protection hidden="1"/>
    </xf>
    <xf numFmtId="0" fontId="0" fillId="4" borderId="26" xfId="0" applyFont="1" applyFill="1" applyBorder="1" applyAlignment="1" applyProtection="1">
      <alignment horizontal="center" vertical="center"/>
      <protection hidden="1"/>
    </xf>
    <xf numFmtId="0" fontId="15" fillId="0" borderId="26" xfId="0" applyFont="1" applyFill="1" applyBorder="1" applyAlignment="1" applyProtection="1">
      <alignment horizontal="center" vertical="center"/>
      <protection hidden="1"/>
    </xf>
    <xf numFmtId="14" fontId="38" fillId="4" borderId="26" xfId="0" applyNumberFormat="1" applyFont="1" applyFill="1" applyBorder="1" applyAlignment="1" applyProtection="1">
      <alignment horizontal="center" vertical="center"/>
      <protection hidden="1"/>
    </xf>
    <xf numFmtId="0" fontId="67" fillId="4" borderId="26" xfId="0" applyFont="1" applyFill="1" applyBorder="1" applyAlignment="1" applyProtection="1">
      <alignment horizontal="center" vertical="center" wrapText="1"/>
      <protection hidden="1"/>
    </xf>
    <xf numFmtId="49" fontId="7" fillId="4" borderId="42" xfId="0" applyNumberFormat="1" applyFont="1" applyFill="1" applyBorder="1" applyAlignment="1" applyProtection="1">
      <alignment horizontal="center" vertical="center" shrinkToFit="1"/>
      <protection hidden="1"/>
    </xf>
    <xf numFmtId="0" fontId="7" fillId="4" borderId="42" xfId="0" applyNumberFormat="1" applyFont="1" applyFill="1" applyBorder="1" applyAlignment="1" applyProtection="1">
      <alignment horizontal="center" vertical="center" shrinkToFit="1"/>
      <protection hidden="1"/>
    </xf>
    <xf numFmtId="0" fontId="30" fillId="0" borderId="42" xfId="0" applyFont="1" applyFill="1" applyBorder="1" applyAlignment="1" applyProtection="1">
      <alignment horizontal="center" vertical="center"/>
      <protection hidden="1"/>
    </xf>
    <xf numFmtId="14" fontId="0" fillId="4" borderId="42" xfId="0" applyNumberFormat="1" applyFont="1" applyFill="1" applyBorder="1" applyAlignment="1" applyProtection="1">
      <alignment horizontal="center" vertical="center"/>
      <protection hidden="1"/>
    </xf>
    <xf numFmtId="0" fontId="0" fillId="4" borderId="42" xfId="0" applyNumberFormat="1" applyFont="1" applyFill="1" applyBorder="1" applyAlignment="1" applyProtection="1">
      <alignment horizontal="center" vertical="center"/>
      <protection hidden="1"/>
    </xf>
    <xf numFmtId="0" fontId="37" fillId="4" borderId="42" xfId="0" applyNumberFormat="1" applyFont="1" applyFill="1" applyBorder="1" applyAlignment="1" applyProtection="1">
      <alignment horizontal="center" vertical="center"/>
      <protection hidden="1"/>
    </xf>
    <xf numFmtId="0" fontId="37" fillId="4" borderId="104" xfId="0" applyNumberFormat="1" applyFont="1" applyFill="1" applyBorder="1" applyAlignment="1" applyProtection="1">
      <alignment horizontal="center" vertical="center"/>
      <protection hidden="1"/>
    </xf>
    <xf numFmtId="0" fontId="15" fillId="0" borderId="101" xfId="0" applyFont="1" applyBorder="1" applyAlignment="1" applyProtection="1">
      <alignment horizontal="center" vertical="center"/>
      <protection hidden="1"/>
    </xf>
    <xf numFmtId="0" fontId="15" fillId="0" borderId="26" xfId="0" applyFont="1" applyBorder="1" applyAlignment="1" applyProtection="1">
      <alignment horizontal="center" vertical="center"/>
      <protection hidden="1"/>
    </xf>
    <xf numFmtId="0" fontId="7" fillId="4" borderId="26" xfId="0" applyFont="1" applyFill="1" applyBorder="1" applyAlignment="1" applyProtection="1">
      <alignment horizontal="center" vertical="center" shrinkToFit="1"/>
      <protection hidden="1"/>
    </xf>
    <xf numFmtId="0" fontId="0" fillId="4" borderId="102" xfId="0" applyFont="1" applyFill="1" applyBorder="1" applyAlignment="1" applyProtection="1">
      <alignment horizontal="center" vertical="center"/>
      <protection hidden="1"/>
    </xf>
    <xf numFmtId="22" fontId="57" fillId="0" borderId="97" xfId="0" applyNumberFormat="1" applyFont="1" applyBorder="1" applyAlignment="1" applyProtection="1">
      <alignment horizontal="center" vertical="center" readingOrder="2"/>
      <protection hidden="1"/>
    </xf>
    <xf numFmtId="0" fontId="6" fillId="0" borderId="98" xfId="0" applyFont="1" applyFill="1" applyBorder="1" applyAlignment="1" applyProtection="1">
      <alignment horizontal="center" vertical="center" wrapText="1"/>
      <protection hidden="1"/>
    </xf>
    <xf numFmtId="0" fontId="6" fillId="0" borderId="99" xfId="0" applyFont="1" applyFill="1" applyBorder="1" applyAlignment="1" applyProtection="1">
      <alignment horizontal="center" vertical="center" wrapText="1"/>
      <protection hidden="1"/>
    </xf>
    <xf numFmtId="0" fontId="47" fillId="4" borderId="99" xfId="1" applyFont="1" applyFill="1" applyBorder="1" applyAlignment="1" applyProtection="1">
      <alignment horizontal="center" vertical="center"/>
      <protection hidden="1"/>
    </xf>
    <xf numFmtId="0" fontId="6" fillId="0" borderId="99" xfId="0" applyFont="1" applyFill="1" applyBorder="1" applyAlignment="1" applyProtection="1">
      <alignment horizontal="center" vertical="center"/>
      <protection hidden="1"/>
    </xf>
    <xf numFmtId="0" fontId="30" fillId="4" borderId="99" xfId="0" applyFont="1" applyFill="1" applyBorder="1" applyAlignment="1" applyProtection="1">
      <alignment horizontal="center" vertical="center"/>
      <protection hidden="1"/>
    </xf>
    <xf numFmtId="0" fontId="35" fillId="4" borderId="99" xfId="0" applyFont="1" applyFill="1" applyBorder="1" applyAlignment="1" applyProtection="1">
      <alignment horizontal="center" vertical="center"/>
      <protection hidden="1"/>
    </xf>
    <xf numFmtId="0" fontId="6" fillId="4" borderId="99" xfId="0" applyFont="1" applyFill="1" applyBorder="1" applyAlignment="1" applyProtection="1">
      <alignment horizontal="center" vertical="center"/>
      <protection hidden="1"/>
    </xf>
    <xf numFmtId="0" fontId="6" fillId="4" borderId="100" xfId="0" applyFont="1" applyFill="1" applyBorder="1" applyAlignment="1" applyProtection="1">
      <alignment horizontal="center" vertical="center"/>
      <protection hidden="1"/>
    </xf>
    <xf numFmtId="14" fontId="77" fillId="4" borderId="26" xfId="0" applyNumberFormat="1" applyFont="1" applyFill="1" applyBorder="1" applyAlignment="1" applyProtection="1">
      <alignment horizontal="center" vertical="center" shrinkToFit="1"/>
      <protection hidden="1"/>
    </xf>
    <xf numFmtId="0" fontId="77" fillId="4" borderId="26" xfId="0" applyFont="1" applyFill="1" applyBorder="1" applyAlignment="1" applyProtection="1">
      <alignment horizontal="center" vertical="center" shrinkToFit="1"/>
      <protection hidden="1"/>
    </xf>
    <xf numFmtId="0" fontId="6" fillId="0" borderId="99" xfId="0" applyFont="1" applyFill="1" applyBorder="1" applyAlignment="1" applyProtection="1">
      <alignment horizontal="center" vertical="center" shrinkToFit="1"/>
      <protection hidden="1"/>
    </xf>
    <xf numFmtId="0" fontId="6" fillId="4" borderId="26" xfId="0" applyFont="1" applyFill="1" applyBorder="1" applyAlignment="1" applyProtection="1">
      <alignment horizontal="center" vertical="center" wrapText="1"/>
      <protection hidden="1"/>
    </xf>
    <xf numFmtId="0" fontId="88" fillId="4" borderId="26" xfId="0" applyFont="1" applyFill="1" applyBorder="1" applyAlignment="1" applyProtection="1">
      <alignment horizontal="center" vertical="center" shrinkToFit="1"/>
      <protection hidden="1"/>
    </xf>
    <xf numFmtId="0" fontId="67" fillId="0" borderId="26" xfId="0" applyFont="1" applyFill="1" applyBorder="1" applyAlignment="1" applyProtection="1">
      <alignment horizontal="center" vertical="center" wrapText="1"/>
      <protection hidden="1"/>
    </xf>
    <xf numFmtId="0" fontId="67" fillId="0" borderId="102" xfId="0" applyFont="1" applyFill="1" applyBorder="1" applyAlignment="1" applyProtection="1">
      <alignment horizontal="center" vertical="center" wrapText="1"/>
      <protection hidden="1"/>
    </xf>
    <xf numFmtId="0" fontId="32" fillId="17" borderId="0" xfId="0" applyFont="1" applyFill="1" applyAlignment="1" applyProtection="1">
      <alignment horizontal="center" vertical="center"/>
      <protection hidden="1"/>
    </xf>
    <xf numFmtId="0" fontId="32" fillId="17" borderId="57" xfId="0" applyFont="1" applyFill="1" applyBorder="1" applyAlignment="1" applyProtection="1">
      <alignment horizontal="center" vertical="center"/>
      <protection hidden="1"/>
    </xf>
    <xf numFmtId="0" fontId="32" fillId="0" borderId="39" xfId="0" applyFont="1" applyFill="1" applyBorder="1" applyAlignment="1" applyProtection="1">
      <alignment horizontal="center" vertical="center"/>
      <protection hidden="1"/>
    </xf>
    <xf numFmtId="0" fontId="30" fillId="0" borderId="39" xfId="0" applyFont="1" applyFill="1" applyBorder="1" applyAlignment="1" applyProtection="1">
      <alignment horizontal="center" vertical="center" textRotation="90" wrapText="1"/>
      <protection hidden="1"/>
    </xf>
    <xf numFmtId="0" fontId="32" fillId="0" borderId="61" xfId="0" applyFont="1" applyBorder="1" applyAlignment="1" applyProtection="1">
      <alignment horizontal="center" vertical="center"/>
      <protection hidden="1"/>
    </xf>
    <xf numFmtId="0" fontId="32" fillId="0" borderId="5" xfId="0" applyFont="1" applyBorder="1" applyAlignment="1" applyProtection="1">
      <alignment horizontal="center" vertical="center"/>
      <protection hidden="1"/>
    </xf>
    <xf numFmtId="0" fontId="32" fillId="0" borderId="63" xfId="0" applyFont="1" applyBorder="1" applyAlignment="1" applyProtection="1">
      <alignment horizontal="center" vertical="center"/>
      <protection hidden="1"/>
    </xf>
    <xf numFmtId="0" fontId="32" fillId="0" borderId="25" xfId="0" applyFont="1" applyBorder="1" applyAlignment="1" applyProtection="1">
      <alignment horizontal="center" vertical="center"/>
      <protection hidden="1"/>
    </xf>
    <xf numFmtId="0" fontId="32" fillId="0" borderId="59" xfId="0" applyFont="1" applyBorder="1" applyAlignment="1" applyProtection="1">
      <alignment horizontal="center" vertical="center"/>
      <protection hidden="1"/>
    </xf>
    <xf numFmtId="0" fontId="32" fillId="0" borderId="10" xfId="0" applyFont="1" applyBorder="1" applyAlignment="1" applyProtection="1">
      <alignment horizontal="center" vertical="center"/>
      <protection hidden="1"/>
    </xf>
    <xf numFmtId="0" fontId="32" fillId="0" borderId="60" xfId="0" applyFont="1" applyBorder="1" applyAlignment="1" applyProtection="1">
      <alignment horizontal="center" vertical="center"/>
      <protection hidden="1"/>
    </xf>
    <xf numFmtId="0" fontId="32" fillId="0" borderId="43" xfId="0" applyFont="1" applyBorder="1" applyAlignment="1" applyProtection="1">
      <alignment horizontal="center" vertical="center"/>
      <protection hidden="1"/>
    </xf>
    <xf numFmtId="0" fontId="32" fillId="0" borderId="45" xfId="0" applyFont="1" applyBorder="1" applyAlignment="1" applyProtection="1">
      <alignment horizontal="center" vertical="center"/>
      <protection hidden="1"/>
    </xf>
    <xf numFmtId="0" fontId="32" fillId="0" borderId="44" xfId="0" applyFont="1" applyBorder="1" applyAlignment="1" applyProtection="1">
      <alignment horizontal="center" vertical="center"/>
      <protection hidden="1"/>
    </xf>
    <xf numFmtId="0" fontId="32" fillId="0" borderId="62" xfId="0" applyFont="1" applyBorder="1" applyAlignment="1" applyProtection="1">
      <alignment horizontal="center" vertical="center"/>
      <protection hidden="1"/>
    </xf>
    <xf numFmtId="0" fontId="32" fillId="0" borderId="64" xfId="0" applyFont="1" applyBorder="1" applyAlignment="1" applyProtection="1">
      <alignment horizontal="center" vertical="center"/>
      <protection hidden="1"/>
    </xf>
    <xf numFmtId="0" fontId="31" fillId="6" borderId="65" xfId="0" applyFont="1" applyFill="1" applyBorder="1" applyAlignment="1" applyProtection="1">
      <alignment horizontal="center" vertical="center"/>
      <protection hidden="1"/>
    </xf>
    <xf numFmtId="0" fontId="31" fillId="6" borderId="66" xfId="0" applyFont="1" applyFill="1" applyBorder="1" applyAlignment="1" applyProtection="1">
      <alignment horizontal="center" vertical="center"/>
      <protection hidden="1"/>
    </xf>
    <xf numFmtId="0" fontId="26" fillId="4" borderId="44" xfId="0" applyFont="1" applyFill="1" applyBorder="1" applyAlignment="1" applyProtection="1">
      <alignment horizontal="center" vertical="center"/>
      <protection hidden="1"/>
    </xf>
    <xf numFmtId="0" fontId="3" fillId="8" borderId="44" xfId="0" applyFont="1" applyFill="1" applyBorder="1" applyAlignment="1" applyProtection="1">
      <alignment horizontal="center" vertical="center" wrapText="1"/>
      <protection hidden="1"/>
    </xf>
    <xf numFmtId="0" fontId="31" fillId="6" borderId="47" xfId="0" applyFont="1" applyFill="1" applyBorder="1" applyAlignment="1" applyProtection="1">
      <alignment horizontal="center" vertical="center"/>
      <protection hidden="1"/>
    </xf>
    <xf numFmtId="0" fontId="3" fillId="8" borderId="46" xfId="0" applyFont="1" applyFill="1" applyBorder="1" applyAlignment="1" applyProtection="1">
      <alignment horizontal="center" vertical="center"/>
      <protection hidden="1"/>
    </xf>
    <xf numFmtId="0" fontId="3" fillId="8" borderId="43" xfId="0" applyFont="1" applyFill="1" applyBorder="1" applyAlignment="1" applyProtection="1">
      <alignment horizontal="center" vertical="center" wrapText="1"/>
      <protection hidden="1"/>
    </xf>
    <xf numFmtId="0" fontId="31" fillId="6" borderId="65" xfId="0" applyFont="1" applyFill="1" applyBorder="1" applyAlignment="1" applyProtection="1">
      <alignment horizontal="center" vertical="center" wrapText="1"/>
      <protection hidden="1"/>
    </xf>
    <xf numFmtId="0" fontId="31" fillId="6" borderId="66" xfId="0" applyFont="1" applyFill="1" applyBorder="1" applyAlignment="1" applyProtection="1">
      <alignment horizontal="center" vertical="center" wrapText="1"/>
      <protection hidden="1"/>
    </xf>
    <xf numFmtId="0" fontId="32" fillId="4" borderId="0" xfId="0" applyFont="1" applyFill="1" applyAlignment="1" applyProtection="1">
      <alignment horizontal="center" vertical="center"/>
      <protection hidden="1"/>
    </xf>
    <xf numFmtId="0" fontId="3" fillId="3" borderId="56" xfId="0" applyFont="1" applyFill="1" applyBorder="1" applyAlignment="1" applyProtection="1">
      <alignment horizontal="center" vertical="center" textRotation="90" wrapText="1"/>
      <protection hidden="1"/>
    </xf>
    <xf numFmtId="0" fontId="3" fillId="3" borderId="58" xfId="0" applyFont="1" applyFill="1" applyBorder="1" applyAlignment="1" applyProtection="1">
      <alignment horizontal="center" vertical="center" textRotation="90" wrapText="1"/>
      <protection hidden="1"/>
    </xf>
    <xf numFmtId="0" fontId="32" fillId="9" borderId="0" xfId="0" applyFont="1" applyFill="1" applyAlignment="1" applyProtection="1">
      <alignment horizontal="center" vertical="center"/>
      <protection hidden="1"/>
    </xf>
    <xf numFmtId="0" fontId="52" fillId="4" borderId="84" xfId="0" applyFont="1" applyFill="1" applyBorder="1" applyAlignment="1" applyProtection="1">
      <alignment horizontal="center" vertical="center"/>
      <protection hidden="1"/>
    </xf>
    <xf numFmtId="0" fontId="52" fillId="4" borderId="87" xfId="0" applyFont="1" applyFill="1" applyBorder="1" applyAlignment="1" applyProtection="1">
      <alignment horizontal="center" vertical="center"/>
      <protection hidden="1"/>
    </xf>
    <xf numFmtId="0" fontId="3" fillId="8" borderId="45" xfId="0" applyFont="1" applyFill="1" applyBorder="1" applyAlignment="1" applyProtection="1">
      <alignment horizontal="center" vertical="center" wrapText="1"/>
      <protection hidden="1"/>
    </xf>
    <xf numFmtId="0" fontId="52" fillId="4" borderId="94" xfId="0" applyFont="1" applyFill="1" applyBorder="1" applyAlignment="1" applyProtection="1">
      <alignment horizontal="center" vertical="center"/>
      <protection hidden="1"/>
    </xf>
    <xf numFmtId="0" fontId="52" fillId="4" borderId="95" xfId="0" applyFont="1" applyFill="1" applyBorder="1" applyAlignment="1" applyProtection="1">
      <alignment horizontal="center" vertical="center"/>
      <protection hidden="1"/>
    </xf>
    <xf numFmtId="0" fontId="52" fillId="4" borderId="96" xfId="0" applyFont="1" applyFill="1" applyBorder="1" applyAlignment="1" applyProtection="1">
      <alignment horizontal="center" vertical="center"/>
      <protection hidden="1"/>
    </xf>
    <xf numFmtId="0" fontId="32" fillId="19" borderId="71" xfId="0" applyFont="1" applyFill="1" applyBorder="1" applyAlignment="1" applyProtection="1">
      <alignment horizontal="center" vertical="center"/>
      <protection hidden="1"/>
    </xf>
    <xf numFmtId="0" fontId="32" fillId="19" borderId="76" xfId="0" applyFont="1" applyFill="1" applyBorder="1" applyAlignment="1" applyProtection="1">
      <alignment horizontal="center" vertical="center"/>
      <protection hidden="1"/>
    </xf>
    <xf numFmtId="0" fontId="52" fillId="4" borderId="85" xfId="0" applyFont="1" applyFill="1" applyBorder="1" applyAlignment="1" applyProtection="1">
      <alignment horizontal="center" vertical="center"/>
      <protection hidden="1"/>
    </xf>
    <xf numFmtId="0" fontId="52" fillId="4" borderId="88" xfId="0" applyFont="1" applyFill="1" applyBorder="1" applyAlignment="1" applyProtection="1">
      <alignment horizontal="center" vertical="center"/>
      <protection hidden="1"/>
    </xf>
    <xf numFmtId="0" fontId="52" fillId="4" borderId="86" xfId="0" applyFont="1" applyFill="1" applyBorder="1" applyAlignment="1" applyProtection="1">
      <alignment horizontal="center" vertical="center"/>
      <protection hidden="1"/>
    </xf>
    <xf numFmtId="0" fontId="52" fillId="4" borderId="89" xfId="0" applyFont="1" applyFill="1" applyBorder="1" applyAlignment="1" applyProtection="1">
      <alignment horizontal="center" vertical="center"/>
      <protection hidden="1"/>
    </xf>
    <xf numFmtId="0" fontId="32" fillId="19" borderId="77" xfId="0" applyFont="1" applyFill="1" applyBorder="1" applyAlignment="1" applyProtection="1">
      <alignment horizontal="center" vertical="center"/>
      <protection hidden="1"/>
    </xf>
    <xf numFmtId="0" fontId="32" fillId="19" borderId="78" xfId="0" applyFont="1" applyFill="1" applyBorder="1" applyAlignment="1" applyProtection="1">
      <alignment horizontal="center" vertical="center"/>
      <protection hidden="1"/>
    </xf>
    <xf numFmtId="0" fontId="48" fillId="4" borderId="0" xfId="0" applyFont="1" applyFill="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39" fillId="18" borderId="0" xfId="0" applyFont="1" applyFill="1" applyBorder="1" applyAlignment="1" applyProtection="1">
      <alignment horizontal="center" vertical="center"/>
      <protection hidden="1"/>
    </xf>
    <xf numFmtId="0" fontId="39" fillId="18" borderId="68" xfId="0" applyFont="1" applyFill="1" applyBorder="1" applyAlignment="1" applyProtection="1">
      <alignment horizontal="center" vertical="center"/>
      <protection hidden="1"/>
    </xf>
    <xf numFmtId="0" fontId="68" fillId="11" borderId="39" xfId="0" applyFont="1" applyFill="1" applyBorder="1" applyAlignment="1" applyProtection="1">
      <alignment horizontal="center" vertical="center"/>
      <protection hidden="1"/>
    </xf>
    <xf numFmtId="0" fontId="30" fillId="0" borderId="39" xfId="0" applyFont="1" applyFill="1" applyBorder="1" applyAlignment="1" applyProtection="1">
      <alignment horizontal="center" vertical="center" textRotation="90"/>
      <protection hidden="1"/>
    </xf>
    <xf numFmtId="0" fontId="31" fillId="6" borderId="43" xfId="0" applyFont="1" applyFill="1" applyBorder="1" applyAlignment="1" applyProtection="1">
      <alignment horizontal="center" vertical="center"/>
      <protection hidden="1"/>
    </xf>
    <xf numFmtId="0" fontId="3" fillId="8" borderId="44" xfId="0" applyNumberFormat="1" applyFont="1" applyFill="1" applyBorder="1" applyAlignment="1" applyProtection="1">
      <alignment horizontal="center" vertical="center" wrapText="1"/>
      <protection hidden="1"/>
    </xf>
  </cellXfs>
  <cellStyles count="4">
    <cellStyle name="Hyperlink" xfId="1" builtinId="8"/>
    <cellStyle name="Normal" xfId="0" builtinId="0"/>
    <cellStyle name="Normal 2" xfId="2"/>
    <cellStyle name="Normal 2 2" xfId="3"/>
  </cellStyles>
  <dxfs count="3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173439</xdr:rowOff>
    </xdr:to>
    <xdr:pic>
      <xdr:nvPicPr>
        <xdr:cNvPr id="1030"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168968</xdr:rowOff>
    </xdr:to>
    <xdr:pic>
      <xdr:nvPicPr>
        <xdr:cNvPr id="3" name="صورة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886729"/>
          <a:ext cx="0" cy="804375"/>
        </a:xfrm>
        <a:prstGeom prst="rect">
          <a:avLst/>
        </a:prstGeom>
      </xdr:spPr>
    </xdr:pic>
    <xdr:clientData/>
  </xdr:oneCellAnchor>
  <xdr:twoCellAnchor editAs="oneCell">
    <xdr:from>
      <xdr:col>33</xdr:col>
      <xdr:colOff>19050</xdr:colOff>
      <xdr:row>8</xdr:row>
      <xdr:rowOff>38100</xdr:rowOff>
    </xdr:from>
    <xdr:to>
      <xdr:col>33</xdr:col>
      <xdr:colOff>19050</xdr:colOff>
      <xdr:row>10</xdr:row>
      <xdr:rowOff>173439</xdr:rowOff>
    </xdr:to>
    <xdr:pic>
      <xdr:nvPicPr>
        <xdr:cNvPr id="5"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8</xdr:row>
      <xdr:rowOff>38879</xdr:rowOff>
    </xdr:from>
    <xdr:to>
      <xdr:col>33</xdr:col>
      <xdr:colOff>23115</xdr:colOff>
      <xdr:row>10</xdr:row>
      <xdr:rowOff>168968</xdr:rowOff>
    </xdr:to>
    <xdr:pic>
      <xdr:nvPicPr>
        <xdr:cNvPr id="6" name="صورة 5">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9</xdr:row>
      <xdr:rowOff>38100</xdr:rowOff>
    </xdr:from>
    <xdr:to>
      <xdr:col>33</xdr:col>
      <xdr:colOff>19050</xdr:colOff>
      <xdr:row>11</xdr:row>
      <xdr:rowOff>173439</xdr:rowOff>
    </xdr:to>
    <xdr:pic>
      <xdr:nvPicPr>
        <xdr:cNvPr id="7"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9</xdr:row>
      <xdr:rowOff>38879</xdr:rowOff>
    </xdr:from>
    <xdr:to>
      <xdr:col>33</xdr:col>
      <xdr:colOff>23115</xdr:colOff>
      <xdr:row>11</xdr:row>
      <xdr:rowOff>168968</xdr:rowOff>
    </xdr:to>
    <xdr:pic>
      <xdr:nvPicPr>
        <xdr:cNvPr id="8" name="صورة 7">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10</xdr:row>
      <xdr:rowOff>38100</xdr:rowOff>
    </xdr:from>
    <xdr:to>
      <xdr:col>33</xdr:col>
      <xdr:colOff>19050</xdr:colOff>
      <xdr:row>12</xdr:row>
      <xdr:rowOff>173439</xdr:rowOff>
    </xdr:to>
    <xdr:pic>
      <xdr:nvPicPr>
        <xdr:cNvPr id="9"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10</xdr:row>
      <xdr:rowOff>38879</xdr:rowOff>
    </xdr:from>
    <xdr:to>
      <xdr:col>33</xdr:col>
      <xdr:colOff>23115</xdr:colOff>
      <xdr:row>12</xdr:row>
      <xdr:rowOff>168968</xdr:rowOff>
    </xdr:to>
    <xdr:pic>
      <xdr:nvPicPr>
        <xdr:cNvPr id="10" name="صورة 9">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11</xdr:row>
      <xdr:rowOff>38100</xdr:rowOff>
    </xdr:from>
    <xdr:to>
      <xdr:col>33</xdr:col>
      <xdr:colOff>19050</xdr:colOff>
      <xdr:row>13</xdr:row>
      <xdr:rowOff>173439</xdr:rowOff>
    </xdr:to>
    <xdr:pic>
      <xdr:nvPicPr>
        <xdr:cNvPr id="11"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11</xdr:row>
      <xdr:rowOff>38879</xdr:rowOff>
    </xdr:from>
    <xdr:to>
      <xdr:col>33</xdr:col>
      <xdr:colOff>23115</xdr:colOff>
      <xdr:row>13</xdr:row>
      <xdr:rowOff>168968</xdr:rowOff>
    </xdr:to>
    <xdr:pic>
      <xdr:nvPicPr>
        <xdr:cNvPr id="12" name="صورة 1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6</xdr:row>
      <xdr:rowOff>38100</xdr:rowOff>
    </xdr:from>
    <xdr:to>
      <xdr:col>41</xdr:col>
      <xdr:colOff>19050</xdr:colOff>
      <xdr:row>8</xdr:row>
      <xdr:rowOff>173439</xdr:rowOff>
    </xdr:to>
    <xdr:pic>
      <xdr:nvPicPr>
        <xdr:cNvPr id="13"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6</xdr:row>
      <xdr:rowOff>38879</xdr:rowOff>
    </xdr:from>
    <xdr:to>
      <xdr:col>41</xdr:col>
      <xdr:colOff>23115</xdr:colOff>
      <xdr:row>8</xdr:row>
      <xdr:rowOff>168968</xdr:rowOff>
    </xdr:to>
    <xdr:pic>
      <xdr:nvPicPr>
        <xdr:cNvPr id="14" name="صورة 13">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7</xdr:row>
      <xdr:rowOff>38100</xdr:rowOff>
    </xdr:from>
    <xdr:to>
      <xdr:col>41</xdr:col>
      <xdr:colOff>19050</xdr:colOff>
      <xdr:row>9</xdr:row>
      <xdr:rowOff>173439</xdr:rowOff>
    </xdr:to>
    <xdr:pic>
      <xdr:nvPicPr>
        <xdr:cNvPr id="15"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7</xdr:row>
      <xdr:rowOff>38879</xdr:rowOff>
    </xdr:from>
    <xdr:to>
      <xdr:col>41</xdr:col>
      <xdr:colOff>23115</xdr:colOff>
      <xdr:row>9</xdr:row>
      <xdr:rowOff>168968</xdr:rowOff>
    </xdr:to>
    <xdr:pic>
      <xdr:nvPicPr>
        <xdr:cNvPr id="16" name="صورة 15">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8</xdr:row>
      <xdr:rowOff>38100</xdr:rowOff>
    </xdr:from>
    <xdr:to>
      <xdr:col>41</xdr:col>
      <xdr:colOff>19050</xdr:colOff>
      <xdr:row>10</xdr:row>
      <xdr:rowOff>173439</xdr:rowOff>
    </xdr:to>
    <xdr:pic>
      <xdr:nvPicPr>
        <xdr:cNvPr id="17"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8</xdr:row>
      <xdr:rowOff>38879</xdr:rowOff>
    </xdr:from>
    <xdr:to>
      <xdr:col>41</xdr:col>
      <xdr:colOff>23115</xdr:colOff>
      <xdr:row>10</xdr:row>
      <xdr:rowOff>168968</xdr:rowOff>
    </xdr:to>
    <xdr:pic>
      <xdr:nvPicPr>
        <xdr:cNvPr id="18" name="صورة 17">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9</xdr:row>
      <xdr:rowOff>38100</xdr:rowOff>
    </xdr:from>
    <xdr:to>
      <xdr:col>41</xdr:col>
      <xdr:colOff>19050</xdr:colOff>
      <xdr:row>11</xdr:row>
      <xdr:rowOff>173439</xdr:rowOff>
    </xdr:to>
    <xdr:pic>
      <xdr:nvPicPr>
        <xdr:cNvPr id="19"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9</xdr:row>
      <xdr:rowOff>38879</xdr:rowOff>
    </xdr:from>
    <xdr:to>
      <xdr:col>41</xdr:col>
      <xdr:colOff>23115</xdr:colOff>
      <xdr:row>11</xdr:row>
      <xdr:rowOff>168968</xdr:rowOff>
    </xdr:to>
    <xdr:pic>
      <xdr:nvPicPr>
        <xdr:cNvPr id="20" name="صورة 19">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10</xdr:row>
      <xdr:rowOff>38100</xdr:rowOff>
    </xdr:from>
    <xdr:to>
      <xdr:col>41</xdr:col>
      <xdr:colOff>19050</xdr:colOff>
      <xdr:row>12</xdr:row>
      <xdr:rowOff>173439</xdr:rowOff>
    </xdr:to>
    <xdr:pic>
      <xdr:nvPicPr>
        <xdr:cNvPr id="21"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10</xdr:row>
      <xdr:rowOff>38879</xdr:rowOff>
    </xdr:from>
    <xdr:to>
      <xdr:col>41</xdr:col>
      <xdr:colOff>23115</xdr:colOff>
      <xdr:row>12</xdr:row>
      <xdr:rowOff>168968</xdr:rowOff>
    </xdr:to>
    <xdr:pic>
      <xdr:nvPicPr>
        <xdr:cNvPr id="22" name="صورة 2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11</xdr:row>
      <xdr:rowOff>38100</xdr:rowOff>
    </xdr:from>
    <xdr:to>
      <xdr:col>41</xdr:col>
      <xdr:colOff>19050</xdr:colOff>
      <xdr:row>13</xdr:row>
      <xdr:rowOff>173439</xdr:rowOff>
    </xdr:to>
    <xdr:pic>
      <xdr:nvPicPr>
        <xdr:cNvPr id="23"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11</xdr:row>
      <xdr:rowOff>38879</xdr:rowOff>
    </xdr:from>
    <xdr:to>
      <xdr:col>41</xdr:col>
      <xdr:colOff>23115</xdr:colOff>
      <xdr:row>13</xdr:row>
      <xdr:rowOff>168968</xdr:rowOff>
    </xdr:to>
    <xdr:pic>
      <xdr:nvPicPr>
        <xdr:cNvPr id="24" name="صورة 23">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6</xdr:row>
      <xdr:rowOff>38100</xdr:rowOff>
    </xdr:from>
    <xdr:to>
      <xdr:col>49</xdr:col>
      <xdr:colOff>19050</xdr:colOff>
      <xdr:row>8</xdr:row>
      <xdr:rowOff>173439</xdr:rowOff>
    </xdr:to>
    <xdr:pic>
      <xdr:nvPicPr>
        <xdr:cNvPr id="25"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6</xdr:row>
      <xdr:rowOff>38879</xdr:rowOff>
    </xdr:from>
    <xdr:to>
      <xdr:col>49</xdr:col>
      <xdr:colOff>23115</xdr:colOff>
      <xdr:row>8</xdr:row>
      <xdr:rowOff>168968</xdr:rowOff>
    </xdr:to>
    <xdr:pic>
      <xdr:nvPicPr>
        <xdr:cNvPr id="26" name="صورة 25">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7</xdr:row>
      <xdr:rowOff>38100</xdr:rowOff>
    </xdr:from>
    <xdr:to>
      <xdr:col>49</xdr:col>
      <xdr:colOff>19050</xdr:colOff>
      <xdr:row>9</xdr:row>
      <xdr:rowOff>173439</xdr:rowOff>
    </xdr:to>
    <xdr:pic>
      <xdr:nvPicPr>
        <xdr:cNvPr id="27"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7</xdr:row>
      <xdr:rowOff>38879</xdr:rowOff>
    </xdr:from>
    <xdr:to>
      <xdr:col>49</xdr:col>
      <xdr:colOff>23115</xdr:colOff>
      <xdr:row>9</xdr:row>
      <xdr:rowOff>168968</xdr:rowOff>
    </xdr:to>
    <xdr:pic>
      <xdr:nvPicPr>
        <xdr:cNvPr id="28" name="صورة 27">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8</xdr:row>
      <xdr:rowOff>38100</xdr:rowOff>
    </xdr:from>
    <xdr:to>
      <xdr:col>49</xdr:col>
      <xdr:colOff>19050</xdr:colOff>
      <xdr:row>10</xdr:row>
      <xdr:rowOff>173439</xdr:rowOff>
    </xdr:to>
    <xdr:pic>
      <xdr:nvPicPr>
        <xdr:cNvPr id="29"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8</xdr:row>
      <xdr:rowOff>38879</xdr:rowOff>
    </xdr:from>
    <xdr:to>
      <xdr:col>49</xdr:col>
      <xdr:colOff>23115</xdr:colOff>
      <xdr:row>10</xdr:row>
      <xdr:rowOff>168968</xdr:rowOff>
    </xdr:to>
    <xdr:pic>
      <xdr:nvPicPr>
        <xdr:cNvPr id="30" name="صورة 29">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9</xdr:row>
      <xdr:rowOff>38100</xdr:rowOff>
    </xdr:from>
    <xdr:to>
      <xdr:col>49</xdr:col>
      <xdr:colOff>19050</xdr:colOff>
      <xdr:row>11</xdr:row>
      <xdr:rowOff>173439</xdr:rowOff>
    </xdr:to>
    <xdr:pic>
      <xdr:nvPicPr>
        <xdr:cNvPr id="31"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9</xdr:row>
      <xdr:rowOff>38879</xdr:rowOff>
    </xdr:from>
    <xdr:to>
      <xdr:col>49</xdr:col>
      <xdr:colOff>23115</xdr:colOff>
      <xdr:row>11</xdr:row>
      <xdr:rowOff>168968</xdr:rowOff>
    </xdr:to>
    <xdr:pic>
      <xdr:nvPicPr>
        <xdr:cNvPr id="32" name="صورة 3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10</xdr:row>
      <xdr:rowOff>38100</xdr:rowOff>
    </xdr:from>
    <xdr:to>
      <xdr:col>49</xdr:col>
      <xdr:colOff>19050</xdr:colOff>
      <xdr:row>12</xdr:row>
      <xdr:rowOff>173439</xdr:rowOff>
    </xdr:to>
    <xdr:pic>
      <xdr:nvPicPr>
        <xdr:cNvPr id="33"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10</xdr:row>
      <xdr:rowOff>38879</xdr:rowOff>
    </xdr:from>
    <xdr:to>
      <xdr:col>49</xdr:col>
      <xdr:colOff>23115</xdr:colOff>
      <xdr:row>12</xdr:row>
      <xdr:rowOff>168968</xdr:rowOff>
    </xdr:to>
    <xdr:pic>
      <xdr:nvPicPr>
        <xdr:cNvPr id="34" name="صورة 33">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11</xdr:row>
      <xdr:rowOff>38100</xdr:rowOff>
    </xdr:from>
    <xdr:to>
      <xdr:col>49</xdr:col>
      <xdr:colOff>19050</xdr:colOff>
      <xdr:row>13</xdr:row>
      <xdr:rowOff>173439</xdr:rowOff>
    </xdr:to>
    <xdr:pic>
      <xdr:nvPicPr>
        <xdr:cNvPr id="35"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11</xdr:row>
      <xdr:rowOff>38879</xdr:rowOff>
    </xdr:from>
    <xdr:to>
      <xdr:col>49</xdr:col>
      <xdr:colOff>23115</xdr:colOff>
      <xdr:row>13</xdr:row>
      <xdr:rowOff>168968</xdr:rowOff>
    </xdr:to>
    <xdr:pic>
      <xdr:nvPicPr>
        <xdr:cNvPr id="36" name="صورة 35">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6</xdr:row>
      <xdr:rowOff>38100</xdr:rowOff>
    </xdr:from>
    <xdr:to>
      <xdr:col>57</xdr:col>
      <xdr:colOff>19050</xdr:colOff>
      <xdr:row>8</xdr:row>
      <xdr:rowOff>173439</xdr:rowOff>
    </xdr:to>
    <xdr:pic>
      <xdr:nvPicPr>
        <xdr:cNvPr id="37"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6</xdr:row>
      <xdr:rowOff>38879</xdr:rowOff>
    </xdr:from>
    <xdr:to>
      <xdr:col>57</xdr:col>
      <xdr:colOff>23115</xdr:colOff>
      <xdr:row>8</xdr:row>
      <xdr:rowOff>168968</xdr:rowOff>
    </xdr:to>
    <xdr:pic>
      <xdr:nvPicPr>
        <xdr:cNvPr id="38" name="صورة 37">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7</xdr:row>
      <xdr:rowOff>38100</xdr:rowOff>
    </xdr:from>
    <xdr:to>
      <xdr:col>57</xdr:col>
      <xdr:colOff>19050</xdr:colOff>
      <xdr:row>9</xdr:row>
      <xdr:rowOff>173439</xdr:rowOff>
    </xdr:to>
    <xdr:pic>
      <xdr:nvPicPr>
        <xdr:cNvPr id="39"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7</xdr:row>
      <xdr:rowOff>38879</xdr:rowOff>
    </xdr:from>
    <xdr:to>
      <xdr:col>57</xdr:col>
      <xdr:colOff>23115</xdr:colOff>
      <xdr:row>9</xdr:row>
      <xdr:rowOff>168968</xdr:rowOff>
    </xdr:to>
    <xdr:pic>
      <xdr:nvPicPr>
        <xdr:cNvPr id="40" name="صورة 39">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8</xdr:row>
      <xdr:rowOff>38100</xdr:rowOff>
    </xdr:from>
    <xdr:to>
      <xdr:col>57</xdr:col>
      <xdr:colOff>19050</xdr:colOff>
      <xdr:row>10</xdr:row>
      <xdr:rowOff>173439</xdr:rowOff>
    </xdr:to>
    <xdr:pic>
      <xdr:nvPicPr>
        <xdr:cNvPr id="41"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8</xdr:row>
      <xdr:rowOff>38879</xdr:rowOff>
    </xdr:from>
    <xdr:to>
      <xdr:col>57</xdr:col>
      <xdr:colOff>23115</xdr:colOff>
      <xdr:row>10</xdr:row>
      <xdr:rowOff>168968</xdr:rowOff>
    </xdr:to>
    <xdr:pic>
      <xdr:nvPicPr>
        <xdr:cNvPr id="42" name="صورة 4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9</xdr:row>
      <xdr:rowOff>38100</xdr:rowOff>
    </xdr:from>
    <xdr:to>
      <xdr:col>57</xdr:col>
      <xdr:colOff>19050</xdr:colOff>
      <xdr:row>11</xdr:row>
      <xdr:rowOff>173439</xdr:rowOff>
    </xdr:to>
    <xdr:pic>
      <xdr:nvPicPr>
        <xdr:cNvPr id="43"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9</xdr:row>
      <xdr:rowOff>38879</xdr:rowOff>
    </xdr:from>
    <xdr:to>
      <xdr:col>57</xdr:col>
      <xdr:colOff>23115</xdr:colOff>
      <xdr:row>11</xdr:row>
      <xdr:rowOff>168968</xdr:rowOff>
    </xdr:to>
    <xdr:pic>
      <xdr:nvPicPr>
        <xdr:cNvPr id="44" name="صورة 43">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10</xdr:row>
      <xdr:rowOff>38100</xdr:rowOff>
    </xdr:from>
    <xdr:to>
      <xdr:col>57</xdr:col>
      <xdr:colOff>19050</xdr:colOff>
      <xdr:row>12</xdr:row>
      <xdr:rowOff>173439</xdr:rowOff>
    </xdr:to>
    <xdr:pic>
      <xdr:nvPicPr>
        <xdr:cNvPr id="45"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10</xdr:row>
      <xdr:rowOff>38879</xdr:rowOff>
    </xdr:from>
    <xdr:to>
      <xdr:col>57</xdr:col>
      <xdr:colOff>23115</xdr:colOff>
      <xdr:row>12</xdr:row>
      <xdr:rowOff>168968</xdr:rowOff>
    </xdr:to>
    <xdr:pic>
      <xdr:nvPicPr>
        <xdr:cNvPr id="46" name="صورة 45">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11</xdr:row>
      <xdr:rowOff>38100</xdr:rowOff>
    </xdr:from>
    <xdr:to>
      <xdr:col>57</xdr:col>
      <xdr:colOff>19050</xdr:colOff>
      <xdr:row>13</xdr:row>
      <xdr:rowOff>173439</xdr:rowOff>
    </xdr:to>
    <xdr:pic>
      <xdr:nvPicPr>
        <xdr:cNvPr id="47"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11</xdr:row>
      <xdr:rowOff>38879</xdr:rowOff>
    </xdr:from>
    <xdr:to>
      <xdr:col>57</xdr:col>
      <xdr:colOff>23115</xdr:colOff>
      <xdr:row>13</xdr:row>
      <xdr:rowOff>168968</xdr:rowOff>
    </xdr:to>
    <xdr:pic>
      <xdr:nvPicPr>
        <xdr:cNvPr id="48" name="صورة 47">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14</xdr:row>
      <xdr:rowOff>38100</xdr:rowOff>
    </xdr:from>
    <xdr:to>
      <xdr:col>33</xdr:col>
      <xdr:colOff>19050</xdr:colOff>
      <xdr:row>16</xdr:row>
      <xdr:rowOff>173439</xdr:rowOff>
    </xdr:to>
    <xdr:pic>
      <xdr:nvPicPr>
        <xdr:cNvPr id="49"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14</xdr:row>
      <xdr:rowOff>38879</xdr:rowOff>
    </xdr:from>
    <xdr:to>
      <xdr:col>33</xdr:col>
      <xdr:colOff>23115</xdr:colOff>
      <xdr:row>16</xdr:row>
      <xdr:rowOff>168968</xdr:rowOff>
    </xdr:to>
    <xdr:pic>
      <xdr:nvPicPr>
        <xdr:cNvPr id="50" name="صورة 49">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15</xdr:row>
      <xdr:rowOff>38100</xdr:rowOff>
    </xdr:from>
    <xdr:to>
      <xdr:col>33</xdr:col>
      <xdr:colOff>19050</xdr:colOff>
      <xdr:row>17</xdr:row>
      <xdr:rowOff>173439</xdr:rowOff>
    </xdr:to>
    <xdr:pic>
      <xdr:nvPicPr>
        <xdr:cNvPr id="51"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15</xdr:row>
      <xdr:rowOff>38879</xdr:rowOff>
    </xdr:from>
    <xdr:to>
      <xdr:col>33</xdr:col>
      <xdr:colOff>23115</xdr:colOff>
      <xdr:row>17</xdr:row>
      <xdr:rowOff>168968</xdr:rowOff>
    </xdr:to>
    <xdr:pic>
      <xdr:nvPicPr>
        <xdr:cNvPr id="52" name="صورة 5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16</xdr:row>
      <xdr:rowOff>38100</xdr:rowOff>
    </xdr:from>
    <xdr:to>
      <xdr:col>33</xdr:col>
      <xdr:colOff>19050</xdr:colOff>
      <xdr:row>18</xdr:row>
      <xdr:rowOff>173439</xdr:rowOff>
    </xdr:to>
    <xdr:pic>
      <xdr:nvPicPr>
        <xdr:cNvPr id="53"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16</xdr:row>
      <xdr:rowOff>38879</xdr:rowOff>
    </xdr:from>
    <xdr:to>
      <xdr:col>33</xdr:col>
      <xdr:colOff>23115</xdr:colOff>
      <xdr:row>18</xdr:row>
      <xdr:rowOff>168968</xdr:rowOff>
    </xdr:to>
    <xdr:pic>
      <xdr:nvPicPr>
        <xdr:cNvPr id="54" name="صورة 53">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17</xdr:row>
      <xdr:rowOff>38100</xdr:rowOff>
    </xdr:from>
    <xdr:to>
      <xdr:col>33</xdr:col>
      <xdr:colOff>19050</xdr:colOff>
      <xdr:row>19</xdr:row>
      <xdr:rowOff>173439</xdr:rowOff>
    </xdr:to>
    <xdr:pic>
      <xdr:nvPicPr>
        <xdr:cNvPr id="55"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17</xdr:row>
      <xdr:rowOff>38879</xdr:rowOff>
    </xdr:from>
    <xdr:to>
      <xdr:col>33</xdr:col>
      <xdr:colOff>23115</xdr:colOff>
      <xdr:row>19</xdr:row>
      <xdr:rowOff>168968</xdr:rowOff>
    </xdr:to>
    <xdr:pic>
      <xdr:nvPicPr>
        <xdr:cNvPr id="56" name="صورة 55">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18</xdr:row>
      <xdr:rowOff>38100</xdr:rowOff>
    </xdr:from>
    <xdr:to>
      <xdr:col>33</xdr:col>
      <xdr:colOff>19050</xdr:colOff>
      <xdr:row>20</xdr:row>
      <xdr:rowOff>173439</xdr:rowOff>
    </xdr:to>
    <xdr:pic>
      <xdr:nvPicPr>
        <xdr:cNvPr id="57"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18</xdr:row>
      <xdr:rowOff>38879</xdr:rowOff>
    </xdr:from>
    <xdr:to>
      <xdr:col>33</xdr:col>
      <xdr:colOff>23115</xdr:colOff>
      <xdr:row>20</xdr:row>
      <xdr:rowOff>168968</xdr:rowOff>
    </xdr:to>
    <xdr:pic>
      <xdr:nvPicPr>
        <xdr:cNvPr id="58" name="صورة 57">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19</xdr:row>
      <xdr:rowOff>38100</xdr:rowOff>
    </xdr:from>
    <xdr:to>
      <xdr:col>33</xdr:col>
      <xdr:colOff>19050</xdr:colOff>
      <xdr:row>21</xdr:row>
      <xdr:rowOff>173439</xdr:rowOff>
    </xdr:to>
    <xdr:pic>
      <xdr:nvPicPr>
        <xdr:cNvPr id="59"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19</xdr:row>
      <xdr:rowOff>38879</xdr:rowOff>
    </xdr:from>
    <xdr:to>
      <xdr:col>33</xdr:col>
      <xdr:colOff>23115</xdr:colOff>
      <xdr:row>21</xdr:row>
      <xdr:rowOff>168968</xdr:rowOff>
    </xdr:to>
    <xdr:pic>
      <xdr:nvPicPr>
        <xdr:cNvPr id="60" name="صورة 59">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14</xdr:row>
      <xdr:rowOff>38100</xdr:rowOff>
    </xdr:from>
    <xdr:to>
      <xdr:col>41</xdr:col>
      <xdr:colOff>19050</xdr:colOff>
      <xdr:row>16</xdr:row>
      <xdr:rowOff>173439</xdr:rowOff>
    </xdr:to>
    <xdr:pic>
      <xdr:nvPicPr>
        <xdr:cNvPr id="61"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14</xdr:row>
      <xdr:rowOff>38879</xdr:rowOff>
    </xdr:from>
    <xdr:to>
      <xdr:col>41</xdr:col>
      <xdr:colOff>23115</xdr:colOff>
      <xdr:row>16</xdr:row>
      <xdr:rowOff>168968</xdr:rowOff>
    </xdr:to>
    <xdr:pic>
      <xdr:nvPicPr>
        <xdr:cNvPr id="62" name="صورة 6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15</xdr:row>
      <xdr:rowOff>38100</xdr:rowOff>
    </xdr:from>
    <xdr:to>
      <xdr:col>41</xdr:col>
      <xdr:colOff>19050</xdr:colOff>
      <xdr:row>17</xdr:row>
      <xdr:rowOff>173439</xdr:rowOff>
    </xdr:to>
    <xdr:pic>
      <xdr:nvPicPr>
        <xdr:cNvPr id="63"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15</xdr:row>
      <xdr:rowOff>38879</xdr:rowOff>
    </xdr:from>
    <xdr:to>
      <xdr:col>41</xdr:col>
      <xdr:colOff>23115</xdr:colOff>
      <xdr:row>17</xdr:row>
      <xdr:rowOff>168968</xdr:rowOff>
    </xdr:to>
    <xdr:pic>
      <xdr:nvPicPr>
        <xdr:cNvPr id="64" name="صورة 63">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16</xdr:row>
      <xdr:rowOff>38100</xdr:rowOff>
    </xdr:from>
    <xdr:to>
      <xdr:col>41</xdr:col>
      <xdr:colOff>19050</xdr:colOff>
      <xdr:row>18</xdr:row>
      <xdr:rowOff>173439</xdr:rowOff>
    </xdr:to>
    <xdr:pic>
      <xdr:nvPicPr>
        <xdr:cNvPr id="65"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16</xdr:row>
      <xdr:rowOff>38879</xdr:rowOff>
    </xdr:from>
    <xdr:to>
      <xdr:col>41</xdr:col>
      <xdr:colOff>23115</xdr:colOff>
      <xdr:row>18</xdr:row>
      <xdr:rowOff>168968</xdr:rowOff>
    </xdr:to>
    <xdr:pic>
      <xdr:nvPicPr>
        <xdr:cNvPr id="66" name="صورة 65">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17</xdr:row>
      <xdr:rowOff>38100</xdr:rowOff>
    </xdr:from>
    <xdr:to>
      <xdr:col>41</xdr:col>
      <xdr:colOff>19050</xdr:colOff>
      <xdr:row>19</xdr:row>
      <xdr:rowOff>173439</xdr:rowOff>
    </xdr:to>
    <xdr:pic>
      <xdr:nvPicPr>
        <xdr:cNvPr id="67"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17</xdr:row>
      <xdr:rowOff>38879</xdr:rowOff>
    </xdr:from>
    <xdr:to>
      <xdr:col>41</xdr:col>
      <xdr:colOff>23115</xdr:colOff>
      <xdr:row>19</xdr:row>
      <xdr:rowOff>168968</xdr:rowOff>
    </xdr:to>
    <xdr:pic>
      <xdr:nvPicPr>
        <xdr:cNvPr id="68" name="صورة 67">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18</xdr:row>
      <xdr:rowOff>38100</xdr:rowOff>
    </xdr:from>
    <xdr:to>
      <xdr:col>41</xdr:col>
      <xdr:colOff>19050</xdr:colOff>
      <xdr:row>20</xdr:row>
      <xdr:rowOff>173439</xdr:rowOff>
    </xdr:to>
    <xdr:pic>
      <xdr:nvPicPr>
        <xdr:cNvPr id="69"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18</xdr:row>
      <xdr:rowOff>38879</xdr:rowOff>
    </xdr:from>
    <xdr:to>
      <xdr:col>41</xdr:col>
      <xdr:colOff>23115</xdr:colOff>
      <xdr:row>20</xdr:row>
      <xdr:rowOff>168968</xdr:rowOff>
    </xdr:to>
    <xdr:pic>
      <xdr:nvPicPr>
        <xdr:cNvPr id="70" name="صورة 69">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19</xdr:row>
      <xdr:rowOff>38100</xdr:rowOff>
    </xdr:from>
    <xdr:to>
      <xdr:col>41</xdr:col>
      <xdr:colOff>19050</xdr:colOff>
      <xdr:row>21</xdr:row>
      <xdr:rowOff>173439</xdr:rowOff>
    </xdr:to>
    <xdr:pic>
      <xdr:nvPicPr>
        <xdr:cNvPr id="71"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23115</xdr:colOff>
      <xdr:row>19</xdr:row>
      <xdr:rowOff>38879</xdr:rowOff>
    </xdr:from>
    <xdr:to>
      <xdr:col>41</xdr:col>
      <xdr:colOff>23115</xdr:colOff>
      <xdr:row>21</xdr:row>
      <xdr:rowOff>168968</xdr:rowOff>
    </xdr:to>
    <xdr:pic>
      <xdr:nvPicPr>
        <xdr:cNvPr id="72" name="صورة 7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14</xdr:row>
      <xdr:rowOff>38100</xdr:rowOff>
    </xdr:from>
    <xdr:to>
      <xdr:col>49</xdr:col>
      <xdr:colOff>19050</xdr:colOff>
      <xdr:row>16</xdr:row>
      <xdr:rowOff>173439</xdr:rowOff>
    </xdr:to>
    <xdr:pic>
      <xdr:nvPicPr>
        <xdr:cNvPr id="73"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14</xdr:row>
      <xdr:rowOff>38879</xdr:rowOff>
    </xdr:from>
    <xdr:to>
      <xdr:col>49</xdr:col>
      <xdr:colOff>23115</xdr:colOff>
      <xdr:row>16</xdr:row>
      <xdr:rowOff>168968</xdr:rowOff>
    </xdr:to>
    <xdr:pic>
      <xdr:nvPicPr>
        <xdr:cNvPr id="74" name="صورة 73">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15</xdr:row>
      <xdr:rowOff>38100</xdr:rowOff>
    </xdr:from>
    <xdr:to>
      <xdr:col>49</xdr:col>
      <xdr:colOff>19050</xdr:colOff>
      <xdr:row>17</xdr:row>
      <xdr:rowOff>173439</xdr:rowOff>
    </xdr:to>
    <xdr:pic>
      <xdr:nvPicPr>
        <xdr:cNvPr id="75"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15</xdr:row>
      <xdr:rowOff>38879</xdr:rowOff>
    </xdr:from>
    <xdr:to>
      <xdr:col>49</xdr:col>
      <xdr:colOff>23115</xdr:colOff>
      <xdr:row>17</xdr:row>
      <xdr:rowOff>168968</xdr:rowOff>
    </xdr:to>
    <xdr:pic>
      <xdr:nvPicPr>
        <xdr:cNvPr id="76" name="صورة 75">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16</xdr:row>
      <xdr:rowOff>38100</xdr:rowOff>
    </xdr:from>
    <xdr:to>
      <xdr:col>49</xdr:col>
      <xdr:colOff>19050</xdr:colOff>
      <xdr:row>18</xdr:row>
      <xdr:rowOff>173439</xdr:rowOff>
    </xdr:to>
    <xdr:pic>
      <xdr:nvPicPr>
        <xdr:cNvPr id="77"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16</xdr:row>
      <xdr:rowOff>38879</xdr:rowOff>
    </xdr:from>
    <xdr:to>
      <xdr:col>49</xdr:col>
      <xdr:colOff>23115</xdr:colOff>
      <xdr:row>18</xdr:row>
      <xdr:rowOff>168968</xdr:rowOff>
    </xdr:to>
    <xdr:pic>
      <xdr:nvPicPr>
        <xdr:cNvPr id="78" name="صورة 77">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17</xdr:row>
      <xdr:rowOff>38100</xdr:rowOff>
    </xdr:from>
    <xdr:to>
      <xdr:col>49</xdr:col>
      <xdr:colOff>19050</xdr:colOff>
      <xdr:row>19</xdr:row>
      <xdr:rowOff>173439</xdr:rowOff>
    </xdr:to>
    <xdr:pic>
      <xdr:nvPicPr>
        <xdr:cNvPr id="79"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17</xdr:row>
      <xdr:rowOff>38879</xdr:rowOff>
    </xdr:from>
    <xdr:to>
      <xdr:col>49</xdr:col>
      <xdr:colOff>23115</xdr:colOff>
      <xdr:row>19</xdr:row>
      <xdr:rowOff>168968</xdr:rowOff>
    </xdr:to>
    <xdr:pic>
      <xdr:nvPicPr>
        <xdr:cNvPr id="80" name="صورة 79">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18</xdr:row>
      <xdr:rowOff>38100</xdr:rowOff>
    </xdr:from>
    <xdr:to>
      <xdr:col>49</xdr:col>
      <xdr:colOff>19050</xdr:colOff>
      <xdr:row>20</xdr:row>
      <xdr:rowOff>173439</xdr:rowOff>
    </xdr:to>
    <xdr:pic>
      <xdr:nvPicPr>
        <xdr:cNvPr id="81"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18</xdr:row>
      <xdr:rowOff>38879</xdr:rowOff>
    </xdr:from>
    <xdr:to>
      <xdr:col>49</xdr:col>
      <xdr:colOff>23115</xdr:colOff>
      <xdr:row>20</xdr:row>
      <xdr:rowOff>168968</xdr:rowOff>
    </xdr:to>
    <xdr:pic>
      <xdr:nvPicPr>
        <xdr:cNvPr id="82" name="صورة 8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19</xdr:row>
      <xdr:rowOff>38100</xdr:rowOff>
    </xdr:from>
    <xdr:to>
      <xdr:col>49</xdr:col>
      <xdr:colOff>19050</xdr:colOff>
      <xdr:row>21</xdr:row>
      <xdr:rowOff>173439</xdr:rowOff>
    </xdr:to>
    <xdr:pic>
      <xdr:nvPicPr>
        <xdr:cNvPr id="83"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49</xdr:col>
      <xdr:colOff>23115</xdr:colOff>
      <xdr:row>19</xdr:row>
      <xdr:rowOff>38879</xdr:rowOff>
    </xdr:from>
    <xdr:to>
      <xdr:col>49</xdr:col>
      <xdr:colOff>23115</xdr:colOff>
      <xdr:row>21</xdr:row>
      <xdr:rowOff>168968</xdr:rowOff>
    </xdr:to>
    <xdr:pic>
      <xdr:nvPicPr>
        <xdr:cNvPr id="84" name="صورة 83">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14</xdr:row>
      <xdr:rowOff>38100</xdr:rowOff>
    </xdr:from>
    <xdr:to>
      <xdr:col>57</xdr:col>
      <xdr:colOff>19050</xdr:colOff>
      <xdr:row>16</xdr:row>
      <xdr:rowOff>173439</xdr:rowOff>
    </xdr:to>
    <xdr:pic>
      <xdr:nvPicPr>
        <xdr:cNvPr id="85"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14</xdr:row>
      <xdr:rowOff>38879</xdr:rowOff>
    </xdr:from>
    <xdr:to>
      <xdr:col>57</xdr:col>
      <xdr:colOff>23115</xdr:colOff>
      <xdr:row>16</xdr:row>
      <xdr:rowOff>168968</xdr:rowOff>
    </xdr:to>
    <xdr:pic>
      <xdr:nvPicPr>
        <xdr:cNvPr id="86" name="صورة 85">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15</xdr:row>
      <xdr:rowOff>38100</xdr:rowOff>
    </xdr:from>
    <xdr:to>
      <xdr:col>57</xdr:col>
      <xdr:colOff>19050</xdr:colOff>
      <xdr:row>17</xdr:row>
      <xdr:rowOff>173439</xdr:rowOff>
    </xdr:to>
    <xdr:pic>
      <xdr:nvPicPr>
        <xdr:cNvPr id="87"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15</xdr:row>
      <xdr:rowOff>38879</xdr:rowOff>
    </xdr:from>
    <xdr:to>
      <xdr:col>57</xdr:col>
      <xdr:colOff>23115</xdr:colOff>
      <xdr:row>17</xdr:row>
      <xdr:rowOff>168968</xdr:rowOff>
    </xdr:to>
    <xdr:pic>
      <xdr:nvPicPr>
        <xdr:cNvPr id="88" name="صورة 87">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16</xdr:row>
      <xdr:rowOff>38100</xdr:rowOff>
    </xdr:from>
    <xdr:to>
      <xdr:col>57</xdr:col>
      <xdr:colOff>19050</xdr:colOff>
      <xdr:row>18</xdr:row>
      <xdr:rowOff>173439</xdr:rowOff>
    </xdr:to>
    <xdr:pic>
      <xdr:nvPicPr>
        <xdr:cNvPr id="89"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16</xdr:row>
      <xdr:rowOff>38879</xdr:rowOff>
    </xdr:from>
    <xdr:to>
      <xdr:col>57</xdr:col>
      <xdr:colOff>23115</xdr:colOff>
      <xdr:row>18</xdr:row>
      <xdr:rowOff>168968</xdr:rowOff>
    </xdr:to>
    <xdr:pic>
      <xdr:nvPicPr>
        <xdr:cNvPr id="90" name="صورة 89">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17</xdr:row>
      <xdr:rowOff>38100</xdr:rowOff>
    </xdr:from>
    <xdr:to>
      <xdr:col>57</xdr:col>
      <xdr:colOff>19050</xdr:colOff>
      <xdr:row>19</xdr:row>
      <xdr:rowOff>173439</xdr:rowOff>
    </xdr:to>
    <xdr:pic>
      <xdr:nvPicPr>
        <xdr:cNvPr id="91"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17</xdr:row>
      <xdr:rowOff>38879</xdr:rowOff>
    </xdr:from>
    <xdr:to>
      <xdr:col>57</xdr:col>
      <xdr:colOff>23115</xdr:colOff>
      <xdr:row>19</xdr:row>
      <xdr:rowOff>168968</xdr:rowOff>
    </xdr:to>
    <xdr:pic>
      <xdr:nvPicPr>
        <xdr:cNvPr id="92" name="صورة 9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18</xdr:row>
      <xdr:rowOff>38100</xdr:rowOff>
    </xdr:from>
    <xdr:to>
      <xdr:col>57</xdr:col>
      <xdr:colOff>19050</xdr:colOff>
      <xdr:row>20</xdr:row>
      <xdr:rowOff>173439</xdr:rowOff>
    </xdr:to>
    <xdr:pic>
      <xdr:nvPicPr>
        <xdr:cNvPr id="93"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18</xdr:row>
      <xdr:rowOff>38879</xdr:rowOff>
    </xdr:from>
    <xdr:to>
      <xdr:col>57</xdr:col>
      <xdr:colOff>23115</xdr:colOff>
      <xdr:row>20</xdr:row>
      <xdr:rowOff>168968</xdr:rowOff>
    </xdr:to>
    <xdr:pic>
      <xdr:nvPicPr>
        <xdr:cNvPr id="94" name="صورة 93">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19</xdr:row>
      <xdr:rowOff>38100</xdr:rowOff>
    </xdr:from>
    <xdr:to>
      <xdr:col>57</xdr:col>
      <xdr:colOff>19050</xdr:colOff>
      <xdr:row>21</xdr:row>
      <xdr:rowOff>173439</xdr:rowOff>
    </xdr:to>
    <xdr:pic>
      <xdr:nvPicPr>
        <xdr:cNvPr id="95"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62764" y="2194309"/>
          <a:ext cx="0" cy="8052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57</xdr:col>
      <xdr:colOff>23115</xdr:colOff>
      <xdr:row>19</xdr:row>
      <xdr:rowOff>38879</xdr:rowOff>
    </xdr:from>
    <xdr:to>
      <xdr:col>57</xdr:col>
      <xdr:colOff>23115</xdr:colOff>
      <xdr:row>21</xdr:row>
      <xdr:rowOff>168968</xdr:rowOff>
    </xdr:to>
    <xdr:pic>
      <xdr:nvPicPr>
        <xdr:cNvPr id="96" name="صورة 95">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58699" y="2195088"/>
          <a:ext cx="0" cy="799979"/>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F:\&#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V23"/>
  <sheetViews>
    <sheetView showGridLines="0" rightToLeft="1" tabSelected="1" topLeftCell="A7" workbookViewId="0">
      <selection activeCell="B14" sqref="B14:I19"/>
    </sheetView>
  </sheetViews>
  <sheetFormatPr defaultRowHeight="18"/>
  <cols>
    <col min="1" max="1" width="2.25" style="213" customWidth="1"/>
    <col min="2" max="2" width="4.5" style="213" customWidth="1"/>
    <col min="3" max="6" width="9" style="213"/>
    <col min="7" max="7" width="1.5" style="213" customWidth="1"/>
    <col min="8" max="8" width="12.75" style="213" customWidth="1"/>
    <col min="9" max="9" width="16.875" style="213" customWidth="1"/>
    <col min="10" max="10" width="5" style="213" customWidth="1"/>
    <col min="11" max="11" width="9" style="213" customWidth="1"/>
    <col min="12" max="12" width="2.75" style="213" customWidth="1"/>
    <col min="13" max="13" width="9" style="213"/>
    <col min="14" max="14" width="9" style="213" customWidth="1"/>
    <col min="15" max="15" width="3.5" style="213" customWidth="1"/>
    <col min="16" max="17" width="9" style="213"/>
    <col min="18" max="18" width="4.75" style="213" customWidth="1"/>
    <col min="19" max="19" width="2" style="213" customWidth="1"/>
    <col min="20" max="20" width="8.875" style="213" customWidth="1"/>
    <col min="21" max="21" width="15.5" style="213" customWidth="1"/>
    <col min="22" max="16384" width="9" style="213"/>
  </cols>
  <sheetData>
    <row r="1" spans="1:22" ht="28.5" thickBot="1">
      <c r="B1" s="286" t="s">
        <v>222</v>
      </c>
      <c r="C1" s="286"/>
      <c r="D1" s="286"/>
      <c r="E1" s="286"/>
      <c r="F1" s="286"/>
      <c r="G1" s="286"/>
      <c r="H1" s="286"/>
      <c r="I1" s="286"/>
      <c r="J1" s="286"/>
      <c r="K1" s="286"/>
      <c r="L1" s="286"/>
      <c r="M1" s="286"/>
      <c r="N1" s="286"/>
      <c r="O1" s="286"/>
      <c r="P1" s="286"/>
      <c r="Q1" s="286"/>
      <c r="R1" s="286"/>
      <c r="S1" s="286"/>
      <c r="T1" s="286"/>
      <c r="U1" s="286"/>
    </row>
    <row r="2" spans="1:22" ht="19.5" customHeight="1" thickBot="1">
      <c r="B2" s="287" t="s">
        <v>110</v>
      </c>
      <c r="C2" s="287"/>
      <c r="D2" s="287"/>
      <c r="E2" s="287"/>
      <c r="F2" s="287"/>
      <c r="G2" s="287"/>
      <c r="H2" s="287"/>
      <c r="I2" s="287"/>
      <c r="J2" s="214"/>
      <c r="K2" s="288" t="s">
        <v>223</v>
      </c>
      <c r="L2" s="289"/>
      <c r="M2" s="289"/>
      <c r="N2" s="289"/>
      <c r="O2" s="289"/>
      <c r="P2" s="289"/>
      <c r="Q2" s="289"/>
      <c r="R2" s="289"/>
      <c r="S2" s="289"/>
      <c r="T2" s="292" t="s">
        <v>224</v>
      </c>
      <c r="U2" s="293"/>
    </row>
    <row r="3" spans="1:22" ht="22.5" customHeight="1" thickBot="1">
      <c r="A3" s="215">
        <v>1</v>
      </c>
      <c r="B3" s="296" t="s">
        <v>225</v>
      </c>
      <c r="C3" s="297"/>
      <c r="D3" s="297"/>
      <c r="E3" s="297"/>
      <c r="F3" s="297"/>
      <c r="G3" s="297"/>
      <c r="H3" s="297"/>
      <c r="I3" s="298"/>
      <c r="K3" s="290"/>
      <c r="L3" s="291"/>
      <c r="M3" s="291"/>
      <c r="N3" s="291"/>
      <c r="O3" s="291"/>
      <c r="P3" s="291"/>
      <c r="Q3" s="291"/>
      <c r="R3" s="291"/>
      <c r="S3" s="291"/>
      <c r="T3" s="294"/>
      <c r="U3" s="295"/>
    </row>
    <row r="4" spans="1:22" ht="22.5" customHeight="1" thickBot="1">
      <c r="A4" s="215">
        <v>2</v>
      </c>
      <c r="B4" s="278" t="s">
        <v>226</v>
      </c>
      <c r="C4" s="279"/>
      <c r="D4" s="279"/>
      <c r="E4" s="279"/>
      <c r="F4" s="279"/>
      <c r="G4" s="279"/>
      <c r="H4" s="279"/>
      <c r="I4" s="280"/>
      <c r="K4" s="281" t="s">
        <v>16</v>
      </c>
      <c r="L4" s="282"/>
      <c r="M4" s="282"/>
      <c r="N4" s="282"/>
      <c r="O4" s="282"/>
      <c r="P4" s="282"/>
      <c r="Q4" s="282"/>
      <c r="R4" s="282"/>
      <c r="S4" s="283"/>
      <c r="T4" s="284">
        <v>1</v>
      </c>
      <c r="U4" s="285"/>
    </row>
    <row r="5" spans="1:22" ht="22.5" customHeight="1" thickBot="1">
      <c r="A5" s="215"/>
      <c r="B5" s="299" t="s">
        <v>227</v>
      </c>
      <c r="C5" s="300"/>
      <c r="D5" s="300"/>
      <c r="E5" s="300"/>
      <c r="F5" s="300"/>
      <c r="G5" s="300"/>
      <c r="H5" s="300"/>
      <c r="I5" s="216"/>
      <c r="K5" s="301" t="s">
        <v>228</v>
      </c>
      <c r="L5" s="302"/>
      <c r="M5" s="302"/>
      <c r="N5" s="302"/>
      <c r="O5" s="302"/>
      <c r="P5" s="302"/>
      <c r="Q5" s="302"/>
      <c r="R5" s="302"/>
      <c r="S5" s="302"/>
      <c r="T5" s="284">
        <v>1</v>
      </c>
      <c r="U5" s="285"/>
    </row>
    <row r="6" spans="1:22" ht="22.5" customHeight="1" thickBot="1">
      <c r="A6" s="215" t="s">
        <v>229</v>
      </c>
      <c r="B6" s="303" t="s">
        <v>230</v>
      </c>
      <c r="C6" s="304"/>
      <c r="D6" s="304"/>
      <c r="E6" s="304"/>
      <c r="F6" s="304"/>
      <c r="G6" s="304"/>
      <c r="H6" s="304"/>
      <c r="I6" s="305"/>
      <c r="K6" s="301" t="s">
        <v>231</v>
      </c>
      <c r="L6" s="302"/>
      <c r="M6" s="302"/>
      <c r="N6" s="302"/>
      <c r="O6" s="302"/>
      <c r="P6" s="302"/>
      <c r="Q6" s="302"/>
      <c r="R6" s="302"/>
      <c r="S6" s="302"/>
      <c r="T6" s="306" t="s">
        <v>232</v>
      </c>
      <c r="U6" s="307"/>
    </row>
    <row r="7" spans="1:22" ht="22.5" customHeight="1" thickBot="1">
      <c r="A7" s="215">
        <v>2</v>
      </c>
      <c r="B7" s="299" t="s">
        <v>113</v>
      </c>
      <c r="C7" s="300"/>
      <c r="D7" s="300"/>
      <c r="E7" s="300"/>
      <c r="F7" s="300"/>
      <c r="G7" s="300"/>
      <c r="H7" s="308" t="s">
        <v>111</v>
      </c>
      <c r="I7" s="309"/>
      <c r="K7" s="310" t="s">
        <v>233</v>
      </c>
      <c r="L7" s="311"/>
      <c r="M7" s="311"/>
      <c r="N7" s="311"/>
      <c r="O7" s="311"/>
      <c r="P7" s="311"/>
      <c r="Q7" s="311"/>
      <c r="R7" s="311"/>
      <c r="S7" s="312"/>
      <c r="T7" s="313">
        <v>0.5</v>
      </c>
      <c r="U7" s="314"/>
      <c r="V7" s="217"/>
    </row>
    <row r="8" spans="1:22" ht="22.5" customHeight="1">
      <c r="A8" s="215"/>
      <c r="B8" s="315" t="s">
        <v>722</v>
      </c>
      <c r="C8" s="315"/>
      <c r="D8" s="315"/>
      <c r="E8" s="315"/>
      <c r="F8" s="315"/>
      <c r="G8" s="315"/>
      <c r="H8" s="315"/>
      <c r="I8" s="315"/>
      <c r="J8" s="217"/>
      <c r="K8" s="318" t="s">
        <v>234</v>
      </c>
      <c r="L8" s="319"/>
      <c r="M8" s="319"/>
      <c r="N8" s="319"/>
      <c r="O8" s="319"/>
      <c r="P8" s="319"/>
      <c r="Q8" s="319"/>
      <c r="R8" s="319"/>
      <c r="S8" s="319"/>
      <c r="T8" s="320" t="s">
        <v>235</v>
      </c>
      <c r="U8" s="321"/>
    </row>
    <row r="9" spans="1:22" ht="22.5" customHeight="1">
      <c r="A9" s="215"/>
      <c r="B9" s="316"/>
      <c r="C9" s="316"/>
      <c r="D9" s="316"/>
      <c r="E9" s="316"/>
      <c r="F9" s="316"/>
      <c r="G9" s="316"/>
      <c r="H9" s="316"/>
      <c r="I9" s="316"/>
      <c r="J9" s="218"/>
      <c r="K9" s="318"/>
      <c r="L9" s="319"/>
      <c r="M9" s="319"/>
      <c r="N9" s="319"/>
      <c r="O9" s="319"/>
      <c r="P9" s="319"/>
      <c r="Q9" s="319"/>
      <c r="R9" s="319"/>
      <c r="S9" s="319"/>
      <c r="T9" s="320"/>
      <c r="U9" s="321"/>
    </row>
    <row r="10" spans="1:22" ht="22.5" customHeight="1">
      <c r="A10" s="215">
        <v>3</v>
      </c>
      <c r="B10" s="316"/>
      <c r="C10" s="316"/>
      <c r="D10" s="316"/>
      <c r="E10" s="316"/>
      <c r="F10" s="316"/>
      <c r="G10" s="316"/>
      <c r="H10" s="316"/>
      <c r="I10" s="316"/>
      <c r="K10" s="281" t="s">
        <v>236</v>
      </c>
      <c r="L10" s="282"/>
      <c r="M10" s="282"/>
      <c r="N10" s="282"/>
      <c r="O10" s="282"/>
      <c r="P10" s="282"/>
      <c r="Q10" s="282"/>
      <c r="R10" s="282"/>
      <c r="S10" s="283"/>
      <c r="T10" s="322">
        <v>0.2</v>
      </c>
      <c r="U10" s="323"/>
    </row>
    <row r="11" spans="1:22" ht="44.25" customHeight="1">
      <c r="A11" s="215">
        <v>4</v>
      </c>
      <c r="B11" s="316"/>
      <c r="C11" s="316"/>
      <c r="D11" s="316"/>
      <c r="E11" s="316"/>
      <c r="F11" s="316"/>
      <c r="G11" s="316"/>
      <c r="H11" s="316"/>
      <c r="I11" s="316"/>
      <c r="K11" s="324" t="s">
        <v>237</v>
      </c>
      <c r="L11" s="325"/>
      <c r="M11" s="325"/>
      <c r="N11" s="325"/>
      <c r="O11" s="325"/>
      <c r="P11" s="325"/>
      <c r="Q11" s="325"/>
      <c r="R11" s="325"/>
      <c r="S11" s="326"/>
      <c r="T11" s="336" t="s">
        <v>235</v>
      </c>
      <c r="U11" s="337"/>
    </row>
    <row r="12" spans="1:22" ht="39.75" customHeight="1" thickBot="1">
      <c r="A12" s="215"/>
      <c r="B12" s="317"/>
      <c r="C12" s="317"/>
      <c r="D12" s="317"/>
      <c r="E12" s="317"/>
      <c r="F12" s="317"/>
      <c r="G12" s="317"/>
      <c r="H12" s="317"/>
      <c r="I12" s="317"/>
      <c r="K12" s="338" t="s">
        <v>238</v>
      </c>
      <c r="L12" s="339"/>
      <c r="M12" s="339"/>
      <c r="N12" s="339"/>
      <c r="O12" s="339"/>
      <c r="P12" s="339"/>
      <c r="Q12" s="339"/>
      <c r="R12" s="339"/>
      <c r="S12" s="340"/>
      <c r="T12" s="341">
        <v>0.5</v>
      </c>
      <c r="U12" s="342"/>
    </row>
    <row r="13" spans="1:22" ht="22.5" customHeight="1" thickBot="1">
      <c r="A13" s="215">
        <v>5</v>
      </c>
      <c r="B13" s="343" t="s">
        <v>239</v>
      </c>
      <c r="C13" s="344"/>
      <c r="D13" s="344"/>
      <c r="E13" s="344"/>
      <c r="F13" s="344"/>
      <c r="G13" s="344"/>
      <c r="H13" s="344"/>
      <c r="I13" s="345"/>
      <c r="K13" s="346" t="s">
        <v>240</v>
      </c>
      <c r="L13" s="347"/>
      <c r="M13" s="347"/>
      <c r="N13" s="347"/>
      <c r="O13" s="347"/>
      <c r="P13" s="347"/>
      <c r="Q13" s="347"/>
      <c r="R13" s="347"/>
      <c r="S13" s="347"/>
      <c r="T13" s="347"/>
      <c r="U13" s="347"/>
    </row>
    <row r="14" spans="1:22" ht="22.5" customHeight="1">
      <c r="A14" s="215"/>
      <c r="B14" s="348" t="s">
        <v>241</v>
      </c>
      <c r="C14" s="348"/>
      <c r="D14" s="348"/>
      <c r="E14" s="348"/>
      <c r="F14" s="348"/>
      <c r="G14" s="348"/>
      <c r="H14" s="348"/>
      <c r="I14" s="348"/>
      <c r="K14" s="347"/>
      <c r="L14" s="347"/>
      <c r="M14" s="347"/>
      <c r="N14" s="347"/>
      <c r="O14" s="347"/>
      <c r="P14" s="347"/>
      <c r="Q14" s="347"/>
      <c r="R14" s="347"/>
      <c r="S14" s="347"/>
      <c r="T14" s="347"/>
      <c r="U14" s="347"/>
    </row>
    <row r="15" spans="1:22" ht="3.75" customHeight="1">
      <c r="A15" s="215"/>
      <c r="B15" s="349"/>
      <c r="C15" s="349"/>
      <c r="D15" s="349"/>
      <c r="E15" s="349"/>
      <c r="F15" s="349"/>
      <c r="G15" s="349"/>
      <c r="H15" s="349"/>
      <c r="I15" s="349"/>
      <c r="K15" s="351"/>
      <c r="L15" s="351"/>
      <c r="M15" s="351"/>
      <c r="N15" s="351"/>
      <c r="O15" s="351"/>
      <c r="P15" s="351"/>
      <c r="Q15" s="351"/>
      <c r="R15" s="351"/>
      <c r="S15" s="351"/>
      <c r="T15" s="351"/>
      <c r="U15" s="351"/>
    </row>
    <row r="16" spans="1:22" ht="26.25" customHeight="1">
      <c r="A16" s="215">
        <v>5</v>
      </c>
      <c r="B16" s="349"/>
      <c r="C16" s="349"/>
      <c r="D16" s="349"/>
      <c r="E16" s="349"/>
      <c r="F16" s="349"/>
      <c r="G16" s="349"/>
      <c r="H16" s="349"/>
      <c r="I16" s="349"/>
      <c r="K16" s="351"/>
      <c r="L16" s="351"/>
      <c r="M16" s="351"/>
      <c r="N16" s="351"/>
      <c r="O16" s="351"/>
      <c r="P16" s="351"/>
      <c r="Q16" s="351"/>
      <c r="R16" s="351"/>
      <c r="S16" s="351"/>
      <c r="T16" s="351"/>
      <c r="U16" s="351"/>
    </row>
    <row r="17" spans="2:22" ht="19.5" customHeight="1">
      <c r="B17" s="349"/>
      <c r="C17" s="349"/>
      <c r="D17" s="349"/>
      <c r="E17" s="349"/>
      <c r="F17" s="349"/>
      <c r="G17" s="349"/>
      <c r="H17" s="349"/>
      <c r="I17" s="349"/>
      <c r="K17" s="351"/>
      <c r="L17" s="351"/>
      <c r="M17" s="351"/>
      <c r="N17" s="351"/>
      <c r="O17" s="351"/>
      <c r="P17" s="351"/>
      <c r="Q17" s="351"/>
      <c r="R17" s="351"/>
      <c r="S17" s="351"/>
      <c r="T17" s="351"/>
      <c r="U17" s="351"/>
    </row>
    <row r="18" spans="2:22" ht="19.5" customHeight="1">
      <c r="B18" s="349"/>
      <c r="C18" s="349"/>
      <c r="D18" s="349"/>
      <c r="E18" s="349"/>
      <c r="F18" s="349"/>
      <c r="G18" s="349"/>
      <c r="H18" s="349"/>
      <c r="I18" s="349"/>
      <c r="K18" s="219"/>
      <c r="L18" s="220"/>
      <c r="M18" s="352"/>
      <c r="N18" s="352"/>
      <c r="O18" s="352"/>
      <c r="P18" s="221"/>
      <c r="Q18" s="353"/>
      <c r="R18" s="353"/>
      <c r="S18" s="219"/>
      <c r="T18" s="219"/>
      <c r="U18" s="219"/>
      <c r="V18" s="220"/>
    </row>
    <row r="19" spans="2:22" ht="21.75" customHeight="1" thickBot="1">
      <c r="B19" s="350"/>
      <c r="C19" s="350"/>
      <c r="D19" s="350"/>
      <c r="E19" s="350"/>
      <c r="F19" s="350"/>
      <c r="G19" s="350"/>
      <c r="H19" s="350"/>
      <c r="I19" s="350"/>
      <c r="Q19" s="222"/>
      <c r="R19" s="222"/>
      <c r="S19" s="222"/>
      <c r="T19" s="222"/>
      <c r="U19" s="222"/>
    </row>
    <row r="20" spans="2:22" ht="3.75" customHeight="1" thickBot="1"/>
    <row r="21" spans="2:22" ht="35.25" customHeight="1">
      <c r="B21" s="327" t="s">
        <v>112</v>
      </c>
      <c r="C21" s="328"/>
      <c r="D21" s="328"/>
      <c r="E21" s="328"/>
      <c r="F21" s="328"/>
      <c r="G21" s="328"/>
      <c r="H21" s="328"/>
      <c r="I21" s="328"/>
      <c r="J21" s="328"/>
      <c r="K21" s="328"/>
      <c r="L21" s="328"/>
      <c r="M21" s="328"/>
      <c r="N21" s="328"/>
      <c r="O21" s="328"/>
      <c r="P21" s="328"/>
      <c r="Q21" s="328"/>
      <c r="R21" s="328"/>
      <c r="S21" s="328"/>
      <c r="T21" s="328"/>
      <c r="U21" s="329"/>
    </row>
    <row r="22" spans="2:22" ht="14.25" customHeight="1">
      <c r="B22" s="330"/>
      <c r="C22" s="331"/>
      <c r="D22" s="331"/>
      <c r="E22" s="331"/>
      <c r="F22" s="331"/>
      <c r="G22" s="331"/>
      <c r="H22" s="331"/>
      <c r="I22" s="331"/>
      <c r="J22" s="331"/>
      <c r="K22" s="331"/>
      <c r="L22" s="331"/>
      <c r="M22" s="331"/>
      <c r="N22" s="331"/>
      <c r="O22" s="331"/>
      <c r="P22" s="331"/>
      <c r="Q22" s="331"/>
      <c r="R22" s="331"/>
      <c r="S22" s="331"/>
      <c r="T22" s="331"/>
      <c r="U22" s="332"/>
    </row>
    <row r="23" spans="2:22" ht="15" customHeight="1" thickBot="1">
      <c r="B23" s="333"/>
      <c r="C23" s="334"/>
      <c r="D23" s="334"/>
      <c r="E23" s="334"/>
      <c r="F23" s="334"/>
      <c r="G23" s="334"/>
      <c r="H23" s="334"/>
      <c r="I23" s="334"/>
      <c r="J23" s="334"/>
      <c r="K23" s="334"/>
      <c r="L23" s="334"/>
      <c r="M23" s="334"/>
      <c r="N23" s="334"/>
      <c r="O23" s="334"/>
      <c r="P23" s="334"/>
      <c r="Q23" s="334"/>
      <c r="R23" s="334"/>
      <c r="S23" s="334"/>
      <c r="T23" s="334"/>
      <c r="U23" s="335"/>
    </row>
  </sheetData>
  <sheetProtection password="DA61" sheet="1" objects="1" scenarios="1"/>
  <mergeCells count="34">
    <mergeCell ref="B21:U23"/>
    <mergeCell ref="T11:U11"/>
    <mergeCell ref="K12:S12"/>
    <mergeCell ref="T12:U12"/>
    <mergeCell ref="B13:I13"/>
    <mergeCell ref="K13:U14"/>
    <mergeCell ref="B14:I19"/>
    <mergeCell ref="K15:U17"/>
    <mergeCell ref="M18:O18"/>
    <mergeCell ref="Q18:R18"/>
    <mergeCell ref="B7:G7"/>
    <mergeCell ref="H7:I7"/>
    <mergeCell ref="K7:S7"/>
    <mergeCell ref="T7:U7"/>
    <mergeCell ref="B8:I12"/>
    <mergeCell ref="K8:S9"/>
    <mergeCell ref="T8:U9"/>
    <mergeCell ref="K10:S10"/>
    <mergeCell ref="T10:U10"/>
    <mergeCell ref="K11:S11"/>
    <mergeCell ref="B5:H5"/>
    <mergeCell ref="K5:S5"/>
    <mergeCell ref="T5:U5"/>
    <mergeCell ref="B6:I6"/>
    <mergeCell ref="K6:S6"/>
    <mergeCell ref="T6:U6"/>
    <mergeCell ref="B4:I4"/>
    <mergeCell ref="K4:S4"/>
    <mergeCell ref="T4:U4"/>
    <mergeCell ref="B1:U1"/>
    <mergeCell ref="B2:I2"/>
    <mergeCell ref="K2:S3"/>
    <mergeCell ref="T2:U3"/>
    <mergeCell ref="B3:I3"/>
  </mergeCells>
  <hyperlinks>
    <hyperlink ref="B3" r:id="rId1" location="'إدخال البيانات'!D2" display="المخصص"/>
    <hyperlink ref="H7"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7:I7"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S28"/>
  <sheetViews>
    <sheetView rightToLeft="1" workbookViewId="0">
      <selection activeCell="B2" sqref="B2:C2"/>
    </sheetView>
  </sheetViews>
  <sheetFormatPr defaultColWidth="9" defaultRowHeight="14.25"/>
  <cols>
    <col min="1" max="1" width="13.875" style="34" bestFit="1" customWidth="1"/>
    <col min="2" max="2" width="22.25" style="34" customWidth="1"/>
    <col min="3" max="3" width="18.875" style="34" customWidth="1"/>
    <col min="4" max="4" width="26" style="34" customWidth="1"/>
    <col min="5" max="5" width="20.625" style="34" customWidth="1"/>
    <col min="6" max="6" width="19.875" style="34" customWidth="1"/>
    <col min="7" max="7" width="3.375" style="34" bestFit="1" customWidth="1"/>
    <col min="8" max="8" width="7.75" style="34" hidden="1" customWidth="1"/>
    <col min="9" max="9" width="4.125" style="34" hidden="1" customWidth="1"/>
    <col min="10" max="10" width="16.25" style="34" customWidth="1"/>
    <col min="11" max="11" width="22.875" style="34" customWidth="1"/>
    <col min="12" max="12" width="18.875" style="34" customWidth="1"/>
    <col min="13" max="15" width="11" style="34" customWidth="1"/>
    <col min="16" max="16" width="15.375" style="34" customWidth="1"/>
    <col min="17" max="17" width="37.125" style="34" customWidth="1"/>
    <col min="18" max="18" width="20" style="63" customWidth="1"/>
    <col min="19" max="19" width="18.375" style="63" customWidth="1"/>
    <col min="20" max="20" width="16.25" style="34" customWidth="1"/>
    <col min="21" max="16384" width="9" style="34"/>
  </cols>
  <sheetData>
    <row r="1" spans="1:10" ht="23.25" customHeight="1">
      <c r="A1" s="49" t="s">
        <v>61</v>
      </c>
      <c r="B1" s="49" t="s">
        <v>62</v>
      </c>
      <c r="C1" s="49" t="s">
        <v>63</v>
      </c>
      <c r="D1" s="170"/>
      <c r="H1" s="34" t="s">
        <v>145</v>
      </c>
      <c r="I1" s="34" t="s">
        <v>146</v>
      </c>
    </row>
    <row r="2" spans="1:10" s="211" customFormat="1" ht="33.75" customHeight="1">
      <c r="A2" s="53">
        <f>'اختيار المقررات'!E1</f>
        <v>0</v>
      </c>
      <c r="B2" s="54"/>
      <c r="C2" s="54"/>
      <c r="D2" s="171"/>
      <c r="H2" s="211" t="s">
        <v>147</v>
      </c>
      <c r="I2" s="211" t="s">
        <v>148</v>
      </c>
    </row>
    <row r="3" spans="1:10" ht="23.25" customHeight="1">
      <c r="A3" s="49" t="s">
        <v>149</v>
      </c>
      <c r="B3" s="49" t="s">
        <v>150</v>
      </c>
      <c r="C3" s="49" t="s">
        <v>151</v>
      </c>
      <c r="D3" s="49" t="s">
        <v>152</v>
      </c>
      <c r="E3" s="49" t="s">
        <v>153</v>
      </c>
      <c r="F3" s="49" t="s">
        <v>154</v>
      </c>
      <c r="H3" s="176" t="s">
        <v>155</v>
      </c>
      <c r="I3" s="212" t="s">
        <v>221</v>
      </c>
    </row>
    <row r="4" spans="1:10" ht="33.75" customHeight="1">
      <c r="A4" s="54"/>
      <c r="B4" s="54"/>
      <c r="C4" s="53" t="str">
        <f>A4&amp;" "&amp;B4</f>
        <v/>
      </c>
      <c r="D4" s="54"/>
      <c r="E4" s="54"/>
      <c r="F4" s="54"/>
      <c r="H4" s="34" t="s">
        <v>156</v>
      </c>
      <c r="J4" s="211"/>
    </row>
    <row r="5" spans="1:10" ht="23.25" customHeight="1">
      <c r="A5" s="50" t="s">
        <v>12</v>
      </c>
      <c r="B5" s="49" t="s">
        <v>64</v>
      </c>
      <c r="C5" s="49" t="s">
        <v>7</v>
      </c>
      <c r="D5" s="49" t="s">
        <v>142</v>
      </c>
      <c r="E5" s="49" t="s">
        <v>11</v>
      </c>
      <c r="F5" s="49" t="s">
        <v>65</v>
      </c>
      <c r="H5" s="176" t="s">
        <v>157</v>
      </c>
    </row>
    <row r="6" spans="1:10" ht="33.75" customHeight="1">
      <c r="A6" s="54"/>
      <c r="B6" s="59"/>
      <c r="C6" s="54"/>
      <c r="D6" s="54"/>
      <c r="E6" s="54"/>
      <c r="F6" s="60"/>
      <c r="H6" s="34" t="s">
        <v>158</v>
      </c>
      <c r="J6" s="211"/>
    </row>
    <row r="7" spans="1:10" ht="23.25" customHeight="1">
      <c r="A7" s="49" t="s">
        <v>17</v>
      </c>
      <c r="B7" s="52" t="s">
        <v>116</v>
      </c>
      <c r="C7" s="62" t="s">
        <v>70</v>
      </c>
      <c r="D7" s="62" t="s">
        <v>159</v>
      </c>
      <c r="E7" s="354" t="s">
        <v>69</v>
      </c>
      <c r="F7" s="355"/>
      <c r="H7" s="176" t="s">
        <v>160</v>
      </c>
    </row>
    <row r="8" spans="1:10" ht="33.75" customHeight="1">
      <c r="A8" s="54"/>
      <c r="B8" s="54"/>
      <c r="C8" s="60"/>
      <c r="D8" s="60"/>
      <c r="E8" s="356"/>
      <c r="F8" s="357"/>
      <c r="H8" s="115" t="s">
        <v>161</v>
      </c>
      <c r="J8" s="211"/>
    </row>
    <row r="9" spans="1:10" ht="23.25" customHeight="1">
      <c r="A9" s="51" t="s">
        <v>66</v>
      </c>
      <c r="B9" s="49" t="s">
        <v>162</v>
      </c>
      <c r="C9" s="49" t="s">
        <v>163</v>
      </c>
      <c r="H9" s="177" t="s">
        <v>164</v>
      </c>
    </row>
    <row r="10" spans="1:10" ht="33.75" customHeight="1">
      <c r="A10" s="54"/>
      <c r="B10" s="54"/>
      <c r="C10" s="54"/>
      <c r="H10" s="115" t="s">
        <v>165</v>
      </c>
      <c r="J10" s="211"/>
    </row>
    <row r="11" spans="1:10" ht="18.75">
      <c r="H11" s="177" t="s">
        <v>166</v>
      </c>
    </row>
    <row r="12" spans="1:10">
      <c r="H12" s="115" t="s">
        <v>167</v>
      </c>
      <c r="J12" s="211"/>
    </row>
    <row r="14" spans="1:10">
      <c r="J14" s="211"/>
    </row>
    <row r="16" spans="1:10">
      <c r="J16" s="211"/>
    </row>
    <row r="18" spans="7:10">
      <c r="G18" s="61" t="s">
        <v>117</v>
      </c>
      <c r="J18" s="211"/>
    </row>
    <row r="19" spans="7:10">
      <c r="G19" s="61" t="s">
        <v>118</v>
      </c>
    </row>
    <row r="20" spans="7:10">
      <c r="J20" s="211"/>
    </row>
    <row r="22" spans="7:10">
      <c r="J22" s="211"/>
    </row>
    <row r="24" spans="7:10">
      <c r="J24" s="211"/>
    </row>
    <row r="26" spans="7:10">
      <c r="J26" s="211"/>
    </row>
    <row r="28" spans="7:10">
      <c r="J28" s="211"/>
    </row>
  </sheetData>
  <sheetProtection password="DA61" sheet="1" objects="1" scenarios="1"/>
  <mergeCells count="2">
    <mergeCell ref="E7:F7"/>
    <mergeCell ref="E8:F8"/>
  </mergeCells>
  <conditionalFormatting sqref="A1">
    <cfRule type="duplicateValues" dxfId="300" priority="1"/>
  </conditionalFormatting>
  <dataValidations count="6">
    <dataValidation type="textLength" allowBlank="1" showInputMessage="1" showErrorMessage="1" error="رقم الهاتف الثابت خطأ" sqref="D8">
      <formula1>6</formula1>
      <formula2>10</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الرقم الوطني خطأ" sqref="F6">
      <formula1>11</formula1>
      <formula2>11</formula2>
    </dataValidation>
    <dataValidation type="list" allowBlank="1" showInputMessage="1" showErrorMessage="1" sqref="A6">
      <formula1>$G$18:$G$19</formula1>
    </dataValidation>
    <dataValidation type="list" allowBlank="1" showInputMessage="1" showErrorMessage="1" sqref="A10">
      <formula1>$I$1:$I$3</formula1>
    </dataValidation>
    <dataValidation type="list" allowBlank="1" showInputMessage="1" showErrorMessage="1" sqref="C10 A8">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E56"/>
  <sheetViews>
    <sheetView showGridLines="0" rightToLeft="1" topLeftCell="C1" zoomScale="91" zoomScaleNormal="91" workbookViewId="0">
      <selection activeCell="E1" sqref="E1:G1"/>
    </sheetView>
  </sheetViews>
  <sheetFormatPr defaultColWidth="0" defaultRowHeight="14.25" customHeight="1"/>
  <cols>
    <col min="1" max="1" width="1.875" style="1" hidden="1" customWidth="1"/>
    <col min="2" max="2" width="6.75" style="1" hidden="1" customWidth="1"/>
    <col min="3" max="3" width="4.375" style="1" customWidth="1"/>
    <col min="4" max="4" width="9.625" style="1" customWidth="1"/>
    <col min="5" max="5" width="5" style="1" customWidth="1"/>
    <col min="6" max="6" width="3.375" style="1" customWidth="1"/>
    <col min="7" max="7" width="4.375" style="1" customWidth="1"/>
    <col min="8" max="8" width="3.875" style="1" bestFit="1" customWidth="1"/>
    <col min="9" max="9" width="6.5" style="1" customWidth="1"/>
    <col min="10" max="10" width="0.625" style="1" customWidth="1"/>
    <col min="11" max="11" width="6.75" style="1" hidden="1" customWidth="1"/>
    <col min="12" max="12" width="4.375" style="1" customWidth="1"/>
    <col min="13" max="13" width="9.375" style="1" customWidth="1"/>
    <col min="14" max="14" width="6.375" style="1" customWidth="1"/>
    <col min="15" max="15" width="7.375" style="1" customWidth="1"/>
    <col min="16" max="16" width="3.625" style="1" customWidth="1"/>
    <col min="17" max="17" width="5.25" style="1" customWidth="1"/>
    <col min="18" max="18" width="0.625" style="1" customWidth="1"/>
    <col min="19" max="19" width="6.75" style="1" hidden="1" customWidth="1"/>
    <col min="20" max="20" width="7.875" style="1" bestFit="1" customWidth="1"/>
    <col min="21" max="21" width="5.375" style="1" customWidth="1"/>
    <col min="22" max="22" width="5.5" style="1" bestFit="1" customWidth="1"/>
    <col min="23" max="23" width="17.5" style="1" customWidth="1"/>
    <col min="24" max="24" width="3.875" style="1" bestFit="1" customWidth="1"/>
    <col min="25" max="25" width="5" style="1" customWidth="1"/>
    <col min="26" max="26" width="0.625" style="1" customWidth="1"/>
    <col min="27" max="27" width="6.75" style="1" hidden="1" customWidth="1"/>
    <col min="28" max="28" width="3.875" style="1" bestFit="1" customWidth="1"/>
    <col min="29" max="29" width="10" style="1" customWidth="1"/>
    <col min="30" max="30" width="10.125" style="1" customWidth="1"/>
    <col min="31" max="31" width="2.625" style="1" bestFit="1" customWidth="1"/>
    <col min="32" max="32" width="3.875" style="1" bestFit="1" customWidth="1"/>
    <col min="33" max="33" width="5" style="1" bestFit="1" customWidth="1"/>
    <col min="34" max="34" width="9" style="1" customWidth="1"/>
    <col min="35" max="35" width="3.875" style="1" customWidth="1"/>
    <col min="36" max="36" width="10.25" style="1" customWidth="1"/>
    <col min="37" max="37" width="6.75" style="1" customWidth="1"/>
    <col min="38" max="38" width="2.25" style="1" hidden="1" customWidth="1"/>
    <col min="39" max="39" width="2.875" style="1" hidden="1" customWidth="1"/>
    <col min="40" max="40" width="11.25" style="1" hidden="1" customWidth="1"/>
    <col min="41" max="41" width="32.5" style="1" hidden="1" customWidth="1"/>
    <col min="42" max="46" width="0" style="1" hidden="1" customWidth="1"/>
    <col min="47" max="47" width="2.875" style="194" hidden="1" customWidth="1"/>
    <col min="48" max="48" width="3.125" style="194" hidden="1" customWidth="1"/>
    <col min="49" max="49" width="29.125" style="210" hidden="1" customWidth="1"/>
    <col min="50" max="50" width="2.25" style="194" hidden="1" customWidth="1"/>
    <col min="51" max="51" width="3.125" style="194" hidden="1" customWidth="1"/>
    <col min="52" max="54" width="0" style="194" hidden="1" customWidth="1"/>
    <col min="55" max="55" width="3.125" style="85" hidden="1" customWidth="1"/>
    <col min="56" max="57" width="0" style="85" hidden="1" customWidth="1"/>
    <col min="58" max="16384" width="9" style="1" hidden="1"/>
  </cols>
  <sheetData>
    <row r="1" spans="1:57" s="167" customFormat="1" ht="21" customHeight="1" thickBot="1">
      <c r="B1" s="266"/>
      <c r="C1" s="389" t="s">
        <v>3</v>
      </c>
      <c r="D1" s="389"/>
      <c r="E1" s="423"/>
      <c r="F1" s="423"/>
      <c r="G1" s="423"/>
      <c r="H1" s="389" t="s">
        <v>4</v>
      </c>
      <c r="I1" s="389"/>
      <c r="J1" s="389"/>
      <c r="K1" s="251"/>
      <c r="L1" s="422" t="e">
        <f>VLOOKUP($E$1,ورقة2!$A$1:$U$12544,2,0)</f>
        <v>#N/A</v>
      </c>
      <c r="M1" s="422"/>
      <c r="N1" s="422"/>
      <c r="O1" s="389" t="s">
        <v>5</v>
      </c>
      <c r="P1" s="389"/>
      <c r="Q1" s="390" t="b">
        <f>IF('إدخال البيانات'!A2&gt;0,IF('إدخال البيانات'!B2&lt;&gt;"",'إدخال البيانات'!B2,VLOOKUP($E$1,ورقة2!$A$1:$U$12544,3,0)))</f>
        <v>0</v>
      </c>
      <c r="R1" s="390"/>
      <c r="S1" s="390"/>
      <c r="T1" s="390"/>
      <c r="U1" s="389" t="s">
        <v>6</v>
      </c>
      <c r="V1" s="389"/>
      <c r="W1" s="270" t="b">
        <f>IF('إدخال البيانات'!A2&gt;0,IF('إدخال البيانات'!C2&lt;&gt;"",'إدخال البيانات'!C2,VLOOKUP($E$1,ورقة2!A1:U12544,4,0)))</f>
        <v>0</v>
      </c>
      <c r="X1" s="391" t="s">
        <v>64</v>
      </c>
      <c r="Y1" s="391"/>
      <c r="Z1" s="250"/>
      <c r="AA1" s="250"/>
      <c r="AB1" s="433" t="b">
        <f>IF('إدخال البيانات'!A2&gt;0,IF('إدخال البيانات'!B6&lt;&gt;"",'إدخال البيانات'!B6,VLOOKUP($E$1,ورقة2!A1:U12544,6,0)))</f>
        <v>0</v>
      </c>
      <c r="AC1" s="433"/>
      <c r="AD1" s="267" t="s">
        <v>7</v>
      </c>
      <c r="AE1" s="422" t="b">
        <f>IF('إدخال البيانات'!A2&gt;0,IF('إدخال البيانات'!C6&lt;&gt;"",'إدخال البيانات'!C6,VLOOKUP($E$1,ورقة2!A1:U12544,7,0)))</f>
        <v>0</v>
      </c>
      <c r="AF1" s="422"/>
      <c r="AG1" s="424"/>
      <c r="AH1" s="235"/>
      <c r="AI1" s="235"/>
      <c r="AJ1" s="235"/>
      <c r="AK1" s="235"/>
      <c r="AL1" s="182"/>
      <c r="AO1" s="167" t="s">
        <v>124</v>
      </c>
      <c r="AV1" s="168"/>
      <c r="AW1" s="168"/>
      <c r="AX1" s="168"/>
      <c r="AY1" s="168"/>
      <c r="AZ1" s="168"/>
      <c r="BA1" s="168"/>
      <c r="BB1" s="168"/>
      <c r="BC1" s="168"/>
    </row>
    <row r="2" spans="1:57" s="137" customFormat="1" ht="21" customHeight="1" thickTop="1" thickBot="1">
      <c r="B2" s="266"/>
      <c r="C2" s="389" t="s">
        <v>10</v>
      </c>
      <c r="D2" s="389"/>
      <c r="E2" s="429" t="e">
        <f>VLOOKUP($E$1,ورقة2!A1:U12544,9,0)</f>
        <v>#N/A</v>
      </c>
      <c r="F2" s="429"/>
      <c r="G2" s="429"/>
      <c r="H2" s="430"/>
      <c r="I2" s="430"/>
      <c r="J2" s="430"/>
      <c r="K2" s="271"/>
      <c r="L2" s="431">
        <f>'إدخال البيانات'!F4</f>
        <v>0</v>
      </c>
      <c r="M2" s="431"/>
      <c r="N2" s="431"/>
      <c r="O2" s="432" t="s">
        <v>138</v>
      </c>
      <c r="P2" s="432"/>
      <c r="Q2" s="431">
        <f>'إدخال البيانات'!E4</f>
        <v>0</v>
      </c>
      <c r="R2" s="431"/>
      <c r="S2" s="431"/>
      <c r="T2" s="431"/>
      <c r="U2" s="432" t="s">
        <v>139</v>
      </c>
      <c r="V2" s="432"/>
      <c r="W2" s="270">
        <f>'إدخال البيانات'!D4</f>
        <v>0</v>
      </c>
      <c r="X2" s="432" t="s">
        <v>140</v>
      </c>
      <c r="Y2" s="432"/>
      <c r="Z2" s="432"/>
      <c r="AA2" s="432"/>
      <c r="AB2" s="431" t="str">
        <f>'إدخال البيانات'!C4</f>
        <v/>
      </c>
      <c r="AC2" s="431"/>
      <c r="AD2" s="431"/>
      <c r="AE2" s="425" t="s">
        <v>141</v>
      </c>
      <c r="AF2" s="425"/>
      <c r="AG2" s="426"/>
      <c r="AH2" s="235"/>
      <c r="AI2" s="235"/>
      <c r="AJ2" s="235"/>
      <c r="AK2" s="235"/>
      <c r="AO2" s="137" t="s">
        <v>125</v>
      </c>
      <c r="AV2" s="168"/>
      <c r="AW2" s="168"/>
      <c r="AX2" s="168"/>
      <c r="AY2" s="168"/>
      <c r="AZ2" s="168"/>
      <c r="BA2" s="168"/>
      <c r="BB2" s="168"/>
      <c r="BC2" s="168"/>
    </row>
    <row r="3" spans="1:57" s="137" customFormat="1" ht="21" customHeight="1" thickBot="1">
      <c r="B3" s="389" t="s">
        <v>12</v>
      </c>
      <c r="C3" s="389"/>
      <c r="D3" s="389"/>
      <c r="E3" s="390" t="b">
        <f>IF('إدخال البيانات'!A2&gt;0,IF('إدخال البيانات'!A6&lt;&gt;"",'إدخال البيانات'!A6,VLOOKUP($E$1,ورقة2!A1:U12544,5,0)))</f>
        <v>0</v>
      </c>
      <c r="F3" s="390"/>
      <c r="G3" s="390"/>
      <c r="H3" s="389" t="s">
        <v>11</v>
      </c>
      <c r="I3" s="389"/>
      <c r="J3" s="389"/>
      <c r="K3" s="252"/>
      <c r="L3" s="422" t="b">
        <f>IF('إدخال البيانات'!A2&gt;0,IF('إدخال البيانات'!E6&lt;&gt;"",'إدخال البيانات'!E6,VLOOKUP($E$1,ورقة2!A1:U12544,8,0)))</f>
        <v>0</v>
      </c>
      <c r="M3" s="422"/>
      <c r="N3" s="422"/>
      <c r="O3" s="389" t="s">
        <v>65</v>
      </c>
      <c r="P3" s="389"/>
      <c r="Q3" s="434">
        <f>'إدخال البيانات'!F6</f>
        <v>0</v>
      </c>
      <c r="R3" s="434"/>
      <c r="S3" s="434"/>
      <c r="T3" s="434"/>
      <c r="U3" s="391" t="s">
        <v>17</v>
      </c>
      <c r="V3" s="391"/>
      <c r="W3" s="270" t="b">
        <f>IF('إدخال البيانات'!A2&gt;0,IF('إدخال البيانات'!A8&lt;&gt;"",'إدخال البيانات'!A8,VLOOKUP($E$1,ورقة2!A1:U12544,13,0)))</f>
        <v>0</v>
      </c>
      <c r="X3" s="389" t="s">
        <v>142</v>
      </c>
      <c r="Y3" s="389"/>
      <c r="Z3" s="389"/>
      <c r="AA3" s="389"/>
      <c r="AB3" s="431">
        <f>'إدخال البيانات'!D6</f>
        <v>0</v>
      </c>
      <c r="AC3" s="431"/>
      <c r="AD3" s="266" t="s">
        <v>116</v>
      </c>
      <c r="AE3" s="427">
        <f>'إدخال البيانات'!B8</f>
        <v>0</v>
      </c>
      <c r="AF3" s="427"/>
      <c r="AG3" s="428"/>
      <c r="AH3" s="235"/>
      <c r="AI3" s="235"/>
      <c r="AJ3" s="235"/>
      <c r="AK3" s="235"/>
      <c r="AL3" s="182"/>
      <c r="AO3" s="137" t="s">
        <v>57</v>
      </c>
      <c r="AV3" s="168"/>
      <c r="AW3" s="168"/>
      <c r="AX3" s="168"/>
      <c r="AY3" s="168"/>
      <c r="AZ3" s="168"/>
      <c r="BA3" s="168"/>
      <c r="BB3" s="168"/>
      <c r="BC3" s="168"/>
    </row>
    <row r="4" spans="1:57" s="137" customFormat="1" ht="21" customHeight="1" thickBot="1">
      <c r="B4" s="266"/>
      <c r="C4" s="389" t="s">
        <v>13</v>
      </c>
      <c r="D4" s="389"/>
      <c r="E4" s="390" t="b">
        <f>IF('إدخال البيانات'!A2&gt;0,IF('إدخال البيانات'!A10&lt;&gt;"",'إدخال البيانات'!A10,VLOOKUP($E$1,ورقة2!A1:U12544,10,0)))</f>
        <v>0</v>
      </c>
      <c r="F4" s="390"/>
      <c r="G4" s="390"/>
      <c r="H4" s="389" t="s">
        <v>14</v>
      </c>
      <c r="I4" s="389"/>
      <c r="J4" s="389"/>
      <c r="K4" s="253"/>
      <c r="L4" s="390" t="b">
        <f>IF('إدخال البيانات'!A2&gt;0,IF('إدخال البيانات'!B10&lt;&gt;"",'إدخال البيانات'!B10,VLOOKUP($E$1,ورقة2!A1:U12544,11,0)))</f>
        <v>0</v>
      </c>
      <c r="M4" s="390"/>
      <c r="N4" s="390"/>
      <c r="O4" s="389" t="s">
        <v>15</v>
      </c>
      <c r="P4" s="389"/>
      <c r="Q4" s="415" t="b">
        <f>IF('إدخال البيانات'!A2&gt;0,IF('إدخال البيانات'!C10&lt;&gt;"",'إدخال البيانات'!C10,VLOOKUP($E$1,ورقة2!A1:U12544,12,0)))</f>
        <v>0</v>
      </c>
      <c r="R4" s="415"/>
      <c r="S4" s="415"/>
      <c r="T4" s="415"/>
      <c r="U4" s="416" t="s">
        <v>114</v>
      </c>
      <c r="V4" s="416"/>
      <c r="W4" s="254">
        <f>'إدخال البيانات'!C8</f>
        <v>0</v>
      </c>
      <c r="X4" s="416" t="s">
        <v>115</v>
      </c>
      <c r="Y4" s="416"/>
      <c r="Z4" s="416"/>
      <c r="AA4" s="416"/>
      <c r="AB4" s="437">
        <f>'إدخال البيانات'!D8</f>
        <v>0</v>
      </c>
      <c r="AC4" s="431"/>
      <c r="AD4" s="393" t="s">
        <v>69</v>
      </c>
      <c r="AE4" s="392">
        <f>'إدخال البيانات'!E8</f>
        <v>0</v>
      </c>
      <c r="AF4" s="392"/>
      <c r="AG4" s="392"/>
      <c r="AH4" s="392"/>
      <c r="AI4" s="392"/>
      <c r="AJ4" s="392"/>
      <c r="AK4" s="235"/>
      <c r="AM4" s="167"/>
      <c r="AO4" s="64" t="s">
        <v>71</v>
      </c>
      <c r="AV4" s="168"/>
      <c r="AW4" s="168"/>
      <c r="AX4" s="168"/>
      <c r="AY4" s="168"/>
      <c r="AZ4" s="168"/>
      <c r="BA4" s="168"/>
      <c r="BB4" s="168"/>
      <c r="BC4" s="168" t="s">
        <v>143</v>
      </c>
    </row>
    <row r="5" spans="1:57" s="137" customFormat="1" ht="21" customHeight="1" thickBot="1">
      <c r="B5" s="266"/>
      <c r="C5" s="391"/>
      <c r="D5" s="391"/>
      <c r="E5" s="422" t="e">
        <f>VLOOKUP($E$1,ورقة2!A1:U12544,16,0)</f>
        <v>#N/A</v>
      </c>
      <c r="F5" s="422"/>
      <c r="G5" s="422"/>
      <c r="H5" s="435" t="s">
        <v>123</v>
      </c>
      <c r="I5" s="435"/>
      <c r="J5" s="435"/>
      <c r="K5" s="271"/>
      <c r="L5" s="413"/>
      <c r="M5" s="413"/>
      <c r="N5" s="413"/>
      <c r="O5" s="389" t="s">
        <v>1</v>
      </c>
      <c r="P5" s="389"/>
      <c r="Q5" s="414"/>
      <c r="R5" s="414"/>
      <c r="S5" s="414"/>
      <c r="T5" s="414"/>
      <c r="U5" s="391" t="s">
        <v>0</v>
      </c>
      <c r="V5" s="391"/>
      <c r="W5" s="255"/>
      <c r="X5" s="391" t="s">
        <v>56</v>
      </c>
      <c r="Y5" s="391"/>
      <c r="Z5" s="391"/>
      <c r="AA5" s="256"/>
      <c r="AB5" s="436"/>
      <c r="AC5" s="436"/>
      <c r="AD5" s="394"/>
      <c r="AE5" s="392"/>
      <c r="AF5" s="392"/>
      <c r="AG5" s="392"/>
      <c r="AH5" s="392"/>
      <c r="AI5" s="392"/>
      <c r="AJ5" s="392"/>
      <c r="AK5" s="235"/>
      <c r="AL5" s="169"/>
      <c r="AO5" s="137" t="s">
        <v>126</v>
      </c>
      <c r="AU5" s="137">
        <v>1</v>
      </c>
      <c r="AV5" s="188">
        <v>510</v>
      </c>
      <c r="AW5" s="189" t="s">
        <v>173</v>
      </c>
      <c r="AX5" s="168">
        <f>H8</f>
        <v>0</v>
      </c>
      <c r="AY5" s="168" t="e">
        <f>I8</f>
        <v>#N/A</v>
      </c>
      <c r="AZ5" s="175"/>
      <c r="BA5" s="110"/>
      <c r="BC5" s="137" t="s">
        <v>144</v>
      </c>
    </row>
    <row r="6" spans="1:57" ht="43.5" customHeight="1" thickBot="1">
      <c r="B6" s="420" t="str">
        <f>IF(E1&lt;&gt;"","مقررات السنة الأولى","أدخل الرقم الامتحاني في الحقل المخصص واملأ جميع الحقول بالبيانات الصحيحة")</f>
        <v>أدخل الرقم الامتحاني في الحقل المخصص واملأ جميع الحقول بالبيانات الصحيحة</v>
      </c>
      <c r="C6" s="420"/>
      <c r="D6" s="420"/>
      <c r="E6" s="420"/>
      <c r="F6" s="420"/>
      <c r="G6" s="420"/>
      <c r="H6" s="420"/>
      <c r="I6" s="420"/>
      <c r="J6" s="420"/>
      <c r="K6" s="420"/>
      <c r="L6" s="420"/>
      <c r="M6" s="420"/>
      <c r="N6" s="420"/>
      <c r="O6" s="420"/>
      <c r="P6" s="420"/>
      <c r="Q6" s="421"/>
      <c r="R6" s="190"/>
      <c r="S6" s="191"/>
      <c r="T6" s="417" t="str">
        <f>IF(E1&lt;&gt;"","مقررات السنة الثالثة","لايحق لك تعديل الاستمارة بعد تثبيت التسجيل تحت طائلة إلغاء التسجيل")</f>
        <v>لايحق لك تعديل الاستمارة بعد تثبيت التسجيل تحت طائلة إلغاء التسجيل</v>
      </c>
      <c r="U6" s="418"/>
      <c r="V6" s="418"/>
      <c r="W6" s="418"/>
      <c r="X6" s="418"/>
      <c r="Y6" s="418"/>
      <c r="Z6" s="418"/>
      <c r="AA6" s="418"/>
      <c r="AB6" s="418"/>
      <c r="AC6" s="418"/>
      <c r="AD6" s="418"/>
      <c r="AE6" s="418"/>
      <c r="AF6" s="418"/>
      <c r="AG6" s="419"/>
      <c r="AH6" s="257"/>
      <c r="AI6" s="257"/>
      <c r="AJ6" s="257"/>
      <c r="AK6" s="233"/>
      <c r="AL6" s="167"/>
      <c r="AN6" s="137"/>
      <c r="AO6" s="137" t="s">
        <v>127</v>
      </c>
      <c r="AU6" s="109">
        <v>2</v>
      </c>
      <c r="AV6" s="192">
        <v>511</v>
      </c>
      <c r="AW6" s="193" t="s">
        <v>174</v>
      </c>
      <c r="AX6" s="168">
        <f t="shared" ref="AX6:AY10" si="0">H9</f>
        <v>0</v>
      </c>
      <c r="AY6" s="168" t="e">
        <f t="shared" si="0"/>
        <v>#N/A</v>
      </c>
      <c r="AZ6" s="110"/>
      <c r="BC6" s="109"/>
      <c r="BD6" s="109"/>
      <c r="BE6" s="109"/>
    </row>
    <row r="7" spans="1:57" ht="23.25" customHeight="1" thickBot="1">
      <c r="B7" s="395" t="s">
        <v>18</v>
      </c>
      <c r="C7" s="395"/>
      <c r="D7" s="395"/>
      <c r="E7" s="395"/>
      <c r="F7" s="395"/>
      <c r="G7" s="395"/>
      <c r="H7" s="395"/>
      <c r="I7" s="396"/>
      <c r="J7" s="248"/>
      <c r="K7" s="268"/>
      <c r="L7" s="397" t="s">
        <v>21</v>
      </c>
      <c r="M7" s="395"/>
      <c r="N7" s="395"/>
      <c r="O7" s="395"/>
      <c r="P7" s="395"/>
      <c r="Q7" s="396"/>
      <c r="R7" s="195"/>
      <c r="S7" s="196"/>
      <c r="T7" s="398" t="s">
        <v>22</v>
      </c>
      <c r="U7" s="399"/>
      <c r="V7" s="399"/>
      <c r="W7" s="399"/>
      <c r="X7" s="399"/>
      <c r="Y7" s="400"/>
      <c r="Z7" s="242"/>
      <c r="AA7" s="243"/>
      <c r="AB7" s="398" t="s">
        <v>21</v>
      </c>
      <c r="AC7" s="399"/>
      <c r="AD7" s="399"/>
      <c r="AE7" s="399"/>
      <c r="AF7" s="399"/>
      <c r="AG7" s="401"/>
      <c r="AH7" s="232"/>
      <c r="AI7" s="232"/>
      <c r="AJ7" s="232"/>
      <c r="AK7" s="233"/>
      <c r="AL7" s="137"/>
      <c r="AN7" s="137"/>
      <c r="AO7" s="137" t="s">
        <v>9</v>
      </c>
      <c r="AU7" s="109">
        <v>3</v>
      </c>
      <c r="AV7" s="192">
        <v>512</v>
      </c>
      <c r="AW7" s="193" t="s">
        <v>175</v>
      </c>
      <c r="AX7" s="168">
        <f t="shared" si="0"/>
        <v>0</v>
      </c>
      <c r="AY7" s="168" t="e">
        <f t="shared" si="0"/>
        <v>#N/A</v>
      </c>
      <c r="AZ7" s="111"/>
      <c r="BC7" s="114"/>
      <c r="BD7" s="114"/>
      <c r="BE7" s="114"/>
    </row>
    <row r="8" spans="1:57" ht="26.25" customHeight="1" thickBot="1">
      <c r="A8" s="1" t="e">
        <f>IF(AND(I8&lt;&gt;"",H8=1),1,"")</f>
        <v>#N/A</v>
      </c>
      <c r="B8" s="261" t="e">
        <f>IF(OR(I8="ج",I8="ر1",I8="ر2"),IF(H8=1,IF($L$5=$AO$7,0,IF($L$5=$AO$2,IF(I8="ج",4000,IF(I8="ر1",5200,IF(I8="ر2",6000,""))),IF(OR($L$5=$AO$3,$L$5=$AO$6),IF(I8="ج",2500,IF(I8="ر1",3250,IF(I8="ر2",3750,""))),IF($L$5=$AO$4,500,IF(OR($L$5=$AO$1,$L$5=$AO$5,$L$5=$AO$8),IF(I8="ج",4000,IF(I8="ر1",5500,IF(I8="ر2",6500,""))),IF(I8="ج",5000,IF(I8="ر1",6500,IF(I8="ر2",7500,""))))))))))</f>
        <v>#N/A</v>
      </c>
      <c r="C8" s="43">
        <v>510</v>
      </c>
      <c r="D8" s="375" t="s">
        <v>173</v>
      </c>
      <c r="E8" s="376"/>
      <c r="F8" s="376"/>
      <c r="G8" s="377"/>
      <c r="H8" s="273"/>
      <c r="I8" s="223" t="e">
        <f>IF(VLOOKUP($E$1,ورقة4!$A$2:$CW$2743,3,0)=0,"",(VLOOKUP($E$1,ورقة4!$A$2:$CW$2743,3,0)))</f>
        <v>#N/A</v>
      </c>
      <c r="J8" s="249" t="e">
        <f>IF(AND(Q8&lt;&gt;"",P8=1),7,"")</f>
        <v>#N/A</v>
      </c>
      <c r="K8" s="261" t="e">
        <f>IF(OR(Q8="ج",Q8="ر1",Q8="ر2"),IF(P8=1,IF($L$5=$AO$7,0,IF($L$5=$AO$2,IF(Q8="ج",4000,IF(Q8="ر1",5200,IF(Q8="ر2",6000,""))),IF(OR($L$5=$AO$3,$L$5=$AO$6),IF(Q8="ج",2500,IF(Q8="ر1",3250,IF(Q8="ر2",3750,""))),IF($L$5=$AO$4,500,IF(OR($L$5=$AO$1,$L$5=$AO$5,$L$5=$AO$8),IF(Q8="ج",4000,IF(Q8="ر1",5500,IF(Q8="ر2",6500,""))),IF(Q8="ج",5000,IF(Q8="ر1",6500,IF(Q8="ر2",7500,""))))))))))</f>
        <v>#N/A</v>
      </c>
      <c r="L8" s="43">
        <v>516</v>
      </c>
      <c r="M8" s="380" t="s">
        <v>179</v>
      </c>
      <c r="N8" s="381"/>
      <c r="O8" s="382"/>
      <c r="P8" s="273"/>
      <c r="Q8" s="223" t="e">
        <f>IF(VLOOKUP($E$1,ورقة4!$A$2:$CW$2743,9,0)=0,"",(VLOOKUP($E$1,ورقة4!$A$2:$CW$2743,9,0)))</f>
        <v>#N/A</v>
      </c>
      <c r="R8" s="199" t="e">
        <f>IF(AND(Y8&lt;&gt;"",X8=1),25,"")</f>
        <v>#N/A</v>
      </c>
      <c r="S8" s="261" t="e">
        <f>IF(OR(Y8="ج",Y8="ر1",Y8="ر2"),IF(X8=1,IF($L$5=$AO$7,0,IF($L$5=$AO$2,IF(Y8="ج",4000,IF(Y8="ر1",5200,IF(Y8="ر2",6000,""))),IF(OR($L$5=$AO$3,$L$5=$AO$6),IF(Y8="ج",2500,IF(Y8="ر1",3250,IF(Y8="ر2",3750,""))),IF($L$5=$AO$4,500,IF(OR($L$5=$AO$1,$L$5=$AO$5,$L$5=$AO$8),IF(Y8="ج",4000,IF(Y8="ر1",5500,IF(Y8="ر2",6500,""))),IF(Y8="ج",5000,IF(Y8="ر1",6500,IF(Y8="ر2",7500,""))))))))))</f>
        <v>#N/A</v>
      </c>
      <c r="T8" s="245">
        <v>534</v>
      </c>
      <c r="U8" s="406" t="s">
        <v>197</v>
      </c>
      <c r="V8" s="407"/>
      <c r="W8" s="408"/>
      <c r="X8" s="262"/>
      <c r="Y8" s="224" t="e">
        <f>IF(VLOOKUP($E$1,ورقة4!$A$2:$CW$2743,27,0)=0,"",(VLOOKUP($E$1,ورقة4!$A$2:$CW$2743,27,0)))</f>
        <v>#N/A</v>
      </c>
      <c r="Z8" s="244" t="e">
        <f>IF(AND(AG8&lt;&gt;"",AF8=1),31,"")</f>
        <v>#N/A</v>
      </c>
      <c r="AA8" s="261" t="e">
        <f>IF(OR(AG8="ج",AG8="ر1",AG8="ر2"),IF(AF8=1,IF($L$5=$AO$7,0,IF($L$5=$AO$2,IF(AG8="ج",4000,IF(AG8="ر1",5200,IF(AG8="ر2",6000,""))),IF(OR($L$5=$AO$3,$L$5=$AO$6),IF(AG8="ج",2500,IF(AG8="ر1",3250,IF(AG8="ر2",3750,""))),IF($L$5=$AO$4,500,IF(OR($L$5=$AO$1,$L$5=$AO$5,$L$5=$AO$8),IF(AG8="ج",4000,IF(AG8="ر1",5500,IF(AG8="ر2",6500,""))),IF(AG8="ج",5000,IF(AG8="ر1",6500,IF(AG8="ر2",7500,""))))))))))</f>
        <v>#N/A</v>
      </c>
      <c r="AB8" s="245">
        <v>540</v>
      </c>
      <c r="AC8" s="406" t="s">
        <v>203</v>
      </c>
      <c r="AD8" s="407"/>
      <c r="AE8" s="408"/>
      <c r="AF8" s="262"/>
      <c r="AG8" s="240" t="e">
        <f>IF(VLOOKUP($E$1,ورقة4!$A$2:$CW$2743,33,0)=0,"",(VLOOKUP($E$1,ورقة4!$A$2:$CW$2743,33,0)))</f>
        <v>#N/A</v>
      </c>
      <c r="AH8" s="234"/>
      <c r="AI8" s="234"/>
      <c r="AJ8" s="234"/>
      <c r="AK8" s="233"/>
      <c r="AL8" s="167" t="e">
        <f t="shared" ref="AL8:AL13" si="1">IF(A8&lt;&gt;"",A8,"")</f>
        <v>#N/A</v>
      </c>
      <c r="AM8" s="1">
        <v>1</v>
      </c>
      <c r="AN8" s="137"/>
      <c r="AO8" s="1" t="s">
        <v>720</v>
      </c>
      <c r="AU8" s="109">
        <v>4</v>
      </c>
      <c r="AV8" s="192">
        <v>513</v>
      </c>
      <c r="AW8" s="193" t="s">
        <v>176</v>
      </c>
      <c r="AX8" s="168">
        <f t="shared" si="0"/>
        <v>0</v>
      </c>
      <c r="AY8" s="168" t="e">
        <f t="shared" si="0"/>
        <v>#N/A</v>
      </c>
      <c r="AZ8" s="111"/>
      <c r="BC8" s="114"/>
      <c r="BD8" s="114"/>
      <c r="BE8" s="114"/>
    </row>
    <row r="9" spans="1:57" ht="26.25" customHeight="1" thickTop="1" thickBot="1">
      <c r="A9" s="1" t="e">
        <f>IF(AND(I9&lt;&gt;"",H9=1),2,"")</f>
        <v>#N/A</v>
      </c>
      <c r="B9" s="261" t="e">
        <f t="shared" ref="B9:B13" si="2">IF(OR(I9="ج",I9="ر1",I9="ر2"),IF(H9=1,IF($L$5=$AO$7,0,IF($L$5=$AO$2,IF(I9="ج",4000,IF(I9="ر1",5200,IF(I9="ر2",6000,""))),IF(OR($L$5=$AO$3,$L$5=$AO$6),IF(I9="ج",2500,IF(I9="ر1",3250,IF(I9="ر2",3750,""))),IF($L$5=$AO$4,500,IF(OR($L$5=$AO$1,$L$5=$AO$5,$L$5=$AO$8),IF(I9="ج",4000,IF(I9="ر1",5500,IF(I9="ر2",6500,""))),IF(I9="ج",5000,IF(I9="ر1",6500,IF(I9="ر2",7500,""))))))))))</f>
        <v>#N/A</v>
      </c>
      <c r="C9" s="44">
        <v>511</v>
      </c>
      <c r="D9" s="370" t="s">
        <v>174</v>
      </c>
      <c r="E9" s="371"/>
      <c r="F9" s="371"/>
      <c r="G9" s="373"/>
      <c r="H9" s="273"/>
      <c r="I9" s="224" t="e">
        <f>IF(VLOOKUP($E$1,ورقة4!$A$2:$CW$2743,4,0)=0,"",(VLOOKUP($E$1,ورقة4!$A$2:$CW$2743,4,0)))</f>
        <v>#N/A</v>
      </c>
      <c r="J9" s="249" t="e">
        <f>IF(AND(Q9&lt;&gt;"",P9=1),8,"")</f>
        <v>#N/A</v>
      </c>
      <c r="K9" s="261" t="e">
        <f t="shared" ref="K9:K12" si="3">IF(OR(Q9="ج",Q9="ر1",Q9="ر2"),IF(P9=1,IF($L$5=$AO$7,0,IF($L$5=$AO$2,IF(Q9="ج",4000,IF(Q9="ر1",5200,IF(Q9="ر2",6000,""))),IF(OR($L$5=$AO$3,$L$5=$AO$6),IF(Q9="ج",2500,IF(Q9="ر1",3250,IF(Q9="ر2",3750,""))),IF($L$5=$AO$4,500,IF(OR($L$5=$AO$1,$L$5=$AO$5,$L$5=$AO$8),IF(Q9="ج",4000,IF(Q9="ر1",5500,IF(Q9="ر2",6500,""))),IF(Q9="ج",5000,IF(Q9="ر1",6500,IF(Q9="ر2",7500,""))))))))))</f>
        <v>#N/A</v>
      </c>
      <c r="L9" s="44">
        <v>517</v>
      </c>
      <c r="M9" s="383" t="s">
        <v>180</v>
      </c>
      <c r="N9" s="384"/>
      <c r="O9" s="385"/>
      <c r="P9" s="273"/>
      <c r="Q9" s="224" t="e">
        <f>IF(VLOOKUP($E$1,ورقة4!$A$2:$CW$2743,10,0)=0,"",(VLOOKUP($E$1,ورقة4!$A$2:$CW$2743,10,0)))</f>
        <v>#N/A</v>
      </c>
      <c r="R9" s="199" t="e">
        <f>IF(AND(Y9&lt;&gt;"",X9=1),26,"")</f>
        <v>#N/A</v>
      </c>
      <c r="S9" s="261" t="e">
        <f t="shared" ref="S9:S13" si="4">IF(OR(Y9="ج",Y9="ر1",Y9="ر2"),IF(X9=1,IF($L$5=$AO$7,0,IF($L$5=$AO$2,IF(Y9="ج",4000,IF(Y9="ر1",5200,IF(Y9="ر2",6000,""))),IF(OR($L$5=$AO$3,$L$5=$AO$6),IF(Y9="ج",2500,IF(Y9="ر1",3250,IF(Y9="ر2",3750,""))),IF($L$5=$AO$4,500,IF(OR($L$5=$AO$1,$L$5=$AO$5,$L$5=$AO$8),IF(Y9="ج",4000,IF(Y9="ر1",5500,IF(Y9="ر2",6500,""))),IF(Y9="ج",5000,IF(Y9="ر1",6500,IF(Y9="ر2",7500,""))))))))))</f>
        <v>#N/A</v>
      </c>
      <c r="T9" s="246">
        <v>535</v>
      </c>
      <c r="U9" s="358" t="s">
        <v>198</v>
      </c>
      <c r="V9" s="359"/>
      <c r="W9" s="360"/>
      <c r="X9" s="262"/>
      <c r="Y9" s="224" t="e">
        <f>IF(VLOOKUP($E$1,ورقة4!$A$2:$CW$2743,28,0)=0,"",(VLOOKUP($E$1,ورقة4!$A$2:$CW$2743,28,0)))</f>
        <v>#N/A</v>
      </c>
      <c r="Z9" s="244" t="e">
        <f>IF(AND(AG9&lt;&gt;"",AF9=1),32,"")</f>
        <v>#N/A</v>
      </c>
      <c r="AA9" s="261" t="e">
        <f t="shared" ref="AA9:AA13" si="5">IF(OR(AG9="ج",AG9="ر1",AG9="ر2"),IF(AF9=1,IF($L$5=$AO$7,0,IF($L$5=$AO$2,IF(AG9="ج",4000,IF(AG9="ر1",5200,IF(AG9="ر2",6000,""))),IF(OR($L$5=$AO$3,$L$5=$AO$6),IF(AG9="ج",2500,IF(AG9="ر1",3250,IF(AG9="ر2",3750,""))),IF($L$5=$AO$4,500,IF(OR($L$5=$AO$1,$L$5=$AO$5,$L$5=$AO$8),IF(AG9="ج",4000,IF(AG9="ر1",5500,IF(AG9="ر2",6500,""))),IF(AG9="ج",5000,IF(AG9="ر1",6500,IF(AG9="ر2",7500,""))))))))))</f>
        <v>#N/A</v>
      </c>
      <c r="AB9" s="246">
        <v>541</v>
      </c>
      <c r="AC9" s="358" t="s">
        <v>204</v>
      </c>
      <c r="AD9" s="359"/>
      <c r="AE9" s="360"/>
      <c r="AF9" s="262"/>
      <c r="AG9" s="240" t="e">
        <f>IF(VLOOKUP($E$1,ورقة4!$A$2:$CW$2743,34,0)=0,"",(VLOOKUP($E$1,ورقة4!$A$2:$CW$2743,34,0)))</f>
        <v>#N/A</v>
      </c>
      <c r="AH9" s="411"/>
      <c r="AI9" s="411"/>
      <c r="AJ9" s="411"/>
      <c r="AK9" s="233"/>
      <c r="AL9" s="167" t="e">
        <f t="shared" si="1"/>
        <v>#N/A</v>
      </c>
      <c r="AM9" s="1">
        <v>2</v>
      </c>
      <c r="AU9" s="109">
        <v>5</v>
      </c>
      <c r="AV9" s="192">
        <v>514</v>
      </c>
      <c r="AW9" s="193" t="s">
        <v>177</v>
      </c>
      <c r="AX9" s="168">
        <f t="shared" si="0"/>
        <v>0</v>
      </c>
      <c r="AY9" s="168" t="e">
        <f t="shared" si="0"/>
        <v>#N/A</v>
      </c>
      <c r="AZ9" s="110"/>
      <c r="BC9" s="109"/>
      <c r="BD9" s="109"/>
      <c r="BE9" s="109"/>
    </row>
    <row r="10" spans="1:57" ht="26.25" customHeight="1" thickTop="1" thickBot="1">
      <c r="A10" s="1" t="e">
        <f>IF(AND(I10&lt;&gt;"",H10=1),3,"")</f>
        <v>#N/A</v>
      </c>
      <c r="B10" s="261" t="e">
        <f t="shared" si="2"/>
        <v>#N/A</v>
      </c>
      <c r="C10" s="44">
        <v>512</v>
      </c>
      <c r="D10" s="374" t="s">
        <v>175</v>
      </c>
      <c r="E10" s="365"/>
      <c r="F10" s="365"/>
      <c r="G10" s="366"/>
      <c r="H10" s="273"/>
      <c r="I10" s="224" t="e">
        <f>IF(VLOOKUP($E$1,ورقة4!$A$2:$CW$2743,5,0)=0,"",(VLOOKUP($E$1,ورقة4!$A$2:$CW$2743,5,0)))</f>
        <v>#N/A</v>
      </c>
      <c r="J10" s="249" t="e">
        <f>IF(AND(Q10&lt;&gt;"",P10=1),9,"")</f>
        <v>#N/A</v>
      </c>
      <c r="K10" s="261" t="e">
        <f t="shared" si="3"/>
        <v>#N/A</v>
      </c>
      <c r="L10" s="44">
        <v>518</v>
      </c>
      <c r="M10" s="383" t="s">
        <v>181</v>
      </c>
      <c r="N10" s="384"/>
      <c r="O10" s="385"/>
      <c r="P10" s="273"/>
      <c r="Q10" s="224" t="e">
        <f>IF(VLOOKUP($E$1,ورقة4!$A$2:$CW$2743,11,0)=0,"",(VLOOKUP($E$1,ورقة4!$A$2:$CW$2743,11,0)))</f>
        <v>#N/A</v>
      </c>
      <c r="R10" s="199" t="e">
        <f>IF(AND(Y10&lt;&gt;"",X10=1),27,"")</f>
        <v>#N/A</v>
      </c>
      <c r="S10" s="261" t="e">
        <f t="shared" si="4"/>
        <v>#N/A</v>
      </c>
      <c r="T10" s="246">
        <v>536</v>
      </c>
      <c r="U10" s="364" t="s">
        <v>199</v>
      </c>
      <c r="V10" s="365"/>
      <c r="W10" s="366"/>
      <c r="X10" s="262"/>
      <c r="Y10" s="224" t="e">
        <f>IF(VLOOKUP($E$1,ورقة4!$A$2:$CW$2743,29,0)=0,"",(VLOOKUP($E$1,ورقة4!$A$2:$CW$2743,29,0)))</f>
        <v>#N/A</v>
      </c>
      <c r="Z10" s="244" t="e">
        <f>IF(AND(AG10&lt;&gt;"",AF10=1),33,"")</f>
        <v>#N/A</v>
      </c>
      <c r="AA10" s="261" t="e">
        <f t="shared" si="5"/>
        <v>#N/A</v>
      </c>
      <c r="AB10" s="246">
        <v>542</v>
      </c>
      <c r="AC10" s="364" t="s">
        <v>205</v>
      </c>
      <c r="AD10" s="365"/>
      <c r="AE10" s="366"/>
      <c r="AF10" s="262"/>
      <c r="AG10" s="240" t="e">
        <f>IF(VLOOKUP($E$1,ورقة4!$A$2:$CW$2743,35,0)=0,"",(VLOOKUP($E$1,ورقة4!$A$2:$CW$2743,35,0)))</f>
        <v>#N/A</v>
      </c>
      <c r="AH10" s="412"/>
      <c r="AI10" s="412"/>
      <c r="AJ10" s="412"/>
      <c r="AK10" s="233"/>
      <c r="AL10" s="167" t="e">
        <f t="shared" si="1"/>
        <v>#N/A</v>
      </c>
      <c r="AM10" s="1">
        <v>3</v>
      </c>
      <c r="AU10" s="109">
        <v>6</v>
      </c>
      <c r="AV10" s="192">
        <v>515</v>
      </c>
      <c r="AW10" s="193" t="s">
        <v>178</v>
      </c>
      <c r="AX10" s="168">
        <f t="shared" si="0"/>
        <v>0</v>
      </c>
      <c r="AY10" s="168" t="e">
        <f t="shared" si="0"/>
        <v>#N/A</v>
      </c>
      <c r="AZ10" s="110"/>
      <c r="BC10" s="109"/>
      <c r="BD10" s="109"/>
      <c r="BE10" s="109"/>
    </row>
    <row r="11" spans="1:57" ht="26.25" customHeight="1" thickTop="1" thickBot="1">
      <c r="A11" s="1" t="e">
        <f>IF(AND(I11&lt;&gt;"",H11=1),4,"")</f>
        <v>#N/A</v>
      </c>
      <c r="B11" s="261" t="e">
        <f t="shared" si="2"/>
        <v>#N/A</v>
      </c>
      <c r="C11" s="44">
        <v>513</v>
      </c>
      <c r="D11" s="374" t="s">
        <v>176</v>
      </c>
      <c r="E11" s="365"/>
      <c r="F11" s="365"/>
      <c r="G11" s="366"/>
      <c r="H11" s="273"/>
      <c r="I11" s="224" t="e">
        <f>IF(VLOOKUP($E$1,ورقة4!$A$2:$CW$2743,6,0)=0,"",(VLOOKUP($E$1,ورقة4!$A$2:$CW$2743,6,0)))</f>
        <v>#N/A</v>
      </c>
      <c r="J11" s="249" t="e">
        <f>IF(AND(Q11&lt;&gt;"",P11=1),10,"")</f>
        <v>#N/A</v>
      </c>
      <c r="K11" s="261" t="e">
        <f t="shared" si="3"/>
        <v>#N/A</v>
      </c>
      <c r="L11" s="44">
        <v>519</v>
      </c>
      <c r="M11" s="383" t="s">
        <v>182</v>
      </c>
      <c r="N11" s="384"/>
      <c r="O11" s="385"/>
      <c r="P11" s="273"/>
      <c r="Q11" s="224" t="e">
        <f>IF(VLOOKUP($E$1,ورقة4!$A$2:$CW$2743,12,0)=0,"",(VLOOKUP($E$1,ورقة4!$A$2:$CW$2743,12,0)))</f>
        <v>#N/A</v>
      </c>
      <c r="R11" s="199" t="e">
        <f>IF(AND(Y11&lt;&gt;"",X11=1),28,"")</f>
        <v>#N/A</v>
      </c>
      <c r="S11" s="261" t="e">
        <f t="shared" si="4"/>
        <v>#N/A</v>
      </c>
      <c r="T11" s="246">
        <v>537</v>
      </c>
      <c r="U11" s="358" t="s">
        <v>200</v>
      </c>
      <c r="V11" s="359"/>
      <c r="W11" s="360"/>
      <c r="X11" s="262"/>
      <c r="Y11" s="224" t="e">
        <f>IF(VLOOKUP($E$1,ورقة4!$A$2:$CW$2743,30,0)=0,"",(VLOOKUP($E$1,ورقة4!$A$2:$CW$2743,30,0)))</f>
        <v>#N/A</v>
      </c>
      <c r="Z11" s="244" t="e">
        <f>IF(AND(AG11&lt;&gt;"",AF11=1),34,"")</f>
        <v>#N/A</v>
      </c>
      <c r="AA11" s="261" t="e">
        <f t="shared" si="5"/>
        <v>#N/A</v>
      </c>
      <c r="AB11" s="246">
        <v>543</v>
      </c>
      <c r="AC11" s="358" t="s">
        <v>206</v>
      </c>
      <c r="AD11" s="359"/>
      <c r="AE11" s="360"/>
      <c r="AF11" s="262"/>
      <c r="AG11" s="240" t="e">
        <f>IF(VLOOKUP($E$1,ورقة4!$A$2:$CW$2743,36,0)=0,"",(VLOOKUP($E$1,ورقة4!$A$2:$CW$2743,36,0)))</f>
        <v>#N/A</v>
      </c>
      <c r="AH11" s="412"/>
      <c r="AI11" s="412"/>
      <c r="AJ11" s="412"/>
      <c r="AK11" s="233"/>
      <c r="AL11" s="167" t="e">
        <f t="shared" si="1"/>
        <v>#N/A</v>
      </c>
      <c r="AM11" s="1">
        <v>4</v>
      </c>
      <c r="AU11" s="109">
        <v>7</v>
      </c>
      <c r="AV11" s="192">
        <v>516</v>
      </c>
      <c r="AW11" s="193" t="s">
        <v>179</v>
      </c>
      <c r="AX11" s="168">
        <f t="shared" ref="AX11:AY16" si="6">P8</f>
        <v>0</v>
      </c>
      <c r="AY11" s="168" t="e">
        <f t="shared" si="6"/>
        <v>#N/A</v>
      </c>
      <c r="AZ11" s="110"/>
      <c r="BC11" s="111"/>
      <c r="BD11" s="111"/>
    </row>
    <row r="12" spans="1:57" ht="26.25" customHeight="1" thickTop="1" thickBot="1">
      <c r="A12" s="1" t="e">
        <f>IF(AND(I12&lt;&gt;"",H12=1),5,"")</f>
        <v>#N/A</v>
      </c>
      <c r="B12" s="261" t="e">
        <f t="shared" si="2"/>
        <v>#N/A</v>
      </c>
      <c r="C12" s="44">
        <v>514</v>
      </c>
      <c r="D12" s="370" t="s">
        <v>177</v>
      </c>
      <c r="E12" s="371"/>
      <c r="F12" s="371"/>
      <c r="G12" s="373"/>
      <c r="H12" s="273"/>
      <c r="I12" s="224" t="e">
        <f>IF(VLOOKUP($E$1,ورقة4!$A$2:$CW$2743,7,0)=0,"",(VLOOKUP($E$1,ورقة4!$A$2:$CW$2743,7,0)))</f>
        <v>#N/A</v>
      </c>
      <c r="J12" s="249" t="e">
        <f>IF(AND(Q12&lt;&gt;"",P12=1),11,"")</f>
        <v>#N/A</v>
      </c>
      <c r="K12" s="261" t="e">
        <f t="shared" si="3"/>
        <v>#N/A</v>
      </c>
      <c r="L12" s="44">
        <v>520</v>
      </c>
      <c r="M12" s="383" t="s">
        <v>183</v>
      </c>
      <c r="N12" s="384"/>
      <c r="O12" s="385"/>
      <c r="P12" s="273"/>
      <c r="Q12" s="224" t="e">
        <f>IF(VLOOKUP($E$1,ورقة4!$A$2:$CW$2743,13,0)=0,"",(VLOOKUP($E$1,ورقة4!$A$2:$CW$2743,13,0)))</f>
        <v>#N/A</v>
      </c>
      <c r="R12" s="199" t="e">
        <f>IF(AND(Y12&lt;&gt;"",X12=1),29,"")</f>
        <v>#N/A</v>
      </c>
      <c r="S12" s="261" t="e">
        <f t="shared" si="4"/>
        <v>#N/A</v>
      </c>
      <c r="T12" s="246">
        <v>538</v>
      </c>
      <c r="U12" s="358" t="s">
        <v>201</v>
      </c>
      <c r="V12" s="359"/>
      <c r="W12" s="360"/>
      <c r="X12" s="262"/>
      <c r="Y12" s="224" t="e">
        <f>IF(VLOOKUP($E$1,ورقة4!$A$2:$CW$2743,31,0)=0,"",(VLOOKUP($E$1,ورقة4!$A$2:$CW$2743,31,0)))</f>
        <v>#N/A</v>
      </c>
      <c r="Z12" s="244" t="e">
        <f>IF(AND(AG12&lt;&gt;"",AF12=1),35,"")</f>
        <v>#N/A</v>
      </c>
      <c r="AA12" s="261" t="e">
        <f t="shared" si="5"/>
        <v>#N/A</v>
      </c>
      <c r="AB12" s="246">
        <v>544</v>
      </c>
      <c r="AC12" s="358" t="s">
        <v>207</v>
      </c>
      <c r="AD12" s="359"/>
      <c r="AE12" s="360"/>
      <c r="AF12" s="262"/>
      <c r="AG12" s="240" t="e">
        <f>IF(VLOOKUP($E$1,ورقة4!$A$2:$CW$2743,37,0)=0,"",(VLOOKUP($E$1,ورقة4!$A$2:$CW$2743,37,0)))</f>
        <v>#N/A</v>
      </c>
      <c r="AH12" s="402"/>
      <c r="AI12" s="402"/>
      <c r="AJ12" s="402"/>
      <c r="AK12" s="233"/>
      <c r="AL12" s="167" t="e">
        <f t="shared" si="1"/>
        <v>#N/A</v>
      </c>
      <c r="AM12" s="1">
        <v>5</v>
      </c>
      <c r="AU12" s="109">
        <v>8</v>
      </c>
      <c r="AV12" s="192">
        <v>517</v>
      </c>
      <c r="AW12" s="193" t="s">
        <v>180</v>
      </c>
      <c r="AX12" s="168">
        <f t="shared" si="6"/>
        <v>0</v>
      </c>
      <c r="AY12" s="168" t="e">
        <f t="shared" si="6"/>
        <v>#N/A</v>
      </c>
      <c r="AZ12" s="110"/>
      <c r="BC12" s="110"/>
      <c r="BD12" s="110"/>
    </row>
    <row r="13" spans="1:57" ht="26.25" customHeight="1" thickTop="1" thickBot="1">
      <c r="A13" s="1" t="e">
        <f>IF(AND(I13&lt;&gt;"",H13=1),6,"")</f>
        <v>#N/A</v>
      </c>
      <c r="B13" s="261" t="e">
        <f t="shared" si="2"/>
        <v>#N/A</v>
      </c>
      <c r="C13" s="46">
        <v>515</v>
      </c>
      <c r="D13" s="370" t="s">
        <v>178</v>
      </c>
      <c r="E13" s="371"/>
      <c r="F13" s="371"/>
      <c r="G13" s="372"/>
      <c r="H13" s="273"/>
      <c r="I13" s="224" t="e">
        <f>IF(VLOOKUP($E$1,ورقة4!$A$2:$CW$2743,8,0)=0,"",(VLOOKUP($E$1,ورقة4!$A$2:$CW$2743,8,0)))</f>
        <v>#N/A</v>
      </c>
      <c r="J13" s="249" t="e">
        <f>IF(AND(Q13&lt;&gt;"",P13=1),12,"")</f>
        <v>#N/A</v>
      </c>
      <c r="K13" s="261" t="e">
        <f>IF(OR(Q13="ج",Q13="ر1",Q13="ر2"),IF(P13=1,IF($L$5=$AO$7,0,IF($L$5=$AO$2,IF(Q13="ج",4000,IF(Q13="ر1",5200,IF(Q13="ر2",6000,""))),IF(OR($L$5=$AO$3,$L$5=$AO$6),IF(Q13="ج",2500,IF(Q13="ر1",3250,IF(Q13="ر2",3750,""))),IF($L$5=$AO$4,500,IF(OR($L$5=$AO$1,$L$5=$AO$5,$L$5=$AO$8),IF(Q13="ج",4000,IF(Q13="ر1",5500,IF(Q13="ر2",6500,""))),IF(Q13="ج",5000,IF(Q13="ر1",6500,IF(Q13="ر2",7500,""))))))))))</f>
        <v>#N/A</v>
      </c>
      <c r="L13" s="44">
        <v>521</v>
      </c>
      <c r="M13" s="383" t="s">
        <v>184</v>
      </c>
      <c r="N13" s="384"/>
      <c r="O13" s="385"/>
      <c r="P13" s="273"/>
      <c r="Q13" s="224" t="e">
        <f>IF(VLOOKUP($E$1,ورقة4!$A$2:$CW$2743,14,0)=0,"",(VLOOKUP($E$1,ورقة4!$A$2:$CW$2743,14,0)))</f>
        <v>#N/A</v>
      </c>
      <c r="R13" s="199" t="e">
        <f>IF(AND(Y13&lt;&gt;"",X13=1),30,"")</f>
        <v>#N/A</v>
      </c>
      <c r="S13" s="261" t="e">
        <f t="shared" si="4"/>
        <v>#N/A</v>
      </c>
      <c r="T13" s="246">
        <v>539</v>
      </c>
      <c r="U13" s="358" t="s">
        <v>202</v>
      </c>
      <c r="V13" s="359"/>
      <c r="W13" s="360"/>
      <c r="X13" s="262"/>
      <c r="Y13" s="224" t="e">
        <f>IF(VLOOKUP($E$1,ورقة4!$A$2:$CW$2743,32,0)=0,"",(VLOOKUP($E$1,ورقة4!$A$2:$CW$2743,32,0)))</f>
        <v>#N/A</v>
      </c>
      <c r="Z13" s="244" t="e">
        <f>IF(AND(AG13&lt;&gt;"",AF13=1),36,"")</f>
        <v>#N/A</v>
      </c>
      <c r="AA13" s="261" t="e">
        <f t="shared" si="5"/>
        <v>#N/A</v>
      </c>
      <c r="AB13" s="246">
        <v>545</v>
      </c>
      <c r="AC13" s="361" t="s">
        <v>208</v>
      </c>
      <c r="AD13" s="362"/>
      <c r="AE13" s="363"/>
      <c r="AF13" s="262"/>
      <c r="AG13" s="240" t="e">
        <f>IF(VLOOKUP($E$1,ورقة4!$A$2:$CW$2743,38,0)=0,"",(VLOOKUP($E$1,ورقة4!$A$2:$CW$2743,38,0)))</f>
        <v>#N/A</v>
      </c>
      <c r="AH13" s="402"/>
      <c r="AI13" s="402"/>
      <c r="AJ13" s="402"/>
      <c r="AK13" s="233"/>
      <c r="AL13" s="167" t="e">
        <f t="shared" si="1"/>
        <v>#N/A</v>
      </c>
      <c r="AM13" s="1">
        <v>6</v>
      </c>
      <c r="AU13" s="109">
        <v>9</v>
      </c>
      <c r="AV13" s="192">
        <v>518</v>
      </c>
      <c r="AW13" s="193" t="s">
        <v>181</v>
      </c>
      <c r="AX13" s="168">
        <f t="shared" si="6"/>
        <v>0</v>
      </c>
      <c r="AY13" s="168" t="e">
        <f t="shared" si="6"/>
        <v>#N/A</v>
      </c>
      <c r="AZ13" s="110"/>
      <c r="BC13" s="111"/>
      <c r="BD13" s="111"/>
    </row>
    <row r="14" spans="1:57" ht="26.25" hidden="1" customHeight="1" thickTop="1" thickBot="1">
      <c r="A14" s="1" t="str">
        <f>IF(AND(I14&lt;&gt;"",H14=1),7,"")</f>
        <v/>
      </c>
      <c r="B14" s="197" t="e">
        <f>SUM(B8:B13)</f>
        <v>#N/A</v>
      </c>
      <c r="C14" s="201"/>
      <c r="D14" s="202"/>
      <c r="E14" s="202"/>
      <c r="F14" s="202"/>
      <c r="G14" s="202">
        <f>COUNTIFS(I8:I13,$C$25,H8:H13,1)</f>
        <v>0</v>
      </c>
      <c r="H14" s="200">
        <f>COUNTIFS(I8:I13,$C$26,H8:H13,1)</f>
        <v>0</v>
      </c>
      <c r="I14" s="56">
        <f>COUNTIFS(I8:I13,$C$27,H8:H13,1)</f>
        <v>0</v>
      </c>
      <c r="J14" s="198"/>
      <c r="K14" s="32" t="e">
        <f>SUM(K8:K13)</f>
        <v>#N/A</v>
      </c>
      <c r="L14" s="33"/>
      <c r="M14" s="41"/>
      <c r="N14" s="41"/>
      <c r="O14" s="202">
        <f>COUNTIFS(Q8:Q13,$C$25,P8:P13,1)</f>
        <v>0</v>
      </c>
      <c r="P14" s="200">
        <f>COUNTIFS(Q8:Q13,$C$26,P8:P13,1)</f>
        <v>0</v>
      </c>
      <c r="Q14" s="56">
        <f>COUNTIFS(Q8:Q13,$C$27,P8:P13,1)</f>
        <v>0</v>
      </c>
      <c r="R14" s="195"/>
      <c r="S14" s="197" t="e">
        <f>SUM(S8:S13)</f>
        <v>#N/A</v>
      </c>
      <c r="T14" s="236"/>
      <c r="U14" s="38"/>
      <c r="V14" s="38"/>
      <c r="W14" s="202">
        <f>COUNTIFS(Y8:Y13,$C$25,X8:X13,1)</f>
        <v>0</v>
      </c>
      <c r="X14" s="237">
        <f>COUNTIFS(Y8:Y13,$C$26,X8:X13,1)</f>
        <v>0</v>
      </c>
      <c r="Y14" s="238">
        <f>COUNTIFS(Y8:Y13,$C$27,X8:X13,1)</f>
        <v>0</v>
      </c>
      <c r="Z14" s="239"/>
      <c r="AA14" s="36" t="e">
        <f>SUM(AA8:AA13)</f>
        <v>#N/A</v>
      </c>
      <c r="AB14" s="38"/>
      <c r="AC14" s="38"/>
      <c r="AD14" s="38"/>
      <c r="AE14" s="202">
        <f>COUNTIFS(AG8:AG13,$C$25,AF8:AF13,1)</f>
        <v>0</v>
      </c>
      <c r="AF14" s="237">
        <f>COUNTIFS(AG8:AG13,$C$26,AF8:AF13,1)</f>
        <v>0</v>
      </c>
      <c r="AG14" s="241">
        <f>COUNTIFS(AG8:AG13,$C$27,AF8:AF13,1)</f>
        <v>0</v>
      </c>
      <c r="AH14" s="402"/>
      <c r="AI14" s="402"/>
      <c r="AJ14" s="402"/>
      <c r="AK14" s="233"/>
      <c r="AL14" s="167" t="e">
        <f t="shared" ref="AL14:AL19" si="7">IF(J8&lt;&gt;"",J8,"")</f>
        <v>#N/A</v>
      </c>
      <c r="AM14" s="1">
        <v>7</v>
      </c>
      <c r="AU14" s="109">
        <v>10</v>
      </c>
      <c r="AV14" s="192">
        <v>519</v>
      </c>
      <c r="AW14" s="193" t="s">
        <v>182</v>
      </c>
      <c r="AX14" s="168">
        <f t="shared" si="6"/>
        <v>0</v>
      </c>
      <c r="AY14" s="168" t="e">
        <f t="shared" si="6"/>
        <v>#N/A</v>
      </c>
      <c r="AZ14" s="110"/>
      <c r="BC14" s="111"/>
      <c r="BD14" s="111"/>
    </row>
    <row r="15" spans="1:57" ht="26.25" customHeight="1" thickTop="1" thickBot="1">
      <c r="B15" s="409" t="s">
        <v>24</v>
      </c>
      <c r="C15" s="409"/>
      <c r="D15" s="409"/>
      <c r="E15" s="409"/>
      <c r="F15" s="409"/>
      <c r="G15" s="409"/>
      <c r="H15" s="409"/>
      <c r="I15" s="409"/>
      <c r="J15" s="409"/>
      <c r="K15" s="409"/>
      <c r="L15" s="409"/>
      <c r="M15" s="409"/>
      <c r="N15" s="409"/>
      <c r="O15" s="409"/>
      <c r="P15" s="409"/>
      <c r="Q15" s="410"/>
      <c r="R15" s="195"/>
      <c r="S15" s="269"/>
      <c r="T15" s="403" t="s">
        <v>25</v>
      </c>
      <c r="U15" s="404"/>
      <c r="V15" s="404"/>
      <c r="W15" s="404"/>
      <c r="X15" s="404"/>
      <c r="Y15" s="404"/>
      <c r="Z15" s="404"/>
      <c r="AA15" s="404"/>
      <c r="AB15" s="404"/>
      <c r="AC15" s="404"/>
      <c r="AD15" s="404"/>
      <c r="AE15" s="404"/>
      <c r="AF15" s="404"/>
      <c r="AG15" s="405"/>
      <c r="AH15" s="402"/>
      <c r="AI15" s="402"/>
      <c r="AJ15" s="402"/>
      <c r="AK15" s="233"/>
      <c r="AL15" s="167" t="e">
        <f t="shared" si="7"/>
        <v>#N/A</v>
      </c>
      <c r="AM15" s="1">
        <v>8</v>
      </c>
      <c r="AU15" s="109">
        <v>11</v>
      </c>
      <c r="AV15" s="192">
        <v>520</v>
      </c>
      <c r="AW15" s="193" t="s">
        <v>183</v>
      </c>
      <c r="AX15" s="168">
        <f t="shared" si="6"/>
        <v>0</v>
      </c>
      <c r="AY15" s="168" t="e">
        <f t="shared" si="6"/>
        <v>#N/A</v>
      </c>
      <c r="AZ15" s="110"/>
      <c r="BC15" s="111"/>
      <c r="BD15" s="111"/>
    </row>
    <row r="16" spans="1:57" ht="26.25" customHeight="1" thickBot="1">
      <c r="A16" s="1" t="e">
        <f>IF(AND(I16&lt;&gt;"",H16=1),13,"")</f>
        <v>#N/A</v>
      </c>
      <c r="B16" s="261" t="e">
        <f>IF(OR(I16="ج",I16="ر1",I16="ر2"),IF(H16=1,IF($L$5=$AO$7,0,IF($L$5=$AO$2,IF(I16="ج",4000,IF(I16="ر1",5200,IF(I16="ر2",6000,""))),IF(OR($L$5=$AO$3,$L$5=$AO$6),IF(I16="ج",2500,IF(I16="ر1",3250,IF(I16="ر2",3750,""))),IF($L$5=$AO$4,500,IF(OR($L$5=$AO$1,$L$5=$AO$5,$L$5=$AO$8),IF(I16="ج",4000,IF(I16="ر1",5500,IF(I16="ر2",6500,""))),IF(I16="ج",5000,IF(I16="ر1",6500,IF(I16="ر2",7500,""))))))))))</f>
        <v>#N/A</v>
      </c>
      <c r="C16" s="43">
        <v>522</v>
      </c>
      <c r="D16" s="375" t="s">
        <v>185</v>
      </c>
      <c r="E16" s="376"/>
      <c r="F16" s="376"/>
      <c r="G16" s="379"/>
      <c r="H16" s="273"/>
      <c r="I16" s="225" t="e">
        <f>IF(VLOOKUP($E$1,ورقة4!$A$2:$CW$2743,15,0)=0,"",(VLOOKUP($E$1,ورقة4!$A$2:$CW$2743,15,0)))</f>
        <v>#N/A</v>
      </c>
      <c r="J16" s="249" t="e">
        <f>IF(AND(Q16&lt;&gt;"",P16=1),19,"")</f>
        <v>#N/A</v>
      </c>
      <c r="K16" s="261" t="e">
        <f>IF(OR(Q16="ج",Q16="ر1",Q16="ر2"),IF(P16=1,IF($L$5=$AO$7,0,IF($L$5=$AO$2,IF(Q16="ج",4000,IF(Q16="ر1",5200,IF(Q16="ر2",6000,""))),IF(OR($L$5=$AO$3,$L$5=$AO$6),IF(Q16="ج",2500,IF(Q16="ر1",3250,IF(Q16="ر2",3750,""))),IF($L$5=$AO$4,500,IF(OR($L$5=$AO$1,$L$5=$AO$5,$L$5=$AO$8),IF(Q16="ج",4000,IF(Q16="ر1",5500,IF(Q16="ر2",6500,""))),IF(Q16="ج",5000,IF(Q16="ر1",6500,IF(Q16="ر2",7500,""))))))))))</f>
        <v>#N/A</v>
      </c>
      <c r="L16" s="43">
        <v>528</v>
      </c>
      <c r="M16" s="375" t="s">
        <v>191</v>
      </c>
      <c r="N16" s="376"/>
      <c r="O16" s="377"/>
      <c r="P16" s="273"/>
      <c r="Q16" s="225" t="e">
        <f>IF(VLOOKUP($E$1,ورقة4!$A$2:$CW$2743,21,0)=0,"",(VLOOKUP($E$1,ورقة4!$A$2:$CW$2743,21,0)))</f>
        <v>#N/A</v>
      </c>
      <c r="R16" s="199" t="e">
        <f>IF(AND(Y16&lt;&gt;"",X16=1),37,"")</f>
        <v>#N/A</v>
      </c>
      <c r="S16" s="261" t="e">
        <f>IF(OR(Y16="ج",Y16="ر1",Y16="ر2"),IF(X16=1,IF($L$5=$AO$7,0,IF($L$5=$AO$2,IF(Y16="ج",4000,IF(Y16="ر1",5200,IF(Y16="ر2",6000,""))),IF(OR($L$5=$AO$3,$L$5=$AO$6),IF(Y16="ج",2500,IF(Y16="ر1",3250,IF(Y16="ر2",3750,""))),IF($L$5=$AO$4,500,IF(OR($L$5=$AO$1,$L$5=$AO$5,$L$5=$AO$8),IF(Y16="ج",4000,IF(Y16="ر1",5500,IF(Y16="ر2",6500,""))),IF(Y16="ج",5000,IF(Y16="ر1",6500,IF(Y16="ر2",7500,""))))))))))</f>
        <v>#N/A</v>
      </c>
      <c r="T16" s="247">
        <v>546</v>
      </c>
      <c r="U16" s="386" t="s">
        <v>209</v>
      </c>
      <c r="V16" s="387"/>
      <c r="W16" s="388"/>
      <c r="X16" s="262"/>
      <c r="Y16" s="226" t="e">
        <f>IF(VLOOKUP($E$1,ورقة4!$A$2:$CW$2743,39,0)=0,"",(VLOOKUP($E$1,ورقة4!$A$2:$CW$2743,39,0)))</f>
        <v>#N/A</v>
      </c>
      <c r="Z16" s="244" t="e">
        <f>IF(AND(AG16&lt;&gt;"",AF16=1),43,"")</f>
        <v>#N/A</v>
      </c>
      <c r="AA16" s="261" t="e">
        <f>IF(OR(AG16="ج",AG16="ر1",AG16="ر2"),IF(AF16=1,IF($L$5=$AO$7,0,IF($L$5=$AO$2,IF(AG16="ج",4000,IF(AG16="ر1",5200,IF(AG16="ر2",6000,""))),IF(OR($L$5=$AO$3,$L$5=$AO$6),IF(AG16="ج",2500,IF(AG16="ر1",3250,IF(AG16="ر2",3750,""))),IF($L$5=$AO$4,500,IF(OR($L$5=$AO$1,$L$5=$AO$5,$L$5=$AO$8),IF(AG16="ج",4000,IF(AG16="ر1",5500,IF(AG16="ر2",6500,""))),IF(AG16="ج",5000,IF(AG16="ر1",6500,IF(AG16="ر2",7500,""))))))))))</f>
        <v>#N/A</v>
      </c>
      <c r="AB16" s="247">
        <v>552</v>
      </c>
      <c r="AC16" s="367" t="s">
        <v>215</v>
      </c>
      <c r="AD16" s="368"/>
      <c r="AE16" s="369"/>
      <c r="AF16" s="262"/>
      <c r="AG16" s="240" t="e">
        <f>IF(VLOOKUP($E$1,ورقة4!$A$2:$CW$2743,45,0)=0,"",(VLOOKUP($E$1,ورقة4!$A$2:$CW$2743,45,0)))</f>
        <v>#N/A</v>
      </c>
      <c r="AH16" s="402"/>
      <c r="AI16" s="402"/>
      <c r="AJ16" s="402"/>
      <c r="AK16" s="233"/>
      <c r="AL16" s="167" t="e">
        <f t="shared" si="7"/>
        <v>#N/A</v>
      </c>
      <c r="AM16" s="1">
        <v>9</v>
      </c>
      <c r="AU16" s="109">
        <v>12</v>
      </c>
      <c r="AV16" s="192">
        <v>521</v>
      </c>
      <c r="AW16" s="193" t="s">
        <v>184</v>
      </c>
      <c r="AX16" s="168">
        <f t="shared" si="6"/>
        <v>0</v>
      </c>
      <c r="AY16" s="168" t="e">
        <f t="shared" si="6"/>
        <v>#N/A</v>
      </c>
      <c r="AZ16" s="110"/>
      <c r="BC16" s="111"/>
      <c r="BD16" s="111"/>
    </row>
    <row r="17" spans="1:57" ht="26.25" customHeight="1" thickTop="1" thickBot="1">
      <c r="A17" s="1" t="e">
        <f>IF(AND(I17&lt;&gt;"",H17=1),14,"")</f>
        <v>#N/A</v>
      </c>
      <c r="B17" s="261" t="e">
        <f t="shared" ref="B17:B21" si="8">IF(OR(I17="ج",I17="ر1",I17="ر2"),IF(H17=1,IF($L$5=$AO$7,0,IF($L$5=$AO$2,IF(I17="ج",4000,IF(I17="ر1",5200,IF(I17="ر2",6000,""))),IF(OR($L$5=$AO$3,$L$5=$AO$6),IF(I17="ج",2500,IF(I17="ر1",3250,IF(I17="ر2",3750,""))),IF($L$5=$AO$4,500,IF(OR($L$5=$AO$1,$L$5=$AO$5,$L$5=$AO$8),IF(I17="ج",4000,IF(I17="ر1",5500,IF(I17="ر2",6500,""))),IF(I17="ج",5000,IF(I17="ر1",6500,IF(I17="ر2",7500,""))))))))))</f>
        <v>#N/A</v>
      </c>
      <c r="C17" s="44">
        <v>523</v>
      </c>
      <c r="D17" s="370" t="s">
        <v>186</v>
      </c>
      <c r="E17" s="371"/>
      <c r="F17" s="371"/>
      <c r="G17" s="372"/>
      <c r="H17" s="273"/>
      <c r="I17" s="226" t="e">
        <f>IF(VLOOKUP($E$1,ورقة4!$A$2:$CW$2743,16,0)=0,"",(VLOOKUP($E$1,ورقة4!$A$2:$CW$2743,16,0)))</f>
        <v>#N/A</v>
      </c>
      <c r="J17" s="249" t="e">
        <f>IF(AND(Q17&lt;&gt;"",P17=1),20,"")</f>
        <v>#N/A</v>
      </c>
      <c r="K17" s="261" t="e">
        <f t="shared" ref="K17:K21" si="9">IF(OR(Q17="ج",Q17="ر1",Q17="ر2"),IF(P17=1,IF($L$5=$AO$7,0,IF($L$5=$AO$2,IF(Q17="ج",4000,IF(Q17="ر1",5200,IF(Q17="ر2",6000,""))),IF(OR($L$5=$AO$3,$L$5=$AO$6),IF(Q17="ج",2500,IF(Q17="ر1",3250,IF(Q17="ر2",3750,""))),IF($L$5=$AO$4,500,IF(OR($L$5=$AO$1,$L$5=$AO$5,$L$5=$AO$8),IF(Q17="ج",4000,IF(Q17="ر1",5500,IF(Q17="ر2",6500,""))),IF(Q17="ج",5000,IF(Q17="ر1",6500,IF(Q17="ر2",7500,""))))))))))</f>
        <v>#N/A</v>
      </c>
      <c r="L17" s="44">
        <v>529</v>
      </c>
      <c r="M17" s="370" t="s">
        <v>192</v>
      </c>
      <c r="N17" s="371"/>
      <c r="O17" s="373"/>
      <c r="P17" s="273"/>
      <c r="Q17" s="226" t="e">
        <f>IF(VLOOKUP($E$1,ورقة4!$A$2:$CW$2743,22,0)=0,"",(VLOOKUP($E$1,ورقة4!$A$2:$CW$2743,22,0)))</f>
        <v>#N/A</v>
      </c>
      <c r="R17" s="199" t="e">
        <f>IF(AND(Y17&lt;&gt;"",X17=1),38,"")</f>
        <v>#N/A</v>
      </c>
      <c r="S17" s="261" t="e">
        <f t="shared" ref="S17:S21" si="10">IF(OR(Y17="ج",Y17="ر1",Y17="ر2"),IF(X17=1,IF($L$5=$AO$7,0,IF($L$5=$AO$2,IF(Y17="ج",4000,IF(Y17="ر1",5200,IF(Y17="ر2",6000,""))),IF(OR($L$5=$AO$3,$L$5=$AO$6),IF(Y17="ج",2500,IF(Y17="ر1",3250,IF(Y17="ر2",3750,""))),IF($L$5=$AO$4,500,IF(OR($L$5=$AO$1,$L$5=$AO$5,$L$5=$AO$8),IF(Y17="ج",4000,IF(Y17="ر1",5500,IF(Y17="ر2",6500,""))),IF(Y17="ج",5000,IF(Y17="ر1",6500,IF(Y17="ر2",7500,""))))))))))</f>
        <v>#N/A</v>
      </c>
      <c r="T17" s="246">
        <v>547</v>
      </c>
      <c r="U17" s="358" t="s">
        <v>210</v>
      </c>
      <c r="V17" s="359"/>
      <c r="W17" s="360"/>
      <c r="X17" s="262"/>
      <c r="Y17" s="226" t="e">
        <f>IF(VLOOKUP($E$1,ورقة4!$A$2:$CW$2743,40,0)=0,"",(VLOOKUP($E$1,ورقة4!$A$2:$CW$2743,40,0)))</f>
        <v>#N/A</v>
      </c>
      <c r="Z17" s="244" t="e">
        <f>IF(AND(AG17&lt;&gt;"",AF17=1),44,"")</f>
        <v>#N/A</v>
      </c>
      <c r="AA17" s="261" t="e">
        <f t="shared" ref="AA17:AA21" si="11">IF(OR(AG17="ج",AG17="ر1",AG17="ر2"),IF(AF17=1,IF($L$5=$AO$7,0,IF($L$5=$AO$2,IF(AG17="ج",4000,IF(AG17="ر1",5200,IF(AG17="ر2",6000,""))),IF(OR($L$5=$AO$3,$L$5=$AO$6),IF(AG17="ج",2500,IF(AG17="ر1",3250,IF(AG17="ر2",3750,""))),IF($L$5=$AO$4,500,IF(OR($L$5=$AO$1,$L$5=$AO$5,$L$5=$AO$8),IF(AG17="ج",4000,IF(AG17="ر1",5500,IF(AG17="ر2",6500,""))),IF(AG17="ج",5000,IF(AG17="ر1",6500,IF(AG17="ر2",7500,""))))))))))</f>
        <v>#N/A</v>
      </c>
      <c r="AB17" s="246">
        <v>553</v>
      </c>
      <c r="AC17" s="358" t="s">
        <v>216</v>
      </c>
      <c r="AD17" s="359"/>
      <c r="AE17" s="360"/>
      <c r="AF17" s="262"/>
      <c r="AG17" s="240" t="e">
        <f>IF(VLOOKUP($E$1,ورقة4!$A$2:$CW$2743,46,0)=0,"",(VLOOKUP($E$1,ورقة4!$A$2:$CW$2743,46,0)))</f>
        <v>#N/A</v>
      </c>
      <c r="AH17" s="402"/>
      <c r="AI17" s="402"/>
      <c r="AJ17" s="402"/>
      <c r="AK17" s="233"/>
      <c r="AL17" s="167" t="e">
        <f t="shared" si="7"/>
        <v>#N/A</v>
      </c>
      <c r="AM17" s="1">
        <v>10</v>
      </c>
      <c r="AU17" s="109">
        <v>13</v>
      </c>
      <c r="AV17" s="192">
        <v>522</v>
      </c>
      <c r="AW17" s="193" t="s">
        <v>185</v>
      </c>
      <c r="AX17" s="168">
        <f t="shared" ref="AX17:AY22" si="12">H16</f>
        <v>0</v>
      </c>
      <c r="AY17" s="168" t="e">
        <f t="shared" si="12"/>
        <v>#N/A</v>
      </c>
      <c r="AZ17" s="110"/>
      <c r="BC17" s="109"/>
      <c r="BD17" s="109"/>
      <c r="BE17" s="109"/>
    </row>
    <row r="18" spans="1:57" ht="26.25" customHeight="1" thickTop="1" thickBot="1">
      <c r="A18" s="1" t="e">
        <f>IF(AND(I18&lt;&gt;"",H18=1),15,"")</f>
        <v>#N/A</v>
      </c>
      <c r="B18" s="261" t="e">
        <f t="shared" si="8"/>
        <v>#N/A</v>
      </c>
      <c r="C18" s="44">
        <v>524</v>
      </c>
      <c r="D18" s="374" t="s">
        <v>187</v>
      </c>
      <c r="E18" s="365"/>
      <c r="F18" s="365"/>
      <c r="G18" s="378"/>
      <c r="H18" s="273"/>
      <c r="I18" s="226" t="e">
        <f>IF(VLOOKUP($E$1,ورقة4!$A$2:$CW$2743,17,0)=0,"",(VLOOKUP($E$1,ورقة4!$A$2:$CW$2743,17,0)))</f>
        <v>#N/A</v>
      </c>
      <c r="J18" s="249" t="e">
        <f>IF(AND(Q18&lt;&gt;"",P18=1),21,"")</f>
        <v>#N/A</v>
      </c>
      <c r="K18" s="261" t="e">
        <f t="shared" si="9"/>
        <v>#N/A</v>
      </c>
      <c r="L18" s="44">
        <v>530</v>
      </c>
      <c r="M18" s="374" t="s">
        <v>193</v>
      </c>
      <c r="N18" s="365"/>
      <c r="O18" s="366"/>
      <c r="P18" s="273"/>
      <c r="Q18" s="226" t="e">
        <f>IF(VLOOKUP($E$1,ورقة4!$A$2:$CW$2743,23,0)=0,"",(VLOOKUP($E$1,ورقة4!$A$2:$CW$2743,23,0)))</f>
        <v>#N/A</v>
      </c>
      <c r="R18" s="199" t="e">
        <f>IF(AND(Y18&lt;&gt;"",X18=1),39,"")</f>
        <v>#N/A</v>
      </c>
      <c r="S18" s="261" t="e">
        <f t="shared" si="10"/>
        <v>#N/A</v>
      </c>
      <c r="T18" s="246">
        <v>548</v>
      </c>
      <c r="U18" s="364" t="s">
        <v>211</v>
      </c>
      <c r="V18" s="365"/>
      <c r="W18" s="366"/>
      <c r="X18" s="262"/>
      <c r="Y18" s="226" t="e">
        <f>IF(VLOOKUP($E$1,ورقة4!$A$2:$CW$2743,41,0)=0,"",(VLOOKUP($E$1,ورقة4!$A$2:$CW$2743,41,0)))</f>
        <v>#N/A</v>
      </c>
      <c r="Z18" s="244" t="e">
        <f>IF(AND(AG18&lt;&gt;"",AF18=1),45,"")</f>
        <v>#N/A</v>
      </c>
      <c r="AA18" s="261" t="e">
        <f t="shared" si="11"/>
        <v>#N/A</v>
      </c>
      <c r="AB18" s="246">
        <v>554</v>
      </c>
      <c r="AC18" s="364" t="s">
        <v>217</v>
      </c>
      <c r="AD18" s="365"/>
      <c r="AE18" s="366"/>
      <c r="AF18" s="262"/>
      <c r="AG18" s="240" t="e">
        <f>IF(VLOOKUP($E$1,ورقة4!$A$2:$CW$2743,47,0)=0,"",(VLOOKUP($E$1,ورقة4!$A$2:$CW$2743,47,0)))</f>
        <v>#N/A</v>
      </c>
      <c r="AH18" s="402"/>
      <c r="AI18" s="402"/>
      <c r="AJ18" s="402"/>
      <c r="AK18" s="233"/>
      <c r="AL18" s="167" t="e">
        <f t="shared" si="7"/>
        <v>#N/A</v>
      </c>
      <c r="AM18" s="1">
        <v>11</v>
      </c>
      <c r="AU18" s="109">
        <v>14</v>
      </c>
      <c r="AV18" s="192">
        <v>523</v>
      </c>
      <c r="AW18" s="193" t="s">
        <v>186</v>
      </c>
      <c r="AX18" s="168">
        <f t="shared" si="12"/>
        <v>0</v>
      </c>
      <c r="AY18" s="168" t="e">
        <f t="shared" si="12"/>
        <v>#N/A</v>
      </c>
      <c r="AZ18" s="110"/>
      <c r="BC18" s="109"/>
      <c r="BD18" s="109"/>
      <c r="BE18" s="109"/>
    </row>
    <row r="19" spans="1:57" ht="26.25" customHeight="1" thickTop="1" thickBot="1">
      <c r="A19" s="1" t="e">
        <f>IF(AND(I19&lt;&gt;"",H19=1),16,"")</f>
        <v>#N/A</v>
      </c>
      <c r="B19" s="261" t="e">
        <f t="shared" si="8"/>
        <v>#N/A</v>
      </c>
      <c r="C19" s="44">
        <v>525</v>
      </c>
      <c r="D19" s="374" t="s">
        <v>188</v>
      </c>
      <c r="E19" s="365"/>
      <c r="F19" s="365"/>
      <c r="G19" s="378"/>
      <c r="H19" s="273"/>
      <c r="I19" s="226" t="e">
        <f>IF(VLOOKUP($E$1,ورقة4!$A$2:$CW$2743,18,0)=0,"",(VLOOKUP($E$1,ورقة4!$A$2:$CW$2743,18,0)))</f>
        <v>#N/A</v>
      </c>
      <c r="J19" s="249" t="e">
        <f>IF(AND(Q19&lt;&gt;"",P19=1),22,"")</f>
        <v>#N/A</v>
      </c>
      <c r="K19" s="261" t="e">
        <f t="shared" si="9"/>
        <v>#N/A</v>
      </c>
      <c r="L19" s="44">
        <v>531</v>
      </c>
      <c r="M19" s="374" t="s">
        <v>194</v>
      </c>
      <c r="N19" s="365"/>
      <c r="O19" s="366"/>
      <c r="P19" s="273"/>
      <c r="Q19" s="226" t="e">
        <f>IF(VLOOKUP($E$1,ورقة4!$A$2:$CW$2743,24,0)=0,"",(VLOOKUP($E$1,ورقة4!$A$2:$CW$2743,24,0)))</f>
        <v>#N/A</v>
      </c>
      <c r="R19" s="199" t="e">
        <f>IF(AND(Y19&lt;&gt;"",X19=1),40,"")</f>
        <v>#N/A</v>
      </c>
      <c r="S19" s="261" t="e">
        <f t="shared" si="10"/>
        <v>#N/A</v>
      </c>
      <c r="T19" s="246">
        <v>549</v>
      </c>
      <c r="U19" s="358" t="s">
        <v>212</v>
      </c>
      <c r="V19" s="359"/>
      <c r="W19" s="360"/>
      <c r="X19" s="262"/>
      <c r="Y19" s="226" t="e">
        <f>IF(VLOOKUP($E$1,ورقة4!$A$2:$CW$2743,42,0)=0,"",(VLOOKUP($E$1,ورقة4!$A$2:$CW$2743,42,0)))</f>
        <v>#N/A</v>
      </c>
      <c r="Z19" s="244" t="e">
        <f>IF(AND(AG19&lt;&gt;"",AF19=1),46,"")</f>
        <v>#N/A</v>
      </c>
      <c r="AA19" s="261" t="e">
        <f t="shared" si="11"/>
        <v>#N/A</v>
      </c>
      <c r="AB19" s="246">
        <v>555</v>
      </c>
      <c r="AC19" s="358" t="s">
        <v>218</v>
      </c>
      <c r="AD19" s="359"/>
      <c r="AE19" s="360"/>
      <c r="AF19" s="262"/>
      <c r="AG19" s="240" t="e">
        <f>IF(VLOOKUP($E$1,ورقة4!$A$2:$CW$2743,48,0)=0,"",(VLOOKUP($E$1,ورقة4!$A$2:$CW$2743,48,0)))</f>
        <v>#N/A</v>
      </c>
      <c r="AH19" s="234"/>
      <c r="AI19" s="234"/>
      <c r="AJ19" s="234"/>
      <c r="AK19" s="233"/>
      <c r="AL19" s="167" t="e">
        <f t="shared" si="7"/>
        <v>#N/A</v>
      </c>
      <c r="AM19" s="1">
        <v>12</v>
      </c>
      <c r="AU19" s="109">
        <v>15</v>
      </c>
      <c r="AV19" s="192">
        <v>524</v>
      </c>
      <c r="AW19" s="193" t="s">
        <v>187</v>
      </c>
      <c r="AX19" s="168">
        <f t="shared" si="12"/>
        <v>0</v>
      </c>
      <c r="AY19" s="168" t="e">
        <f t="shared" si="12"/>
        <v>#N/A</v>
      </c>
      <c r="AZ19" s="111"/>
      <c r="BC19" s="114"/>
      <c r="BD19" s="114"/>
      <c r="BE19" s="114"/>
    </row>
    <row r="20" spans="1:57" ht="26.25" customHeight="1" thickTop="1" thickBot="1">
      <c r="A20" s="1" t="e">
        <f>IF(AND(I20&lt;&gt;"",H20=1),17,"")</f>
        <v>#N/A</v>
      </c>
      <c r="B20" s="261" t="e">
        <f t="shared" si="8"/>
        <v>#N/A</v>
      </c>
      <c r="C20" s="44">
        <v>526</v>
      </c>
      <c r="D20" s="370" t="s">
        <v>189</v>
      </c>
      <c r="E20" s="371"/>
      <c r="F20" s="371"/>
      <c r="G20" s="372"/>
      <c r="H20" s="273"/>
      <c r="I20" s="226" t="e">
        <f>IF(VLOOKUP($E$1,ورقة4!$A$2:$CW$2743,19,0)=0,"",(VLOOKUP($E$1,ورقة4!$A$2:$CW$2743,19,0)))</f>
        <v>#N/A</v>
      </c>
      <c r="J20" s="249" t="e">
        <f>IF(AND(Q20&lt;&gt;"",P20=1),23,"")</f>
        <v>#N/A</v>
      </c>
      <c r="K20" s="261" t="e">
        <f t="shared" si="9"/>
        <v>#N/A</v>
      </c>
      <c r="L20" s="44">
        <v>532</v>
      </c>
      <c r="M20" s="374" t="s">
        <v>195</v>
      </c>
      <c r="N20" s="365"/>
      <c r="O20" s="366"/>
      <c r="P20" s="273"/>
      <c r="Q20" s="226" t="e">
        <f>IF(VLOOKUP($E$1,ورقة4!$A$2:$CW$2743,25,0)=0,"",(VLOOKUP($E$1,ورقة4!$A$2:$CW$2743,25,0)))</f>
        <v>#N/A</v>
      </c>
      <c r="R20" s="199" t="e">
        <f>IF(AND(Y20&lt;&gt;"",X20=1),41,"")</f>
        <v>#N/A</v>
      </c>
      <c r="S20" s="261" t="e">
        <f t="shared" si="10"/>
        <v>#N/A</v>
      </c>
      <c r="T20" s="246">
        <v>550</v>
      </c>
      <c r="U20" s="358" t="s">
        <v>213</v>
      </c>
      <c r="V20" s="359"/>
      <c r="W20" s="360"/>
      <c r="X20" s="262"/>
      <c r="Y20" s="226" t="e">
        <f>IF(VLOOKUP($E$1,ورقة4!$A$2:$CW$2743,43,0)=0,"",(VLOOKUP($E$1,ورقة4!$A$2:$CW$2743,43,0)))</f>
        <v>#N/A</v>
      </c>
      <c r="Z20" s="244" t="e">
        <f>IF(AND(AG20&lt;&gt;"",AF20=1),47,"")</f>
        <v>#N/A</v>
      </c>
      <c r="AA20" s="261" t="e">
        <f t="shared" si="11"/>
        <v>#N/A</v>
      </c>
      <c r="AB20" s="246">
        <v>556</v>
      </c>
      <c r="AC20" s="361" t="s">
        <v>219</v>
      </c>
      <c r="AD20" s="362"/>
      <c r="AE20" s="363"/>
      <c r="AF20" s="262"/>
      <c r="AG20" s="240" t="e">
        <f>IF(VLOOKUP($E$1,ورقة4!$A$2:$CW$2743,49,0)=0,"",(VLOOKUP($E$1,ورقة4!$A$2:$CW$2743,49,0)))</f>
        <v>#N/A</v>
      </c>
      <c r="AH20" s="234"/>
      <c r="AI20" s="234"/>
      <c r="AJ20" s="234"/>
      <c r="AK20" s="233"/>
      <c r="AL20" s="167" t="e">
        <f t="shared" ref="AL20:AL25" si="13">IF(A16&lt;&gt;"",A16,"")</f>
        <v>#N/A</v>
      </c>
      <c r="AM20" s="1">
        <v>13</v>
      </c>
      <c r="AU20" s="109">
        <v>16</v>
      </c>
      <c r="AV20" s="192">
        <v>525</v>
      </c>
      <c r="AW20" s="193" t="s">
        <v>188</v>
      </c>
      <c r="AX20" s="168">
        <f t="shared" si="12"/>
        <v>0</v>
      </c>
      <c r="AY20" s="168" t="e">
        <f t="shared" si="12"/>
        <v>#N/A</v>
      </c>
      <c r="AZ20" s="111"/>
      <c r="BC20" s="114"/>
      <c r="BD20" s="114"/>
      <c r="BE20" s="114"/>
    </row>
    <row r="21" spans="1:57" ht="21.75" thickTop="1" thickBot="1">
      <c r="A21" s="1" t="e">
        <f>IF(AND(I21&lt;&gt;"",H21=1),18,"")</f>
        <v>#N/A</v>
      </c>
      <c r="B21" s="261" t="e">
        <f t="shared" si="8"/>
        <v>#N/A</v>
      </c>
      <c r="C21" s="44">
        <v>527</v>
      </c>
      <c r="D21" s="370" t="s">
        <v>190</v>
      </c>
      <c r="E21" s="371"/>
      <c r="F21" s="371"/>
      <c r="G21" s="372"/>
      <c r="H21" s="273"/>
      <c r="I21" s="226" t="e">
        <f>IF(VLOOKUP($E$1,ورقة4!$A$2:$CW$2743,20,0)=0,"",(VLOOKUP($E$1,ورقة4!$A$2:$CW$2743,20,0)))</f>
        <v>#N/A</v>
      </c>
      <c r="J21" s="249" t="e">
        <f>IF(AND(Q21&lt;&gt;"",P21=1),24,"")</f>
        <v>#N/A</v>
      </c>
      <c r="K21" s="261" t="e">
        <f t="shared" si="9"/>
        <v>#N/A</v>
      </c>
      <c r="L21" s="44">
        <v>533</v>
      </c>
      <c r="M21" s="374" t="s">
        <v>196</v>
      </c>
      <c r="N21" s="365"/>
      <c r="O21" s="366"/>
      <c r="P21" s="273"/>
      <c r="Q21" s="226" t="e">
        <f>IF(VLOOKUP($E$1,ورقة4!$A$2:$CW$2743,26,0)=0,"",(VLOOKUP($E$1,ورقة4!$A$2:$CW$2743,26,0)))</f>
        <v>#N/A</v>
      </c>
      <c r="R21" s="199" t="e">
        <f>IF(AND(Y21&lt;&gt;"",X21=1),42,"")</f>
        <v>#N/A</v>
      </c>
      <c r="S21" s="261" t="e">
        <f t="shared" si="10"/>
        <v>#N/A</v>
      </c>
      <c r="T21" s="246">
        <v>551</v>
      </c>
      <c r="U21" s="358" t="s">
        <v>214</v>
      </c>
      <c r="V21" s="359"/>
      <c r="W21" s="360"/>
      <c r="X21" s="262"/>
      <c r="Y21" s="226" t="e">
        <f>IF(VLOOKUP($E$1,ورقة4!$A$2:$CW$2743,44,0)=0,"",(VLOOKUP($E$1,ورقة4!$A$2:$CW$2743,44,0)))</f>
        <v>#N/A</v>
      </c>
      <c r="Z21" s="244" t="e">
        <f>IF(AND(AG21&lt;&gt;"",AF21=1),48,"")</f>
        <v>#N/A</v>
      </c>
      <c r="AA21" s="261" t="e">
        <f t="shared" si="11"/>
        <v>#N/A</v>
      </c>
      <c r="AB21" s="246">
        <v>557</v>
      </c>
      <c r="AC21" s="361" t="s">
        <v>220</v>
      </c>
      <c r="AD21" s="362"/>
      <c r="AE21" s="363"/>
      <c r="AF21" s="262"/>
      <c r="AG21" s="240" t="e">
        <f>IF(VLOOKUP($E$1,ورقة4!$A$2:$CW$2743,50,0)=0,"",(VLOOKUP($E$1,ورقة4!$A$2:$CW$2743,50,0)))</f>
        <v>#N/A</v>
      </c>
      <c r="AH21" s="234"/>
      <c r="AI21" s="234"/>
      <c r="AJ21" s="234"/>
      <c r="AK21" s="233"/>
      <c r="AL21" s="167" t="e">
        <f t="shared" si="13"/>
        <v>#N/A</v>
      </c>
      <c r="AM21" s="1">
        <v>14</v>
      </c>
      <c r="AU21" s="109">
        <v>17</v>
      </c>
      <c r="AV21" s="192">
        <v>526</v>
      </c>
      <c r="AW21" s="193" t="s">
        <v>189</v>
      </c>
      <c r="AX21" s="168">
        <f t="shared" si="12"/>
        <v>0</v>
      </c>
      <c r="AY21" s="168" t="e">
        <f t="shared" si="12"/>
        <v>#N/A</v>
      </c>
      <c r="AZ21" s="110"/>
      <c r="BC21" s="109"/>
      <c r="BD21" s="109"/>
      <c r="BE21" s="109"/>
    </row>
    <row r="22" spans="1:57" ht="19.5" hidden="1" thickTop="1" thickBot="1">
      <c r="B22" s="197" t="e">
        <f>SUM(B16:B21)</f>
        <v>#N/A</v>
      </c>
      <c r="C22" s="65"/>
      <c r="D22" s="66"/>
      <c r="E22" s="66"/>
      <c r="F22" s="66"/>
      <c r="G22" s="202">
        <f>COUNTIFS(I16:I21,$C$25,H16:H21,1)</f>
        <v>0</v>
      </c>
      <c r="H22" s="200">
        <f>COUNTIFS(I16:I21,$C$26,H16:H21,1)</f>
        <v>0</v>
      </c>
      <c r="I22" s="56">
        <f>COUNTIFS(I16:I21,$C$27,H16:H21,1)</f>
        <v>0</v>
      </c>
      <c r="J22" s="198" t="str">
        <f>IF(AND(Q22&lt;&gt;"",P22=1),19,"")</f>
        <v/>
      </c>
      <c r="K22" s="197" t="e">
        <f>SUM(K16:K21)</f>
        <v>#N/A</v>
      </c>
      <c r="L22" s="65"/>
      <c r="M22" s="66"/>
      <c r="N22" s="66"/>
      <c r="O22" s="202">
        <f>COUNTIFS(Q16:Q21,$C$25,P16:P21,1)</f>
        <v>0</v>
      </c>
      <c r="P22" s="200">
        <f>COUNTIFS(Q16:Q21,$C$26,P16:P21,1)</f>
        <v>0</v>
      </c>
      <c r="Q22" s="56">
        <f>COUNTIFS(Q16:Q21,$C$27,P16:P21,1)</f>
        <v>0</v>
      </c>
      <c r="R22" s="47"/>
      <c r="S22" s="47" t="e">
        <f>SUM(S16:S21)</f>
        <v>#N/A</v>
      </c>
      <c r="T22" s="45"/>
      <c r="U22" s="58"/>
      <c r="V22" s="58"/>
      <c r="W22" s="202">
        <f>COUNTIFS(Y16:Y21,$C$25,X16:X21,1)</f>
        <v>0</v>
      </c>
      <c r="X22" s="200">
        <f>COUNTIFS(Y16:Y21,$C$26,X16:X21,1)</f>
        <v>0</v>
      </c>
      <c r="Y22" s="56">
        <f>COUNTIFS(Y16:Y21,$C$27,X16:X21,1)</f>
        <v>0</v>
      </c>
      <c r="Z22" s="48"/>
      <c r="AA22" s="47" t="e">
        <f>SUM(AA16:AA21)</f>
        <v>#N/A</v>
      </c>
      <c r="AB22" s="58"/>
      <c r="AC22" s="58"/>
      <c r="AD22" s="58"/>
      <c r="AE22" s="202">
        <f>COUNTIFS(AG16:AG21,$C$25,AF16:AF21,1)</f>
        <v>0</v>
      </c>
      <c r="AF22" s="200">
        <f>COUNTIFS(AG16:AG21,$C$26,AF16:AF21,1)</f>
        <v>0</v>
      </c>
      <c r="AG22" s="56">
        <f>COUNTIFS(AG16:AG21,$C$27,AF16:AF21,1)</f>
        <v>0</v>
      </c>
      <c r="AH22" s="234"/>
      <c r="AI22" s="234"/>
      <c r="AJ22" s="234"/>
      <c r="AK22" s="233"/>
      <c r="AL22" s="167" t="e">
        <f t="shared" si="13"/>
        <v>#N/A</v>
      </c>
      <c r="AM22" s="1">
        <v>15</v>
      </c>
      <c r="AU22" s="109">
        <v>18</v>
      </c>
      <c r="AV22" s="192">
        <v>527</v>
      </c>
      <c r="AW22" s="193" t="s">
        <v>190</v>
      </c>
      <c r="AX22" s="168">
        <f t="shared" si="12"/>
        <v>0</v>
      </c>
      <c r="AY22" s="168" t="e">
        <f t="shared" si="12"/>
        <v>#N/A</v>
      </c>
      <c r="AZ22" s="110"/>
      <c r="BC22" s="109"/>
      <c r="BD22" s="109"/>
      <c r="BE22" s="109"/>
    </row>
    <row r="23" spans="1:57" ht="19.5" hidden="1" thickTop="1" thickBot="1">
      <c r="B23" s="24"/>
      <c r="D23" s="42"/>
      <c r="E23" s="42"/>
      <c r="F23" s="42"/>
      <c r="G23" s="42"/>
      <c r="H23" s="24"/>
      <c r="I23" s="24"/>
      <c r="J23" s="24"/>
      <c r="K23" s="197"/>
      <c r="P23" s="200"/>
      <c r="Q23" s="56"/>
      <c r="R23" s="93"/>
      <c r="S23" s="197"/>
      <c r="T23" s="37" t="e">
        <f>B14+B22+K14+K22+S14+S22+AA14+AA22</f>
        <v>#N/A</v>
      </c>
      <c r="U23" s="38"/>
      <c r="V23" s="38"/>
      <c r="W23" s="38"/>
      <c r="X23" s="203"/>
      <c r="Y23" s="57"/>
      <c r="Z23" s="39"/>
      <c r="AA23" s="35"/>
      <c r="AB23" s="38"/>
      <c r="AC23" s="38"/>
      <c r="AD23" s="38"/>
      <c r="AE23" s="38"/>
      <c r="AF23" s="203"/>
      <c r="AG23" s="57"/>
      <c r="AH23" s="234"/>
      <c r="AI23" s="234"/>
      <c r="AJ23" s="234"/>
      <c r="AK23" s="233"/>
      <c r="AL23" s="167" t="e">
        <f t="shared" si="13"/>
        <v>#N/A</v>
      </c>
      <c r="AM23" s="1">
        <v>16</v>
      </c>
      <c r="AU23" s="109">
        <v>19</v>
      </c>
      <c r="AV23" s="192">
        <v>528</v>
      </c>
      <c r="AW23" s="193" t="s">
        <v>191</v>
      </c>
      <c r="AX23" s="168">
        <f t="shared" ref="AX23:AY28" si="14">P16</f>
        <v>0</v>
      </c>
      <c r="AY23" s="168" t="e">
        <f t="shared" si="14"/>
        <v>#N/A</v>
      </c>
      <c r="AZ23" s="110"/>
      <c r="BC23" s="110"/>
      <c r="BD23" s="110"/>
    </row>
    <row r="24" spans="1:57" s="181" customFormat="1" ht="19.5" hidden="1" thickTop="1" thickBot="1">
      <c r="S24" s="228"/>
      <c r="AH24" s="227"/>
      <c r="AI24" s="227"/>
      <c r="AJ24" s="227"/>
      <c r="AK24" s="227"/>
      <c r="AL24" s="167" t="e">
        <f t="shared" si="13"/>
        <v>#N/A</v>
      </c>
      <c r="AM24" s="1">
        <v>17</v>
      </c>
      <c r="AU24" s="109">
        <v>20</v>
      </c>
      <c r="AV24" s="192">
        <v>529</v>
      </c>
      <c r="AW24" s="193" t="s">
        <v>192</v>
      </c>
      <c r="AX24" s="168">
        <f t="shared" si="14"/>
        <v>0</v>
      </c>
      <c r="AY24" s="168" t="e">
        <f t="shared" si="14"/>
        <v>#N/A</v>
      </c>
      <c r="AZ24" s="110"/>
      <c r="BC24" s="110"/>
      <c r="BD24" s="110"/>
      <c r="BE24" s="204"/>
    </row>
    <row r="25" spans="1:57" s="181" customFormat="1" ht="21.75" thickTop="1" thickBot="1">
      <c r="C25" s="42" t="s">
        <v>121</v>
      </c>
      <c r="L25" s="438" t="s">
        <v>28</v>
      </c>
      <c r="M25" s="438"/>
      <c r="N25" s="441" t="e">
        <f>IF(E2="الرابعة حديث",5000,0)</f>
        <v>#N/A</v>
      </c>
      <c r="O25" s="441"/>
      <c r="P25" s="441"/>
      <c r="Q25" s="441"/>
      <c r="R25" s="229"/>
      <c r="S25" s="229"/>
      <c r="T25" s="258" t="s">
        <v>128</v>
      </c>
      <c r="U25" s="258"/>
      <c r="V25" s="258"/>
      <c r="W25" s="444" t="e">
        <f>VLOOKUP(E1,ورقة2!$A$1:$Q$318,17,0)</f>
        <v>#N/A</v>
      </c>
      <c r="X25" s="444"/>
      <c r="Y25" s="444"/>
      <c r="Z25" s="260"/>
      <c r="AA25" s="259"/>
      <c r="AB25" s="259"/>
      <c r="AC25" s="259"/>
      <c r="AD25" s="259"/>
      <c r="AE25" s="443"/>
      <c r="AF25" s="443"/>
      <c r="AG25" s="443"/>
      <c r="AH25" s="227"/>
      <c r="AI25" s="227"/>
      <c r="AJ25" s="227"/>
      <c r="AK25" s="227"/>
      <c r="AL25" s="167" t="e">
        <f t="shared" si="13"/>
        <v>#N/A</v>
      </c>
      <c r="AM25" s="1">
        <v>18</v>
      </c>
      <c r="AU25" s="109">
        <v>21</v>
      </c>
      <c r="AV25" s="192">
        <v>530</v>
      </c>
      <c r="AW25" s="193" t="s">
        <v>193</v>
      </c>
      <c r="AX25" s="168">
        <f t="shared" si="14"/>
        <v>0</v>
      </c>
      <c r="AY25" s="168" t="e">
        <f t="shared" si="14"/>
        <v>#N/A</v>
      </c>
      <c r="AZ25" s="110"/>
      <c r="BC25" s="111"/>
      <c r="BD25" s="111"/>
      <c r="BE25" s="204"/>
    </row>
    <row r="26" spans="1:57" s="181" customFormat="1" ht="23.25" customHeight="1" thickBot="1">
      <c r="C26" s="181" t="s">
        <v>122</v>
      </c>
      <c r="L26" s="230" t="s">
        <v>26</v>
      </c>
      <c r="M26" s="230"/>
      <c r="N26" s="441" t="e">
        <f>IF(E5="من الطلبة الأوائل",N25+W25+AE25-AB5,T23+N25+W25+AE25-AB5)</f>
        <v>#N/A</v>
      </c>
      <c r="O26" s="441"/>
      <c r="P26" s="441"/>
      <c r="Q26" s="441"/>
      <c r="R26" s="229"/>
      <c r="S26" s="229"/>
      <c r="T26" s="438" t="s">
        <v>27</v>
      </c>
      <c r="U26" s="438"/>
      <c r="V26" s="438"/>
      <c r="W26" s="444" t="e">
        <f>IF(N27="نعم",IF(N27="نعم",IF(OR(L5=AO1,L5=AO5),N25+W25+AE25+10700+(((Q28-2)*4000)+(X28*5500)+(AF28*6500))/2,IF(OR(L5=AO3,L5=AO6),N25+W25+AE25+6400+(((Q28-2)*2500)+(X28*3250)+(AF28*3750))/2,IF(L5=AO2,N25+W25+AE25+8000+(((Q28-2)*4000)+(X28*5200)+(AF28*6000))/2,N25+W25+AE25+10000+((Q28+X28+AF28-2)*6500)/2)))),N26)</f>
        <v>#N/A</v>
      </c>
      <c r="X26" s="444"/>
      <c r="Y26" s="444"/>
      <c r="Z26" s="438" t="s">
        <v>29</v>
      </c>
      <c r="AA26" s="438"/>
      <c r="AB26" s="438"/>
      <c r="AC26" s="438"/>
      <c r="AD26" s="438"/>
      <c r="AE26" s="442" t="e">
        <f>N26-W26</f>
        <v>#N/A</v>
      </c>
      <c r="AF26" s="442"/>
      <c r="AG26" s="442"/>
      <c r="AH26" s="227"/>
      <c r="AI26" s="227"/>
      <c r="AJ26" s="227"/>
      <c r="AK26" s="227"/>
      <c r="AL26" s="167" t="e">
        <f t="shared" ref="AL26:AL31" si="15">IF(J16&lt;&gt;"",J16,"")</f>
        <v>#N/A</v>
      </c>
      <c r="AM26" s="1">
        <v>19</v>
      </c>
      <c r="AU26" s="109">
        <v>22</v>
      </c>
      <c r="AV26" s="192">
        <v>531</v>
      </c>
      <c r="AW26" s="193" t="s">
        <v>194</v>
      </c>
      <c r="AX26" s="168">
        <f t="shared" si="14"/>
        <v>0</v>
      </c>
      <c r="AY26" s="168" t="e">
        <f t="shared" si="14"/>
        <v>#N/A</v>
      </c>
      <c r="AZ26" s="110"/>
      <c r="BC26" s="111"/>
      <c r="BD26" s="111"/>
      <c r="BE26" s="204"/>
    </row>
    <row r="27" spans="1:57" s="181" customFormat="1" ht="14.25" customHeight="1" thickBot="1">
      <c r="C27" s="181" t="s">
        <v>120</v>
      </c>
      <c r="L27" s="438" t="s">
        <v>23</v>
      </c>
      <c r="M27" s="438"/>
      <c r="N27" s="439" t="s">
        <v>143</v>
      </c>
      <c r="O27" s="439"/>
      <c r="P27" s="439"/>
      <c r="Q27" s="439"/>
      <c r="R27" s="229"/>
      <c r="S27" s="229"/>
      <c r="T27" s="231"/>
      <c r="U27" s="231"/>
      <c r="V27" s="231"/>
      <c r="W27" s="231"/>
      <c r="X27" s="231"/>
      <c r="Y27" s="231"/>
      <c r="Z27" s="231"/>
      <c r="AA27" s="231"/>
      <c r="AB27" s="231"/>
      <c r="AC27" s="231"/>
      <c r="AD27" s="231"/>
      <c r="AE27" s="231"/>
      <c r="AF27" s="231"/>
      <c r="AG27" s="231"/>
      <c r="AH27" s="227"/>
      <c r="AI27" s="227"/>
      <c r="AJ27" s="227"/>
      <c r="AK27" s="227"/>
      <c r="AL27" s="167" t="e">
        <f t="shared" si="15"/>
        <v>#N/A</v>
      </c>
      <c r="AM27" s="1">
        <v>20</v>
      </c>
      <c r="AU27" s="109">
        <v>23</v>
      </c>
      <c r="AV27" s="192">
        <v>532</v>
      </c>
      <c r="AW27" s="193" t="s">
        <v>195</v>
      </c>
      <c r="AX27" s="168">
        <f t="shared" si="14"/>
        <v>0</v>
      </c>
      <c r="AY27" s="168" t="e">
        <f t="shared" si="14"/>
        <v>#N/A</v>
      </c>
      <c r="AZ27" s="110"/>
      <c r="BC27" s="111"/>
      <c r="BD27" s="111"/>
      <c r="BE27" s="204"/>
    </row>
    <row r="28" spans="1:57" s="181" customFormat="1" ht="23.25" customHeight="1" thickBot="1">
      <c r="L28" s="440" t="s">
        <v>129</v>
      </c>
      <c r="M28" s="440"/>
      <c r="N28" s="440"/>
      <c r="O28" s="440"/>
      <c r="P28" s="440"/>
      <c r="Q28" s="272">
        <f>G14+O14+W14+AE14+G22+O22+W22+AE22</f>
        <v>0</v>
      </c>
      <c r="T28" s="446" t="s">
        <v>130</v>
      </c>
      <c r="U28" s="446"/>
      <c r="V28" s="446"/>
      <c r="W28" s="446"/>
      <c r="X28" s="447">
        <f>H22+P22+X22+AF22+AF14+X14+P14+H14</f>
        <v>0</v>
      </c>
      <c r="Y28" s="447"/>
      <c r="Z28" s="446" t="s">
        <v>131</v>
      </c>
      <c r="AA28" s="446"/>
      <c r="AB28" s="446"/>
      <c r="AC28" s="446"/>
      <c r="AD28" s="446"/>
      <c r="AE28" s="446"/>
      <c r="AF28" s="445">
        <f>I22+Q22+Y22+AG22+AG14+Y14+Q14+I14</f>
        <v>0</v>
      </c>
      <c r="AG28" s="445"/>
      <c r="AH28" s="227"/>
      <c r="AI28" s="227"/>
      <c r="AJ28" s="227"/>
      <c r="AK28" s="227"/>
      <c r="AL28" s="167" t="e">
        <f t="shared" si="15"/>
        <v>#N/A</v>
      </c>
      <c r="AM28" s="1">
        <v>21</v>
      </c>
      <c r="AU28" s="109">
        <v>24</v>
      </c>
      <c r="AV28" s="192">
        <v>533</v>
      </c>
      <c r="AW28" s="193" t="s">
        <v>196</v>
      </c>
      <c r="AX28" s="168">
        <f t="shared" si="14"/>
        <v>0</v>
      </c>
      <c r="AY28" s="168" t="e">
        <f t="shared" si="14"/>
        <v>#N/A</v>
      </c>
      <c r="AZ28" s="110"/>
      <c r="BC28" s="111"/>
      <c r="BD28" s="111"/>
      <c r="BE28" s="204"/>
    </row>
    <row r="29" spans="1:57" s="3" customFormat="1" ht="19.5" thickTop="1" thickBot="1">
      <c r="C29" s="4"/>
      <c r="D29" s="26"/>
      <c r="E29" s="26"/>
      <c r="F29" s="26"/>
      <c r="G29" s="26"/>
      <c r="J29" s="25"/>
      <c r="AL29" s="167" t="e">
        <f t="shared" si="15"/>
        <v>#N/A</v>
      </c>
      <c r="AM29" s="1">
        <v>22</v>
      </c>
      <c r="AU29" s="109">
        <v>25</v>
      </c>
      <c r="AV29" s="205">
        <v>534</v>
      </c>
      <c r="AW29" s="206" t="s">
        <v>197</v>
      </c>
      <c r="AX29" s="194">
        <f t="shared" ref="AX29:AY34" si="16">X8</f>
        <v>0</v>
      </c>
      <c r="AY29" s="194" t="e">
        <f t="shared" si="16"/>
        <v>#N/A</v>
      </c>
      <c r="AZ29" s="110"/>
      <c r="BC29" s="64"/>
      <c r="BD29" s="64"/>
    </row>
    <row r="30" spans="1:57" s="3" customFormat="1" ht="19.5" thickTop="1" thickBot="1">
      <c r="C30" s="4"/>
      <c r="D30" s="26"/>
      <c r="E30" s="26"/>
      <c r="F30" s="26"/>
      <c r="G30" s="26"/>
      <c r="J30" s="25"/>
      <c r="AL30" s="167" t="e">
        <f t="shared" si="15"/>
        <v>#N/A</v>
      </c>
      <c r="AM30" s="1">
        <v>23</v>
      </c>
      <c r="AU30" s="109">
        <v>26</v>
      </c>
      <c r="AV30" s="207">
        <v>535</v>
      </c>
      <c r="AW30" s="208" t="s">
        <v>198</v>
      </c>
      <c r="AX30" s="194">
        <f t="shared" si="16"/>
        <v>0</v>
      </c>
      <c r="AY30" s="194" t="e">
        <f t="shared" si="16"/>
        <v>#N/A</v>
      </c>
      <c r="AZ30" s="110"/>
      <c r="BC30" s="64"/>
      <c r="BD30" s="64"/>
    </row>
    <row r="31" spans="1:57" s="3" customFormat="1" ht="17.25" customHeight="1" thickTop="1" thickBot="1">
      <c r="C31" s="4"/>
      <c r="D31" s="26"/>
      <c r="E31" s="26"/>
      <c r="F31" s="26"/>
      <c r="G31" s="26"/>
      <c r="J31" s="25"/>
      <c r="L31" s="4"/>
      <c r="M31" s="26"/>
      <c r="N31" s="26"/>
      <c r="O31" s="26"/>
      <c r="AL31" s="167" t="e">
        <f t="shared" si="15"/>
        <v>#N/A</v>
      </c>
      <c r="AM31" s="1">
        <v>24</v>
      </c>
      <c r="AU31" s="109">
        <v>27</v>
      </c>
      <c r="AV31" s="207">
        <v>536</v>
      </c>
      <c r="AW31" s="209" t="s">
        <v>199</v>
      </c>
      <c r="AX31" s="194">
        <f t="shared" si="16"/>
        <v>0</v>
      </c>
      <c r="AY31" s="194" t="e">
        <f t="shared" si="16"/>
        <v>#N/A</v>
      </c>
      <c r="AZ31" s="110"/>
      <c r="BC31" s="111"/>
      <c r="BD31" s="111"/>
    </row>
    <row r="32" spans="1:57" s="3" customFormat="1" ht="17.25" customHeight="1" thickTop="1" thickBot="1">
      <c r="C32" s="5"/>
      <c r="D32" s="26"/>
      <c r="E32" s="26"/>
      <c r="F32" s="26"/>
      <c r="G32" s="26"/>
      <c r="J32" s="25"/>
      <c r="L32" s="4"/>
      <c r="M32" s="26"/>
      <c r="N32" s="26"/>
      <c r="O32" s="26"/>
      <c r="AL32" s="167" t="e">
        <f t="shared" ref="AL32:AL37" si="17">IF(R8&lt;&gt;"",R8,"")</f>
        <v>#N/A</v>
      </c>
      <c r="AM32" s="1">
        <v>25</v>
      </c>
      <c r="AU32" s="109">
        <v>28</v>
      </c>
      <c r="AV32" s="207">
        <v>537</v>
      </c>
      <c r="AW32" s="208" t="s">
        <v>200</v>
      </c>
      <c r="AX32" s="194">
        <f t="shared" si="16"/>
        <v>0</v>
      </c>
      <c r="AY32" s="194" t="e">
        <f t="shared" si="16"/>
        <v>#N/A</v>
      </c>
      <c r="AZ32" s="110"/>
      <c r="BC32" s="64"/>
      <c r="BD32" s="64"/>
    </row>
    <row r="33" spans="2:56" s="3" customFormat="1" ht="19.5" thickTop="1" thickBot="1">
      <c r="B33" s="24"/>
      <c r="C33" s="24"/>
      <c r="D33" s="24"/>
      <c r="E33" s="24"/>
      <c r="F33" s="24"/>
      <c r="G33" s="24"/>
      <c r="H33" s="24"/>
      <c r="I33" s="24"/>
      <c r="J33" s="24"/>
      <c r="K33" s="24"/>
      <c r="L33" s="24"/>
      <c r="M33" s="24"/>
      <c r="N33" s="24"/>
      <c r="O33" s="24"/>
      <c r="P33" s="24"/>
      <c r="Q33" s="24"/>
      <c r="AL33" s="167" t="e">
        <f t="shared" si="17"/>
        <v>#N/A</v>
      </c>
      <c r="AM33" s="1">
        <v>26</v>
      </c>
      <c r="AU33" s="109">
        <v>29</v>
      </c>
      <c r="AV33" s="207">
        <v>538</v>
      </c>
      <c r="AW33" s="209" t="s">
        <v>201</v>
      </c>
      <c r="AX33" s="194">
        <f t="shared" si="16"/>
        <v>0</v>
      </c>
      <c r="AY33" s="194" t="e">
        <f t="shared" si="16"/>
        <v>#N/A</v>
      </c>
      <c r="AZ33" s="110"/>
      <c r="BC33" s="64"/>
      <c r="BD33" s="64"/>
    </row>
    <row r="34" spans="2:56" s="3" customFormat="1" ht="19.5" thickTop="1" thickBot="1">
      <c r="C34" s="4"/>
      <c r="D34" s="26"/>
      <c r="E34" s="26"/>
      <c r="F34" s="26"/>
      <c r="G34" s="26"/>
      <c r="J34" s="25"/>
      <c r="L34" s="4"/>
      <c r="M34" s="26"/>
      <c r="N34" s="26"/>
      <c r="O34" s="26"/>
      <c r="AL34" s="167" t="e">
        <f t="shared" si="17"/>
        <v>#N/A</v>
      </c>
      <c r="AM34" s="1">
        <v>27</v>
      </c>
      <c r="AU34" s="109">
        <v>30</v>
      </c>
      <c r="AV34" s="207">
        <v>539</v>
      </c>
      <c r="AW34" s="208" t="s">
        <v>202</v>
      </c>
      <c r="AX34" s="194">
        <f t="shared" si="16"/>
        <v>0</v>
      </c>
      <c r="AY34" s="194" t="e">
        <f t="shared" si="16"/>
        <v>#N/A</v>
      </c>
      <c r="AZ34" s="110"/>
      <c r="BC34" s="64"/>
      <c r="BD34" s="64"/>
    </row>
    <row r="35" spans="2:56" s="3" customFormat="1" ht="19.5" thickTop="1" thickBot="1">
      <c r="C35" s="4"/>
      <c r="D35" s="26"/>
      <c r="E35" s="26"/>
      <c r="F35" s="26"/>
      <c r="G35" s="26"/>
      <c r="J35" s="25"/>
      <c r="L35" s="4"/>
      <c r="M35" s="26"/>
      <c r="N35" s="26"/>
      <c r="O35" s="26"/>
      <c r="AL35" s="167" t="e">
        <f t="shared" si="17"/>
        <v>#N/A</v>
      </c>
      <c r="AM35" s="1">
        <v>28</v>
      </c>
      <c r="AU35" s="109">
        <v>31</v>
      </c>
      <c r="AV35" s="207">
        <v>540</v>
      </c>
      <c r="AW35" s="209" t="s">
        <v>203</v>
      </c>
      <c r="AX35" s="194">
        <f t="shared" ref="AX35:AY40" si="18">AF8</f>
        <v>0</v>
      </c>
      <c r="AY35" s="194" t="e">
        <f t="shared" si="18"/>
        <v>#N/A</v>
      </c>
      <c r="AZ35" s="110"/>
      <c r="BC35" s="64"/>
      <c r="BD35" s="64"/>
    </row>
    <row r="36" spans="2:56" s="3" customFormat="1" ht="19.5" thickTop="1" thickBot="1">
      <c r="C36" s="4"/>
      <c r="D36" s="26"/>
      <c r="E36" s="26"/>
      <c r="F36" s="26"/>
      <c r="G36" s="26"/>
      <c r="J36" s="25"/>
      <c r="L36" s="4"/>
      <c r="M36" s="26"/>
      <c r="N36" s="26"/>
      <c r="O36" s="26"/>
      <c r="AL36" s="167" t="e">
        <f t="shared" si="17"/>
        <v>#N/A</v>
      </c>
      <c r="AM36" s="1">
        <v>29</v>
      </c>
      <c r="AU36" s="109">
        <v>32</v>
      </c>
      <c r="AV36" s="207">
        <v>541</v>
      </c>
      <c r="AW36" s="208" t="s">
        <v>204</v>
      </c>
      <c r="AX36" s="194">
        <f t="shared" si="18"/>
        <v>0</v>
      </c>
      <c r="AY36" s="194" t="e">
        <f t="shared" si="18"/>
        <v>#N/A</v>
      </c>
      <c r="AZ36" s="110"/>
      <c r="BC36" s="64"/>
      <c r="BD36" s="64"/>
    </row>
    <row r="37" spans="2:56" s="3" customFormat="1" ht="17.25" customHeight="1" thickTop="1" thickBot="1">
      <c r="C37" s="4"/>
      <c r="D37" s="26"/>
      <c r="E37" s="26"/>
      <c r="F37" s="26"/>
      <c r="G37" s="26"/>
      <c r="J37" s="25"/>
      <c r="L37" s="4"/>
      <c r="M37" s="26"/>
      <c r="N37" s="26"/>
      <c r="O37" s="26"/>
      <c r="AL37" s="167" t="e">
        <f t="shared" si="17"/>
        <v>#N/A</v>
      </c>
      <c r="AM37" s="1">
        <v>30</v>
      </c>
      <c r="AU37" s="109">
        <v>33</v>
      </c>
      <c r="AV37" s="207">
        <v>542</v>
      </c>
      <c r="AW37" s="209" t="s">
        <v>205</v>
      </c>
      <c r="AX37" s="194">
        <f t="shared" si="18"/>
        <v>0</v>
      </c>
      <c r="AY37" s="194" t="e">
        <f t="shared" si="18"/>
        <v>#N/A</v>
      </c>
      <c r="AZ37" s="110"/>
      <c r="BC37" s="111"/>
      <c r="BD37" s="111"/>
    </row>
    <row r="38" spans="2:56" s="3" customFormat="1" ht="19.5" thickTop="1" thickBot="1">
      <c r="C38" s="4"/>
      <c r="D38" s="26"/>
      <c r="E38" s="26"/>
      <c r="F38" s="26"/>
      <c r="G38" s="26"/>
      <c r="J38" s="25"/>
      <c r="L38" s="4"/>
      <c r="M38" s="26"/>
      <c r="N38" s="26"/>
      <c r="O38" s="26"/>
      <c r="AL38" s="167" t="e">
        <f t="shared" ref="AL38:AL43" si="19">IF(Z8&lt;&gt;"",Z8,"")</f>
        <v>#N/A</v>
      </c>
      <c r="AM38" s="1">
        <v>31</v>
      </c>
      <c r="AU38" s="109">
        <v>34</v>
      </c>
      <c r="AV38" s="207">
        <v>543</v>
      </c>
      <c r="AW38" s="208" t="s">
        <v>206</v>
      </c>
      <c r="AX38" s="194">
        <f t="shared" si="18"/>
        <v>0</v>
      </c>
      <c r="AY38" s="194" t="e">
        <f t="shared" si="18"/>
        <v>#N/A</v>
      </c>
      <c r="AZ38" s="110"/>
      <c r="BC38" s="64"/>
      <c r="BD38" s="64"/>
    </row>
    <row r="39" spans="2:56" s="3" customFormat="1" ht="19.5" thickTop="1" thickBot="1">
      <c r="C39" s="4"/>
      <c r="D39" s="26"/>
      <c r="E39" s="26"/>
      <c r="F39" s="26"/>
      <c r="G39" s="26"/>
      <c r="J39" s="25"/>
      <c r="L39" s="4"/>
      <c r="M39" s="26"/>
      <c r="N39" s="26"/>
      <c r="O39" s="26"/>
      <c r="AL39" s="167" t="e">
        <f t="shared" si="19"/>
        <v>#N/A</v>
      </c>
      <c r="AM39" s="1">
        <v>32</v>
      </c>
      <c r="AU39" s="109">
        <v>35</v>
      </c>
      <c r="AV39" s="207">
        <v>544</v>
      </c>
      <c r="AW39" s="209" t="s">
        <v>207</v>
      </c>
      <c r="AX39" s="194">
        <f t="shared" si="18"/>
        <v>0</v>
      </c>
      <c r="AY39" s="194" t="e">
        <f t="shared" si="18"/>
        <v>#N/A</v>
      </c>
      <c r="AZ39" s="110"/>
      <c r="BC39" s="64"/>
      <c r="BD39" s="64"/>
    </row>
    <row r="40" spans="2:56" s="3" customFormat="1" ht="17.25" customHeight="1" thickTop="1" thickBot="1">
      <c r="B40" s="5"/>
      <c r="C40" s="5"/>
      <c r="D40" s="5"/>
      <c r="E40" s="6"/>
      <c r="F40" s="7"/>
      <c r="H40" s="27"/>
      <c r="I40" s="27"/>
      <c r="J40" s="27"/>
      <c r="K40" s="27"/>
      <c r="L40" s="8"/>
      <c r="M40" s="8"/>
      <c r="N40" s="28"/>
      <c r="O40" s="28"/>
      <c r="P40" s="28"/>
      <c r="Q40" s="28"/>
      <c r="AL40" s="167" t="e">
        <f t="shared" si="19"/>
        <v>#N/A</v>
      </c>
      <c r="AM40" s="1">
        <v>33</v>
      </c>
      <c r="AU40" s="109">
        <v>36</v>
      </c>
      <c r="AV40" s="207">
        <v>545</v>
      </c>
      <c r="AW40" s="208" t="s">
        <v>208</v>
      </c>
      <c r="AX40" s="194">
        <f t="shared" si="18"/>
        <v>0</v>
      </c>
      <c r="AY40" s="194" t="e">
        <f t="shared" si="18"/>
        <v>#N/A</v>
      </c>
      <c r="AZ40" s="110"/>
      <c r="BC40" s="116"/>
      <c r="BD40" s="116"/>
    </row>
    <row r="41" spans="2:56" s="3" customFormat="1" ht="19.5" thickTop="1" thickBot="1">
      <c r="B41" s="9"/>
      <c r="C41" s="9"/>
      <c r="D41" s="5"/>
      <c r="E41" s="5"/>
      <c r="F41" s="5"/>
      <c r="G41" s="7"/>
      <c r="H41" s="27"/>
      <c r="I41" s="27"/>
      <c r="J41" s="27"/>
      <c r="K41" s="27"/>
      <c r="L41" s="8"/>
      <c r="M41" s="8"/>
      <c r="N41" s="28"/>
      <c r="O41" s="28"/>
      <c r="P41" s="28"/>
      <c r="Q41" s="28"/>
      <c r="AL41" s="167" t="e">
        <f t="shared" si="19"/>
        <v>#N/A</v>
      </c>
      <c r="AM41" s="1">
        <v>34</v>
      </c>
      <c r="AU41" s="109">
        <v>37</v>
      </c>
      <c r="AV41" s="207">
        <v>546</v>
      </c>
      <c r="AW41" s="209" t="s">
        <v>209</v>
      </c>
      <c r="AX41" s="194">
        <f t="shared" ref="AX41:AY46" si="20">X16</f>
        <v>0</v>
      </c>
      <c r="AY41" s="194" t="e">
        <f t="shared" si="20"/>
        <v>#N/A</v>
      </c>
      <c r="AZ41" s="110"/>
      <c r="BC41" s="64"/>
      <c r="BD41" s="64"/>
    </row>
    <row r="42" spans="2:56" s="3" customFormat="1" ht="19.5" thickTop="1" thickBot="1">
      <c r="B42" s="10"/>
      <c r="C42" s="10"/>
      <c r="D42" s="10"/>
      <c r="E42" s="10"/>
      <c r="F42" s="10"/>
      <c r="G42" s="11"/>
      <c r="H42" s="9"/>
      <c r="I42" s="9"/>
      <c r="J42" s="9"/>
      <c r="K42" s="9"/>
      <c r="L42" s="26"/>
      <c r="M42" s="26"/>
      <c r="N42" s="28"/>
      <c r="O42" s="28"/>
      <c r="P42" s="28"/>
      <c r="Q42" s="28"/>
      <c r="AL42" s="167" t="e">
        <f t="shared" si="19"/>
        <v>#N/A</v>
      </c>
      <c r="AM42" s="1">
        <v>35</v>
      </c>
      <c r="AU42" s="109">
        <v>38</v>
      </c>
      <c r="AV42" s="207">
        <v>547</v>
      </c>
      <c r="AW42" s="208" t="s">
        <v>210</v>
      </c>
      <c r="AX42" s="194">
        <f t="shared" si="20"/>
        <v>0</v>
      </c>
      <c r="AY42" s="194" t="e">
        <f t="shared" si="20"/>
        <v>#N/A</v>
      </c>
      <c r="AZ42" s="110"/>
      <c r="BC42" s="64"/>
      <c r="BD42" s="64"/>
    </row>
    <row r="43" spans="2:56" s="3" customFormat="1" ht="17.25" customHeight="1" thickTop="1" thickBot="1">
      <c r="B43" s="26"/>
      <c r="C43" s="26"/>
      <c r="D43" s="26"/>
      <c r="G43" s="26"/>
      <c r="H43" s="26"/>
      <c r="I43" s="26"/>
      <c r="J43" s="26"/>
      <c r="K43" s="26"/>
      <c r="L43" s="26"/>
      <c r="M43" s="12"/>
      <c r="N43" s="28"/>
      <c r="O43" s="28"/>
      <c r="P43" s="28"/>
      <c r="Q43" s="28"/>
      <c r="AL43" s="167" t="e">
        <f t="shared" si="19"/>
        <v>#N/A</v>
      </c>
      <c r="AM43" s="1">
        <v>36</v>
      </c>
      <c r="AU43" s="109">
        <v>39</v>
      </c>
      <c r="AV43" s="207">
        <v>548</v>
      </c>
      <c r="AW43" s="209" t="s">
        <v>211</v>
      </c>
      <c r="AX43" s="194">
        <f t="shared" si="20"/>
        <v>0</v>
      </c>
      <c r="AY43" s="194" t="e">
        <f t="shared" si="20"/>
        <v>#N/A</v>
      </c>
      <c r="AZ43" s="110"/>
      <c r="BC43" s="111"/>
      <c r="BD43" s="111"/>
    </row>
    <row r="44" spans="2:56" s="3" customFormat="1" ht="19.5" customHeight="1" thickTop="1" thickBot="1">
      <c r="B44" s="9"/>
      <c r="C44" s="11"/>
      <c r="D44" s="11"/>
      <c r="E44" s="11"/>
      <c r="F44" s="11"/>
      <c r="G44" s="26"/>
      <c r="H44" s="26"/>
      <c r="I44" s="26"/>
      <c r="J44" s="26"/>
      <c r="K44" s="26"/>
      <c r="L44" s="26"/>
      <c r="M44" s="8"/>
      <c r="N44" s="8"/>
      <c r="O44" s="13"/>
      <c r="P44" s="13"/>
      <c r="Q44" s="13"/>
      <c r="AL44" s="167" t="e">
        <f t="shared" ref="AL44:AL49" si="21">IF(R16&lt;&gt;"",R16,"")</f>
        <v>#N/A</v>
      </c>
      <c r="AM44" s="1">
        <v>37</v>
      </c>
      <c r="AU44" s="109">
        <v>40</v>
      </c>
      <c r="AV44" s="207">
        <v>549</v>
      </c>
      <c r="AW44" s="208" t="s">
        <v>212</v>
      </c>
      <c r="AX44" s="194">
        <f t="shared" si="20"/>
        <v>0</v>
      </c>
      <c r="AY44" s="194" t="e">
        <f t="shared" si="20"/>
        <v>#N/A</v>
      </c>
      <c r="AZ44" s="110"/>
      <c r="BC44" s="64"/>
      <c r="BD44" s="64"/>
    </row>
    <row r="45" spans="2:56" s="3" customFormat="1" ht="19.5" thickTop="1" thickBot="1">
      <c r="AL45" s="167" t="e">
        <f t="shared" si="21"/>
        <v>#N/A</v>
      </c>
      <c r="AM45" s="1">
        <v>38</v>
      </c>
      <c r="AU45" s="109">
        <v>41</v>
      </c>
      <c r="AV45" s="207">
        <v>550</v>
      </c>
      <c r="AW45" s="209" t="s">
        <v>213</v>
      </c>
      <c r="AX45" s="194">
        <f t="shared" si="20"/>
        <v>0</v>
      </c>
      <c r="AY45" s="194" t="e">
        <f t="shared" si="20"/>
        <v>#N/A</v>
      </c>
      <c r="AZ45" s="110"/>
      <c r="BC45" s="64"/>
      <c r="BD45" s="64"/>
    </row>
    <row r="46" spans="2:56" s="3" customFormat="1" ht="19.5" thickTop="1" thickBot="1">
      <c r="B46" s="29"/>
      <c r="C46" s="29"/>
      <c r="D46" s="29"/>
      <c r="E46" s="29"/>
      <c r="F46" s="29"/>
      <c r="G46" s="29"/>
      <c r="H46" s="29"/>
      <c r="I46" s="29"/>
      <c r="J46" s="29"/>
      <c r="K46" s="29"/>
      <c r="L46" s="29"/>
      <c r="M46" s="29"/>
      <c r="N46" s="29"/>
      <c r="O46" s="29"/>
      <c r="P46" s="29"/>
      <c r="Q46" s="29"/>
      <c r="AL46" s="167" t="e">
        <f t="shared" si="21"/>
        <v>#N/A</v>
      </c>
      <c r="AM46" s="1">
        <v>39</v>
      </c>
      <c r="AU46" s="109">
        <v>42</v>
      </c>
      <c r="AV46" s="207">
        <v>551</v>
      </c>
      <c r="AW46" s="208" t="s">
        <v>214</v>
      </c>
      <c r="AX46" s="194">
        <f t="shared" si="20"/>
        <v>0</v>
      </c>
      <c r="AY46" s="194" t="e">
        <f t="shared" si="20"/>
        <v>#N/A</v>
      </c>
      <c r="AZ46" s="110"/>
      <c r="BC46" s="64"/>
      <c r="BD46" s="64"/>
    </row>
    <row r="47" spans="2:56" s="3" customFormat="1" ht="17.25" customHeight="1" thickTop="1" thickBot="1">
      <c r="B47" s="29"/>
      <c r="C47" s="29"/>
      <c r="D47" s="29"/>
      <c r="E47" s="29"/>
      <c r="F47" s="29"/>
      <c r="G47" s="29"/>
      <c r="H47" s="29"/>
      <c r="I47" s="29"/>
      <c r="J47" s="29"/>
      <c r="K47" s="29"/>
      <c r="L47" s="29"/>
      <c r="M47" s="29"/>
      <c r="N47" s="29"/>
      <c r="O47" s="29"/>
      <c r="P47" s="29"/>
      <c r="Q47" s="29"/>
      <c r="AL47" s="167" t="e">
        <f t="shared" si="21"/>
        <v>#N/A</v>
      </c>
      <c r="AM47" s="1">
        <v>40</v>
      </c>
      <c r="AU47" s="109">
        <v>43</v>
      </c>
      <c r="AV47" s="207">
        <v>552</v>
      </c>
      <c r="AW47" s="209" t="s">
        <v>215</v>
      </c>
      <c r="AX47" s="194">
        <f t="shared" ref="AX47:AY52" si="22">AF16</f>
        <v>0</v>
      </c>
      <c r="AY47" s="194" t="e">
        <f t="shared" si="22"/>
        <v>#N/A</v>
      </c>
      <c r="AZ47" s="110"/>
      <c r="BC47" s="116"/>
      <c r="BD47" s="116"/>
    </row>
    <row r="48" spans="2:56" s="3" customFormat="1" ht="19.5" thickTop="1" thickBot="1">
      <c r="B48" s="14"/>
      <c r="C48" s="14"/>
      <c r="D48" s="14"/>
      <c r="E48" s="14"/>
      <c r="F48" s="14"/>
      <c r="G48" s="14"/>
      <c r="H48" s="15"/>
      <c r="I48" s="15"/>
      <c r="J48" s="15"/>
      <c r="K48" s="9"/>
      <c r="L48" s="9"/>
      <c r="M48" s="15"/>
      <c r="N48" s="15"/>
      <c r="O48" s="14"/>
      <c r="P48" s="14"/>
      <c r="Q48" s="14"/>
      <c r="AL48" s="167" t="e">
        <f t="shared" si="21"/>
        <v>#N/A</v>
      </c>
      <c r="AM48" s="1">
        <v>41</v>
      </c>
      <c r="AU48" s="109">
        <v>44</v>
      </c>
      <c r="AV48" s="207">
        <v>553</v>
      </c>
      <c r="AW48" s="208" t="s">
        <v>216</v>
      </c>
      <c r="AX48" s="194">
        <f t="shared" si="22"/>
        <v>0</v>
      </c>
      <c r="AY48" s="194" t="e">
        <f t="shared" si="22"/>
        <v>#N/A</v>
      </c>
      <c r="AZ48" s="110"/>
      <c r="BC48" s="64"/>
      <c r="BD48" s="64"/>
    </row>
    <row r="49" spans="2:56" s="3" customFormat="1" ht="17.25" customHeight="1" thickTop="1" thickBot="1">
      <c r="B49" s="15"/>
      <c r="C49" s="15"/>
      <c r="D49" s="15"/>
      <c r="E49" s="15"/>
      <c r="F49" s="15"/>
      <c r="G49" s="15"/>
      <c r="H49" s="7"/>
      <c r="I49" s="7"/>
      <c r="J49" s="7"/>
      <c r="K49" s="7"/>
      <c r="L49" s="7"/>
      <c r="M49" s="7"/>
      <c r="N49" s="7"/>
      <c r="O49" s="15"/>
      <c r="P49" s="15"/>
      <c r="Q49" s="15"/>
      <c r="AL49" s="167" t="e">
        <f t="shared" si="21"/>
        <v>#N/A</v>
      </c>
      <c r="AM49" s="1">
        <v>42</v>
      </c>
      <c r="AU49" s="109">
        <v>45</v>
      </c>
      <c r="AV49" s="207">
        <v>554</v>
      </c>
      <c r="AW49" s="209" t="s">
        <v>217</v>
      </c>
      <c r="AX49" s="194">
        <f t="shared" si="22"/>
        <v>0</v>
      </c>
      <c r="AY49" s="194" t="e">
        <f t="shared" si="22"/>
        <v>#N/A</v>
      </c>
      <c r="AZ49" s="110"/>
      <c r="BC49" s="111"/>
      <c r="BD49" s="111"/>
    </row>
    <row r="50" spans="2:56" s="3" customFormat="1" ht="21.75" customHeight="1" thickTop="1" thickBot="1">
      <c r="B50" s="30"/>
      <c r="C50" s="30"/>
      <c r="D50" s="30"/>
      <c r="E50" s="30"/>
      <c r="F50" s="30"/>
      <c r="G50" s="30"/>
      <c r="H50" s="30"/>
      <c r="I50" s="30"/>
      <c r="J50" s="30"/>
      <c r="K50" s="30"/>
      <c r="L50" s="30"/>
      <c r="M50" s="30"/>
      <c r="N50" s="30"/>
      <c r="O50" s="30"/>
      <c r="P50" s="30"/>
      <c r="Q50" s="30"/>
      <c r="AL50" s="167" t="e">
        <f t="shared" ref="AL50:AL55" si="23">IF(Z16&lt;&gt;"",Z16,"")</f>
        <v>#N/A</v>
      </c>
      <c r="AM50" s="1">
        <v>43</v>
      </c>
      <c r="AU50" s="109">
        <v>46</v>
      </c>
      <c r="AV50" s="207">
        <v>555</v>
      </c>
      <c r="AW50" s="208" t="s">
        <v>218</v>
      </c>
      <c r="AX50" s="194">
        <f t="shared" si="22"/>
        <v>0</v>
      </c>
      <c r="AY50" s="194" t="e">
        <f t="shared" si="22"/>
        <v>#N/A</v>
      </c>
      <c r="AZ50" s="110"/>
      <c r="BC50" s="64"/>
      <c r="BD50" s="64"/>
    </row>
    <row r="51" spans="2:56" s="3" customFormat="1" ht="21.75" customHeight="1" thickTop="1" thickBot="1">
      <c r="B51" s="16"/>
      <c r="C51" s="16"/>
      <c r="D51" s="16"/>
      <c r="E51" s="16"/>
      <c r="F51" s="16"/>
      <c r="G51" s="16"/>
      <c r="H51" s="16"/>
      <c r="I51" s="16"/>
      <c r="J51" s="16"/>
      <c r="K51" s="16"/>
      <c r="L51" s="16"/>
      <c r="M51" s="16"/>
      <c r="N51" s="9"/>
      <c r="O51" s="9"/>
      <c r="P51" s="9"/>
      <c r="Q51" s="9"/>
      <c r="AL51" s="167" t="e">
        <f t="shared" si="23"/>
        <v>#N/A</v>
      </c>
      <c r="AM51" s="1">
        <v>44</v>
      </c>
      <c r="AU51" s="109">
        <v>47</v>
      </c>
      <c r="AV51" s="207">
        <v>556</v>
      </c>
      <c r="AW51" s="209" t="s">
        <v>219</v>
      </c>
      <c r="AX51" s="194">
        <f t="shared" si="22"/>
        <v>0</v>
      </c>
      <c r="AY51" s="194" t="e">
        <f t="shared" si="22"/>
        <v>#N/A</v>
      </c>
      <c r="AZ51" s="110"/>
      <c r="BC51" s="116"/>
      <c r="BD51" s="116"/>
    </row>
    <row r="52" spans="2:56" s="3" customFormat="1" ht="21.75" customHeight="1" thickTop="1" thickBot="1">
      <c r="B52" s="17"/>
      <c r="C52" s="17"/>
      <c r="D52" s="17"/>
      <c r="E52" s="16"/>
      <c r="F52" s="17"/>
      <c r="G52" s="17"/>
      <c r="H52" s="17"/>
      <c r="I52" s="17"/>
      <c r="J52" s="17"/>
      <c r="K52" s="17"/>
      <c r="L52" s="17"/>
      <c r="M52" s="17"/>
      <c r="N52" s="10"/>
      <c r="O52" s="10"/>
      <c r="P52" s="10"/>
      <c r="Q52" s="10"/>
      <c r="AL52" s="167" t="e">
        <f t="shared" si="23"/>
        <v>#N/A</v>
      </c>
      <c r="AM52" s="1">
        <v>45</v>
      </c>
      <c r="AU52" s="109">
        <v>48</v>
      </c>
      <c r="AV52" s="207">
        <v>557</v>
      </c>
      <c r="AW52" s="208" t="s">
        <v>220</v>
      </c>
      <c r="AX52" s="194">
        <f t="shared" si="22"/>
        <v>0</v>
      </c>
      <c r="AY52" s="194" t="e">
        <f t="shared" si="22"/>
        <v>#N/A</v>
      </c>
      <c r="AZ52" s="110"/>
      <c r="BC52" s="116"/>
      <c r="BD52" s="116"/>
    </row>
    <row r="53" spans="2:56" s="3" customFormat="1" ht="21.75" thickTop="1" thickBot="1">
      <c r="B53" s="18"/>
      <c r="C53" s="31"/>
      <c r="D53" s="31"/>
      <c r="E53" s="31"/>
      <c r="F53" s="31"/>
      <c r="G53" s="31"/>
      <c r="H53" s="31"/>
      <c r="I53" s="18"/>
      <c r="J53" s="18"/>
      <c r="K53" s="19"/>
      <c r="L53" s="20"/>
      <c r="M53" s="20"/>
      <c r="N53" s="21"/>
      <c r="O53" s="21"/>
      <c r="P53" s="21"/>
      <c r="Q53" s="21"/>
      <c r="AL53" s="167" t="e">
        <f t="shared" si="23"/>
        <v>#N/A</v>
      </c>
      <c r="AM53" s="1">
        <v>46</v>
      </c>
      <c r="AU53" s="109"/>
      <c r="AV53" s="194"/>
      <c r="AW53" s="210"/>
      <c r="AX53" s="194"/>
      <c r="AY53" s="194"/>
      <c r="AZ53" s="194"/>
      <c r="BA53" s="194"/>
      <c r="BB53" s="194"/>
    </row>
    <row r="54" spans="2:56" s="3" customFormat="1" ht="21.75" thickTop="1" thickBot="1">
      <c r="B54" s="19"/>
      <c r="C54" s="19"/>
      <c r="D54" s="19"/>
      <c r="E54" s="19"/>
      <c r="F54" s="19"/>
      <c r="G54" s="19"/>
      <c r="H54" s="22"/>
      <c r="I54" s="22"/>
      <c r="J54" s="22"/>
      <c r="K54" s="22"/>
      <c r="L54" s="22"/>
      <c r="M54" s="22"/>
      <c r="O54" s="23"/>
      <c r="P54" s="23"/>
      <c r="Q54" s="23"/>
      <c r="AL54" s="167" t="e">
        <f t="shared" si="23"/>
        <v>#N/A</v>
      </c>
      <c r="AM54" s="1">
        <v>47</v>
      </c>
      <c r="AU54" s="194"/>
      <c r="AV54" s="194"/>
      <c r="AW54" s="210"/>
      <c r="AX54" s="194"/>
      <c r="AY54" s="194"/>
      <c r="AZ54" s="194"/>
      <c r="BA54" s="194"/>
      <c r="BB54" s="194"/>
    </row>
    <row r="55" spans="2:56" ht="21.75" thickTop="1" thickBot="1">
      <c r="B55" s="2"/>
      <c r="C55" s="2"/>
      <c r="D55" s="2"/>
      <c r="E55" s="2"/>
      <c r="F55" s="2"/>
      <c r="G55" s="2"/>
      <c r="H55" s="2"/>
      <c r="I55" s="2"/>
      <c r="J55" s="2"/>
      <c r="K55" s="2"/>
      <c r="L55" s="2"/>
      <c r="M55" s="2"/>
      <c r="AL55" s="167" t="e">
        <f t="shared" si="23"/>
        <v>#N/A</v>
      </c>
      <c r="AM55" s="1">
        <v>48</v>
      </c>
    </row>
    <row r="56" spans="2:56" ht="14.25" customHeight="1" thickTop="1"/>
  </sheetData>
  <sheetProtection password="DA61" sheet="1" objects="1" scenarios="1" selectLockedCells="1"/>
  <mergeCells count="125">
    <mergeCell ref="L27:M27"/>
    <mergeCell ref="N27:Q27"/>
    <mergeCell ref="L28:P28"/>
    <mergeCell ref="T26:V26"/>
    <mergeCell ref="L25:M25"/>
    <mergeCell ref="N25:Q25"/>
    <mergeCell ref="N26:Q26"/>
    <mergeCell ref="AE26:AG26"/>
    <mergeCell ref="AE25:AG25"/>
    <mergeCell ref="W25:Y25"/>
    <mergeCell ref="W26:Y26"/>
    <mergeCell ref="Z26:AD26"/>
    <mergeCell ref="AF28:AG28"/>
    <mergeCell ref="Z28:AE28"/>
    <mergeCell ref="T28:W28"/>
    <mergeCell ref="X28:Y28"/>
    <mergeCell ref="U2:V2"/>
    <mergeCell ref="Q2:T2"/>
    <mergeCell ref="Q1:T1"/>
    <mergeCell ref="Q3:T3"/>
    <mergeCell ref="L4:N4"/>
    <mergeCell ref="H5:J5"/>
    <mergeCell ref="AB5:AC5"/>
    <mergeCell ref="AB4:AC4"/>
    <mergeCell ref="X2:AA2"/>
    <mergeCell ref="AB2:AD2"/>
    <mergeCell ref="X3:AA3"/>
    <mergeCell ref="X4:AA4"/>
    <mergeCell ref="AB3:AC3"/>
    <mergeCell ref="C1:D1"/>
    <mergeCell ref="E1:G1"/>
    <mergeCell ref="H1:J1"/>
    <mergeCell ref="L1:N1"/>
    <mergeCell ref="U1:V1"/>
    <mergeCell ref="C5:D5"/>
    <mergeCell ref="U9:W9"/>
    <mergeCell ref="U3:V3"/>
    <mergeCell ref="AE1:AG1"/>
    <mergeCell ref="AE2:AG2"/>
    <mergeCell ref="B3:D3"/>
    <mergeCell ref="AE3:AG3"/>
    <mergeCell ref="X1:Y1"/>
    <mergeCell ref="O1:P1"/>
    <mergeCell ref="E3:G3"/>
    <mergeCell ref="H3:J3"/>
    <mergeCell ref="L3:N3"/>
    <mergeCell ref="C2:D2"/>
    <mergeCell ref="E2:G2"/>
    <mergeCell ref="H2:J2"/>
    <mergeCell ref="L2:N2"/>
    <mergeCell ref="O2:P2"/>
    <mergeCell ref="O3:P3"/>
    <mergeCell ref="AB1:AC1"/>
    <mergeCell ref="AH9:AJ9"/>
    <mergeCell ref="AH10:AJ11"/>
    <mergeCell ref="U11:W11"/>
    <mergeCell ref="L5:N5"/>
    <mergeCell ref="Q5:T5"/>
    <mergeCell ref="U5:V5"/>
    <mergeCell ref="O4:P4"/>
    <mergeCell ref="Q4:T4"/>
    <mergeCell ref="U4:V4"/>
    <mergeCell ref="AC9:AE9"/>
    <mergeCell ref="T6:AG6"/>
    <mergeCell ref="B6:Q6"/>
    <mergeCell ref="E5:G5"/>
    <mergeCell ref="O5:P5"/>
    <mergeCell ref="U16:W16"/>
    <mergeCell ref="AC18:AE18"/>
    <mergeCell ref="C4:D4"/>
    <mergeCell ref="E4:G4"/>
    <mergeCell ref="H4:J4"/>
    <mergeCell ref="M13:O13"/>
    <mergeCell ref="U12:W12"/>
    <mergeCell ref="U10:W10"/>
    <mergeCell ref="X5:Z5"/>
    <mergeCell ref="AE4:AJ5"/>
    <mergeCell ref="AD4:AD5"/>
    <mergeCell ref="B7:I7"/>
    <mergeCell ref="L7:Q7"/>
    <mergeCell ref="T7:Y7"/>
    <mergeCell ref="AB7:AG7"/>
    <mergeCell ref="AH12:AJ18"/>
    <mergeCell ref="AC11:AE11"/>
    <mergeCell ref="T15:AG15"/>
    <mergeCell ref="U8:W8"/>
    <mergeCell ref="AC8:AE8"/>
    <mergeCell ref="B15:Q15"/>
    <mergeCell ref="D8:G8"/>
    <mergeCell ref="D9:G9"/>
    <mergeCell ref="D11:G11"/>
    <mergeCell ref="M19:O19"/>
    <mergeCell ref="D19:G19"/>
    <mergeCell ref="D18:G18"/>
    <mergeCell ref="D16:G16"/>
    <mergeCell ref="M8:O8"/>
    <mergeCell ref="M9:O9"/>
    <mergeCell ref="M12:O12"/>
    <mergeCell ref="M18:O18"/>
    <mergeCell ref="M11:O11"/>
    <mergeCell ref="M10:O10"/>
    <mergeCell ref="AC19:AE19"/>
    <mergeCell ref="AC20:AE20"/>
    <mergeCell ref="AC10:AE10"/>
    <mergeCell ref="AC21:AE21"/>
    <mergeCell ref="AC16:AE16"/>
    <mergeCell ref="D17:G17"/>
    <mergeCell ref="M17:O17"/>
    <mergeCell ref="M20:O20"/>
    <mergeCell ref="U19:W19"/>
    <mergeCell ref="U21:W21"/>
    <mergeCell ref="U17:W17"/>
    <mergeCell ref="U18:W18"/>
    <mergeCell ref="U20:W20"/>
    <mergeCell ref="D21:G21"/>
    <mergeCell ref="M21:O21"/>
    <mergeCell ref="D20:G20"/>
    <mergeCell ref="U13:W13"/>
    <mergeCell ref="AC13:AE13"/>
    <mergeCell ref="AC12:AE12"/>
    <mergeCell ref="AC17:AE17"/>
    <mergeCell ref="D13:G13"/>
    <mergeCell ref="D12:G12"/>
    <mergeCell ref="D10:G10"/>
    <mergeCell ref="M16:O16"/>
  </mergeCells>
  <conditionalFormatting sqref="B8:B13">
    <cfRule type="expression" dxfId="299" priority="14" stopIfTrue="1">
      <formula>$E$2=""</formula>
    </cfRule>
  </conditionalFormatting>
  <conditionalFormatting sqref="B16:B21">
    <cfRule type="expression" dxfId="298" priority="13" stopIfTrue="1">
      <formula>$E$2=""</formula>
    </cfRule>
  </conditionalFormatting>
  <conditionalFormatting sqref="K8:K13">
    <cfRule type="expression" dxfId="297" priority="11" stopIfTrue="1">
      <formula>$E$2=""</formula>
    </cfRule>
  </conditionalFormatting>
  <conditionalFormatting sqref="K8:K13">
    <cfRule type="expression" dxfId="296" priority="12">
      <formula>$E$2="الأولى حديث"</formula>
    </cfRule>
  </conditionalFormatting>
  <conditionalFormatting sqref="K16:K21">
    <cfRule type="expression" dxfId="295" priority="9" stopIfTrue="1">
      <formula>$E$2=""</formula>
    </cfRule>
  </conditionalFormatting>
  <conditionalFormatting sqref="K16:K21">
    <cfRule type="expression" dxfId="294" priority="10">
      <formula>$E$2="الأولى حديث"</formula>
    </cfRule>
  </conditionalFormatting>
  <conditionalFormatting sqref="S8:S13">
    <cfRule type="expression" dxfId="293" priority="7" stopIfTrue="1">
      <formula>$E$2=""</formula>
    </cfRule>
  </conditionalFormatting>
  <conditionalFormatting sqref="S8:S13">
    <cfRule type="expression" dxfId="292" priority="8">
      <formula>$E$2="الأولى حديث"</formula>
    </cfRule>
  </conditionalFormatting>
  <conditionalFormatting sqref="AA8:AA13">
    <cfRule type="expression" dxfId="291" priority="5" stopIfTrue="1">
      <formula>$E$2=""</formula>
    </cfRule>
  </conditionalFormatting>
  <conditionalFormatting sqref="AA8:AA13">
    <cfRule type="expression" dxfId="290" priority="6">
      <formula>$E$2="الأولى حديث"</formula>
    </cfRule>
  </conditionalFormatting>
  <conditionalFormatting sqref="AA16:AA21">
    <cfRule type="expression" dxfId="289" priority="3" stopIfTrue="1">
      <formula>$E$2=""</formula>
    </cfRule>
  </conditionalFormatting>
  <conditionalFormatting sqref="AA16:AA21">
    <cfRule type="expression" dxfId="288" priority="4">
      <formula>$E$2="الأولى حديث"</formula>
    </cfRule>
  </conditionalFormatting>
  <conditionalFormatting sqref="S16:S21">
    <cfRule type="expression" dxfId="287" priority="1" stopIfTrue="1">
      <formula>$E$2=""</formula>
    </cfRule>
  </conditionalFormatting>
  <conditionalFormatting sqref="S16:S21">
    <cfRule type="expression" dxfId="286" priority="2">
      <formula>$E$2="الأولى حديث"</formula>
    </cfRule>
  </conditionalFormatting>
  <dataValidations count="2">
    <dataValidation type="list" allowBlank="1" showInputMessage="1" showErrorMessage="1" sqref="N27">
      <formula1>$BC$4:$BC$5</formula1>
    </dataValidation>
    <dataValidation type="list" allowBlank="1" showInputMessage="1" showErrorMessage="1" sqref="L5:N5">
      <formula1>$AO$1:$AO$8</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dimension ref="A1:U46"/>
  <sheetViews>
    <sheetView rightToLeft="1" workbookViewId="0">
      <selection sqref="A1:Q41"/>
    </sheetView>
  </sheetViews>
  <sheetFormatPr defaultRowHeight="15"/>
  <cols>
    <col min="1" max="1" width="3.75" style="1" customWidth="1"/>
    <col min="2" max="2" width="4.625" style="1" customWidth="1"/>
    <col min="3" max="3" width="4.125" style="1" customWidth="1"/>
    <col min="4" max="4" width="8" style="107" customWidth="1"/>
    <col min="5" max="5" width="7.125" style="107" customWidth="1"/>
    <col min="6" max="6" width="4.75" style="107" customWidth="1"/>
    <col min="7" max="7" width="5.5" style="107" customWidth="1"/>
    <col min="8" max="8" width="5.25" style="1" customWidth="1"/>
    <col min="9" max="9" width="9.875" style="1" bestFit="1" customWidth="1"/>
    <col min="10" max="10" width="5.875" style="1" customWidth="1"/>
    <col min="11" max="11" width="3.5" style="1" customWidth="1"/>
    <col min="12" max="12" width="7.125" style="107" customWidth="1"/>
    <col min="13" max="13" width="8.375" style="107" customWidth="1"/>
    <col min="14" max="14" width="7.125" style="107" customWidth="1"/>
    <col min="15" max="15" width="5.25" style="1" customWidth="1"/>
    <col min="16" max="17" width="4.75" style="1" customWidth="1"/>
    <col min="18" max="20" width="9" style="1"/>
    <col min="21" max="21" width="11.25" style="1" hidden="1" customWidth="1"/>
    <col min="22" max="16384" width="9" style="1"/>
  </cols>
  <sheetData>
    <row r="1" spans="1:21" ht="19.5" thickBot="1">
      <c r="A1" s="536">
        <f ca="1">NOW()</f>
        <v>44026.052020601855</v>
      </c>
      <c r="B1" s="536"/>
      <c r="C1" s="536"/>
      <c r="D1" s="536"/>
      <c r="E1" s="117" t="s">
        <v>718</v>
      </c>
      <c r="F1" s="67"/>
      <c r="G1" s="67"/>
      <c r="H1" s="67"/>
      <c r="I1" s="67"/>
      <c r="J1" s="67"/>
      <c r="K1" s="67"/>
      <c r="L1" s="67"/>
      <c r="M1" s="67"/>
      <c r="N1" s="67"/>
      <c r="O1" s="67"/>
      <c r="P1" s="67"/>
      <c r="Q1" s="68"/>
    </row>
    <row r="2" spans="1:21" ht="17.25" customHeight="1" thickTop="1">
      <c r="A2" s="537" t="s">
        <v>3</v>
      </c>
      <c r="B2" s="538"/>
      <c r="C2" s="539">
        <f>'اختيار المقررات'!E1</f>
        <v>0</v>
      </c>
      <c r="D2" s="539"/>
      <c r="E2" s="540" t="s">
        <v>4</v>
      </c>
      <c r="F2" s="540"/>
      <c r="G2" s="541" t="e">
        <f>'اختيار المقررات'!L1</f>
        <v>#N/A</v>
      </c>
      <c r="H2" s="541"/>
      <c r="I2" s="541"/>
      <c r="J2" s="547" t="s">
        <v>5</v>
      </c>
      <c r="K2" s="547"/>
      <c r="L2" s="542" t="b">
        <f>'اختيار المقررات'!Q1</f>
        <v>0</v>
      </c>
      <c r="M2" s="542"/>
      <c r="N2" s="164" t="s">
        <v>6</v>
      </c>
      <c r="O2" s="543" t="b">
        <f>'اختيار المقررات'!W1</f>
        <v>0</v>
      </c>
      <c r="P2" s="543"/>
      <c r="Q2" s="544"/>
    </row>
    <row r="3" spans="1:21" ht="18.75" customHeight="1">
      <c r="A3" s="501" t="s">
        <v>10</v>
      </c>
      <c r="B3" s="502"/>
      <c r="C3" s="548" t="e">
        <f>'اختيار المقررات'!E2</f>
        <v>#N/A</v>
      </c>
      <c r="D3" s="548"/>
      <c r="E3" s="545">
        <f>'اختيار المقررات'!Q2</f>
        <v>0</v>
      </c>
      <c r="F3" s="545"/>
      <c r="G3" s="510" t="s">
        <v>139</v>
      </c>
      <c r="H3" s="510"/>
      <c r="I3" s="546">
        <f>'اختيار المقررات'!W2</f>
        <v>0</v>
      </c>
      <c r="J3" s="546"/>
      <c r="K3" s="546"/>
      <c r="L3" s="172" t="s">
        <v>140</v>
      </c>
      <c r="M3" s="549" t="str">
        <f>'اختيار المقررات'!AB2</f>
        <v/>
      </c>
      <c r="N3" s="549"/>
      <c r="O3" s="549"/>
      <c r="P3" s="550" t="s">
        <v>141</v>
      </c>
      <c r="Q3" s="551"/>
    </row>
    <row r="4" spans="1:21" ht="18">
      <c r="A4" s="501" t="s">
        <v>12</v>
      </c>
      <c r="B4" s="502"/>
      <c r="C4" s="521" t="b">
        <f>'اختيار المقررات'!E3</f>
        <v>0</v>
      </c>
      <c r="D4" s="521"/>
      <c r="E4" s="522" t="s">
        <v>64</v>
      </c>
      <c r="F4" s="522"/>
      <c r="G4" s="523" t="b">
        <f>'اختيار المقررات'!AB1</f>
        <v>0</v>
      </c>
      <c r="H4" s="523"/>
      <c r="I4" s="165" t="s">
        <v>7</v>
      </c>
      <c r="J4" s="521" t="b">
        <f>'اختيار المقررات'!AE1</f>
        <v>0</v>
      </c>
      <c r="K4" s="521"/>
      <c r="L4" s="521"/>
      <c r="M4" s="524">
        <f>'اختيار المقررات'!L2</f>
        <v>0</v>
      </c>
      <c r="N4" s="524"/>
      <c r="O4" s="524"/>
      <c r="P4" s="510" t="s">
        <v>138</v>
      </c>
      <c r="Q4" s="511"/>
    </row>
    <row r="5" spans="1:21">
      <c r="A5" s="512" t="s">
        <v>11</v>
      </c>
      <c r="B5" s="513"/>
      <c r="C5" s="514" t="b">
        <f>'اختيار المقررات'!L3</f>
        <v>0</v>
      </c>
      <c r="D5" s="514"/>
      <c r="E5" s="515" t="s">
        <v>65</v>
      </c>
      <c r="F5" s="515"/>
      <c r="G5" s="516">
        <f>'اختيار المقررات'!Q3</f>
        <v>0</v>
      </c>
      <c r="H5" s="516"/>
      <c r="I5" s="173" t="s">
        <v>142</v>
      </c>
      <c r="J5" s="517">
        <f>'اختيار المقررات'!AB3</f>
        <v>0</v>
      </c>
      <c r="K5" s="518"/>
      <c r="L5" s="518"/>
      <c r="M5" s="519" t="s">
        <v>30</v>
      </c>
      <c r="N5" s="519"/>
      <c r="O5" s="514" t="b">
        <f>'اختيار المقررات'!W3</f>
        <v>0</v>
      </c>
      <c r="P5" s="514"/>
      <c r="Q5" s="520"/>
    </row>
    <row r="6" spans="1:21" ht="15.75" customHeight="1">
      <c r="A6" s="532" t="s">
        <v>116</v>
      </c>
      <c r="B6" s="533"/>
      <c r="C6" s="448">
        <f>'اختيار المقررات'!AE3</f>
        <v>0</v>
      </c>
      <c r="D6" s="448"/>
      <c r="E6" s="522" t="s">
        <v>31</v>
      </c>
      <c r="F6" s="522"/>
      <c r="G6" s="521" t="b">
        <f>'اختيار المقررات'!E4</f>
        <v>0</v>
      </c>
      <c r="H6" s="521"/>
      <c r="I6" s="166" t="s">
        <v>15</v>
      </c>
      <c r="J6" s="534" t="b">
        <f>'اختيار المقررات'!Q4</f>
        <v>0</v>
      </c>
      <c r="K6" s="534"/>
      <c r="L6" s="534"/>
      <c r="M6" s="522" t="s">
        <v>32</v>
      </c>
      <c r="N6" s="522"/>
      <c r="O6" s="521" t="b">
        <f>'اختيار المقررات'!L4</f>
        <v>0</v>
      </c>
      <c r="P6" s="521"/>
      <c r="Q6" s="535"/>
    </row>
    <row r="7" spans="1:21" ht="15" customHeight="1" thickBot="1">
      <c r="A7" s="503" t="s">
        <v>114</v>
      </c>
      <c r="B7" s="504"/>
      <c r="C7" s="525">
        <f>'اختيار المقررات'!W4</f>
        <v>0</v>
      </c>
      <c r="D7" s="526"/>
      <c r="E7" s="527" t="s">
        <v>115</v>
      </c>
      <c r="F7" s="527"/>
      <c r="G7" s="528">
        <f>'اختيار المقررات'!AB4</f>
        <v>0</v>
      </c>
      <c r="H7" s="529"/>
      <c r="I7" s="174" t="s">
        <v>119</v>
      </c>
      <c r="J7" s="530">
        <f>'اختيار المقررات'!AE4</f>
        <v>0</v>
      </c>
      <c r="K7" s="530"/>
      <c r="L7" s="530"/>
      <c r="M7" s="530"/>
      <c r="N7" s="530"/>
      <c r="O7" s="530"/>
      <c r="P7" s="530"/>
      <c r="Q7" s="531"/>
    </row>
    <row r="8" spans="1:21" ht="26.25" customHeight="1">
      <c r="A8" s="505" t="s">
        <v>719</v>
      </c>
      <c r="B8" s="505"/>
      <c r="C8" s="505"/>
      <c r="D8" s="505"/>
      <c r="E8" s="505"/>
      <c r="F8" s="505"/>
      <c r="G8" s="505"/>
      <c r="H8" s="505"/>
      <c r="I8" s="505"/>
      <c r="J8" s="505"/>
      <c r="K8" s="505"/>
      <c r="L8" s="505"/>
      <c r="M8" s="505"/>
      <c r="N8" s="505"/>
      <c r="O8" s="505"/>
      <c r="P8" s="505"/>
      <c r="Q8" s="505"/>
    </row>
    <row r="9" spans="1:21" ht="26.25" customHeight="1">
      <c r="A9" s="506"/>
      <c r="B9" s="506"/>
      <c r="C9" s="506"/>
      <c r="D9" s="506"/>
      <c r="E9" s="506"/>
      <c r="F9" s="506"/>
      <c r="G9" s="506"/>
      <c r="H9" s="506"/>
      <c r="I9" s="506"/>
      <c r="J9" s="506"/>
      <c r="K9" s="506"/>
      <c r="L9" s="506"/>
      <c r="M9" s="506"/>
      <c r="N9" s="506"/>
      <c r="O9" s="506"/>
      <c r="P9" s="506"/>
      <c r="Q9" s="506"/>
      <c r="R9" s="69"/>
      <c r="S9" s="69"/>
      <c r="T9" s="69"/>
    </row>
    <row r="10" spans="1:21" ht="16.5" customHeight="1" thickBot="1">
      <c r="A10" s="70"/>
      <c r="B10" s="70"/>
      <c r="C10" s="70"/>
      <c r="D10" s="70"/>
      <c r="E10" s="70"/>
      <c r="F10" s="70"/>
      <c r="G10" s="70"/>
      <c r="H10" s="70"/>
      <c r="I10" s="70"/>
      <c r="J10" s="70"/>
      <c r="K10" s="70"/>
      <c r="L10" s="70"/>
      <c r="M10" s="70"/>
      <c r="N10" s="70"/>
      <c r="O10" s="70"/>
      <c r="P10" s="70"/>
      <c r="Q10" s="70"/>
      <c r="R10" s="69"/>
      <c r="S10" s="69"/>
      <c r="T10" s="69"/>
    </row>
    <row r="11" spans="1:21" ht="16.5" customHeight="1">
      <c r="A11" s="71"/>
      <c r="B11" s="72" t="s">
        <v>33</v>
      </c>
      <c r="C11" s="507" t="s">
        <v>34</v>
      </c>
      <c r="D11" s="508"/>
      <c r="E11" s="508"/>
      <c r="F11" s="509"/>
      <c r="G11" s="73"/>
      <c r="H11" s="74"/>
      <c r="I11" s="71"/>
      <c r="J11" s="72" t="s">
        <v>33</v>
      </c>
      <c r="K11" s="507" t="s">
        <v>34</v>
      </c>
      <c r="L11" s="508"/>
      <c r="M11" s="508"/>
      <c r="N11" s="509"/>
      <c r="O11" s="73"/>
      <c r="P11" s="75"/>
      <c r="Q11" s="76"/>
      <c r="R11" s="77"/>
      <c r="S11" s="77"/>
      <c r="T11" s="78"/>
      <c r="U11" s="1" t="str">
        <f>IFERROR(SMALL('اختيار المقررات'!$AL$8:$AL$55,'اختيار المقررات'!AM8),"")</f>
        <v/>
      </c>
    </row>
    <row r="12" spans="1:21" ht="27" customHeight="1">
      <c r="A12" s="79" t="str">
        <f>U11</f>
        <v/>
      </c>
      <c r="B12" s="80" t="str">
        <f>IFERROR(VLOOKUP(A12,'اختيار المقررات'!AU5:AY52,2,0),"")</f>
        <v/>
      </c>
      <c r="C12" s="469" t="str">
        <f>IFERROR(VLOOKUP(A12,'اختيار المقررات'!AU5:AY52,3,0),"")</f>
        <v/>
      </c>
      <c r="D12" s="469"/>
      <c r="E12" s="469"/>
      <c r="F12" s="469"/>
      <c r="G12" s="81" t="str">
        <f>IFERROR(VLOOKUP(A12,'اختيار المقررات'!AU5:AY52,4,0),"")</f>
        <v/>
      </c>
      <c r="H12" s="82" t="str">
        <f>IFERROR(VLOOKUP(A12,'اختيار المقررات'!AU5:AY52,5,0),"")</f>
        <v/>
      </c>
      <c r="I12" s="83" t="str">
        <f>U19</f>
        <v/>
      </c>
      <c r="J12" s="80" t="str">
        <f>IFERROR(VLOOKUP(I12,'اختيار المقررات'!AU5:AY52,2,0),"")</f>
        <v/>
      </c>
      <c r="K12" s="469" t="str">
        <f>IFERROR(VLOOKUP(I12,'اختيار المقررات'!AU5:AY52,3,0),"")</f>
        <v/>
      </c>
      <c r="L12" s="469"/>
      <c r="M12" s="469"/>
      <c r="N12" s="469"/>
      <c r="O12" s="81" t="str">
        <f>IFERROR(VLOOKUP(I12,'اختيار المقررات'!AU5:AY52,4,0),"")</f>
        <v/>
      </c>
      <c r="P12" s="82" t="str">
        <f>IFERROR(VLOOKUP(I12,'اختيار المقررات'!AU5:AY52,5,0),"")</f>
        <v/>
      </c>
      <c r="Q12" s="84"/>
      <c r="R12" s="85"/>
      <c r="S12" s="86"/>
      <c r="T12" s="85"/>
      <c r="U12" s="1" t="str">
        <f>IFERROR(SMALL('اختيار المقررات'!$AL$8:$AL$55,'اختيار المقررات'!AM9),"")</f>
        <v/>
      </c>
    </row>
    <row r="13" spans="1:21" ht="27" customHeight="1">
      <c r="A13" s="79" t="str">
        <f t="shared" ref="A13:A19" si="0">U12</f>
        <v/>
      </c>
      <c r="B13" s="80" t="str">
        <f>IFERROR(VLOOKUP(A13,'اختيار المقررات'!AU6:AY53,2,0),"")</f>
        <v/>
      </c>
      <c r="C13" s="469" t="str">
        <f>IFERROR(VLOOKUP(A13,'اختيار المقررات'!AU6:AY53,3,0),"")</f>
        <v/>
      </c>
      <c r="D13" s="469"/>
      <c r="E13" s="469"/>
      <c r="F13" s="469"/>
      <c r="G13" s="81" t="str">
        <f>IFERROR(VLOOKUP(A13,'اختيار المقررات'!AU6:AY53,4,0),"")</f>
        <v/>
      </c>
      <c r="H13" s="82" t="str">
        <f>IFERROR(VLOOKUP(A13,'اختيار المقررات'!AU6:AY53,5,0),"")</f>
        <v/>
      </c>
      <c r="I13" s="83" t="str">
        <f t="shared" ref="I13:I19" si="1">U20</f>
        <v/>
      </c>
      <c r="J13" s="80" t="str">
        <f>IFERROR(VLOOKUP(I13,'اختيار المقررات'!AU6:AY53,2,0),"")</f>
        <v/>
      </c>
      <c r="K13" s="469" t="str">
        <f>IFERROR(VLOOKUP(I13,'اختيار المقررات'!AU6:AY53,3,0),"")</f>
        <v/>
      </c>
      <c r="L13" s="469"/>
      <c r="M13" s="469"/>
      <c r="N13" s="469"/>
      <c r="O13" s="81" t="str">
        <f>IFERROR(VLOOKUP(I13,'اختيار المقررات'!AU6:AY53,4,0),"")</f>
        <v/>
      </c>
      <c r="P13" s="82" t="str">
        <f>IFERROR(VLOOKUP(I13,'اختيار المقررات'!AU6:AY53,5,0),"")</f>
        <v/>
      </c>
      <c r="Q13" s="84"/>
      <c r="R13" s="86"/>
      <c r="S13" s="86"/>
      <c r="T13" s="87"/>
      <c r="U13" s="1" t="str">
        <f>IFERROR(SMALL('اختيار المقررات'!$AL$8:$AL$55,'اختيار المقررات'!AM10),"")</f>
        <v/>
      </c>
    </row>
    <row r="14" spans="1:21" ht="27" customHeight="1">
      <c r="A14" s="79" t="str">
        <f t="shared" si="0"/>
        <v/>
      </c>
      <c r="B14" s="80" t="str">
        <f>IFERROR(VLOOKUP(A14,'اختيار المقررات'!AU7:AY54,2,0),"")</f>
        <v/>
      </c>
      <c r="C14" s="469" t="str">
        <f>IFERROR(VLOOKUP(A14,'اختيار المقررات'!AU7:AY54,3,0),"")</f>
        <v/>
      </c>
      <c r="D14" s="469"/>
      <c r="E14" s="469"/>
      <c r="F14" s="469"/>
      <c r="G14" s="81" t="str">
        <f>IFERROR(VLOOKUP(A14,'اختيار المقررات'!AU7:AY54,4,0),"")</f>
        <v/>
      </c>
      <c r="H14" s="82" t="str">
        <f>IFERROR(VLOOKUP(A14,'اختيار المقررات'!AU7:AY54,5,0),"")</f>
        <v/>
      </c>
      <c r="I14" s="83" t="str">
        <f t="shared" si="1"/>
        <v/>
      </c>
      <c r="J14" s="80" t="str">
        <f>IFERROR(VLOOKUP(I14,'اختيار المقررات'!AU7:AY54,2,0),"")</f>
        <v/>
      </c>
      <c r="K14" s="469" t="str">
        <f>IFERROR(VLOOKUP(I14,'اختيار المقررات'!AU7:AY54,3,0),"")</f>
        <v/>
      </c>
      <c r="L14" s="469"/>
      <c r="M14" s="469"/>
      <c r="N14" s="469"/>
      <c r="O14" s="81" t="str">
        <f>IFERROR(VLOOKUP(I14,'اختيار المقررات'!AU7:AY54,4,0),"")</f>
        <v/>
      </c>
      <c r="P14" s="82" t="str">
        <f>IFERROR(VLOOKUP(I14,'اختيار المقررات'!AU7:AY54,5,0),"")</f>
        <v/>
      </c>
      <c r="Q14" s="84"/>
      <c r="R14" s="86"/>
      <c r="S14" s="86"/>
      <c r="T14" s="87"/>
      <c r="U14" s="1" t="str">
        <f>IFERROR(SMALL('اختيار المقررات'!$AL$8:$AL$55,'اختيار المقررات'!AM11),"")</f>
        <v/>
      </c>
    </row>
    <row r="15" spans="1:21" ht="27" customHeight="1">
      <c r="A15" s="79" t="str">
        <f t="shared" si="0"/>
        <v/>
      </c>
      <c r="B15" s="80" t="str">
        <f>IFERROR(VLOOKUP(A15,'اختيار المقررات'!AU8:AY55,2,0),"")</f>
        <v/>
      </c>
      <c r="C15" s="469" t="str">
        <f>IFERROR(VLOOKUP(A15,'اختيار المقررات'!AU8:AY55,3,0),"")</f>
        <v/>
      </c>
      <c r="D15" s="469"/>
      <c r="E15" s="469"/>
      <c r="F15" s="469"/>
      <c r="G15" s="81" t="str">
        <f>IFERROR(VLOOKUP(A15,'اختيار المقررات'!AU8:AY55,4,0),"")</f>
        <v/>
      </c>
      <c r="H15" s="82" t="str">
        <f>IFERROR(VLOOKUP(A15,'اختيار المقررات'!AU8:AY55,5,0),"")</f>
        <v/>
      </c>
      <c r="I15" s="83" t="str">
        <f t="shared" si="1"/>
        <v/>
      </c>
      <c r="J15" s="80" t="str">
        <f>IFERROR(VLOOKUP(I15,'اختيار المقررات'!AU8:AY55,2,0),"")</f>
        <v/>
      </c>
      <c r="K15" s="469" t="str">
        <f>IFERROR(VLOOKUP(I15,'اختيار المقررات'!AU8:AY55,3,0),"")</f>
        <v/>
      </c>
      <c r="L15" s="469"/>
      <c r="M15" s="469"/>
      <c r="N15" s="469"/>
      <c r="O15" s="81" t="str">
        <f>IFERROR(VLOOKUP(I15,'اختيار المقررات'!AU8:AY55,4,0),"")</f>
        <v/>
      </c>
      <c r="P15" s="82" t="str">
        <f>IFERROR(VLOOKUP(I15,'اختيار المقررات'!AU8:AY55,5,0),"")</f>
        <v/>
      </c>
      <c r="Q15" s="84"/>
      <c r="R15" s="86"/>
      <c r="S15" s="86"/>
      <c r="T15" s="87"/>
      <c r="U15" s="1" t="str">
        <f>IFERROR(SMALL('اختيار المقررات'!$AL$8:$AL$55,'اختيار المقررات'!AM12),"")</f>
        <v/>
      </c>
    </row>
    <row r="16" spans="1:21" ht="27" customHeight="1">
      <c r="A16" s="79" t="str">
        <f t="shared" si="0"/>
        <v/>
      </c>
      <c r="B16" s="80" t="str">
        <f>IFERROR(VLOOKUP(A16,'اختيار المقررات'!AU9:AY56,2,0),"")</f>
        <v/>
      </c>
      <c r="C16" s="469" t="str">
        <f>IFERROR(VLOOKUP(A16,'اختيار المقررات'!AU9:AY56,3,0),"")</f>
        <v/>
      </c>
      <c r="D16" s="469"/>
      <c r="E16" s="469"/>
      <c r="F16" s="469"/>
      <c r="G16" s="81" t="str">
        <f>IFERROR(VLOOKUP(A16,'اختيار المقررات'!AU9:AY56,4,0),"")</f>
        <v/>
      </c>
      <c r="H16" s="82" t="str">
        <f>IFERROR(VLOOKUP(A16,'اختيار المقررات'!AU9:AY56,5,0),"")</f>
        <v/>
      </c>
      <c r="I16" s="83" t="str">
        <f t="shared" si="1"/>
        <v/>
      </c>
      <c r="J16" s="80" t="str">
        <f>IFERROR(VLOOKUP(I16,'اختيار المقررات'!AU9:AY56,2,0),"")</f>
        <v/>
      </c>
      <c r="K16" s="469" t="str">
        <f>IFERROR(VLOOKUP(I16,'اختيار المقررات'!AU9:AY56,3,0),"")</f>
        <v/>
      </c>
      <c r="L16" s="469"/>
      <c r="M16" s="469"/>
      <c r="N16" s="469"/>
      <c r="O16" s="81" t="str">
        <f>IFERROR(VLOOKUP(I16,'اختيار المقررات'!AU9:AY56,4,0),"")</f>
        <v/>
      </c>
      <c r="P16" s="82" t="str">
        <f>IFERROR(VLOOKUP(I16,'اختيار المقررات'!AU9:AY56,5,0),"")</f>
        <v/>
      </c>
      <c r="Q16" s="84"/>
      <c r="R16" s="86"/>
      <c r="S16" s="86"/>
      <c r="T16" s="87"/>
      <c r="U16" s="1" t="str">
        <f>IFERROR(SMALL('اختيار المقررات'!$AL$8:$AL$55,'اختيار المقررات'!AM13),"")</f>
        <v/>
      </c>
    </row>
    <row r="17" spans="1:21" ht="27" customHeight="1">
      <c r="A17" s="79" t="str">
        <f t="shared" si="0"/>
        <v/>
      </c>
      <c r="B17" s="80" t="str">
        <f>IFERROR(VLOOKUP(A17,'اختيار المقررات'!AU10:AY57,2,0),"")</f>
        <v/>
      </c>
      <c r="C17" s="469" t="str">
        <f>IFERROR(VLOOKUP(A17,'اختيار المقررات'!AU10:AY57,3,0),"")</f>
        <v/>
      </c>
      <c r="D17" s="469"/>
      <c r="E17" s="469"/>
      <c r="F17" s="469"/>
      <c r="G17" s="81" t="str">
        <f>IFERROR(VLOOKUP(A17,'اختيار المقررات'!AU10:AY57,4,0),"")</f>
        <v/>
      </c>
      <c r="H17" s="82" t="str">
        <f>IFERROR(VLOOKUP(A17,'اختيار المقررات'!AU10:AY57,5,0),"")</f>
        <v/>
      </c>
      <c r="I17" s="83" t="str">
        <f t="shared" si="1"/>
        <v/>
      </c>
      <c r="J17" s="80" t="str">
        <f>IFERROR(VLOOKUP(I17,'اختيار المقررات'!AU10:AY57,2,0),"")</f>
        <v/>
      </c>
      <c r="K17" s="469" t="str">
        <f>IFERROR(VLOOKUP(I17,'اختيار المقررات'!AU10:AY57,3,0),"")</f>
        <v/>
      </c>
      <c r="L17" s="469"/>
      <c r="M17" s="469"/>
      <c r="N17" s="469"/>
      <c r="O17" s="81" t="str">
        <f>IFERROR(VLOOKUP(I17,'اختيار المقررات'!AU10:AY57,4,0),"")</f>
        <v/>
      </c>
      <c r="P17" s="82" t="str">
        <f>IFERROR(VLOOKUP(I17,'اختيار المقررات'!AU10:AY57,5,0),"")</f>
        <v/>
      </c>
      <c r="Q17" s="84"/>
      <c r="R17" s="86"/>
      <c r="S17" s="86"/>
      <c r="T17" s="87"/>
      <c r="U17" s="1" t="str">
        <f>IFERROR(SMALL('اختيار المقررات'!$AL$8:$AL$55,'اختيار المقررات'!AM14),"")</f>
        <v/>
      </c>
    </row>
    <row r="18" spans="1:21" s="88" customFormat="1" ht="27" customHeight="1">
      <c r="A18" s="79" t="str">
        <f t="shared" si="0"/>
        <v/>
      </c>
      <c r="B18" s="80" t="str">
        <f>IFERROR(VLOOKUP(A18,'اختيار المقررات'!AU11:AY58,2,0),"")</f>
        <v/>
      </c>
      <c r="C18" s="469" t="str">
        <f>IFERROR(VLOOKUP(A18,'اختيار المقررات'!AU11:AY58,3,0),"")</f>
        <v/>
      </c>
      <c r="D18" s="469"/>
      <c r="E18" s="469"/>
      <c r="F18" s="469"/>
      <c r="G18" s="81" t="str">
        <f>IFERROR(VLOOKUP(A18,'اختيار المقررات'!AU11:AY58,4,0),"")</f>
        <v/>
      </c>
      <c r="H18" s="82" t="str">
        <f>IFERROR(VLOOKUP(A18,'اختيار المقررات'!AU11:AY58,5,0),"")</f>
        <v/>
      </c>
      <c r="I18" s="83" t="str">
        <f t="shared" si="1"/>
        <v/>
      </c>
      <c r="J18" s="80" t="str">
        <f>IFERROR(VLOOKUP(I18,'اختيار المقررات'!AU11:AY58,2,0),"")</f>
        <v/>
      </c>
      <c r="K18" s="469" t="str">
        <f>IFERROR(VLOOKUP(I18,'اختيار المقررات'!AU11:AY58,3,0),"")</f>
        <v/>
      </c>
      <c r="L18" s="469"/>
      <c r="M18" s="469"/>
      <c r="N18" s="469"/>
      <c r="O18" s="81" t="str">
        <f>IFERROR(VLOOKUP(I18,'اختيار المقررات'!AU11:AY58,4,0),"")</f>
        <v/>
      </c>
      <c r="P18" s="82" t="str">
        <f>IFERROR(VLOOKUP(I18,'اختيار المقررات'!AU11:AY58,5,0),"")</f>
        <v/>
      </c>
      <c r="Q18" s="84"/>
      <c r="R18" s="86"/>
      <c r="S18" s="86"/>
      <c r="T18" s="87"/>
      <c r="U18" s="1" t="str">
        <f>IFERROR(SMALL('اختيار المقررات'!$AL$8:$AL$55,'اختيار المقررات'!AM15),"")</f>
        <v/>
      </c>
    </row>
    <row r="19" spans="1:21" s="88" customFormat="1" ht="16.5" customHeight="1">
      <c r="A19" s="79" t="str">
        <f t="shared" si="0"/>
        <v/>
      </c>
      <c r="B19" s="80" t="str">
        <f>IFERROR(VLOOKUP(A19,'اختيار المقررات'!AU12:AY59,2,0),"")</f>
        <v/>
      </c>
      <c r="C19" s="469" t="str">
        <f>IFERROR(VLOOKUP(A19,'اختيار المقررات'!AU12:AY59,3,0),"")</f>
        <v/>
      </c>
      <c r="D19" s="469"/>
      <c r="E19" s="469"/>
      <c r="F19" s="469"/>
      <c r="G19" s="81" t="str">
        <f>IFERROR(VLOOKUP(A19,'اختيار المقررات'!AU12:AY59,4,0),"")</f>
        <v/>
      </c>
      <c r="H19" s="82" t="str">
        <f>IFERROR(VLOOKUP(A19,'اختيار المقررات'!AU12:AY59,5,0),"")</f>
        <v/>
      </c>
      <c r="I19" s="83" t="str">
        <f t="shared" si="1"/>
        <v/>
      </c>
      <c r="J19" s="80" t="str">
        <f>IFERROR(VLOOKUP(I19,'اختيار المقررات'!AU12:AY59,2,0),"")</f>
        <v/>
      </c>
      <c r="K19" s="469" t="str">
        <f>IFERROR(VLOOKUP(I19,'اختيار المقررات'!AU12:AY59,3,0),"")</f>
        <v/>
      </c>
      <c r="L19" s="469"/>
      <c r="M19" s="469"/>
      <c r="N19" s="469"/>
      <c r="O19" s="81" t="str">
        <f>IFERROR(VLOOKUP(I19,'اختيار المقررات'!AU12:AY59,4,0),"")</f>
        <v/>
      </c>
      <c r="P19" s="82" t="str">
        <f>IFERROR(VLOOKUP(I19,'اختيار المقررات'!AU12:AY59,5,0),"")</f>
        <v/>
      </c>
      <c r="Q19" s="84"/>
      <c r="R19" s="89"/>
      <c r="S19" s="89"/>
      <c r="T19" s="47"/>
      <c r="U19" s="1" t="str">
        <f>IFERROR(SMALL('اختيار المقررات'!$AL$8:$AL$55,'اختيار المقررات'!AM16),"")</f>
        <v/>
      </c>
    </row>
    <row r="20" spans="1:21" s="88" customFormat="1" ht="16.5" customHeight="1">
      <c r="A20" s="79"/>
      <c r="B20" s="84"/>
      <c r="C20" s="84"/>
      <c r="D20" s="84"/>
      <c r="E20" s="84"/>
      <c r="F20" s="84"/>
      <c r="G20" s="47"/>
      <c r="H20" s="47"/>
      <c r="I20" s="83"/>
      <c r="J20" s="84"/>
      <c r="K20" s="84"/>
      <c r="L20" s="84"/>
      <c r="M20" s="84"/>
      <c r="N20" s="84"/>
      <c r="O20" s="47"/>
      <c r="P20" s="47"/>
      <c r="Q20" s="84"/>
      <c r="R20" s="89"/>
      <c r="S20" s="89"/>
      <c r="T20" s="47"/>
      <c r="U20" s="1" t="str">
        <f>IFERROR(SMALL('اختيار المقررات'!$AL$8:$AL$55,'اختيار المقررات'!AM17),"")</f>
        <v/>
      </c>
    </row>
    <row r="21" spans="1:21" ht="16.5" customHeight="1" thickBot="1">
      <c r="A21" s="470" t="s">
        <v>129</v>
      </c>
      <c r="B21" s="470"/>
      <c r="C21" s="470"/>
      <c r="D21" s="470"/>
      <c r="E21" s="90">
        <f>'اختيار المقررات'!Q28</f>
        <v>0</v>
      </c>
      <c r="F21" s="470" t="s">
        <v>130</v>
      </c>
      <c r="G21" s="470"/>
      <c r="H21" s="470"/>
      <c r="I21" s="470"/>
      <c r="J21" s="470"/>
      <c r="K21" s="90">
        <f>'اختيار المقررات'!X28</f>
        <v>0</v>
      </c>
      <c r="L21" s="470" t="s">
        <v>131</v>
      </c>
      <c r="M21" s="470"/>
      <c r="N21" s="470"/>
      <c r="O21" s="470"/>
      <c r="P21" s="470"/>
      <c r="Q21" s="90">
        <f>'اختيار المقررات'!AF28</f>
        <v>0</v>
      </c>
      <c r="R21" s="91"/>
      <c r="U21" s="1" t="str">
        <f>IFERROR(SMALL('اختيار المقررات'!$AL$8:$AL$55,'اختيار المقررات'!AM18),"")</f>
        <v/>
      </c>
    </row>
    <row r="22" spans="1:21" ht="30.75" customHeight="1" thickTop="1">
      <c r="A22" s="474" t="s">
        <v>123</v>
      </c>
      <c r="B22" s="475"/>
      <c r="C22" s="475"/>
      <c r="D22" s="476">
        <f>'اختيار المقررات'!L5</f>
        <v>0</v>
      </c>
      <c r="E22" s="476"/>
      <c r="F22" s="476"/>
      <c r="G22" s="477" t="s">
        <v>72</v>
      </c>
      <c r="H22" s="477"/>
      <c r="I22" s="478">
        <f>'اختيار المقررات'!Q5</f>
        <v>0</v>
      </c>
      <c r="J22" s="478"/>
      <c r="K22" s="479" t="s">
        <v>0</v>
      </c>
      <c r="L22" s="479"/>
      <c r="M22" s="471" t="str">
        <f>IF('اختيار المقررات'!W5=0,"",'اختيار المقررات'!W5)</f>
        <v/>
      </c>
      <c r="N22" s="471"/>
      <c r="O22" s="92" t="s">
        <v>2</v>
      </c>
      <c r="P22" s="472">
        <f>'اختيار المقررات'!AB5</f>
        <v>0</v>
      </c>
      <c r="Q22" s="473"/>
      <c r="U22" s="1" t="str">
        <f>IFERROR(SMALL('اختيار المقررات'!$AL$8:$AL$55,'اختيار المقررات'!AM19),"")</f>
        <v/>
      </c>
    </row>
    <row r="23" spans="1:21" ht="16.5" customHeight="1" thickBot="1">
      <c r="A23" s="494"/>
      <c r="B23" s="495"/>
      <c r="C23" s="495"/>
      <c r="D23" s="495"/>
      <c r="E23" s="495"/>
      <c r="F23" s="495"/>
      <c r="G23" s="495"/>
      <c r="H23" s="495"/>
      <c r="I23" s="495"/>
      <c r="J23" s="495"/>
      <c r="K23" s="495"/>
      <c r="L23" s="495"/>
      <c r="M23" s="495"/>
      <c r="N23" s="495"/>
      <c r="O23" s="495"/>
      <c r="P23" s="495"/>
      <c r="Q23" s="496"/>
      <c r="U23" s="1" t="str">
        <f>IFERROR(SMALL('اختيار المقررات'!$AL$8:$AL$55,'اختيار المقررات'!AM20),"")</f>
        <v/>
      </c>
    </row>
    <row r="24" spans="1:21" ht="16.5" customHeight="1" thickTop="1">
      <c r="A24" s="499" t="s">
        <v>128</v>
      </c>
      <c r="B24" s="500"/>
      <c r="C24" s="448" t="e">
        <f>'اختيار المقررات'!W25</f>
        <v>#N/A</v>
      </c>
      <c r="D24" s="448"/>
      <c r="E24" s="449" t="s">
        <v>28</v>
      </c>
      <c r="F24" s="449"/>
      <c r="G24" s="449"/>
      <c r="H24" s="448" t="e">
        <f>'اختيار المقررات'!N25</f>
        <v>#N/A</v>
      </c>
      <c r="I24" s="462"/>
      <c r="J24" s="40"/>
      <c r="K24" s="35"/>
      <c r="L24" s="463" t="s">
        <v>35</v>
      </c>
      <c r="M24" s="464"/>
      <c r="N24" s="464" t="s">
        <v>36</v>
      </c>
      <c r="O24" s="464"/>
      <c r="P24" s="480" t="s">
        <v>37</v>
      </c>
      <c r="Q24" s="481"/>
      <c r="U24" s="1" t="str">
        <f>IFERROR(SMALL('اختيار المقررات'!$AL$8:$AL$55,'اختيار المقررات'!AM21),"")</f>
        <v/>
      </c>
    </row>
    <row r="25" spans="1:21" ht="27" customHeight="1" thickBot="1">
      <c r="A25" s="486" t="s">
        <v>26</v>
      </c>
      <c r="B25" s="487"/>
      <c r="C25" s="487"/>
      <c r="D25" s="487"/>
      <c r="E25" s="488" t="e">
        <f>'اختيار المقررات'!N26</f>
        <v>#N/A</v>
      </c>
      <c r="F25" s="488"/>
      <c r="G25" s="489"/>
      <c r="H25" s="490" t="s">
        <v>23</v>
      </c>
      <c r="I25" s="491"/>
      <c r="J25" s="492" t="str">
        <f>'اختيار المقررات'!N27</f>
        <v>لا</v>
      </c>
      <c r="K25" s="493"/>
      <c r="L25" s="465"/>
      <c r="M25" s="466"/>
      <c r="N25" s="466"/>
      <c r="O25" s="466"/>
      <c r="P25" s="482"/>
      <c r="Q25" s="483"/>
      <c r="U25" s="1" t="str">
        <f>IFERROR(SMALL('اختيار المقررات'!$AL$8:$AL$55,'اختيار المقررات'!AM22),"")</f>
        <v/>
      </c>
    </row>
    <row r="26" spans="1:21" ht="16.5" customHeight="1" thickTop="1">
      <c r="A26" s="497"/>
      <c r="B26" s="497"/>
      <c r="C26" s="497"/>
      <c r="D26" s="497"/>
      <c r="E26" s="497"/>
      <c r="F26" s="497"/>
      <c r="G26" s="497"/>
      <c r="H26" s="497"/>
      <c r="I26" s="497"/>
      <c r="J26" s="497"/>
      <c r="K26" s="497"/>
      <c r="L26" s="465"/>
      <c r="M26" s="466"/>
      <c r="N26" s="466"/>
      <c r="O26" s="466"/>
      <c r="P26" s="482"/>
      <c r="Q26" s="483"/>
      <c r="U26" s="1" t="str">
        <f>IFERROR(SMALL('اختيار المقررات'!$AL$8:$AL$55,'اختيار المقررات'!AM23),"")</f>
        <v/>
      </c>
    </row>
    <row r="27" spans="1:21" ht="16.5" customHeight="1" thickBot="1">
      <c r="A27" s="497"/>
      <c r="B27" s="497"/>
      <c r="C27" s="497"/>
      <c r="D27" s="497"/>
      <c r="E27" s="497"/>
      <c r="F27" s="497"/>
      <c r="G27" s="497"/>
      <c r="H27" s="497"/>
      <c r="I27" s="497"/>
      <c r="J27" s="497"/>
      <c r="K27" s="497"/>
      <c r="L27" s="467"/>
      <c r="M27" s="468"/>
      <c r="N27" s="468"/>
      <c r="O27" s="468"/>
      <c r="P27" s="484"/>
      <c r="Q27" s="485"/>
    </row>
    <row r="28" spans="1:21" ht="16.5" customHeight="1" thickTop="1">
      <c r="A28" s="498"/>
      <c r="B28" s="498"/>
      <c r="C28" s="498"/>
      <c r="D28" s="498"/>
      <c r="E28" s="498"/>
      <c r="F28" s="498"/>
      <c r="G28" s="498"/>
      <c r="H28" s="498"/>
      <c r="I28" s="498"/>
      <c r="J28" s="498"/>
      <c r="K28" s="498"/>
      <c r="L28" s="71"/>
      <c r="M28" s="71"/>
      <c r="N28" s="71"/>
      <c r="O28" s="93"/>
      <c r="P28" s="93"/>
      <c r="Q28" s="93"/>
      <c r="U28" s="1" t="str">
        <f>IFERROR(SMALL('اختيار المقررات'!$U$10:$U$29,'اختيار المقررات'!V26),"")</f>
        <v/>
      </c>
    </row>
    <row r="29" spans="1:21" ht="16.5" customHeight="1">
      <c r="A29" s="460" t="s">
        <v>721</v>
      </c>
      <c r="B29" s="460"/>
      <c r="C29" s="460"/>
      <c r="D29" s="460"/>
      <c r="E29" s="460"/>
      <c r="F29" s="460"/>
      <c r="G29" s="460"/>
      <c r="H29" s="460"/>
      <c r="I29" s="460"/>
      <c r="J29" s="460"/>
      <c r="K29" s="460"/>
      <c r="L29" s="460"/>
      <c r="M29" s="460"/>
      <c r="N29" s="460"/>
      <c r="O29" s="460"/>
      <c r="P29" s="460"/>
      <c r="Q29" s="460"/>
      <c r="U29" s="1" t="str">
        <f>IFERROR(SMALL('اختيار المقررات'!$U$10:$U$29,'اختيار المقررات'!V27),"")</f>
        <v/>
      </c>
    </row>
    <row r="30" spans="1:21" ht="16.5" customHeight="1">
      <c r="A30" s="94"/>
      <c r="B30" s="95"/>
      <c r="C30" s="95"/>
      <c r="D30" s="95"/>
      <c r="E30" s="95"/>
      <c r="F30" s="95"/>
      <c r="G30" s="95"/>
      <c r="H30" s="87"/>
      <c r="I30" s="87"/>
      <c r="J30" s="96"/>
      <c r="K30" s="95"/>
      <c r="L30" s="95"/>
      <c r="M30" s="95"/>
      <c r="N30" s="95"/>
      <c r="O30" s="95"/>
      <c r="P30" s="87"/>
      <c r="Q30" s="87"/>
      <c r="U30" s="1" t="str">
        <f>IFERROR(SMALL('اختيار المقررات'!$U$10:$U$29,'اختيار المقررات'!V28),"")</f>
        <v/>
      </c>
    </row>
    <row r="31" spans="1:21" ht="15" customHeight="1">
      <c r="A31" s="97"/>
      <c r="B31" s="97"/>
      <c r="C31" s="97"/>
      <c r="D31" s="98"/>
      <c r="E31" s="98"/>
      <c r="F31" s="98"/>
      <c r="G31" s="98"/>
      <c r="H31" s="97"/>
      <c r="I31" s="97"/>
      <c r="J31" s="97"/>
      <c r="K31" s="97"/>
      <c r="L31" s="98"/>
      <c r="M31" s="98"/>
      <c r="N31" s="98"/>
      <c r="O31" s="97"/>
      <c r="P31" s="97"/>
      <c r="Q31" s="97"/>
      <c r="U31" s="1" t="str">
        <f>IFERROR(SMALL('اختيار المقررات'!$U$10:$U$29,'اختيار المقررات'!V29),"")</f>
        <v/>
      </c>
    </row>
    <row r="32" spans="1:21" ht="16.5" customHeight="1">
      <c r="A32" s="454" t="s">
        <v>38</v>
      </c>
      <c r="B32" s="454"/>
      <c r="C32" s="454"/>
      <c r="D32" s="454"/>
      <c r="E32" s="454"/>
      <c r="F32" s="454"/>
      <c r="G32" s="454"/>
      <c r="H32" s="454"/>
      <c r="I32" s="454"/>
      <c r="J32" s="454"/>
      <c r="K32" s="454"/>
      <c r="L32" s="454"/>
      <c r="M32" s="454"/>
      <c r="N32" s="454"/>
      <c r="O32" s="454"/>
      <c r="P32" s="454"/>
      <c r="Q32" s="454"/>
    </row>
    <row r="33" spans="1:17" ht="24" customHeight="1">
      <c r="A33" s="457" t="s">
        <v>39</v>
      </c>
      <c r="B33" s="457"/>
      <c r="C33" s="457"/>
      <c r="D33" s="457"/>
      <c r="E33" s="454" t="e">
        <f>'اختيار المقررات'!W26</f>
        <v>#N/A</v>
      </c>
      <c r="F33" s="454"/>
      <c r="G33" s="457" t="s">
        <v>132</v>
      </c>
      <c r="H33" s="457"/>
      <c r="I33" s="457"/>
      <c r="J33" s="457"/>
      <c r="K33" s="457"/>
      <c r="L33" s="457"/>
      <c r="M33" s="461" t="e">
        <f>G2</f>
        <v>#N/A</v>
      </c>
      <c r="N33" s="461"/>
      <c r="O33" s="461"/>
      <c r="P33" s="461"/>
      <c r="Q33" s="461"/>
    </row>
    <row r="34" spans="1:17" ht="24" customHeight="1">
      <c r="A34" s="457" t="s">
        <v>40</v>
      </c>
      <c r="B34" s="457"/>
      <c r="C34" s="457"/>
      <c r="D34" s="454">
        <f>C2</f>
        <v>0</v>
      </c>
      <c r="E34" s="454"/>
      <c r="F34" s="453" t="s">
        <v>41</v>
      </c>
      <c r="G34" s="453"/>
      <c r="H34" s="453"/>
      <c r="I34" s="453"/>
      <c r="J34" s="453"/>
      <c r="K34" s="453"/>
      <c r="L34" s="453"/>
      <c r="M34" s="453"/>
      <c r="N34" s="453"/>
      <c r="O34" s="453"/>
      <c r="P34" s="453"/>
      <c r="Q34" s="453"/>
    </row>
    <row r="35" spans="1:17" ht="16.5" customHeight="1">
      <c r="A35" s="99"/>
      <c r="B35" s="100"/>
      <c r="C35" s="458"/>
      <c r="D35" s="458"/>
      <c r="E35" s="458"/>
      <c r="F35" s="458"/>
      <c r="G35" s="458"/>
      <c r="H35" s="101"/>
      <c r="I35" s="101"/>
      <c r="J35" s="99"/>
      <c r="K35" s="100"/>
      <c r="L35" s="458"/>
      <c r="M35" s="458"/>
      <c r="N35" s="458"/>
      <c r="O35" s="458"/>
      <c r="P35" s="101"/>
      <c r="Q35" s="101"/>
    </row>
    <row r="36" spans="1:17" ht="16.5" customHeight="1">
      <c r="A36" s="102"/>
      <c r="B36" s="103"/>
      <c r="C36" s="459"/>
      <c r="D36" s="459"/>
      <c r="E36" s="459"/>
      <c r="F36" s="459"/>
      <c r="G36" s="459"/>
      <c r="H36" s="104"/>
      <c r="I36" s="104"/>
      <c r="J36" s="102"/>
      <c r="K36" s="103"/>
      <c r="L36" s="459"/>
      <c r="M36" s="459"/>
      <c r="N36" s="459"/>
      <c r="O36" s="459"/>
      <c r="P36" s="104"/>
      <c r="Q36" s="104"/>
    </row>
    <row r="37" spans="1:17" ht="27.75" customHeight="1">
      <c r="A37" s="456" t="s">
        <v>29</v>
      </c>
      <c r="B37" s="456"/>
      <c r="C37" s="456"/>
      <c r="D37" s="456"/>
      <c r="E37" s="456"/>
      <c r="F37" s="456"/>
      <c r="G37" s="456"/>
      <c r="H37" s="456"/>
      <c r="I37" s="456"/>
      <c r="J37" s="456"/>
      <c r="K37" s="456"/>
      <c r="L37" s="456"/>
      <c r="M37" s="456"/>
      <c r="N37" s="456"/>
      <c r="O37" s="456"/>
      <c r="P37" s="456"/>
      <c r="Q37" s="456"/>
    </row>
    <row r="38" spans="1:17" ht="15.75" customHeight="1">
      <c r="A38" s="452" t="s">
        <v>38</v>
      </c>
      <c r="B38" s="452"/>
      <c r="C38" s="452"/>
      <c r="D38" s="452"/>
      <c r="E38" s="452"/>
      <c r="F38" s="452"/>
      <c r="G38" s="452"/>
      <c r="H38" s="452"/>
      <c r="I38" s="452"/>
      <c r="J38" s="452"/>
      <c r="K38" s="452"/>
      <c r="L38" s="452"/>
      <c r="M38" s="452"/>
      <c r="N38" s="452"/>
      <c r="O38" s="452"/>
      <c r="P38" s="452"/>
      <c r="Q38" s="452"/>
    </row>
    <row r="39" spans="1:17" ht="22.5" customHeight="1">
      <c r="A39" s="453" t="s">
        <v>39</v>
      </c>
      <c r="B39" s="453"/>
      <c r="C39" s="453"/>
      <c r="D39" s="453"/>
      <c r="E39" s="454" t="e">
        <f>E25-E33</f>
        <v>#N/A</v>
      </c>
      <c r="F39" s="454"/>
      <c r="G39" s="453" t="s">
        <v>132</v>
      </c>
      <c r="H39" s="453"/>
      <c r="I39" s="453"/>
      <c r="J39" s="453"/>
      <c r="K39" s="453"/>
      <c r="L39" s="455" t="e">
        <f>M33</f>
        <v>#N/A</v>
      </c>
      <c r="M39" s="455"/>
      <c r="N39" s="455"/>
      <c r="O39" s="455"/>
      <c r="P39" s="455"/>
      <c r="Q39" s="105"/>
    </row>
    <row r="40" spans="1:17" ht="22.5" customHeight="1">
      <c r="A40" s="450" t="s">
        <v>40</v>
      </c>
      <c r="B40" s="450"/>
      <c r="C40" s="450"/>
      <c r="D40" s="451">
        <f>D34</f>
        <v>0</v>
      </c>
      <c r="E40" s="451"/>
      <c r="F40" s="106" t="s">
        <v>41</v>
      </c>
      <c r="G40" s="106"/>
      <c r="H40" s="106"/>
      <c r="I40" s="106"/>
      <c r="J40" s="106"/>
      <c r="K40" s="106"/>
      <c r="L40" s="106"/>
      <c r="M40" s="106"/>
      <c r="N40" s="106"/>
      <c r="O40" s="106"/>
      <c r="P40" s="106"/>
      <c r="Q40" s="106"/>
    </row>
    <row r="41" spans="1:17" ht="17.25" customHeight="1"/>
    <row r="42" spans="1:17" ht="17.25" customHeight="1">
      <c r="A42" s="85"/>
      <c r="B42" s="85"/>
      <c r="C42" s="85"/>
      <c r="D42" s="108"/>
      <c r="E42" s="108"/>
      <c r="F42" s="108"/>
      <c r="G42" s="108"/>
      <c r="H42" s="85"/>
      <c r="I42" s="85"/>
      <c r="J42" s="85"/>
      <c r="K42" s="85"/>
      <c r="L42" s="108"/>
      <c r="M42" s="108"/>
      <c r="N42" s="108"/>
      <c r="O42" s="85"/>
      <c r="P42" s="85"/>
      <c r="Q42" s="85"/>
    </row>
    <row r="43" spans="1:17" ht="20.25" customHeight="1">
      <c r="A43" s="263"/>
      <c r="B43" s="263"/>
      <c r="C43" s="263"/>
      <c r="D43" s="263"/>
      <c r="E43" s="263"/>
      <c r="F43" s="264"/>
      <c r="G43" s="264"/>
      <c r="H43" s="264"/>
      <c r="I43" s="264"/>
      <c r="J43" s="264"/>
      <c r="K43" s="264"/>
      <c r="L43" s="264"/>
      <c r="M43" s="264"/>
      <c r="N43" s="264"/>
      <c r="O43" s="264"/>
      <c r="P43" s="264"/>
      <c r="Q43" s="264"/>
    </row>
    <row r="44" spans="1:17" ht="14.25">
      <c r="A44" s="263"/>
      <c r="B44" s="263"/>
      <c r="C44" s="263"/>
      <c r="D44" s="263"/>
      <c r="E44" s="263"/>
      <c r="F44" s="265"/>
      <c r="G44" s="265"/>
      <c r="H44" s="265"/>
      <c r="I44" s="265"/>
      <c r="J44" s="265"/>
      <c r="K44" s="265"/>
      <c r="L44" s="265"/>
      <c r="M44" s="265"/>
      <c r="N44" s="265"/>
      <c r="O44" s="265"/>
      <c r="P44" s="265"/>
      <c r="Q44" s="265"/>
    </row>
    <row r="45" spans="1:17" ht="14.25">
      <c r="A45" s="263"/>
      <c r="B45" s="263"/>
      <c r="C45" s="263"/>
      <c r="D45" s="263"/>
      <c r="E45" s="263"/>
      <c r="F45" s="265"/>
      <c r="G45" s="265"/>
      <c r="H45" s="265"/>
      <c r="I45" s="265"/>
      <c r="J45" s="265"/>
      <c r="K45" s="265"/>
      <c r="L45" s="265"/>
      <c r="M45" s="265"/>
      <c r="N45" s="265"/>
      <c r="O45" s="265"/>
      <c r="P45" s="265"/>
      <c r="Q45" s="265"/>
    </row>
    <row r="46" spans="1:17">
      <c r="A46" s="85"/>
      <c r="B46" s="85"/>
      <c r="C46" s="85"/>
      <c r="D46" s="108"/>
      <c r="E46" s="108"/>
      <c r="F46" s="108"/>
      <c r="G46" s="108"/>
      <c r="H46" s="85"/>
      <c r="I46" s="85"/>
      <c r="J46" s="85"/>
      <c r="K46" s="85"/>
      <c r="L46" s="108"/>
      <c r="M46" s="108"/>
      <c r="N46" s="108"/>
      <c r="O46" s="85"/>
      <c r="P46" s="85"/>
      <c r="Q46" s="85"/>
    </row>
  </sheetData>
  <sheetProtection password="BE64" sheet="1" objects="1" scenarios="1" selectLockedCells="1" selectUnlockedCells="1"/>
  <mergeCells count="104">
    <mergeCell ref="A1:D1"/>
    <mergeCell ref="A2:B2"/>
    <mergeCell ref="C2:D2"/>
    <mergeCell ref="E2:F2"/>
    <mergeCell ref="G2:I2"/>
    <mergeCell ref="L2:M2"/>
    <mergeCell ref="O2:Q2"/>
    <mergeCell ref="E3:F3"/>
    <mergeCell ref="G3:H3"/>
    <mergeCell ref="I3:K3"/>
    <mergeCell ref="J2:K2"/>
    <mergeCell ref="A3:B3"/>
    <mergeCell ref="C3:D3"/>
    <mergeCell ref="M3:O3"/>
    <mergeCell ref="P3:Q3"/>
    <mergeCell ref="E7:F7"/>
    <mergeCell ref="G7:H7"/>
    <mergeCell ref="J7:Q7"/>
    <mergeCell ref="A6:B6"/>
    <mergeCell ref="C6:D6"/>
    <mergeCell ref="E6:F6"/>
    <mergeCell ref="G6:H6"/>
    <mergeCell ref="J6:L6"/>
    <mergeCell ref="O6:Q6"/>
    <mergeCell ref="C12:F12"/>
    <mergeCell ref="K12:N12"/>
    <mergeCell ref="A4:B4"/>
    <mergeCell ref="A7:B7"/>
    <mergeCell ref="A8:Q9"/>
    <mergeCell ref="C11:F11"/>
    <mergeCell ref="K11:N11"/>
    <mergeCell ref="C13:F13"/>
    <mergeCell ref="K13:N13"/>
    <mergeCell ref="P4:Q4"/>
    <mergeCell ref="A5:B5"/>
    <mergeCell ref="C5:D5"/>
    <mergeCell ref="E5:F5"/>
    <mergeCell ref="G5:H5"/>
    <mergeCell ref="J5:L5"/>
    <mergeCell ref="M5:N5"/>
    <mergeCell ref="O5:Q5"/>
    <mergeCell ref="C4:D4"/>
    <mergeCell ref="E4:F4"/>
    <mergeCell ref="G4:H4"/>
    <mergeCell ref="J4:L4"/>
    <mergeCell ref="M4:O4"/>
    <mergeCell ref="M6:N6"/>
    <mergeCell ref="C7:D7"/>
    <mergeCell ref="C14:F14"/>
    <mergeCell ref="K14:N14"/>
    <mergeCell ref="C15:F15"/>
    <mergeCell ref="K15:N15"/>
    <mergeCell ref="C16:F16"/>
    <mergeCell ref="K16:N16"/>
    <mergeCell ref="C17:F17"/>
    <mergeCell ref="K17:N17"/>
    <mergeCell ref="C18:F18"/>
    <mergeCell ref="K18:N18"/>
    <mergeCell ref="L24:M27"/>
    <mergeCell ref="N24:O27"/>
    <mergeCell ref="C19:F19"/>
    <mergeCell ref="K19:N19"/>
    <mergeCell ref="A21:D21"/>
    <mergeCell ref="F21:J21"/>
    <mergeCell ref="L21:P21"/>
    <mergeCell ref="M22:N22"/>
    <mergeCell ref="P22:Q22"/>
    <mergeCell ref="A22:C22"/>
    <mergeCell ref="D22:F22"/>
    <mergeCell ref="G22:H22"/>
    <mergeCell ref="I22:J22"/>
    <mergeCell ref="K22:L22"/>
    <mergeCell ref="P24:Q27"/>
    <mergeCell ref="A25:D25"/>
    <mergeCell ref="E25:G25"/>
    <mergeCell ref="H25:I25"/>
    <mergeCell ref="J25:K25"/>
    <mergeCell ref="A23:Q23"/>
    <mergeCell ref="A26:K28"/>
    <mergeCell ref="A24:B24"/>
    <mergeCell ref="C24:D24"/>
    <mergeCell ref="E24:G24"/>
    <mergeCell ref="A40:C40"/>
    <mergeCell ref="D40:E40"/>
    <mergeCell ref="A38:Q38"/>
    <mergeCell ref="A39:D39"/>
    <mergeCell ref="E39:F39"/>
    <mergeCell ref="G39:K39"/>
    <mergeCell ref="L39:P39"/>
    <mergeCell ref="A37:Q37"/>
    <mergeCell ref="A34:C34"/>
    <mergeCell ref="D34:E34"/>
    <mergeCell ref="F34:Q34"/>
    <mergeCell ref="C35:G35"/>
    <mergeCell ref="L35:O35"/>
    <mergeCell ref="C36:G36"/>
    <mergeCell ref="L36:O36"/>
    <mergeCell ref="A29:Q29"/>
    <mergeCell ref="A32:Q32"/>
    <mergeCell ref="A33:D33"/>
    <mergeCell ref="E33:F33"/>
    <mergeCell ref="G33:L33"/>
    <mergeCell ref="M33:Q33"/>
    <mergeCell ref="H24:I24"/>
  </mergeCells>
  <conditionalFormatting sqref="B11:P20">
    <cfRule type="expression" dxfId="285" priority="17">
      <formula>$B$12=""</formula>
    </cfRule>
  </conditionalFormatting>
  <conditionalFormatting sqref="B13:H20">
    <cfRule type="expression" dxfId="284" priority="16">
      <formula>$B$13=""</formula>
    </cfRule>
  </conditionalFormatting>
  <conditionalFormatting sqref="B14:H20">
    <cfRule type="expression" dxfId="283" priority="15">
      <formula>$B$14=""</formula>
    </cfRule>
  </conditionalFormatting>
  <conditionalFormatting sqref="B15:H20">
    <cfRule type="expression" dxfId="282" priority="14">
      <formula>$B$15=""</formula>
    </cfRule>
  </conditionalFormatting>
  <conditionalFormatting sqref="B16:H20">
    <cfRule type="expression" dxfId="281" priority="13">
      <formula>$B$16=""</formula>
    </cfRule>
  </conditionalFormatting>
  <conditionalFormatting sqref="B17:H20">
    <cfRule type="expression" dxfId="280" priority="12">
      <formula>$B$17=""</formula>
    </cfRule>
  </conditionalFormatting>
  <conditionalFormatting sqref="B18:H20">
    <cfRule type="expression" dxfId="279" priority="11">
      <formula>$B$18=""</formula>
    </cfRule>
  </conditionalFormatting>
  <conditionalFormatting sqref="B19:H20">
    <cfRule type="expression" dxfId="278" priority="10">
      <formula>$B$19=""</formula>
    </cfRule>
  </conditionalFormatting>
  <conditionalFormatting sqref="J11:P20">
    <cfRule type="expression" dxfId="277" priority="9">
      <formula>$J$12=""</formula>
    </cfRule>
  </conditionalFormatting>
  <conditionalFormatting sqref="J13:P20">
    <cfRule type="expression" dxfId="276" priority="8">
      <formula>$J$13=""</formula>
    </cfRule>
  </conditionalFormatting>
  <conditionalFormatting sqref="J14:P20">
    <cfRule type="expression" dxfId="275" priority="7">
      <formula>$J$14=""</formula>
    </cfRule>
  </conditionalFormatting>
  <conditionalFormatting sqref="J15:P20">
    <cfRule type="expression" dxfId="274" priority="6">
      <formula>$J$15=""</formula>
    </cfRule>
  </conditionalFormatting>
  <conditionalFormatting sqref="J16:P20">
    <cfRule type="expression" dxfId="273" priority="5">
      <formula>$J$16=""</formula>
    </cfRule>
  </conditionalFormatting>
  <conditionalFormatting sqref="J17:P20">
    <cfRule type="expression" dxfId="272" priority="4">
      <formula>$J$17=""</formula>
    </cfRule>
  </conditionalFormatting>
  <conditionalFormatting sqref="J18:P20">
    <cfRule type="expression" dxfId="271" priority="3">
      <formula>$J$18=""</formula>
    </cfRule>
  </conditionalFormatting>
  <conditionalFormatting sqref="J19:P20">
    <cfRule type="expression" dxfId="270" priority="2">
      <formula>$J$19=""</formula>
    </cfRule>
  </conditionalFormatting>
  <conditionalFormatting sqref="A37:Q38 A40:D40 F40:Q40 A39:G39 L39:Q39">
    <cfRule type="expression" dxfId="269"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R5"/>
  <sheetViews>
    <sheetView showGridLines="0" rightToLeft="1" zoomScale="98" zoomScaleNormal="98" workbookViewId="0">
      <pane ySplit="4" topLeftCell="A5" activePane="bottomLeft" state="frozen"/>
      <selection pane="bottomLeft" activeCell="K10" sqref="K10"/>
    </sheetView>
  </sheetViews>
  <sheetFormatPr defaultColWidth="9" defaultRowHeight="14.25"/>
  <cols>
    <col min="1" max="1" width="13.875" style="126" customWidth="1"/>
    <col min="2" max="2" width="10.875" style="126" bestFit="1" customWidth="1"/>
    <col min="3" max="4" width="9" style="126"/>
    <col min="5" max="5" width="10.125" style="126" bestFit="1" customWidth="1"/>
    <col min="6" max="6" width="11.375" style="162" bestFit="1" customWidth="1"/>
    <col min="7" max="7" width="11.375" style="162" customWidth="1"/>
    <col min="8" max="8" width="13.375" style="126" customWidth="1"/>
    <col min="9" max="9" width="9" style="126"/>
    <col min="10" max="10" width="11.75" style="126" bestFit="1" customWidth="1"/>
    <col min="11" max="11" width="21.875" style="126" customWidth="1"/>
    <col min="12" max="12" width="24.375" style="126" customWidth="1"/>
    <col min="13" max="13" width="17.75" style="126" customWidth="1"/>
    <col min="14" max="14" width="20.125" style="126" customWidth="1"/>
    <col min="15" max="15" width="31.75" style="126" customWidth="1"/>
    <col min="16" max="17" width="14.75" style="126" customWidth="1"/>
    <col min="18" max="18" width="19.125" style="126" customWidth="1"/>
    <col min="19" max="19" width="14.125" style="126" customWidth="1"/>
    <col min="20" max="20" width="6.875" style="126" bestFit="1" customWidth="1"/>
    <col min="21" max="25" width="4.375" style="126" customWidth="1"/>
    <col min="26" max="64" width="4.375" style="1" customWidth="1"/>
    <col min="65" max="67" width="4.25" style="1" customWidth="1"/>
    <col min="68" max="115" width="4.375" style="1" customWidth="1"/>
    <col min="116" max="116" width="10.125" style="1" customWidth="1"/>
    <col min="117" max="117" width="12.375" style="163" customWidth="1"/>
    <col min="118" max="120" width="9.125" style="1" bestFit="1" customWidth="1"/>
    <col min="121" max="121" width="9.125" style="1" customWidth="1"/>
    <col min="122" max="122" width="9.875" style="1" bestFit="1" customWidth="1"/>
    <col min="123" max="124" width="9" style="1"/>
    <col min="125" max="125" width="10.125" style="1" bestFit="1" customWidth="1"/>
    <col min="126" max="126" width="11.375" style="1" bestFit="1" customWidth="1"/>
    <col min="127" max="127" width="10.75" style="1" bestFit="1" customWidth="1"/>
    <col min="128" max="128" width="13.375" style="1" bestFit="1" customWidth="1"/>
    <col min="129" max="129" width="9.875" style="1" customWidth="1"/>
    <col min="130" max="133" width="9" style="126"/>
    <col min="134" max="134" width="14.75" style="126" bestFit="1" customWidth="1"/>
    <col min="135" max="135" width="12.5" style="126" bestFit="1" customWidth="1"/>
    <col min="136" max="136" width="13.625" style="126" bestFit="1" customWidth="1"/>
    <col min="137" max="137" width="12.625" style="126" bestFit="1" customWidth="1"/>
    <col min="138" max="16384" width="9" style="126"/>
  </cols>
  <sheetData>
    <row r="1" spans="1:148" s="187" customFormat="1" ht="18.75" thickBot="1">
      <c r="A1" s="595"/>
      <c r="B1" s="597">
        <v>9999</v>
      </c>
      <c r="C1" s="596" t="s">
        <v>42</v>
      </c>
      <c r="D1" s="596"/>
      <c r="E1" s="596"/>
      <c r="F1" s="596"/>
      <c r="G1" s="596"/>
      <c r="H1" s="596"/>
      <c r="I1" s="596"/>
      <c r="J1" s="596"/>
      <c r="K1" s="581" t="s">
        <v>17</v>
      </c>
      <c r="L1" s="584" t="s">
        <v>116</v>
      </c>
      <c r="M1" s="589" t="s">
        <v>114</v>
      </c>
      <c r="N1" s="589" t="s">
        <v>115</v>
      </c>
      <c r="O1" s="591" t="s">
        <v>69</v>
      </c>
      <c r="P1" s="596" t="s">
        <v>43</v>
      </c>
      <c r="Q1" s="596"/>
      <c r="R1" s="596"/>
      <c r="S1" s="598" t="s">
        <v>10</v>
      </c>
      <c r="T1" s="552" t="s">
        <v>44</v>
      </c>
      <c r="U1" s="552"/>
      <c r="V1" s="552"/>
      <c r="W1" s="552"/>
      <c r="X1" s="552"/>
      <c r="Y1" s="552"/>
      <c r="Z1" s="552"/>
      <c r="AA1" s="552"/>
      <c r="AB1" s="552"/>
      <c r="AC1" s="552"/>
      <c r="AD1" s="552"/>
      <c r="AE1" s="552"/>
      <c r="AF1" s="552"/>
      <c r="AG1" s="552"/>
      <c r="AH1" s="552"/>
      <c r="AI1" s="552"/>
      <c r="AJ1" s="552"/>
      <c r="AK1" s="552"/>
      <c r="AL1" s="552"/>
      <c r="AM1" s="552"/>
      <c r="AN1" s="552"/>
      <c r="AO1" s="552"/>
      <c r="AP1" s="552"/>
      <c r="AQ1" s="552"/>
      <c r="AR1" s="552" t="s">
        <v>24</v>
      </c>
      <c r="AS1" s="552"/>
      <c r="AT1" s="552"/>
      <c r="AU1" s="552"/>
      <c r="AV1" s="552"/>
      <c r="AW1" s="552"/>
      <c r="AX1" s="552"/>
      <c r="AY1" s="552"/>
      <c r="AZ1" s="552"/>
      <c r="BA1" s="552"/>
      <c r="BB1" s="552"/>
      <c r="BC1" s="552"/>
      <c r="BD1" s="552"/>
      <c r="BE1" s="552"/>
      <c r="BF1" s="552"/>
      <c r="BG1" s="552"/>
      <c r="BH1" s="552"/>
      <c r="BI1" s="552"/>
      <c r="BJ1" s="552"/>
      <c r="BK1" s="552"/>
      <c r="BL1" s="552"/>
      <c r="BM1" s="552"/>
      <c r="BN1" s="552"/>
      <c r="BO1" s="552"/>
      <c r="BP1" s="552" t="s">
        <v>45</v>
      </c>
      <c r="BQ1" s="552"/>
      <c r="BR1" s="552"/>
      <c r="BS1" s="552"/>
      <c r="BT1" s="552"/>
      <c r="BU1" s="552"/>
      <c r="BV1" s="552"/>
      <c r="BW1" s="552"/>
      <c r="BX1" s="552"/>
      <c r="BY1" s="552"/>
      <c r="BZ1" s="552"/>
      <c r="CA1" s="552"/>
      <c r="CB1" s="552"/>
      <c r="CC1" s="552"/>
      <c r="CD1" s="552"/>
      <c r="CE1" s="552"/>
      <c r="CF1" s="552"/>
      <c r="CG1" s="552"/>
      <c r="CH1" s="552"/>
      <c r="CI1" s="552"/>
      <c r="CJ1" s="552"/>
      <c r="CK1" s="552"/>
      <c r="CL1" s="552"/>
      <c r="CM1" s="552"/>
      <c r="CN1" s="552" t="s">
        <v>46</v>
      </c>
      <c r="CO1" s="552"/>
      <c r="CP1" s="552"/>
      <c r="CQ1" s="552"/>
      <c r="CR1" s="552"/>
      <c r="CS1" s="552"/>
      <c r="CT1" s="552"/>
      <c r="CU1" s="552"/>
      <c r="CV1" s="552"/>
      <c r="CW1" s="552"/>
      <c r="CX1" s="552"/>
      <c r="CY1" s="552"/>
      <c r="CZ1" s="552"/>
      <c r="DA1" s="552"/>
      <c r="DB1" s="552"/>
      <c r="DC1" s="552"/>
      <c r="DD1" s="552"/>
      <c r="DE1" s="552"/>
      <c r="DF1" s="552"/>
      <c r="DG1" s="552"/>
      <c r="DH1" s="552"/>
      <c r="DI1" s="552"/>
      <c r="DJ1" s="552"/>
      <c r="DK1" s="553"/>
      <c r="DL1" s="560" t="s">
        <v>47</v>
      </c>
      <c r="DM1" s="562"/>
      <c r="DN1" s="560" t="s">
        <v>1</v>
      </c>
      <c r="DO1" s="561"/>
      <c r="DP1" s="562"/>
      <c r="DQ1" s="556" t="s">
        <v>48</v>
      </c>
      <c r="DR1" s="557"/>
      <c r="DS1" s="183"/>
      <c r="DT1" s="183"/>
      <c r="DU1" s="556" t="s">
        <v>49</v>
      </c>
      <c r="DV1" s="557"/>
      <c r="DW1" s="557"/>
      <c r="DX1" s="557"/>
      <c r="DY1" s="566"/>
      <c r="DZ1" s="554" t="s">
        <v>50</v>
      </c>
      <c r="EA1" s="554"/>
      <c r="EB1" s="554"/>
    </row>
    <row r="2" spans="1:148" s="187" customFormat="1" ht="18.75" thickBot="1">
      <c r="A2" s="595"/>
      <c r="B2" s="597"/>
      <c r="C2" s="596"/>
      <c r="D2" s="596"/>
      <c r="E2" s="596"/>
      <c r="F2" s="596"/>
      <c r="G2" s="596"/>
      <c r="H2" s="596"/>
      <c r="I2" s="596"/>
      <c r="J2" s="596"/>
      <c r="K2" s="582"/>
      <c r="L2" s="585"/>
      <c r="M2" s="590"/>
      <c r="N2" s="590"/>
      <c r="O2" s="592"/>
      <c r="P2" s="596"/>
      <c r="Q2" s="596"/>
      <c r="R2" s="596"/>
      <c r="S2" s="598"/>
      <c r="T2" s="580" t="s">
        <v>18</v>
      </c>
      <c r="U2" s="580"/>
      <c r="V2" s="580"/>
      <c r="W2" s="580"/>
      <c r="X2" s="580"/>
      <c r="Y2" s="580"/>
      <c r="Z2" s="580"/>
      <c r="AA2" s="580"/>
      <c r="AB2" s="580"/>
      <c r="AC2" s="580"/>
      <c r="AD2" s="186"/>
      <c r="AE2" s="186"/>
      <c r="AF2" s="577" t="s">
        <v>21</v>
      </c>
      <c r="AG2" s="577"/>
      <c r="AH2" s="577"/>
      <c r="AI2" s="577"/>
      <c r="AJ2" s="577"/>
      <c r="AK2" s="577"/>
      <c r="AL2" s="577"/>
      <c r="AM2" s="577"/>
      <c r="AN2" s="577"/>
      <c r="AO2" s="577"/>
      <c r="AP2" s="185"/>
      <c r="AQ2" s="185"/>
      <c r="AR2" s="580" t="s">
        <v>18</v>
      </c>
      <c r="AS2" s="580"/>
      <c r="AT2" s="580"/>
      <c r="AU2" s="580"/>
      <c r="AV2" s="580"/>
      <c r="AW2" s="580"/>
      <c r="AX2" s="580"/>
      <c r="AY2" s="580"/>
      <c r="AZ2" s="580"/>
      <c r="BA2" s="580"/>
      <c r="BB2" s="186"/>
      <c r="BC2" s="186"/>
      <c r="BD2" s="577" t="s">
        <v>21</v>
      </c>
      <c r="BE2" s="577"/>
      <c r="BF2" s="577"/>
      <c r="BG2" s="577"/>
      <c r="BH2" s="577"/>
      <c r="BI2" s="577"/>
      <c r="BJ2" s="577"/>
      <c r="BK2" s="577"/>
      <c r="BL2" s="577"/>
      <c r="BM2" s="577"/>
      <c r="BN2" s="185"/>
      <c r="BO2" s="185"/>
      <c r="BP2" s="580" t="s">
        <v>18</v>
      </c>
      <c r="BQ2" s="580"/>
      <c r="BR2" s="580"/>
      <c r="BS2" s="580"/>
      <c r="BT2" s="580"/>
      <c r="BU2" s="580"/>
      <c r="BV2" s="580"/>
      <c r="BW2" s="580"/>
      <c r="BX2" s="580"/>
      <c r="BY2" s="580"/>
      <c r="BZ2" s="186"/>
      <c r="CA2" s="186"/>
      <c r="CB2" s="577" t="s">
        <v>21</v>
      </c>
      <c r="CC2" s="577"/>
      <c r="CD2" s="577"/>
      <c r="CE2" s="577"/>
      <c r="CF2" s="577"/>
      <c r="CG2" s="577"/>
      <c r="CH2" s="577"/>
      <c r="CI2" s="577"/>
      <c r="CJ2" s="577"/>
      <c r="CK2" s="577"/>
      <c r="CL2" s="185"/>
      <c r="CM2" s="185"/>
      <c r="CN2" s="580" t="s">
        <v>18</v>
      </c>
      <c r="CO2" s="580"/>
      <c r="CP2" s="580"/>
      <c r="CQ2" s="580"/>
      <c r="CR2" s="580"/>
      <c r="CS2" s="580"/>
      <c r="CT2" s="580"/>
      <c r="CU2" s="580"/>
      <c r="CV2" s="580"/>
      <c r="CW2" s="580"/>
      <c r="CX2" s="186"/>
      <c r="CY2" s="186"/>
      <c r="CZ2" s="577" t="s">
        <v>21</v>
      </c>
      <c r="DA2" s="577"/>
      <c r="DB2" s="577"/>
      <c r="DC2" s="577"/>
      <c r="DD2" s="577"/>
      <c r="DE2" s="577"/>
      <c r="DF2" s="577"/>
      <c r="DG2" s="577"/>
      <c r="DH2" s="577"/>
      <c r="DI2" s="577"/>
      <c r="DJ2" s="185"/>
      <c r="DK2" s="185"/>
      <c r="DL2" s="563"/>
      <c r="DM2" s="565"/>
      <c r="DN2" s="563"/>
      <c r="DO2" s="564"/>
      <c r="DP2" s="565"/>
      <c r="DQ2" s="558"/>
      <c r="DR2" s="559"/>
      <c r="DS2" s="184"/>
      <c r="DT2" s="184"/>
      <c r="DU2" s="558"/>
      <c r="DV2" s="559"/>
      <c r="DW2" s="559"/>
      <c r="DX2" s="559"/>
      <c r="DY2" s="567"/>
      <c r="DZ2" s="554"/>
      <c r="EA2" s="554"/>
      <c r="EB2" s="554"/>
    </row>
    <row r="3" spans="1:148" ht="80.25" customHeight="1" thickBot="1">
      <c r="A3" s="118" t="s">
        <v>3</v>
      </c>
      <c r="B3" s="119" t="s">
        <v>51</v>
      </c>
      <c r="C3" s="119" t="s">
        <v>52</v>
      </c>
      <c r="D3" s="119" t="s">
        <v>53</v>
      </c>
      <c r="E3" s="119" t="s">
        <v>7</v>
      </c>
      <c r="F3" s="120" t="s">
        <v>8</v>
      </c>
      <c r="G3" s="120" t="s">
        <v>142</v>
      </c>
      <c r="H3" s="119" t="s">
        <v>65</v>
      </c>
      <c r="I3" s="119" t="s">
        <v>12</v>
      </c>
      <c r="J3" s="119" t="s">
        <v>11</v>
      </c>
      <c r="K3" s="582"/>
      <c r="L3" s="585"/>
      <c r="M3" s="590"/>
      <c r="N3" s="590"/>
      <c r="O3" s="592"/>
      <c r="P3" s="587" t="s">
        <v>31</v>
      </c>
      <c r="Q3" s="587" t="s">
        <v>54</v>
      </c>
      <c r="R3" s="593" t="s">
        <v>15</v>
      </c>
      <c r="S3" s="598"/>
      <c r="T3" s="578">
        <v>510</v>
      </c>
      <c r="U3" s="579"/>
      <c r="V3" s="578">
        <v>511</v>
      </c>
      <c r="W3" s="579"/>
      <c r="X3" s="578">
        <v>512</v>
      </c>
      <c r="Y3" s="579"/>
      <c r="Z3" s="578">
        <v>513</v>
      </c>
      <c r="AA3" s="579"/>
      <c r="AB3" s="578">
        <v>514</v>
      </c>
      <c r="AC3" s="579"/>
      <c r="AD3" s="578">
        <v>515</v>
      </c>
      <c r="AE3" s="579"/>
      <c r="AF3" s="578">
        <v>516</v>
      </c>
      <c r="AG3" s="579"/>
      <c r="AH3" s="578">
        <v>517</v>
      </c>
      <c r="AI3" s="579"/>
      <c r="AJ3" s="578">
        <v>518</v>
      </c>
      <c r="AK3" s="579"/>
      <c r="AL3" s="578">
        <v>519</v>
      </c>
      <c r="AM3" s="579"/>
      <c r="AN3" s="578">
        <v>520</v>
      </c>
      <c r="AO3" s="579"/>
      <c r="AP3" s="578">
        <v>521</v>
      </c>
      <c r="AQ3" s="579"/>
      <c r="AR3" s="578">
        <v>522</v>
      </c>
      <c r="AS3" s="579"/>
      <c r="AT3" s="578">
        <v>523</v>
      </c>
      <c r="AU3" s="579"/>
      <c r="AV3" s="578">
        <v>524</v>
      </c>
      <c r="AW3" s="579"/>
      <c r="AX3" s="578">
        <v>525</v>
      </c>
      <c r="AY3" s="579"/>
      <c r="AZ3" s="578">
        <v>526</v>
      </c>
      <c r="BA3" s="579"/>
      <c r="BB3" s="578">
        <v>527</v>
      </c>
      <c r="BC3" s="579"/>
      <c r="BD3" s="578">
        <v>528</v>
      </c>
      <c r="BE3" s="579"/>
      <c r="BF3" s="578">
        <v>529</v>
      </c>
      <c r="BG3" s="579"/>
      <c r="BH3" s="578">
        <v>530</v>
      </c>
      <c r="BI3" s="579"/>
      <c r="BJ3" s="578">
        <v>531</v>
      </c>
      <c r="BK3" s="579"/>
      <c r="BL3" s="578">
        <v>532</v>
      </c>
      <c r="BM3" s="579"/>
      <c r="BN3" s="578">
        <v>533</v>
      </c>
      <c r="BO3" s="579"/>
      <c r="BP3" s="578">
        <v>534</v>
      </c>
      <c r="BQ3" s="579"/>
      <c r="BR3" s="578">
        <v>535</v>
      </c>
      <c r="BS3" s="579"/>
      <c r="BT3" s="578">
        <v>536</v>
      </c>
      <c r="BU3" s="579"/>
      <c r="BV3" s="578">
        <v>537</v>
      </c>
      <c r="BW3" s="579"/>
      <c r="BX3" s="578">
        <v>538</v>
      </c>
      <c r="BY3" s="579"/>
      <c r="BZ3" s="578">
        <v>539</v>
      </c>
      <c r="CA3" s="579"/>
      <c r="CB3" s="578">
        <v>540</v>
      </c>
      <c r="CC3" s="579"/>
      <c r="CD3" s="578">
        <v>541</v>
      </c>
      <c r="CE3" s="579"/>
      <c r="CF3" s="578">
        <v>542</v>
      </c>
      <c r="CG3" s="579"/>
      <c r="CH3" s="578">
        <v>543</v>
      </c>
      <c r="CI3" s="579"/>
      <c r="CJ3" s="578">
        <v>544</v>
      </c>
      <c r="CK3" s="579"/>
      <c r="CL3" s="578">
        <v>545</v>
      </c>
      <c r="CM3" s="579"/>
      <c r="CN3" s="578">
        <v>546</v>
      </c>
      <c r="CO3" s="579"/>
      <c r="CP3" s="578">
        <v>547</v>
      </c>
      <c r="CQ3" s="579"/>
      <c r="CR3" s="578">
        <v>548</v>
      </c>
      <c r="CS3" s="579"/>
      <c r="CT3" s="578">
        <v>549</v>
      </c>
      <c r="CU3" s="579"/>
      <c r="CV3" s="578">
        <v>550</v>
      </c>
      <c r="CW3" s="579"/>
      <c r="CX3" s="578">
        <v>551</v>
      </c>
      <c r="CY3" s="579"/>
      <c r="CZ3" s="578">
        <v>552</v>
      </c>
      <c r="DA3" s="579"/>
      <c r="DB3" s="578">
        <v>553</v>
      </c>
      <c r="DC3" s="579"/>
      <c r="DD3" s="578">
        <v>554</v>
      </c>
      <c r="DE3" s="579"/>
      <c r="DF3" s="578">
        <v>555</v>
      </c>
      <c r="DG3" s="579"/>
      <c r="DH3" s="578">
        <v>556</v>
      </c>
      <c r="DI3" s="579"/>
      <c r="DJ3" s="578">
        <v>557</v>
      </c>
      <c r="DK3" s="579"/>
      <c r="DL3" s="574" t="s">
        <v>55</v>
      </c>
      <c r="DM3" s="603" t="s">
        <v>0</v>
      </c>
      <c r="DN3" s="574" t="s">
        <v>55</v>
      </c>
      <c r="DO3" s="583" t="s">
        <v>0</v>
      </c>
      <c r="DP3" s="571" t="s">
        <v>56</v>
      </c>
      <c r="DQ3" s="571" t="s">
        <v>16</v>
      </c>
      <c r="DR3" s="574" t="s">
        <v>133</v>
      </c>
      <c r="DS3" s="575" t="s">
        <v>134</v>
      </c>
      <c r="DT3" s="575" t="s">
        <v>135</v>
      </c>
      <c r="DU3" s="568" t="s">
        <v>28</v>
      </c>
      <c r="DV3" s="572" t="s">
        <v>26</v>
      </c>
      <c r="DW3" s="602" t="s">
        <v>58</v>
      </c>
      <c r="DX3" s="573" t="s">
        <v>27</v>
      </c>
      <c r="DY3" s="570" t="s">
        <v>29</v>
      </c>
      <c r="DZ3" s="601" t="s">
        <v>59</v>
      </c>
      <c r="EA3" s="555" t="s">
        <v>136</v>
      </c>
      <c r="EB3" s="555" t="s">
        <v>137</v>
      </c>
      <c r="EC3" s="601" t="s">
        <v>60</v>
      </c>
      <c r="ED3" s="600" t="s">
        <v>141</v>
      </c>
      <c r="EE3" s="600" t="s">
        <v>140</v>
      </c>
      <c r="EF3" s="600" t="s">
        <v>139</v>
      </c>
      <c r="EG3" s="600" t="s">
        <v>138</v>
      </c>
      <c r="EH3" s="122"/>
      <c r="EI3" s="122"/>
      <c r="EJ3" s="122"/>
      <c r="EK3" s="123"/>
      <c r="EL3" s="124"/>
      <c r="EM3" s="124"/>
      <c r="EN3" s="121"/>
      <c r="EO3" s="125"/>
      <c r="EP3" s="125"/>
      <c r="EQ3" s="125"/>
      <c r="ER3" s="121"/>
    </row>
    <row r="4" spans="1:148" s="137" customFormat="1" ht="24.95" customHeight="1" thickBot="1">
      <c r="A4" s="127" t="s">
        <v>3</v>
      </c>
      <c r="B4" s="128" t="s">
        <v>51</v>
      </c>
      <c r="C4" s="128" t="s">
        <v>52</v>
      </c>
      <c r="D4" s="128" t="s">
        <v>53</v>
      </c>
      <c r="E4" s="128" t="s">
        <v>7</v>
      </c>
      <c r="F4" s="129" t="s">
        <v>8</v>
      </c>
      <c r="G4" s="129"/>
      <c r="H4" s="128"/>
      <c r="I4" s="128" t="s">
        <v>12</v>
      </c>
      <c r="J4" s="128" t="s">
        <v>11</v>
      </c>
      <c r="K4" s="582"/>
      <c r="L4" s="586"/>
      <c r="M4" s="590"/>
      <c r="N4" s="590"/>
      <c r="O4" s="592"/>
      <c r="P4" s="588"/>
      <c r="Q4" s="588"/>
      <c r="R4" s="594"/>
      <c r="S4" s="599"/>
      <c r="T4" s="130" t="s">
        <v>19</v>
      </c>
      <c r="U4" s="131" t="s">
        <v>20</v>
      </c>
      <c r="V4" s="130" t="s">
        <v>19</v>
      </c>
      <c r="W4" s="131" t="s">
        <v>20</v>
      </c>
      <c r="X4" s="130" t="s">
        <v>19</v>
      </c>
      <c r="Y4" s="131" t="s">
        <v>20</v>
      </c>
      <c r="Z4" s="130" t="s">
        <v>19</v>
      </c>
      <c r="AA4" s="131" t="s">
        <v>20</v>
      </c>
      <c r="AB4" s="130" t="s">
        <v>19</v>
      </c>
      <c r="AC4" s="131" t="s">
        <v>20</v>
      </c>
      <c r="AD4" s="130" t="s">
        <v>19</v>
      </c>
      <c r="AE4" s="131" t="s">
        <v>20</v>
      </c>
      <c r="AF4" s="132" t="s">
        <v>19</v>
      </c>
      <c r="AG4" s="131" t="s">
        <v>20</v>
      </c>
      <c r="AH4" s="130" t="s">
        <v>19</v>
      </c>
      <c r="AI4" s="131" t="s">
        <v>20</v>
      </c>
      <c r="AJ4" s="130" t="s">
        <v>19</v>
      </c>
      <c r="AK4" s="131" t="s">
        <v>20</v>
      </c>
      <c r="AL4" s="130" t="s">
        <v>19</v>
      </c>
      <c r="AM4" s="131" t="s">
        <v>20</v>
      </c>
      <c r="AN4" s="130" t="s">
        <v>19</v>
      </c>
      <c r="AO4" s="131" t="s">
        <v>20</v>
      </c>
      <c r="AP4" s="130" t="s">
        <v>19</v>
      </c>
      <c r="AQ4" s="131" t="s">
        <v>20</v>
      </c>
      <c r="AR4" s="132" t="s">
        <v>19</v>
      </c>
      <c r="AS4" s="131" t="s">
        <v>20</v>
      </c>
      <c r="AT4" s="130" t="s">
        <v>19</v>
      </c>
      <c r="AU4" s="131" t="s">
        <v>20</v>
      </c>
      <c r="AV4" s="130" t="s">
        <v>19</v>
      </c>
      <c r="AW4" s="131" t="s">
        <v>20</v>
      </c>
      <c r="AX4" s="130" t="s">
        <v>19</v>
      </c>
      <c r="AY4" s="131" t="s">
        <v>20</v>
      </c>
      <c r="AZ4" s="130" t="s">
        <v>19</v>
      </c>
      <c r="BA4" s="131" t="s">
        <v>20</v>
      </c>
      <c r="BB4" s="130" t="s">
        <v>19</v>
      </c>
      <c r="BC4" s="131" t="s">
        <v>20</v>
      </c>
      <c r="BD4" s="132" t="s">
        <v>19</v>
      </c>
      <c r="BE4" s="131" t="s">
        <v>20</v>
      </c>
      <c r="BF4" s="130" t="s">
        <v>19</v>
      </c>
      <c r="BG4" s="131" t="s">
        <v>20</v>
      </c>
      <c r="BH4" s="130" t="s">
        <v>19</v>
      </c>
      <c r="BI4" s="131" t="s">
        <v>20</v>
      </c>
      <c r="BJ4" s="130" t="s">
        <v>19</v>
      </c>
      <c r="BK4" s="131" t="s">
        <v>20</v>
      </c>
      <c r="BL4" s="130" t="s">
        <v>19</v>
      </c>
      <c r="BM4" s="133" t="s">
        <v>20</v>
      </c>
      <c r="BN4" s="130" t="s">
        <v>19</v>
      </c>
      <c r="BO4" s="131" t="s">
        <v>20</v>
      </c>
      <c r="BP4" s="134" t="s">
        <v>19</v>
      </c>
      <c r="BQ4" s="131" t="s">
        <v>20</v>
      </c>
      <c r="BR4" s="130" t="s">
        <v>19</v>
      </c>
      <c r="BS4" s="131" t="s">
        <v>20</v>
      </c>
      <c r="BT4" s="130" t="s">
        <v>19</v>
      </c>
      <c r="BU4" s="131" t="s">
        <v>20</v>
      </c>
      <c r="BV4" s="130" t="s">
        <v>19</v>
      </c>
      <c r="BW4" s="131" t="s">
        <v>20</v>
      </c>
      <c r="BX4" s="130" t="s">
        <v>19</v>
      </c>
      <c r="BY4" s="135" t="s">
        <v>20</v>
      </c>
      <c r="BZ4" s="130" t="s">
        <v>19</v>
      </c>
      <c r="CA4" s="135" t="s">
        <v>20</v>
      </c>
      <c r="CB4" s="132" t="s">
        <v>19</v>
      </c>
      <c r="CC4" s="131" t="s">
        <v>20</v>
      </c>
      <c r="CD4" s="130" t="s">
        <v>19</v>
      </c>
      <c r="CE4" s="131" t="s">
        <v>20</v>
      </c>
      <c r="CF4" s="130" t="s">
        <v>19</v>
      </c>
      <c r="CG4" s="131" t="s">
        <v>20</v>
      </c>
      <c r="CH4" s="130" t="s">
        <v>19</v>
      </c>
      <c r="CI4" s="131" t="s">
        <v>20</v>
      </c>
      <c r="CJ4" s="130" t="s">
        <v>19</v>
      </c>
      <c r="CK4" s="131" t="s">
        <v>20</v>
      </c>
      <c r="CL4" s="130" t="s">
        <v>19</v>
      </c>
      <c r="CM4" s="131" t="s">
        <v>20</v>
      </c>
      <c r="CN4" s="134" t="s">
        <v>19</v>
      </c>
      <c r="CO4" s="131" t="s">
        <v>20</v>
      </c>
      <c r="CP4" s="130" t="s">
        <v>19</v>
      </c>
      <c r="CQ4" s="131" t="s">
        <v>20</v>
      </c>
      <c r="CR4" s="130" t="s">
        <v>19</v>
      </c>
      <c r="CS4" s="131" t="s">
        <v>20</v>
      </c>
      <c r="CT4" s="130" t="s">
        <v>19</v>
      </c>
      <c r="CU4" s="131" t="s">
        <v>20</v>
      </c>
      <c r="CV4" s="130" t="s">
        <v>19</v>
      </c>
      <c r="CW4" s="133" t="s">
        <v>20</v>
      </c>
      <c r="CX4" s="130" t="s">
        <v>19</v>
      </c>
      <c r="CY4" s="131" t="s">
        <v>20</v>
      </c>
      <c r="CZ4" s="136" t="s">
        <v>19</v>
      </c>
      <c r="DA4" s="131" t="s">
        <v>20</v>
      </c>
      <c r="DB4" s="130" t="s">
        <v>19</v>
      </c>
      <c r="DC4" s="131" t="s">
        <v>20</v>
      </c>
      <c r="DD4" s="130" t="s">
        <v>19</v>
      </c>
      <c r="DE4" s="131" t="s">
        <v>20</v>
      </c>
      <c r="DF4" s="130" t="s">
        <v>19</v>
      </c>
      <c r="DG4" s="131" t="s">
        <v>20</v>
      </c>
      <c r="DH4" s="130" t="s">
        <v>19</v>
      </c>
      <c r="DI4" s="133" t="s">
        <v>20</v>
      </c>
      <c r="DJ4" s="130" t="s">
        <v>19</v>
      </c>
      <c r="DK4" s="131" t="s">
        <v>20</v>
      </c>
      <c r="DL4" s="574"/>
      <c r="DM4" s="603"/>
      <c r="DN4" s="574"/>
      <c r="DO4" s="583"/>
      <c r="DP4" s="571"/>
      <c r="DQ4" s="571"/>
      <c r="DR4" s="574"/>
      <c r="DS4" s="576"/>
      <c r="DT4" s="576"/>
      <c r="DU4" s="569"/>
      <c r="DV4" s="572"/>
      <c r="DW4" s="602"/>
      <c r="DX4" s="573"/>
      <c r="DY4" s="570"/>
      <c r="DZ4" s="601"/>
      <c r="EA4" s="555"/>
      <c r="EB4" s="555"/>
      <c r="EC4" s="601"/>
      <c r="ED4" s="600"/>
      <c r="EE4" s="600"/>
      <c r="EF4" s="600"/>
      <c r="EG4" s="600"/>
    </row>
    <row r="5" spans="1:148" s="161" customFormat="1" ht="24.95" customHeight="1">
      <c r="A5" s="138">
        <f>'اختيار المقررات'!E1</f>
        <v>0</v>
      </c>
      <c r="B5" s="139" t="e">
        <f>'اختيار المقررات'!L1</f>
        <v>#N/A</v>
      </c>
      <c r="C5" s="139" t="b">
        <f>'اختيار المقررات'!Q1</f>
        <v>0</v>
      </c>
      <c r="D5" s="139" t="b">
        <f>'اختيار المقررات'!W1</f>
        <v>0</v>
      </c>
      <c r="E5" s="139" t="b">
        <f>'اختيار المقررات'!AE1</f>
        <v>0</v>
      </c>
      <c r="F5" s="140" t="b">
        <f>'اختيار المقررات'!AB1</f>
        <v>0</v>
      </c>
      <c r="G5" s="140">
        <f>'اختيار المقررات'!AB3</f>
        <v>0</v>
      </c>
      <c r="H5" s="178">
        <f>'اختيار المقررات'!Q3</f>
        <v>0</v>
      </c>
      <c r="I5" s="139" t="b">
        <f>'اختيار المقررات'!E3</f>
        <v>0</v>
      </c>
      <c r="J5" s="141" t="b">
        <f>'اختيار المقررات'!L3</f>
        <v>0</v>
      </c>
      <c r="K5" s="142" t="b">
        <f>'اختيار المقررات'!W3</f>
        <v>0</v>
      </c>
      <c r="L5" s="143">
        <f>'اختيار المقررات'!AE3</f>
        <v>0</v>
      </c>
      <c r="M5" s="179">
        <f>'اختيار المقررات'!W4</f>
        <v>0</v>
      </c>
      <c r="N5" s="179">
        <f>'اختيار المقررات'!AB4</f>
        <v>0</v>
      </c>
      <c r="O5" s="144">
        <f>'اختيار المقررات'!AE4</f>
        <v>0</v>
      </c>
      <c r="P5" s="145" t="b">
        <f>'اختيار المقررات'!E4</f>
        <v>0</v>
      </c>
      <c r="Q5" s="146" t="b">
        <f>'اختيار المقررات'!L4</f>
        <v>0</v>
      </c>
      <c r="R5" s="147" t="b">
        <f>'اختيار المقررات'!Q4</f>
        <v>0</v>
      </c>
      <c r="S5" s="148" t="e">
        <f>'اختيار المقررات'!E2</f>
        <v>#N/A</v>
      </c>
      <c r="T5" s="149" t="str">
        <f>IFERROR(IF(OR(T3=الإستمارة!$B$12,T3=الإستمارة!$B$13,T3=الإستمارة!$B$14,T3=الإستمارة!$B$15,T3=الإستمارة!$B$16,T3=الإستمارة!$B$17,T3=الإستمارة!$B$18,T3=الإستمارة!$B$19),VLOOKUP(T3,الإستمارة!$B$12:$G$19,6,0),VLOOKUP(T3,الإستمارة!$K$12:$O$19,6,0)),"")</f>
        <v/>
      </c>
      <c r="U5" s="150" t="e">
        <f>'اختيار المقررات'!I8</f>
        <v>#N/A</v>
      </c>
      <c r="V5" s="149" t="str">
        <f>IFERROR(IF(OR(V3=الإستمارة!$B$12,V3=الإستمارة!$B$13,V3=الإستمارة!$B$14,V3=الإستمارة!$B$15,V3=الإستمارة!$B$16,V3=الإستمارة!$B$17,V3=الإستمارة!$B$18,V3=الإستمارة!$B$19),VLOOKUP(V3,الإستمارة!$B$12:$G$19,6,0),VLOOKUP(V3,الإستمارة!$K$12:$O$19,6,0)),"")</f>
        <v/>
      </c>
      <c r="W5" s="150" t="e">
        <f>'اختيار المقررات'!I9</f>
        <v>#N/A</v>
      </c>
      <c r="X5" s="149" t="str">
        <f>IFERROR(IF(OR(X3=الإستمارة!$B$12,X3=الإستمارة!$B$13,X3=الإستمارة!$B$14,X3=الإستمارة!$B$15,X3=الإستمارة!$B$16,X3=الإستمارة!$B$17,X3=الإستمارة!$B$18,X3=الإستمارة!$B$19),VLOOKUP(X3,الإستمارة!$B$12:$G$19,6,0),VLOOKUP(X3,الإستمارة!$K$12:$O$19,6,0)),"")</f>
        <v/>
      </c>
      <c r="Y5" s="150" t="e">
        <f>'اختيار المقررات'!I10</f>
        <v>#N/A</v>
      </c>
      <c r="Z5" s="149" t="str">
        <f>IFERROR(IF(OR(Z3=الإستمارة!$B$12,Z3=الإستمارة!$B$13,Z3=الإستمارة!$B$14,Z3=الإستمارة!$B$15,Z3=الإستمارة!$B$16,Z3=الإستمارة!$B$17,Z3=الإستمارة!$B$18,Z3=الإستمارة!$B$19),VLOOKUP(Z3,الإستمارة!$B$12:$G$19,6,0),VLOOKUP(Z3,الإستمارة!$K$12:$O$19,6,0)),"")</f>
        <v/>
      </c>
      <c r="AA5" s="150" t="e">
        <f>'اختيار المقررات'!I11</f>
        <v>#N/A</v>
      </c>
      <c r="AB5" s="149" t="str">
        <f>IFERROR(IF(OR(AB3=الإستمارة!$B$12,AB3=الإستمارة!$B$13,AB3=الإستمارة!$B$14,AB3=الإستمارة!$B$15,AB3=الإستمارة!$B$16,AB3=الإستمارة!$B$17,AB3=الإستمارة!$B$18,AB3=الإستمارة!$B$19),VLOOKUP(AB3,الإستمارة!$B$12:$G$19,6,0),VLOOKUP(AB3,الإستمارة!$K$12:$O$19,6,0)),"")</f>
        <v/>
      </c>
      <c r="AC5" s="150" t="e">
        <f>'اختيار المقررات'!I12</f>
        <v>#N/A</v>
      </c>
      <c r="AD5" s="149" t="str">
        <f>IFERROR(IF(OR(AD3=الإستمارة!$B$12,AD3=الإستمارة!$B$13,AD3=الإستمارة!$B$14,AD3=الإستمارة!$B$15,AD3=الإستمارة!$B$16,AD3=الإستمارة!$B$17,AD3=الإستمارة!$B$18,AD3=الإستمارة!$B$19),VLOOKUP(AD3,الإستمارة!$B$12:$G$19,6,0),VLOOKUP(AD3,الإستمارة!$K$12:$O$19,6,0)),"")</f>
        <v/>
      </c>
      <c r="AE5" s="150" t="e">
        <f>'اختيار المقررات'!I13</f>
        <v>#N/A</v>
      </c>
      <c r="AF5" s="149" t="str">
        <f>IFERROR(IF(OR(AF3=الإستمارة!$B$12,AF3=الإستمارة!$B$13,AF3=الإستمارة!$B$14,AF3=الإستمارة!$B$15,AF3=الإستمارة!$B$16,AF3=الإستمارة!$B$17,AF3=الإستمارة!$B$18,AF3=الإستمارة!$B$19),VLOOKUP(AF3,الإستمارة!$B$12:$G$19,6,0),VLOOKUP(AF3,الإستمارة!$K$12:$O$19,6,0)),"")</f>
        <v/>
      </c>
      <c r="AG5" s="150" t="e">
        <f>'اختيار المقررات'!Q8</f>
        <v>#N/A</v>
      </c>
      <c r="AH5" s="149" t="str">
        <f>IFERROR(IF(OR(AH3=الإستمارة!$B$12,AH3=الإستمارة!$B$13,AH3=الإستمارة!$B$14,AH3=الإستمارة!$B$15,AH3=الإستمارة!$B$16,AH3=الإستمارة!$B$17,AH3=الإستمارة!$B$18,AH3=الإستمارة!$B$19),VLOOKUP(AH3,الإستمارة!$B$12:$G$19,6,0),VLOOKUP(AH3,الإستمارة!$K$12:$O$19,6,0)),"")</f>
        <v/>
      </c>
      <c r="AI5" s="150" t="e">
        <f>'اختيار المقررات'!Q9</f>
        <v>#N/A</v>
      </c>
      <c r="AJ5" s="149" t="str">
        <f>IFERROR(IF(OR(AJ3=الإستمارة!$B$12,AJ3=الإستمارة!$B$13,AJ3=الإستمارة!$B$14,AJ3=الإستمارة!$B$15,AJ3=الإستمارة!$B$16,AJ3=الإستمارة!$B$17,AJ3=الإستمارة!$B$18,AJ3=الإستمارة!$B$19),VLOOKUP(AJ3,الإستمارة!$B$12:$G$19,6,0),VLOOKUP(AJ3,الإستمارة!$K$12:$O$19,6,0)),"")</f>
        <v/>
      </c>
      <c r="AK5" s="150" t="e">
        <f>'اختيار المقررات'!Q10</f>
        <v>#N/A</v>
      </c>
      <c r="AL5" s="149" t="str">
        <f>IFERROR(IF(OR(AL3=الإستمارة!$B$12,AL3=الإستمارة!$B$13,AL3=الإستمارة!$B$14,AL3=الإستمارة!$B$15,AL3=الإستمارة!$B$16,AL3=الإستمارة!$B$17,AL3=الإستمارة!$B$18,AL3=الإستمارة!$B$19),VLOOKUP(AL3,الإستمارة!$B$12:$G$19,6,0),VLOOKUP(AL3,الإستمارة!$K$12:$O$19,6,0)),"")</f>
        <v/>
      </c>
      <c r="AM5" s="150" t="e">
        <f>'اختيار المقررات'!Q11</f>
        <v>#N/A</v>
      </c>
      <c r="AN5" s="149" t="str">
        <f>IFERROR(IF(OR(AN3=الإستمارة!$B$12,AN3=الإستمارة!$B$13,AN3=الإستمارة!$B$14,AN3=الإستمارة!$B$15,AN3=الإستمارة!$B$16,AN3=الإستمارة!$B$17,AN3=الإستمارة!$B$18,AN3=الإستمارة!$B$19),VLOOKUP(AN3,الإستمارة!$B$12:$G$19,6,0),VLOOKUP(AN3,الإستمارة!$K$12:$O$19,6,0)),"")</f>
        <v/>
      </c>
      <c r="AO5" s="150" t="e">
        <f>'اختيار المقررات'!Q12</f>
        <v>#N/A</v>
      </c>
      <c r="AP5" s="149" t="str">
        <f>IFERROR(IF(OR(AP3=الإستمارة!$B$12,AP3=الإستمارة!$B$13,AP3=الإستمارة!$B$14,AP3=الإستمارة!$B$15,AP3=الإستمارة!$B$16,AP3=الإستمارة!$B$17,AP3=الإستمارة!$B$18,AP3=الإستمارة!$B$19),VLOOKUP(AP3,الإستمارة!$B$12:$G$19,6,0),VLOOKUP(AP3,الإستمارة!$K$12:$O$19,6,0)),"")</f>
        <v/>
      </c>
      <c r="AQ5" s="151" t="e">
        <f>'اختيار المقررات'!Q13</f>
        <v>#N/A</v>
      </c>
      <c r="AR5" s="149" t="str">
        <f>IFERROR(IF(OR(AR3=الإستمارة!$B$12,AR3=الإستمارة!$B$13,AR3=الإستمارة!$B$14,AR3=الإستمارة!$B$15,AR3=الإستمارة!$B$16,AR3=الإستمارة!$B$17,AR3=الإستمارة!$B$18,AR3=الإستمارة!$B$19),VLOOKUP(AR3,الإستمارة!$B$12:$G$19,6,0),VLOOKUP(AR3,الإستمارة!$K$12:$O$19,6,0)),"")</f>
        <v/>
      </c>
      <c r="AS5" s="150" t="e">
        <f>'اختيار المقررات'!I16</f>
        <v>#N/A</v>
      </c>
      <c r="AT5" s="149" t="str">
        <f>IFERROR(IF(OR(AT3=الإستمارة!$B$12,AT3=الإستمارة!$B$13,AT3=الإستمارة!$B$14,AT3=الإستمارة!$B$15,AT3=الإستمارة!$B$16,AT3=الإستمارة!$B$17,AT3=الإستمارة!$B$18,AT3=الإستمارة!$B$19),VLOOKUP(AT3,الإستمارة!$B$12:$G$19,6,0),VLOOKUP(AT3,الإستمارة!$K$12:$O$19,6,0)),"")</f>
        <v/>
      </c>
      <c r="AU5" s="150" t="e">
        <f>'اختيار المقررات'!I17</f>
        <v>#N/A</v>
      </c>
      <c r="AV5" s="149" t="str">
        <f>IFERROR(IF(OR(AV3=الإستمارة!$B$12,AV3=الإستمارة!$B$13,AV3=الإستمارة!$B$14,AV3=الإستمارة!$B$15,AV3=الإستمارة!$B$16,AV3=الإستمارة!$B$17,AV3=الإستمارة!$B$18,AV3=الإستمارة!$B$19),VLOOKUP(AV3,الإستمارة!$B$12:$G$19,6,0),VLOOKUP(AV3,الإستمارة!$K$12:$O$19,6,0)),"")</f>
        <v/>
      </c>
      <c r="AW5" s="150" t="e">
        <f>'اختيار المقررات'!I18</f>
        <v>#N/A</v>
      </c>
      <c r="AX5" s="149" t="str">
        <f>IFERROR(IF(OR(AX3=الإستمارة!$B$12,AX3=الإستمارة!$B$13,AX3=الإستمارة!$B$14,AX3=الإستمارة!$B$15,AX3=الإستمارة!$B$16,AX3=الإستمارة!$B$17,AX3=الإستمارة!$B$18,AX3=الإستمارة!$B$19),VLOOKUP(AX3,الإستمارة!$B$12:$G$19,6,0),VLOOKUP(AX3,الإستمارة!$K$12:$O$19,6,0)),"")</f>
        <v/>
      </c>
      <c r="AY5" s="150" t="e">
        <f>'اختيار المقررات'!I19</f>
        <v>#N/A</v>
      </c>
      <c r="AZ5" s="149" t="str">
        <f>IFERROR(IF(OR(AZ3=الإستمارة!$B$12,AZ3=الإستمارة!$B$13,AZ3=الإستمارة!$B$14,AZ3=الإستمارة!$B$15,AZ3=الإستمارة!$B$16,AZ3=الإستمارة!$B$17,AZ3=الإستمارة!$B$18,AZ3=الإستمارة!$B$19),VLOOKUP(AZ3,الإستمارة!$B$12:$G$19,6,0),VLOOKUP(AZ3,الإستمارة!$K$12:$O$19,6,0)),"")</f>
        <v/>
      </c>
      <c r="BA5" s="150" t="e">
        <f>'اختيار المقررات'!I20</f>
        <v>#N/A</v>
      </c>
      <c r="BB5" s="149" t="str">
        <f>IFERROR(IF(OR(BB3=الإستمارة!$B$12,BB3=الإستمارة!$B$13,BB3=الإستمارة!$B$14,BB3=الإستمارة!$B$15,BB3=الإستمارة!$B$16,BB3=الإستمارة!$B$17,BB3=الإستمارة!$B$18,BB3=الإستمارة!$B$19),VLOOKUP(BB3,الإستمارة!$B$12:$G$19,6,0),VLOOKUP(BB3,الإستمارة!$K$12:$O$19,6,0)),"")</f>
        <v/>
      </c>
      <c r="BC5" s="150" t="e">
        <f>'اختيار المقررات'!I21</f>
        <v>#N/A</v>
      </c>
      <c r="BD5" s="149" t="str">
        <f>IFERROR(IF(OR(BD3=الإستمارة!$B$12,BD3=الإستمارة!$B$13,BD3=الإستمارة!$B$14,BD3=الإستمارة!$B$15,BD3=الإستمارة!$B$16,BD3=الإستمارة!$B$17,BD3=الإستمارة!$B$18,BD3=الإستمارة!$B$19),VLOOKUP(BD3,الإستمارة!$B$12:$G$19,6,0),VLOOKUP(BD3,الإستمارة!$K$12:$O$19,6,0)),"")</f>
        <v/>
      </c>
      <c r="BE5" s="150" t="e">
        <f>'اختيار المقررات'!Q16</f>
        <v>#N/A</v>
      </c>
      <c r="BF5" s="149" t="str">
        <f>IFERROR(IF(OR(BF3=الإستمارة!$B$12,BF3=الإستمارة!$B$13,BF3=الإستمارة!$B$14,BF3=الإستمارة!$B$15,BF3=الإستمارة!$B$16,BF3=الإستمارة!$B$17,BF3=الإستمارة!$B$18,BF3=الإستمارة!$B$19),VLOOKUP(BF3,الإستمارة!$B$12:$G$19,6,0),VLOOKUP(BF3,الإستمارة!$K$12:$O$19,6,0)),"")</f>
        <v/>
      </c>
      <c r="BG5" s="150" t="e">
        <f>'اختيار المقررات'!Q17</f>
        <v>#N/A</v>
      </c>
      <c r="BH5" s="149" t="str">
        <f>IFERROR(IF(OR(BH3=الإستمارة!$B$12,BH3=الإستمارة!$B$13,BH3=الإستمارة!$B$14,BH3=الإستمارة!$B$15,BH3=الإستمارة!$B$16,BH3=الإستمارة!$B$17,BH3=الإستمارة!$B$18,BH3=الإستمارة!$B$19),VLOOKUP(BH3,الإستمارة!$B$12:$G$19,6,0),VLOOKUP(BH3,الإستمارة!$K$12:$O$19,6,0)),"")</f>
        <v/>
      </c>
      <c r="BI5" s="150" t="e">
        <f>'اختيار المقررات'!Q18</f>
        <v>#N/A</v>
      </c>
      <c r="BJ5" s="149" t="str">
        <f>IFERROR(IF(OR(BJ3=الإستمارة!$B$12,BJ3=الإستمارة!$B$13,BJ3=الإستمارة!$B$14,BJ3=الإستمارة!$B$15,BJ3=الإستمارة!$B$16,BJ3=الإستمارة!$B$17,BJ3=الإستمارة!$B$18,BJ3=الإستمارة!$B$19),VLOOKUP(BJ3,الإستمارة!$B$12:$G$19,6,0),VLOOKUP(BJ3,الإستمارة!$K$12:$O$19,6,0)),"")</f>
        <v/>
      </c>
      <c r="BK5" s="150" t="e">
        <f>'اختيار المقررات'!Q19</f>
        <v>#N/A</v>
      </c>
      <c r="BL5" s="149" t="str">
        <f>IFERROR(IF(OR(BL3=الإستمارة!$B$12,BL3=الإستمارة!$B$13,BL3=الإستمارة!$B$14,BL3=الإستمارة!$B$15,BL3=الإستمارة!$B$16,BL3=الإستمارة!$B$17,BL3=الإستمارة!$B$18,BL3=الإستمارة!$B$19),VLOOKUP(BL3,الإستمارة!$B$12:$G$19,6,0),VLOOKUP(BL3,الإستمارة!$K$12:$O$19,6,0)),"")</f>
        <v/>
      </c>
      <c r="BM5" s="152" t="e">
        <f>'اختيار المقررات'!Q20</f>
        <v>#N/A</v>
      </c>
      <c r="BN5" s="149" t="str">
        <f>IFERROR(IF(OR(BN3=الإستمارة!$B$12,BN3=الإستمارة!$B$13,BN3=الإستمارة!$B$14,BN3=الإستمارة!$B$15,BN3=الإستمارة!$B$16,BN3=الإستمارة!$B$17,BN3=الإستمارة!$B$18,BN3=الإستمارة!$B$19),VLOOKUP(BN3,الإستمارة!$B$12:$G$19,6,0),VLOOKUP(BN3,الإستمارة!$K$12:$O$19,6,0)),"")</f>
        <v/>
      </c>
      <c r="BO5" s="150" t="e">
        <f>'اختيار المقررات'!Q21</f>
        <v>#N/A</v>
      </c>
      <c r="BP5" s="149" t="str">
        <f>IFERROR(IF(OR(BP3=الإستمارة!$B$12,BP3=الإستمارة!$B$13,BP3=الإستمارة!$B$14,BP3=الإستمارة!$B$15,BP3=الإستمارة!$B$16,BP3=الإستمارة!$B$17,BP3=الإستمارة!$B$18,BP3=الإستمارة!$B$19),VLOOKUP(BP3,الإستمارة!$B$12:$G$19,6,0),VLOOKUP(BP3,الإستمارة!$K$12:$O$19,6,0)),"")</f>
        <v/>
      </c>
      <c r="BQ5" s="150" t="e">
        <f>'اختيار المقررات'!Y8</f>
        <v>#N/A</v>
      </c>
      <c r="BR5" s="149" t="str">
        <f>IFERROR(IF(OR(BR3=الإستمارة!$B$12,BR3=الإستمارة!$B$13,BR3=الإستمارة!$B$14,BR3=الإستمارة!$B$15,BR3=الإستمارة!$B$16,BR3=الإستمارة!$B$17,BR3=الإستمارة!$B$18,BR3=الإستمارة!$B$19),VLOOKUP(BR3,الإستمارة!$B$12:$G$19,6,0),VLOOKUP(BR3,الإستمارة!$K$12:$O$19,6,0)),"")</f>
        <v/>
      </c>
      <c r="BS5" s="150" t="e">
        <f>'اختيار المقررات'!Y9</f>
        <v>#N/A</v>
      </c>
      <c r="BT5" s="149" t="str">
        <f>IFERROR(IF(OR(BT3=الإستمارة!$B$12,BT3=الإستمارة!$B$13,BT3=الإستمارة!$B$14,BT3=الإستمارة!$B$15,BT3=الإستمارة!$B$16,BT3=الإستمارة!$B$17,BT3=الإستمارة!$B$18,BT3=الإستمارة!$B$19),VLOOKUP(BT3,الإستمارة!$B$12:$G$19,6,0),VLOOKUP(BT3,الإستمارة!$K$12:$O$19,6,0)),"")</f>
        <v/>
      </c>
      <c r="BU5" s="150" t="e">
        <f>'اختيار المقررات'!Y10</f>
        <v>#N/A</v>
      </c>
      <c r="BV5" s="149" t="str">
        <f>IFERROR(IF(OR(BV3=الإستمارة!$B$12,BV3=الإستمارة!$B$13,BV3=الإستمارة!$B$14,BV3=الإستمارة!$B$15,BV3=الإستمارة!$B$16,BV3=الإستمارة!$B$17,BV3=الإستمارة!$B$18,BV3=الإستمارة!$B$19),VLOOKUP(BV3,الإستمارة!$B$12:$G$19,6,0),VLOOKUP(BV3,الإستمارة!$K$12:$O$19,6,0)),"")</f>
        <v/>
      </c>
      <c r="BW5" s="150" t="e">
        <f>'اختيار المقررات'!Y11</f>
        <v>#N/A</v>
      </c>
      <c r="BX5" s="149" t="str">
        <f>IFERROR(IF(OR(BX3=الإستمارة!$B$12,BX3=الإستمارة!$B$13,BX3=الإستمارة!$B$14,BX3=الإستمارة!$B$15,BX3=الإستمارة!$B$16,BX3=الإستمارة!$B$17,BX3=الإستمارة!$B$18,BX3=الإستمارة!$B$19),VLOOKUP(BX3,الإستمارة!$B$12:$G$19,6,0),VLOOKUP(BX3,الإستمارة!$K$12:$O$19,6,0)),"")</f>
        <v/>
      </c>
      <c r="BY5" s="153" t="e">
        <f>'اختيار المقررات'!Y12</f>
        <v>#N/A</v>
      </c>
      <c r="BZ5" s="149" t="str">
        <f>IFERROR(IF(OR(BZ3=الإستمارة!$B$12,BZ3=الإستمارة!$B$13,BZ3=الإستمارة!$B$14,BZ3=الإستمارة!$B$15,BZ3=الإستمارة!$B$16,BZ3=الإستمارة!$B$17,BZ3=الإستمارة!$B$18,BZ3=الإستمارة!$B$19),VLOOKUP(BZ3,الإستمارة!$B$12:$G$19,6,0),VLOOKUP(BZ3,الإستمارة!$K$12:$O$19,6,0)),"")</f>
        <v/>
      </c>
      <c r="CA5" s="153" t="e">
        <f>'اختيار المقررات'!Y13</f>
        <v>#N/A</v>
      </c>
      <c r="CB5" s="149" t="str">
        <f>IFERROR(IF(OR(CB3=الإستمارة!$B$12,CB3=الإستمارة!$B$13,CB3=الإستمارة!$B$14,CB3=الإستمارة!$B$15,CB3=الإستمارة!$B$16,CB3=الإستمارة!$B$17,CB3=الإستمارة!$B$18,CB3=الإستمارة!$B$19),VLOOKUP(CB3,الإستمارة!$B$12:$G$19,6,0),VLOOKUP(CB3,الإستمارة!$K$12:$O$19,6,0)),"")</f>
        <v/>
      </c>
      <c r="CC5" s="150" t="e">
        <f>'اختيار المقررات'!AG8</f>
        <v>#N/A</v>
      </c>
      <c r="CD5" s="149" t="str">
        <f>IFERROR(IF(OR(CD3=الإستمارة!$B$12,CD3=الإستمارة!$B$13,CD3=الإستمارة!$B$14,CD3=الإستمارة!$B$15,CD3=الإستمارة!$B$16,CD3=الإستمارة!$B$17,CD3=الإستمارة!$B$18,CD3=الإستمارة!$B$19),VLOOKUP(CD3,الإستمارة!$B$12:$G$19,6,0),VLOOKUP(CD3,الإستمارة!$K$12:$O$19,6,0)),"")</f>
        <v/>
      </c>
      <c r="CE5" s="150" t="e">
        <f>'اختيار المقررات'!AG9</f>
        <v>#N/A</v>
      </c>
      <c r="CF5" s="149" t="str">
        <f>IFERROR(IF(OR(CF3=الإستمارة!$B$12,CF3=الإستمارة!$B$13,CF3=الإستمارة!$B$14,CF3=الإستمارة!$B$15,CF3=الإستمارة!$B$16,CF3=الإستمارة!$B$17,CF3=الإستمارة!$B$18,CF3=الإستمارة!$B$19),VLOOKUP(CF3,الإستمارة!$B$12:$G$19,6,0),VLOOKUP(CF3,الإستمارة!$K$12:$O$19,6,0)),"")</f>
        <v/>
      </c>
      <c r="CG5" s="150" t="e">
        <f>'اختيار المقررات'!AG10</f>
        <v>#N/A</v>
      </c>
      <c r="CH5" s="149" t="str">
        <f>IFERROR(IF(OR(CH3=الإستمارة!$B$12,CH3=الإستمارة!$B$13,CH3=الإستمارة!$B$14,CH3=الإستمارة!$B$15,CH3=الإستمارة!$B$16,CH3=الإستمارة!$B$17,CH3=الإستمارة!$B$18,CH3=الإستمارة!$B$19),VLOOKUP(CH3,الإستمارة!$B$12:$G$19,6,0),VLOOKUP(CH3,الإستمارة!$K$12:$O$19,6,0)),"")</f>
        <v/>
      </c>
      <c r="CI5" s="150" t="e">
        <f>'اختيار المقررات'!AG11</f>
        <v>#N/A</v>
      </c>
      <c r="CJ5" s="149" t="str">
        <f>IFERROR(IF(OR(CJ3=الإستمارة!$B$12,CJ3=الإستمارة!$B$13,CJ3=الإستمارة!$B$14,CJ3=الإستمارة!$B$15,CJ3=الإستمارة!$B$16,CJ3=الإستمارة!$B$17,CJ3=الإستمارة!$B$18,CJ3=الإستمارة!$B$19),VLOOKUP(CJ3,الإستمارة!$B$12:$G$19,6,0),VLOOKUP(CJ3,الإستمارة!$K$12:$O$19,6,0)),"")</f>
        <v/>
      </c>
      <c r="CK5" s="150" t="e">
        <f>'اختيار المقررات'!AG12</f>
        <v>#N/A</v>
      </c>
      <c r="CL5" s="149" t="str">
        <f>IFERROR(IF(OR(CL3=الإستمارة!$B$12,CL3=الإستمارة!$B$13,CL3=الإستمارة!$B$14,CL3=الإستمارة!$B$15,CL3=الإستمارة!$B$16,CL3=الإستمارة!$B$17,CL3=الإستمارة!$B$18,CL3=الإستمارة!$B$19),VLOOKUP(CL3,الإستمارة!$B$12:$G$19,6,0),VLOOKUP(CL3,الإستمارة!$K$12:$O$19,6,0)),"")</f>
        <v/>
      </c>
      <c r="CM5" s="151" t="e">
        <f>'اختيار المقررات'!AG13</f>
        <v>#N/A</v>
      </c>
      <c r="CN5" s="149" t="str">
        <f>IFERROR(IF(OR(CN3=الإستمارة!$B$12,CN3=الإستمارة!$B$13,CN3=الإستمارة!$B$14,CN3=الإستمارة!$B$15,CN3=الإستمارة!$B$16,CN3=الإستمارة!$B$17,CN3=الإستمارة!$B$18,CN3=الإستمارة!$B$19),VLOOKUP(CN3,الإستمارة!$B$12:$G$19,6,0),VLOOKUP(CN3,الإستمارة!$K$12:$O$19,6,0)),"")</f>
        <v/>
      </c>
      <c r="CO5" s="150" t="e">
        <f>'اختيار المقررات'!Y16</f>
        <v>#N/A</v>
      </c>
      <c r="CP5" s="149" t="str">
        <f>IFERROR(IF(OR(CP3=الإستمارة!$B$12,CP3=الإستمارة!$B$13,CP3=الإستمارة!$B$14,CP3=الإستمارة!$B$15,CP3=الإستمارة!$B$16,CP3=الإستمارة!$B$17,CP3=الإستمارة!$B$18,CP3=الإستمارة!$B$19),VLOOKUP(CP3,الإستمارة!$B$12:$G$19,6,0),VLOOKUP(CP3,الإستمارة!$K$12:$O$19,6,0)),"")</f>
        <v/>
      </c>
      <c r="CQ5" s="150" t="e">
        <f>'اختيار المقررات'!Y17</f>
        <v>#N/A</v>
      </c>
      <c r="CR5" s="149" t="str">
        <f>IFERROR(IF(OR(CR3=الإستمارة!$B$12,CR3=الإستمارة!$B$13,CR3=الإستمارة!$B$14,CR3=الإستمارة!$B$15,CR3=الإستمارة!$B$16,CR3=الإستمارة!$B$17,CR3=الإستمارة!$B$18,CR3=الإستمارة!$B$19),VLOOKUP(CR3,الإستمارة!$B$12:$G$19,6,0),VLOOKUP(CR3,الإستمارة!$K$12:$O$19,6,0)),"")</f>
        <v/>
      </c>
      <c r="CS5" s="150" t="e">
        <f>'اختيار المقررات'!Y18</f>
        <v>#N/A</v>
      </c>
      <c r="CT5" s="149" t="str">
        <f>IFERROR(IF(OR(CT3=الإستمارة!$B$12,CT3=الإستمارة!$B$13,CT3=الإستمارة!$B$14,CT3=الإستمارة!$B$15,CT3=الإستمارة!$B$16,CT3=الإستمارة!$B$17,CT3=الإستمارة!$B$18,CT3=الإستمارة!$B$19),VLOOKUP(CT3,الإستمارة!$B$12:$G$19,6,0),VLOOKUP(CT3,الإستمارة!$K$12:$O$19,6,0)),"")</f>
        <v/>
      </c>
      <c r="CU5" s="150" t="e">
        <f>'اختيار المقررات'!Y19</f>
        <v>#N/A</v>
      </c>
      <c r="CV5" s="149" t="str">
        <f>IFERROR(IF(OR(CV3=الإستمارة!$B$12,CV3=الإستمارة!$B$13,CV3=الإستمارة!$B$14,CV3=الإستمارة!$B$15,CV3=الإستمارة!$B$16,CV3=الإستمارة!$B$17,CV3=الإستمارة!$B$18,CV3=الإستمارة!$B$19),VLOOKUP(CV3,الإستمارة!$B$12:$G$19,6,0),VLOOKUP(CV3,الإستمارة!$K$12:$O$19,6,0)),"")</f>
        <v/>
      </c>
      <c r="CW5" s="152" t="e">
        <f>'اختيار المقررات'!Y20</f>
        <v>#N/A</v>
      </c>
      <c r="CX5" s="149" t="str">
        <f>IFERROR(IF(OR(CX3=الإستمارة!$B$12,CX3=الإستمارة!$B$13,CX3=الإستمارة!$B$14,CX3=الإستمارة!$B$15,CX3=الإستمارة!$B$16,CX3=الإستمارة!$B$17,CX3=الإستمارة!$B$18,CX3=الإستمارة!$B$19),VLOOKUP(CX3,الإستمارة!$B$12:$G$19,6,0),VLOOKUP(CX3,الإستمارة!$K$12:$O$19,6,0)),"")</f>
        <v/>
      </c>
      <c r="CY5" s="150" t="e">
        <f>'اختيار المقررات'!Y21</f>
        <v>#N/A</v>
      </c>
      <c r="CZ5" s="149" t="str">
        <f>IFERROR(IF(OR(CZ3=الإستمارة!$B$12,CZ3=الإستمارة!$B$13,CZ3=الإستمارة!$B$14,CZ3=الإستمارة!$B$15,CZ3=الإستمارة!$B$16,CZ3=الإستمارة!$B$17,CZ3=الإستمارة!$B$18,CZ3=الإستمارة!$B$19),VLOOKUP(CZ3,الإستمارة!$B$12:$G$19,6,0),VLOOKUP(CZ3,الإستمارة!$K$12:$O$19,6,0)),"")</f>
        <v/>
      </c>
      <c r="DA5" s="150" t="e">
        <f>'اختيار المقررات'!AG16</f>
        <v>#N/A</v>
      </c>
      <c r="DB5" s="149" t="str">
        <f>IFERROR(IF(OR(DB3=الإستمارة!$B$12,DB3=الإستمارة!$B$13,DB3=الإستمارة!$B$14,DB3=الإستمارة!$B$15,DB3=الإستمارة!$B$16,DB3=الإستمارة!$B$17,DB3=الإستمارة!$B$18,DB3=الإستمارة!$B$19),VLOOKUP(DB3,الإستمارة!$B$12:$G$19,6,0),VLOOKUP(DB3,الإستمارة!$K$12:$O$19,6,0)),"")</f>
        <v/>
      </c>
      <c r="DC5" s="150" t="e">
        <f>'اختيار المقررات'!AG17</f>
        <v>#N/A</v>
      </c>
      <c r="DD5" s="149" t="str">
        <f>IFERROR(IF(OR(DD3=الإستمارة!$B$12,DD3=الإستمارة!$B$13,DD3=الإستمارة!$B$14,DD3=الإستمارة!$B$15,DD3=الإستمارة!$B$16,DD3=الإستمارة!$B$17,DD3=الإستمارة!$B$18,DD3=الإستمارة!$B$19),VLOOKUP(DD3,الإستمارة!$B$12:$G$19,6,0),VLOOKUP(DD3,الإستمارة!$K$12:$O$19,6,0)),"")</f>
        <v/>
      </c>
      <c r="DE5" s="150" t="e">
        <f>'اختيار المقررات'!AG18</f>
        <v>#N/A</v>
      </c>
      <c r="DF5" s="149" t="str">
        <f>IFERROR(IF(OR(DF3=الإستمارة!$B$12,DF3=الإستمارة!$B$13,DF3=الإستمارة!$B$14,DF3=الإستمارة!$B$15,DF3=الإستمارة!$B$16,DF3=الإستمارة!$B$17,DF3=الإستمارة!$B$18,DF3=الإستمارة!$B$19),VLOOKUP(DF3,الإستمارة!$B$12:$G$19,6,0),VLOOKUP(DF3,الإستمارة!$K$12:$O$19,6,0)),"")</f>
        <v/>
      </c>
      <c r="DG5" s="150" t="e">
        <f>'اختيار المقررات'!AG19</f>
        <v>#N/A</v>
      </c>
      <c r="DH5" s="149" t="str">
        <f>IFERROR(IF(OR(DH3=الإستمارة!$B$12,DH3=الإستمارة!$B$13,DH3=الإستمارة!$B$14,DH3=الإستمارة!$B$15,DH3=الإستمارة!$B$16,DH3=الإستمارة!$B$17,DH3=الإستمارة!$B$18,DH3=الإستمارة!$B$19),VLOOKUP(DH3,الإستمارة!$B$12:$G$19,6,0),VLOOKUP(DH3,الإستمارة!$K$12:$O$19,6,0)),"")</f>
        <v/>
      </c>
      <c r="DI5" s="152" t="e">
        <f>'اختيار المقررات'!AG20</f>
        <v>#N/A</v>
      </c>
      <c r="DJ5" s="149" t="str">
        <f>IFERROR(IF(OR(DJ3=الإستمارة!$B$12,DJ3=الإستمارة!$B$13,DJ3=الإستمارة!$B$14,DJ3=الإستمارة!$B$15,DJ3=الإستمارة!$B$16,DJ3=الإستمارة!$B$17,DJ3=الإستمارة!$B$18,DJ3=الإستمارة!$B$19),VLOOKUP(DJ3,الإستمارة!$B$12:$G$19,6,0),VLOOKUP(DJ3,الإستمارة!$K$12:$O$19,6,0)),"")</f>
        <v/>
      </c>
      <c r="DK5" s="151" t="e">
        <f>'اختيار المقررات'!AG21</f>
        <v>#N/A</v>
      </c>
      <c r="DL5" s="113" t="e">
        <f>'اختيار المقررات'!#REF!</f>
        <v>#REF!</v>
      </c>
      <c r="DM5" s="180" t="e">
        <f>'اختيار المقررات'!#REF!</f>
        <v>#REF!</v>
      </c>
      <c r="DN5" s="113">
        <f>'اختيار المقررات'!Q5</f>
        <v>0</v>
      </c>
      <c r="DO5" s="154">
        <f>'اختيار المقررات'!AE4</f>
        <v>0</v>
      </c>
      <c r="DP5" s="155">
        <f>'اختيار المقررات'!AB5</f>
        <v>0</v>
      </c>
      <c r="DQ5" s="112" t="e">
        <f>'اختيار المقررات'!E5</f>
        <v>#N/A</v>
      </c>
      <c r="DR5" s="113">
        <f>'اختيار المقررات'!L5</f>
        <v>0</v>
      </c>
      <c r="DS5" s="113" t="e">
        <f>'اختيار المقررات'!W25</f>
        <v>#N/A</v>
      </c>
      <c r="DT5" s="113">
        <f>'اختيار المقررات'!AE25</f>
        <v>0</v>
      </c>
      <c r="DU5" s="113" t="e">
        <f>'اختيار المقررات'!N25</f>
        <v>#N/A</v>
      </c>
      <c r="DV5" s="156" t="e">
        <f>'اختيار المقررات'!N26</f>
        <v>#N/A</v>
      </c>
      <c r="DW5" s="113" t="str">
        <f>'اختيار المقررات'!N27</f>
        <v>لا</v>
      </c>
      <c r="DX5" s="157" t="e">
        <f>'اختيار المقررات'!W26</f>
        <v>#N/A</v>
      </c>
      <c r="DY5" s="158" t="e">
        <f>'اختيار المقررات'!AE26</f>
        <v>#N/A</v>
      </c>
      <c r="DZ5" s="159">
        <f>'اختيار المقررات'!Q28</f>
        <v>0</v>
      </c>
      <c r="EA5" s="160">
        <f>'اختيار المقررات'!X28</f>
        <v>0</v>
      </c>
      <c r="EB5" s="160">
        <f>'اختيار المقررات'!AF28</f>
        <v>0</v>
      </c>
      <c r="EC5" s="160">
        <f>DZ5+EA5+EB5</f>
        <v>0</v>
      </c>
      <c r="ED5" s="161" t="str">
        <f>'اختيار المقررات'!AB2</f>
        <v/>
      </c>
      <c r="EE5" s="161">
        <f>'اختيار المقررات'!W2</f>
        <v>0</v>
      </c>
      <c r="EF5" s="161">
        <f>'اختيار المقررات'!Q2</f>
        <v>0</v>
      </c>
      <c r="EG5" s="161">
        <f>'اختيار المقررات'!L2</f>
        <v>0</v>
      </c>
    </row>
  </sheetData>
  <sheetProtection password="BE64" sheet="1" objects="1" scenarios="1"/>
  <mergeCells count="100">
    <mergeCell ref="DT3:DT4"/>
    <mergeCell ref="DD3:DE3"/>
    <mergeCell ref="DF3:DG3"/>
    <mergeCell ref="DW3:DW4"/>
    <mergeCell ref="ED3:ED4"/>
    <mergeCell ref="DZ3:DZ4"/>
    <mergeCell ref="DH3:DI3"/>
    <mergeCell ref="DJ3:DK3"/>
    <mergeCell ref="DM3:DM4"/>
    <mergeCell ref="DL3:DL4"/>
    <mergeCell ref="EE3:EE4"/>
    <mergeCell ref="EF3:EF4"/>
    <mergeCell ref="EG3:EG4"/>
    <mergeCell ref="EC3:EC4"/>
    <mergeCell ref="T1:AQ1"/>
    <mergeCell ref="Z3:AA3"/>
    <mergeCell ref="AB3:AC3"/>
    <mergeCell ref="AD3:AE3"/>
    <mergeCell ref="AF3:AG3"/>
    <mergeCell ref="AN3:AO3"/>
    <mergeCell ref="BB3:BC3"/>
    <mergeCell ref="BX3:BY3"/>
    <mergeCell ref="CB3:CC3"/>
    <mergeCell ref="BT3:BU3"/>
    <mergeCell ref="BZ3:CA3"/>
    <mergeCell ref="BP1:CM1"/>
    <mergeCell ref="A1:A2"/>
    <mergeCell ref="AX3:AY3"/>
    <mergeCell ref="AZ3:BA3"/>
    <mergeCell ref="AP3:AQ3"/>
    <mergeCell ref="BF3:BG3"/>
    <mergeCell ref="AR2:BA2"/>
    <mergeCell ref="BD2:BM2"/>
    <mergeCell ref="C1:J2"/>
    <mergeCell ref="B1:B2"/>
    <mergeCell ref="AR1:BO1"/>
    <mergeCell ref="P1:R2"/>
    <mergeCell ref="T2:AC2"/>
    <mergeCell ref="P3:P4"/>
    <mergeCell ref="S1:S4"/>
    <mergeCell ref="T3:U3"/>
    <mergeCell ref="V3:W3"/>
    <mergeCell ref="R3:R4"/>
    <mergeCell ref="BH3:BI3"/>
    <mergeCell ref="BP3:BQ3"/>
    <mergeCell ref="BJ3:BK3"/>
    <mergeCell ref="BL3:BM3"/>
    <mergeCell ref="X3:Y3"/>
    <mergeCell ref="BN3:BO3"/>
    <mergeCell ref="BD3:BE3"/>
    <mergeCell ref="AR3:AS3"/>
    <mergeCell ref="AT3:AU3"/>
    <mergeCell ref="AV3:AW3"/>
    <mergeCell ref="K1:K4"/>
    <mergeCell ref="DO3:DO4"/>
    <mergeCell ref="DN3:DN4"/>
    <mergeCell ref="AF2:AO2"/>
    <mergeCell ref="CH3:CI3"/>
    <mergeCell ref="L1:L4"/>
    <mergeCell ref="CN2:CW2"/>
    <mergeCell ref="BV3:BW3"/>
    <mergeCell ref="CR3:CS3"/>
    <mergeCell ref="AH3:AI3"/>
    <mergeCell ref="AJ3:AK3"/>
    <mergeCell ref="Q3:Q4"/>
    <mergeCell ref="M1:M4"/>
    <mergeCell ref="N1:N4"/>
    <mergeCell ref="O1:O4"/>
    <mergeCell ref="AL3:AM3"/>
    <mergeCell ref="CZ2:DI2"/>
    <mergeCell ref="CZ3:DA3"/>
    <mergeCell ref="DB3:DC3"/>
    <mergeCell ref="CX3:CY3"/>
    <mergeCell ref="BP2:BY2"/>
    <mergeCell ref="CJ3:CK3"/>
    <mergeCell ref="CP3:CQ3"/>
    <mergeCell ref="CL3:CM3"/>
    <mergeCell ref="CT3:CU3"/>
    <mergeCell ref="CD3:CE3"/>
    <mergeCell ref="CF3:CG3"/>
    <mergeCell ref="CN3:CO3"/>
    <mergeCell ref="CB2:CK2"/>
    <mergeCell ref="BR3:BS3"/>
    <mergeCell ref="CV3:CW3"/>
    <mergeCell ref="CN1:DK1"/>
    <mergeCell ref="DZ1:EB2"/>
    <mergeCell ref="EA3:EA4"/>
    <mergeCell ref="DQ1:DR2"/>
    <mergeCell ref="DN1:DP2"/>
    <mergeCell ref="DL1:DM2"/>
    <mergeCell ref="DU1:DY2"/>
    <mergeCell ref="DU3:DU4"/>
    <mergeCell ref="EB3:EB4"/>
    <mergeCell ref="DY3:DY4"/>
    <mergeCell ref="DP3:DP4"/>
    <mergeCell ref="DV3:DV4"/>
    <mergeCell ref="DX3:DX4"/>
    <mergeCell ref="DQ3:DQ4"/>
    <mergeCell ref="DR3:DR4"/>
    <mergeCell ref="DS3:DS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dimension ref="A1:CU2292"/>
  <sheetViews>
    <sheetView rightToLeft="1" workbookViewId="0">
      <selection sqref="A1:XFD1048576"/>
    </sheetView>
  </sheetViews>
  <sheetFormatPr defaultRowHeight="14.25"/>
  <cols>
    <col min="1" max="16384" width="9" style="276"/>
  </cols>
  <sheetData>
    <row r="1" spans="1:50" s="274" customFormat="1">
      <c r="C1" s="274">
        <v>1</v>
      </c>
      <c r="D1" s="274">
        <v>2</v>
      </c>
      <c r="E1" s="274">
        <v>3</v>
      </c>
      <c r="F1" s="274">
        <v>4</v>
      </c>
      <c r="G1" s="274">
        <v>5</v>
      </c>
      <c r="H1" s="274">
        <v>6</v>
      </c>
      <c r="I1" s="274">
        <v>7</v>
      </c>
      <c r="J1" s="274">
        <v>8</v>
      </c>
      <c r="K1" s="274">
        <v>9</v>
      </c>
      <c r="L1" s="274">
        <v>1</v>
      </c>
      <c r="M1" s="274">
        <v>11</v>
      </c>
      <c r="N1" s="274">
        <v>12</v>
      </c>
      <c r="O1" s="274">
        <v>13</v>
      </c>
      <c r="P1" s="274">
        <v>14</v>
      </c>
      <c r="Q1" s="274">
        <v>15</v>
      </c>
      <c r="R1" s="274">
        <v>16</v>
      </c>
      <c r="S1" s="274">
        <v>17</v>
      </c>
      <c r="T1" s="274">
        <v>18</v>
      </c>
      <c r="U1" s="274">
        <v>19</v>
      </c>
      <c r="V1" s="274">
        <v>2</v>
      </c>
      <c r="W1" s="274">
        <v>21</v>
      </c>
      <c r="X1" s="274">
        <v>22</v>
      </c>
      <c r="Y1" s="274">
        <v>23</v>
      </c>
      <c r="Z1" s="274">
        <v>24</v>
      </c>
      <c r="AA1" s="274">
        <v>25</v>
      </c>
      <c r="AB1" s="274">
        <v>26</v>
      </c>
      <c r="AC1" s="274">
        <v>27</v>
      </c>
      <c r="AD1" s="274">
        <v>28</v>
      </c>
      <c r="AE1" s="274">
        <v>29</v>
      </c>
      <c r="AF1" s="274">
        <v>3</v>
      </c>
      <c r="AG1" s="274">
        <v>31</v>
      </c>
      <c r="AH1" s="274">
        <v>32</v>
      </c>
      <c r="AI1" s="274">
        <v>33</v>
      </c>
      <c r="AJ1" s="274">
        <v>34</v>
      </c>
      <c r="AK1" s="274">
        <v>35</v>
      </c>
      <c r="AL1" s="274">
        <v>36</v>
      </c>
      <c r="AM1" s="274">
        <v>37</v>
      </c>
      <c r="AN1" s="274">
        <v>38</v>
      </c>
      <c r="AO1" s="274">
        <v>39</v>
      </c>
      <c r="AP1" s="274">
        <v>4</v>
      </c>
      <c r="AQ1" s="274">
        <v>41</v>
      </c>
      <c r="AR1" s="274">
        <v>42</v>
      </c>
      <c r="AS1" s="274">
        <v>43</v>
      </c>
      <c r="AT1" s="274">
        <v>44</v>
      </c>
      <c r="AU1" s="274">
        <v>45</v>
      </c>
      <c r="AV1" s="274">
        <v>46</v>
      </c>
      <c r="AW1" s="274">
        <v>47</v>
      </c>
      <c r="AX1" s="274">
        <v>48</v>
      </c>
    </row>
    <row r="2" spans="1:50" s="274" customFormat="1">
      <c r="A2" s="274">
        <v>700017</v>
      </c>
      <c r="B2" s="274" t="s">
        <v>242</v>
      </c>
      <c r="C2" s="274" t="s">
        <v>122</v>
      </c>
      <c r="D2" s="274" t="s">
        <v>120</v>
      </c>
      <c r="E2" s="274" t="s">
        <v>122</v>
      </c>
      <c r="F2" s="274" t="s">
        <v>122</v>
      </c>
      <c r="G2" s="274" t="s">
        <v>122</v>
      </c>
      <c r="H2" s="274" t="s">
        <v>122</v>
      </c>
      <c r="I2" s="274" t="s">
        <v>120</v>
      </c>
      <c r="J2" s="274" t="s">
        <v>122</v>
      </c>
      <c r="K2" s="274" t="s">
        <v>120</v>
      </c>
      <c r="L2" s="274" t="s">
        <v>122</v>
      </c>
      <c r="M2" s="274" t="s">
        <v>120</v>
      </c>
      <c r="N2" s="274" t="s">
        <v>121</v>
      </c>
      <c r="O2" s="274" t="s">
        <v>120</v>
      </c>
      <c r="P2" s="274" t="s">
        <v>120</v>
      </c>
      <c r="Q2" s="274" t="s">
        <v>121</v>
      </c>
      <c r="R2" s="274" t="s">
        <v>121</v>
      </c>
      <c r="S2" s="274" t="s">
        <v>120</v>
      </c>
      <c r="T2" s="274" t="s">
        <v>121</v>
      </c>
      <c r="U2" s="274" t="s">
        <v>122</v>
      </c>
      <c r="V2" s="274" t="s">
        <v>121</v>
      </c>
      <c r="W2" s="274" t="s">
        <v>121</v>
      </c>
      <c r="X2" s="274" t="s">
        <v>122</v>
      </c>
      <c r="Y2" s="274" t="s">
        <v>120</v>
      </c>
      <c r="Z2" s="274" t="s">
        <v>121</v>
      </c>
    </row>
    <row r="3" spans="1:50" s="274" customFormat="1">
      <c r="A3" s="274">
        <v>700087</v>
      </c>
      <c r="B3" s="274" t="s">
        <v>242</v>
      </c>
      <c r="C3" s="274" t="s">
        <v>120</v>
      </c>
      <c r="D3" s="274" t="s">
        <v>120</v>
      </c>
      <c r="E3" s="274" t="s">
        <v>120</v>
      </c>
      <c r="F3" s="274" t="s">
        <v>120</v>
      </c>
      <c r="G3" s="274" t="s">
        <v>120</v>
      </c>
      <c r="H3" s="274" t="s">
        <v>122</v>
      </c>
      <c r="I3" s="274" t="s">
        <v>122</v>
      </c>
      <c r="J3" s="274" t="s">
        <v>122</v>
      </c>
      <c r="K3" s="274" t="s">
        <v>120</v>
      </c>
      <c r="L3" s="274" t="s">
        <v>120</v>
      </c>
      <c r="M3" s="274" t="s">
        <v>120</v>
      </c>
      <c r="N3" s="274" t="s">
        <v>122</v>
      </c>
      <c r="O3" s="274" t="s">
        <v>120</v>
      </c>
      <c r="P3" s="274" t="s">
        <v>122</v>
      </c>
      <c r="Q3" s="274" t="s">
        <v>120</v>
      </c>
      <c r="R3" s="274" t="s">
        <v>122</v>
      </c>
      <c r="S3" s="274" t="s">
        <v>120</v>
      </c>
      <c r="T3" s="274" t="s">
        <v>122</v>
      </c>
      <c r="U3" s="274" t="s">
        <v>122</v>
      </c>
      <c r="V3" s="274" t="s">
        <v>121</v>
      </c>
      <c r="W3" s="274" t="s">
        <v>121</v>
      </c>
      <c r="X3" s="274" t="s">
        <v>120</v>
      </c>
      <c r="Y3" s="274" t="s">
        <v>120</v>
      </c>
      <c r="Z3" s="274" t="s">
        <v>122</v>
      </c>
    </row>
    <row r="4" spans="1:50" s="274" customFormat="1">
      <c r="A4" s="274">
        <v>700438</v>
      </c>
      <c r="B4" s="274" t="s">
        <v>242</v>
      </c>
      <c r="C4" s="274" t="s">
        <v>122</v>
      </c>
      <c r="D4" s="274" t="s">
        <v>120</v>
      </c>
      <c r="E4" s="274" t="s">
        <v>122</v>
      </c>
      <c r="F4" s="274" t="s">
        <v>122</v>
      </c>
      <c r="G4" s="274" t="s">
        <v>120</v>
      </c>
      <c r="H4" s="274" t="s">
        <v>120</v>
      </c>
      <c r="I4" s="274" t="s">
        <v>122</v>
      </c>
      <c r="J4" s="274" t="s">
        <v>122</v>
      </c>
      <c r="K4" s="274" t="s">
        <v>120</v>
      </c>
      <c r="L4" s="274" t="s">
        <v>122</v>
      </c>
      <c r="M4" s="274" t="s">
        <v>120</v>
      </c>
      <c r="N4" s="274" t="s">
        <v>121</v>
      </c>
      <c r="O4" s="274" t="s">
        <v>120</v>
      </c>
      <c r="P4" s="274" t="s">
        <v>122</v>
      </c>
      <c r="Q4" s="274" t="s">
        <v>120</v>
      </c>
      <c r="R4" s="274" t="s">
        <v>120</v>
      </c>
      <c r="S4" s="274" t="s">
        <v>120</v>
      </c>
      <c r="T4" s="274" t="s">
        <v>121</v>
      </c>
      <c r="U4" s="274" t="s">
        <v>120</v>
      </c>
      <c r="V4" s="274" t="s">
        <v>122</v>
      </c>
      <c r="W4" s="274" t="s">
        <v>122</v>
      </c>
      <c r="X4" s="274" t="s">
        <v>122</v>
      </c>
      <c r="Y4" s="274" t="s">
        <v>122</v>
      </c>
      <c r="Z4" s="274" t="s">
        <v>121</v>
      </c>
    </row>
    <row r="5" spans="1:50" s="274" customFormat="1">
      <c r="A5" s="274">
        <v>700483</v>
      </c>
      <c r="B5" s="274" t="s">
        <v>242</v>
      </c>
      <c r="C5" s="274" t="s">
        <v>121</v>
      </c>
      <c r="D5" s="274" t="s">
        <v>120</v>
      </c>
      <c r="E5" s="274" t="s">
        <v>120</v>
      </c>
      <c r="F5" s="274" t="s">
        <v>122</v>
      </c>
      <c r="G5" s="274" t="s">
        <v>120</v>
      </c>
      <c r="H5" s="274" t="s">
        <v>122</v>
      </c>
      <c r="I5" s="274" t="s">
        <v>122</v>
      </c>
      <c r="J5" s="274" t="s">
        <v>120</v>
      </c>
      <c r="K5" s="274" t="s">
        <v>120</v>
      </c>
      <c r="L5" s="274" t="s">
        <v>120</v>
      </c>
      <c r="M5" s="274" t="s">
        <v>120</v>
      </c>
      <c r="N5" s="274" t="s">
        <v>122</v>
      </c>
      <c r="O5" s="274" t="s">
        <v>120</v>
      </c>
      <c r="P5" s="274" t="s">
        <v>120</v>
      </c>
      <c r="Q5" s="274" t="s">
        <v>120</v>
      </c>
      <c r="R5" s="274" t="s">
        <v>120</v>
      </c>
      <c r="S5" s="274" t="s">
        <v>120</v>
      </c>
      <c r="T5" s="274" t="s">
        <v>120</v>
      </c>
      <c r="U5" s="274" t="s">
        <v>120</v>
      </c>
      <c r="V5" s="274" t="s">
        <v>121</v>
      </c>
      <c r="W5" s="274" t="s">
        <v>121</v>
      </c>
      <c r="X5" s="274" t="s">
        <v>121</v>
      </c>
      <c r="Y5" s="274" t="s">
        <v>120</v>
      </c>
      <c r="Z5" s="274" t="s">
        <v>121</v>
      </c>
    </row>
    <row r="6" spans="1:50" s="274" customFormat="1">
      <c r="A6" s="274">
        <v>700588</v>
      </c>
      <c r="B6" s="274" t="s">
        <v>242</v>
      </c>
      <c r="C6" s="274" t="s">
        <v>121</v>
      </c>
      <c r="D6" s="274" t="s">
        <v>120</v>
      </c>
      <c r="E6" s="274" t="s">
        <v>122</v>
      </c>
      <c r="F6" s="274" t="s">
        <v>120</v>
      </c>
      <c r="G6" s="274" t="s">
        <v>122</v>
      </c>
      <c r="H6" s="274" t="s">
        <v>122</v>
      </c>
      <c r="I6" s="274" t="s">
        <v>120</v>
      </c>
      <c r="J6" s="274" t="s">
        <v>120</v>
      </c>
      <c r="K6" s="274" t="s">
        <v>121</v>
      </c>
      <c r="L6" s="274" t="s">
        <v>120</v>
      </c>
      <c r="M6" s="274" t="s">
        <v>120</v>
      </c>
      <c r="N6" s="274" t="s">
        <v>122</v>
      </c>
      <c r="O6" s="274" t="s">
        <v>121</v>
      </c>
      <c r="P6" s="274" t="s">
        <v>121</v>
      </c>
      <c r="Q6" s="274" t="s">
        <v>121</v>
      </c>
      <c r="R6" s="274" t="s">
        <v>121</v>
      </c>
      <c r="S6" s="274" t="s">
        <v>122</v>
      </c>
      <c r="T6" s="274" t="s">
        <v>122</v>
      </c>
      <c r="U6" s="274" t="s">
        <v>121</v>
      </c>
      <c r="V6" s="274" t="s">
        <v>121</v>
      </c>
      <c r="W6" s="274" t="s">
        <v>121</v>
      </c>
      <c r="X6" s="274" t="s">
        <v>121</v>
      </c>
      <c r="Y6" s="274" t="s">
        <v>120</v>
      </c>
      <c r="Z6" s="274" t="s">
        <v>121</v>
      </c>
    </row>
    <row r="7" spans="1:50" s="274" customFormat="1">
      <c r="A7" s="274">
        <v>700787</v>
      </c>
      <c r="B7" s="274" t="s">
        <v>242</v>
      </c>
      <c r="C7" s="274" t="s">
        <v>122</v>
      </c>
      <c r="D7" s="274" t="s">
        <v>120</v>
      </c>
      <c r="E7" s="274" t="s">
        <v>120</v>
      </c>
      <c r="F7" s="274" t="s">
        <v>120</v>
      </c>
      <c r="G7" s="274" t="s">
        <v>120</v>
      </c>
      <c r="H7" s="274" t="s">
        <v>120</v>
      </c>
      <c r="I7" s="274" t="s">
        <v>122</v>
      </c>
      <c r="J7" s="274" t="s">
        <v>122</v>
      </c>
      <c r="K7" s="274" t="s">
        <v>120</v>
      </c>
      <c r="L7" s="274" t="s">
        <v>120</v>
      </c>
      <c r="M7" s="274" t="s">
        <v>120</v>
      </c>
      <c r="N7" s="274" t="s">
        <v>122</v>
      </c>
      <c r="O7" s="274" t="s">
        <v>120</v>
      </c>
      <c r="P7" s="274" t="s">
        <v>122</v>
      </c>
      <c r="Q7" s="274" t="s">
        <v>120</v>
      </c>
      <c r="R7" s="274" t="s">
        <v>121</v>
      </c>
      <c r="S7" s="274" t="s">
        <v>122</v>
      </c>
      <c r="T7" s="274" t="s">
        <v>122</v>
      </c>
      <c r="U7" s="274" t="s">
        <v>120</v>
      </c>
      <c r="V7" s="274" t="s">
        <v>120</v>
      </c>
      <c r="W7" s="274" t="s">
        <v>121</v>
      </c>
      <c r="X7" s="274" t="s">
        <v>122</v>
      </c>
      <c r="Y7" s="274" t="s">
        <v>122</v>
      </c>
      <c r="Z7" s="274" t="s">
        <v>120</v>
      </c>
    </row>
    <row r="8" spans="1:50" s="274" customFormat="1">
      <c r="A8" s="274">
        <v>700956</v>
      </c>
      <c r="B8" s="274" t="s">
        <v>242</v>
      </c>
      <c r="C8" s="274" t="s">
        <v>122</v>
      </c>
      <c r="D8" s="274" t="s">
        <v>120</v>
      </c>
      <c r="E8" s="274" t="s">
        <v>122</v>
      </c>
      <c r="F8" s="274" t="s">
        <v>120</v>
      </c>
      <c r="G8" s="274" t="s">
        <v>120</v>
      </c>
      <c r="H8" s="274" t="s">
        <v>121</v>
      </c>
      <c r="I8" s="274" t="s">
        <v>122</v>
      </c>
      <c r="J8" s="274" t="s">
        <v>120</v>
      </c>
      <c r="K8" s="274" t="s">
        <v>122</v>
      </c>
      <c r="L8" s="274" t="s">
        <v>120</v>
      </c>
      <c r="M8" s="274" t="s">
        <v>122</v>
      </c>
      <c r="N8" s="274" t="s">
        <v>121</v>
      </c>
      <c r="O8" s="274" t="s">
        <v>120</v>
      </c>
      <c r="P8" s="274" t="s">
        <v>120</v>
      </c>
      <c r="Q8" s="274" t="s">
        <v>122</v>
      </c>
      <c r="R8" s="274" t="s">
        <v>121</v>
      </c>
      <c r="S8" s="274" t="s">
        <v>121</v>
      </c>
      <c r="T8" s="274" t="s">
        <v>121</v>
      </c>
      <c r="U8" s="274" t="s">
        <v>120</v>
      </c>
      <c r="V8" s="274" t="s">
        <v>121</v>
      </c>
      <c r="W8" s="274" t="s">
        <v>121</v>
      </c>
      <c r="X8" s="274" t="s">
        <v>120</v>
      </c>
      <c r="Y8" s="274" t="s">
        <v>121</v>
      </c>
      <c r="Z8" s="274" t="s">
        <v>121</v>
      </c>
    </row>
    <row r="9" spans="1:50" s="274" customFormat="1">
      <c r="A9" s="274">
        <v>700960</v>
      </c>
      <c r="B9" s="274" t="s">
        <v>242</v>
      </c>
      <c r="C9" s="274" t="s">
        <v>122</v>
      </c>
      <c r="D9" s="274" t="s">
        <v>120</v>
      </c>
      <c r="E9" s="274" t="s">
        <v>122</v>
      </c>
      <c r="F9" s="274" t="s">
        <v>120</v>
      </c>
      <c r="G9" s="274" t="s">
        <v>122</v>
      </c>
      <c r="H9" s="274" t="s">
        <v>122</v>
      </c>
      <c r="I9" s="274" t="s">
        <v>122</v>
      </c>
      <c r="J9" s="274" t="s">
        <v>122</v>
      </c>
      <c r="K9" s="274" t="s">
        <v>121</v>
      </c>
      <c r="L9" s="274" t="s">
        <v>120</v>
      </c>
      <c r="M9" s="274" t="s">
        <v>120</v>
      </c>
      <c r="N9" s="274" t="s">
        <v>121</v>
      </c>
      <c r="O9" s="274" t="s">
        <v>121</v>
      </c>
      <c r="P9" s="274" t="s">
        <v>120</v>
      </c>
      <c r="Q9" s="274" t="s">
        <v>122</v>
      </c>
      <c r="R9" s="274" t="s">
        <v>121</v>
      </c>
      <c r="S9" s="274" t="s">
        <v>122</v>
      </c>
      <c r="T9" s="274" t="s">
        <v>121</v>
      </c>
      <c r="U9" s="274" t="s">
        <v>122</v>
      </c>
      <c r="V9" s="274" t="s">
        <v>122</v>
      </c>
      <c r="W9" s="274" t="s">
        <v>120</v>
      </c>
      <c r="X9" s="274" t="s">
        <v>121</v>
      </c>
      <c r="Y9" s="274" t="s">
        <v>120</v>
      </c>
      <c r="Z9" s="274" t="s">
        <v>121</v>
      </c>
    </row>
    <row r="10" spans="1:50" s="274" customFormat="1">
      <c r="A10" s="274">
        <v>701231</v>
      </c>
      <c r="B10" s="274" t="s">
        <v>242</v>
      </c>
      <c r="C10" s="274" t="s">
        <v>120</v>
      </c>
      <c r="D10" s="274" t="s">
        <v>120</v>
      </c>
      <c r="E10" s="274" t="s">
        <v>120</v>
      </c>
      <c r="F10" s="274" t="s">
        <v>120</v>
      </c>
      <c r="G10" s="274" t="s">
        <v>122</v>
      </c>
      <c r="H10" s="274" t="s">
        <v>122</v>
      </c>
      <c r="I10" s="274" t="s">
        <v>120</v>
      </c>
      <c r="J10" s="274" t="s">
        <v>122</v>
      </c>
      <c r="K10" s="274" t="s">
        <v>120</v>
      </c>
      <c r="L10" s="274" t="s">
        <v>120</v>
      </c>
      <c r="M10" s="274" t="s">
        <v>121</v>
      </c>
      <c r="N10" s="274" t="s">
        <v>122</v>
      </c>
      <c r="O10" s="274" t="s">
        <v>122</v>
      </c>
      <c r="P10" s="274" t="s">
        <v>120</v>
      </c>
      <c r="Q10" s="274" t="s">
        <v>122</v>
      </c>
      <c r="R10" s="274" t="s">
        <v>121</v>
      </c>
      <c r="S10" s="274" t="s">
        <v>122</v>
      </c>
      <c r="T10" s="274" t="s">
        <v>120</v>
      </c>
      <c r="U10" s="274" t="s">
        <v>121</v>
      </c>
      <c r="V10" s="274" t="s">
        <v>121</v>
      </c>
      <c r="W10" s="274" t="s">
        <v>121</v>
      </c>
      <c r="X10" s="274" t="s">
        <v>121</v>
      </c>
      <c r="Y10" s="274" t="s">
        <v>121</v>
      </c>
      <c r="Z10" s="274" t="s">
        <v>121</v>
      </c>
    </row>
    <row r="11" spans="1:50" s="274" customFormat="1">
      <c r="A11" s="274">
        <v>701304</v>
      </c>
      <c r="B11" s="274" t="s">
        <v>242</v>
      </c>
      <c r="C11" s="274" t="s">
        <v>122</v>
      </c>
      <c r="D11" s="274" t="s">
        <v>122</v>
      </c>
      <c r="E11" s="274" t="s">
        <v>122</v>
      </c>
      <c r="F11" s="274" t="s">
        <v>120</v>
      </c>
      <c r="G11" s="274" t="s">
        <v>122</v>
      </c>
      <c r="H11" s="274" t="s">
        <v>122</v>
      </c>
      <c r="I11" s="274" t="s">
        <v>122</v>
      </c>
      <c r="J11" s="274" t="s">
        <v>120</v>
      </c>
      <c r="K11" s="274" t="s">
        <v>122</v>
      </c>
      <c r="L11" s="274" t="s">
        <v>120</v>
      </c>
      <c r="M11" s="274" t="s">
        <v>122</v>
      </c>
      <c r="N11" s="274" t="s">
        <v>122</v>
      </c>
      <c r="O11" s="274" t="s">
        <v>122</v>
      </c>
      <c r="P11" s="274" t="s">
        <v>120</v>
      </c>
      <c r="Q11" s="274" t="s">
        <v>120</v>
      </c>
      <c r="R11" s="274" t="s">
        <v>122</v>
      </c>
      <c r="S11" s="274" t="s">
        <v>120</v>
      </c>
      <c r="T11" s="274" t="s">
        <v>122</v>
      </c>
      <c r="U11" s="274" t="s">
        <v>120</v>
      </c>
      <c r="V11" s="274" t="s">
        <v>120</v>
      </c>
      <c r="W11" s="274" t="s">
        <v>120</v>
      </c>
      <c r="X11" s="274" t="s">
        <v>120</v>
      </c>
      <c r="Y11" s="274" t="s">
        <v>120</v>
      </c>
      <c r="Z11" s="274" t="s">
        <v>122</v>
      </c>
    </row>
    <row r="12" spans="1:50" s="274" customFormat="1">
      <c r="A12" s="274">
        <v>701389</v>
      </c>
      <c r="B12" s="274" t="s">
        <v>242</v>
      </c>
      <c r="C12" s="274" t="s">
        <v>120</v>
      </c>
      <c r="D12" s="274" t="s">
        <v>122</v>
      </c>
      <c r="E12" s="274" t="s">
        <v>122</v>
      </c>
      <c r="F12" s="274" t="s">
        <v>122</v>
      </c>
      <c r="G12" s="274" t="s">
        <v>120</v>
      </c>
      <c r="H12" s="274" t="s">
        <v>120</v>
      </c>
      <c r="I12" s="274" t="s">
        <v>122</v>
      </c>
      <c r="J12" s="274" t="s">
        <v>122</v>
      </c>
      <c r="K12" s="274" t="s">
        <v>122</v>
      </c>
      <c r="L12" s="274" t="s">
        <v>120</v>
      </c>
      <c r="M12" s="274" t="s">
        <v>122</v>
      </c>
      <c r="N12" s="274" t="s">
        <v>121</v>
      </c>
      <c r="O12" s="274" t="s">
        <v>122</v>
      </c>
      <c r="P12" s="274" t="s">
        <v>122</v>
      </c>
      <c r="Q12" s="274" t="s">
        <v>122</v>
      </c>
      <c r="R12" s="274" t="s">
        <v>121</v>
      </c>
      <c r="S12" s="274" t="s">
        <v>120</v>
      </c>
      <c r="T12" s="274" t="s">
        <v>121</v>
      </c>
      <c r="U12" s="274" t="s">
        <v>120</v>
      </c>
      <c r="V12" s="274" t="s">
        <v>120</v>
      </c>
      <c r="W12" s="274" t="s">
        <v>120</v>
      </c>
      <c r="X12" s="274" t="s">
        <v>120</v>
      </c>
      <c r="Y12" s="274" t="s">
        <v>120</v>
      </c>
      <c r="Z12" s="274" t="s">
        <v>121</v>
      </c>
    </row>
    <row r="13" spans="1:50" s="274" customFormat="1">
      <c r="A13" s="274">
        <v>701394</v>
      </c>
      <c r="B13" s="274" t="s">
        <v>242</v>
      </c>
      <c r="C13" s="274" t="s">
        <v>122</v>
      </c>
      <c r="D13" s="274" t="s">
        <v>122</v>
      </c>
      <c r="E13" s="274" t="s">
        <v>120</v>
      </c>
      <c r="F13" s="274" t="s">
        <v>122</v>
      </c>
      <c r="G13" s="274" t="s">
        <v>120</v>
      </c>
      <c r="H13" s="274" t="s">
        <v>122</v>
      </c>
      <c r="I13" s="274" t="s">
        <v>122</v>
      </c>
      <c r="J13" s="274" t="s">
        <v>122</v>
      </c>
      <c r="K13" s="274" t="s">
        <v>122</v>
      </c>
      <c r="L13" s="274" t="s">
        <v>122</v>
      </c>
      <c r="M13" s="274" t="s">
        <v>122</v>
      </c>
      <c r="N13" s="274" t="s">
        <v>122</v>
      </c>
      <c r="O13" s="274" t="s">
        <v>120</v>
      </c>
      <c r="P13" s="274" t="s">
        <v>120</v>
      </c>
      <c r="Q13" s="274" t="s">
        <v>120</v>
      </c>
      <c r="R13" s="274" t="s">
        <v>120</v>
      </c>
      <c r="S13" s="274" t="s">
        <v>120</v>
      </c>
      <c r="T13" s="274" t="s">
        <v>121</v>
      </c>
      <c r="U13" s="274" t="s">
        <v>122</v>
      </c>
      <c r="V13" s="274" t="s">
        <v>120</v>
      </c>
      <c r="W13" s="274" t="s">
        <v>120</v>
      </c>
      <c r="X13" s="274" t="s">
        <v>122</v>
      </c>
      <c r="Y13" s="274" t="s">
        <v>120</v>
      </c>
      <c r="Z13" s="274" t="s">
        <v>121</v>
      </c>
    </row>
    <row r="14" spans="1:50" s="274" customFormat="1">
      <c r="A14" s="274">
        <v>701406</v>
      </c>
      <c r="B14" s="274" t="s">
        <v>242</v>
      </c>
      <c r="C14" s="274" t="s">
        <v>120</v>
      </c>
      <c r="D14" s="274" t="s">
        <v>120</v>
      </c>
      <c r="E14" s="274" t="s">
        <v>120</v>
      </c>
      <c r="F14" s="274" t="s">
        <v>120</v>
      </c>
      <c r="G14" s="274" t="s">
        <v>120</v>
      </c>
      <c r="H14" s="274" t="s">
        <v>122</v>
      </c>
      <c r="I14" s="274" t="s">
        <v>122</v>
      </c>
      <c r="J14" s="274" t="s">
        <v>120</v>
      </c>
      <c r="K14" s="274" t="s">
        <v>122</v>
      </c>
      <c r="L14" s="274" t="s">
        <v>121</v>
      </c>
      <c r="M14" s="274" t="s">
        <v>122</v>
      </c>
      <c r="N14" s="274" t="s">
        <v>120</v>
      </c>
      <c r="O14" s="274" t="s">
        <v>120</v>
      </c>
      <c r="P14" s="274" t="s">
        <v>120</v>
      </c>
      <c r="Q14" s="274" t="s">
        <v>122</v>
      </c>
      <c r="R14" s="274" t="s">
        <v>122</v>
      </c>
      <c r="S14" s="274" t="s">
        <v>121</v>
      </c>
      <c r="T14" s="274" t="s">
        <v>122</v>
      </c>
      <c r="U14" s="274" t="s">
        <v>120</v>
      </c>
      <c r="V14" s="274" t="s">
        <v>120</v>
      </c>
      <c r="W14" s="274" t="s">
        <v>121</v>
      </c>
      <c r="X14" s="274" t="s">
        <v>120</v>
      </c>
      <c r="Y14" s="274" t="s">
        <v>120</v>
      </c>
      <c r="Z14" s="274" t="s">
        <v>120</v>
      </c>
    </row>
    <row r="15" spans="1:50" s="274" customFormat="1">
      <c r="A15" s="274">
        <v>701483</v>
      </c>
      <c r="B15" s="274" t="s">
        <v>242</v>
      </c>
      <c r="C15" s="274" t="s">
        <v>122</v>
      </c>
      <c r="D15" s="274" t="s">
        <v>120</v>
      </c>
      <c r="E15" s="274" t="s">
        <v>120</v>
      </c>
      <c r="F15" s="274" t="s">
        <v>120</v>
      </c>
      <c r="G15" s="274" t="s">
        <v>120</v>
      </c>
      <c r="H15" s="274" t="s">
        <v>120</v>
      </c>
      <c r="I15" s="274" t="s">
        <v>122</v>
      </c>
      <c r="J15" s="274" t="s">
        <v>120</v>
      </c>
      <c r="K15" s="274" t="s">
        <v>120</v>
      </c>
      <c r="L15" s="274" t="s">
        <v>120</v>
      </c>
      <c r="M15" s="274" t="s">
        <v>122</v>
      </c>
      <c r="N15" s="274" t="s">
        <v>122</v>
      </c>
      <c r="O15" s="274" t="s">
        <v>122</v>
      </c>
      <c r="P15" s="274" t="s">
        <v>121</v>
      </c>
      <c r="Q15" s="274" t="s">
        <v>121</v>
      </c>
      <c r="R15" s="274" t="s">
        <v>122</v>
      </c>
      <c r="S15" s="274" t="s">
        <v>122</v>
      </c>
      <c r="T15" s="274" t="s">
        <v>121</v>
      </c>
      <c r="U15" s="274" t="s">
        <v>121</v>
      </c>
      <c r="V15" s="274" t="s">
        <v>121</v>
      </c>
      <c r="W15" s="274" t="s">
        <v>121</v>
      </c>
      <c r="X15" s="274" t="s">
        <v>121</v>
      </c>
      <c r="Y15" s="274" t="s">
        <v>121</v>
      </c>
      <c r="Z15" s="274" t="s">
        <v>121</v>
      </c>
    </row>
    <row r="16" spans="1:50" s="274" customFormat="1">
      <c r="A16" s="274">
        <v>701497</v>
      </c>
      <c r="B16" s="274" t="s">
        <v>242</v>
      </c>
      <c r="C16" s="274" t="s">
        <v>122</v>
      </c>
      <c r="D16" s="274" t="s">
        <v>120</v>
      </c>
      <c r="E16" s="274" t="s">
        <v>122</v>
      </c>
      <c r="F16" s="274" t="s">
        <v>122</v>
      </c>
      <c r="G16" s="274" t="s">
        <v>122</v>
      </c>
      <c r="H16" s="274" t="s">
        <v>120</v>
      </c>
      <c r="I16" s="274" t="s">
        <v>120</v>
      </c>
      <c r="J16" s="274" t="s">
        <v>122</v>
      </c>
      <c r="K16" s="274" t="s">
        <v>120</v>
      </c>
      <c r="L16" s="274" t="s">
        <v>120</v>
      </c>
      <c r="M16" s="274" t="s">
        <v>122</v>
      </c>
      <c r="N16" s="274" t="s">
        <v>122</v>
      </c>
      <c r="O16" s="274" t="s">
        <v>120</v>
      </c>
      <c r="P16" s="274" t="s">
        <v>120</v>
      </c>
      <c r="Q16" s="274" t="s">
        <v>120</v>
      </c>
      <c r="R16" s="274" t="s">
        <v>120</v>
      </c>
      <c r="S16" s="274" t="s">
        <v>120</v>
      </c>
      <c r="T16" s="274" t="s">
        <v>120</v>
      </c>
      <c r="U16" s="274" t="s">
        <v>120</v>
      </c>
      <c r="V16" s="274" t="s">
        <v>120</v>
      </c>
      <c r="W16" s="274" t="s">
        <v>120</v>
      </c>
      <c r="X16" s="274" t="s">
        <v>120</v>
      </c>
      <c r="Y16" s="274" t="s">
        <v>120</v>
      </c>
      <c r="Z16" s="274" t="s">
        <v>122</v>
      </c>
    </row>
    <row r="17" spans="1:26" s="274" customFormat="1">
      <c r="A17" s="274">
        <v>701595</v>
      </c>
      <c r="B17" s="274" t="s">
        <v>242</v>
      </c>
      <c r="C17" s="274" t="s">
        <v>120</v>
      </c>
      <c r="D17" s="274" t="s">
        <v>120</v>
      </c>
      <c r="E17" s="274" t="s">
        <v>120</v>
      </c>
      <c r="F17" s="274" t="s">
        <v>122</v>
      </c>
      <c r="G17" s="274" t="s">
        <v>120</v>
      </c>
      <c r="H17" s="274" t="s">
        <v>122</v>
      </c>
      <c r="I17" s="274" t="s">
        <v>120</v>
      </c>
      <c r="J17" s="274" t="s">
        <v>120</v>
      </c>
      <c r="K17" s="274" t="s">
        <v>120</v>
      </c>
      <c r="L17" s="274" t="s">
        <v>120</v>
      </c>
      <c r="M17" s="274" t="s">
        <v>120</v>
      </c>
      <c r="N17" s="274" t="s">
        <v>122</v>
      </c>
      <c r="O17" s="274" t="s">
        <v>122</v>
      </c>
      <c r="P17" s="274" t="s">
        <v>122</v>
      </c>
      <c r="Q17" s="274" t="s">
        <v>122</v>
      </c>
      <c r="R17" s="274" t="s">
        <v>122</v>
      </c>
      <c r="S17" s="274" t="s">
        <v>122</v>
      </c>
      <c r="T17" s="274" t="s">
        <v>121</v>
      </c>
      <c r="U17" s="274" t="s">
        <v>121</v>
      </c>
      <c r="V17" s="274" t="s">
        <v>122</v>
      </c>
      <c r="W17" s="274" t="s">
        <v>121</v>
      </c>
      <c r="X17" s="274" t="s">
        <v>122</v>
      </c>
      <c r="Y17" s="274" t="s">
        <v>122</v>
      </c>
      <c r="Z17" s="274" t="s">
        <v>121</v>
      </c>
    </row>
    <row r="18" spans="1:26" s="274" customFormat="1">
      <c r="A18" s="274">
        <v>701607</v>
      </c>
      <c r="B18" s="274" t="s">
        <v>242</v>
      </c>
      <c r="C18" s="274" t="s">
        <v>122</v>
      </c>
      <c r="D18" s="274" t="s">
        <v>122</v>
      </c>
      <c r="E18" s="274" t="s">
        <v>120</v>
      </c>
      <c r="F18" s="274" t="s">
        <v>120</v>
      </c>
      <c r="G18" s="274" t="s">
        <v>122</v>
      </c>
      <c r="H18" s="274" t="s">
        <v>120</v>
      </c>
      <c r="I18" s="274" t="s">
        <v>122</v>
      </c>
      <c r="J18" s="274" t="s">
        <v>122</v>
      </c>
      <c r="K18" s="274" t="s">
        <v>122</v>
      </c>
      <c r="L18" s="274" t="s">
        <v>122</v>
      </c>
      <c r="M18" s="274" t="s">
        <v>121</v>
      </c>
      <c r="N18" s="274" t="s">
        <v>121</v>
      </c>
      <c r="O18" s="274" t="s">
        <v>122</v>
      </c>
      <c r="P18" s="274" t="s">
        <v>121</v>
      </c>
      <c r="Q18" s="274" t="s">
        <v>120</v>
      </c>
      <c r="R18" s="274" t="s">
        <v>122</v>
      </c>
      <c r="S18" s="274" t="s">
        <v>120</v>
      </c>
      <c r="T18" s="274" t="s">
        <v>121</v>
      </c>
      <c r="U18" s="274" t="s">
        <v>122</v>
      </c>
      <c r="V18" s="274" t="s">
        <v>121</v>
      </c>
      <c r="W18" s="274" t="s">
        <v>121</v>
      </c>
      <c r="X18" s="274" t="s">
        <v>121</v>
      </c>
      <c r="Y18" s="274" t="s">
        <v>121</v>
      </c>
      <c r="Z18" s="274" t="s">
        <v>121</v>
      </c>
    </row>
    <row r="19" spans="1:26" s="274" customFormat="1">
      <c r="A19" s="274">
        <v>701661</v>
      </c>
      <c r="B19" s="274" t="s">
        <v>242</v>
      </c>
      <c r="C19" s="274" t="s">
        <v>120</v>
      </c>
      <c r="D19" s="274" t="s">
        <v>120</v>
      </c>
      <c r="E19" s="274" t="s">
        <v>120</v>
      </c>
      <c r="F19" s="274" t="s">
        <v>122</v>
      </c>
      <c r="G19" s="274" t="s">
        <v>120</v>
      </c>
      <c r="H19" s="274" t="s">
        <v>120</v>
      </c>
      <c r="I19" s="274" t="s">
        <v>120</v>
      </c>
      <c r="J19" s="274" t="s">
        <v>122</v>
      </c>
      <c r="K19" s="274" t="s">
        <v>122</v>
      </c>
      <c r="L19" s="274" t="s">
        <v>120</v>
      </c>
      <c r="M19" s="274" t="s">
        <v>122</v>
      </c>
      <c r="N19" s="274" t="s">
        <v>122</v>
      </c>
      <c r="O19" s="274" t="s">
        <v>120</v>
      </c>
      <c r="P19" s="274" t="s">
        <v>120</v>
      </c>
      <c r="Q19" s="274" t="s">
        <v>120</v>
      </c>
      <c r="R19" s="274" t="s">
        <v>121</v>
      </c>
      <c r="S19" s="274" t="s">
        <v>120</v>
      </c>
      <c r="T19" s="274" t="s">
        <v>122</v>
      </c>
      <c r="U19" s="274" t="s">
        <v>120</v>
      </c>
      <c r="V19" s="274" t="s">
        <v>120</v>
      </c>
      <c r="W19" s="274" t="s">
        <v>120</v>
      </c>
      <c r="X19" s="274" t="s">
        <v>122</v>
      </c>
      <c r="Y19" s="274" t="s">
        <v>121</v>
      </c>
      <c r="Z19" s="274" t="s">
        <v>120</v>
      </c>
    </row>
    <row r="20" spans="1:26" s="274" customFormat="1">
      <c r="A20" s="274">
        <v>701701</v>
      </c>
      <c r="B20" s="274" t="s">
        <v>242</v>
      </c>
      <c r="C20" s="274" t="s">
        <v>121</v>
      </c>
      <c r="D20" s="274" t="s">
        <v>121</v>
      </c>
      <c r="E20" s="274" t="s">
        <v>122</v>
      </c>
      <c r="F20" s="274" t="s">
        <v>120</v>
      </c>
      <c r="G20" s="274" t="s">
        <v>122</v>
      </c>
      <c r="H20" s="274" t="s">
        <v>122</v>
      </c>
      <c r="I20" s="274" t="s">
        <v>122</v>
      </c>
      <c r="J20" s="274" t="s">
        <v>122</v>
      </c>
      <c r="K20" s="274" t="s">
        <v>121</v>
      </c>
      <c r="L20" s="274" t="s">
        <v>122</v>
      </c>
      <c r="M20" s="274" t="s">
        <v>121</v>
      </c>
      <c r="N20" s="274" t="s">
        <v>122</v>
      </c>
      <c r="O20" s="274" t="s">
        <v>121</v>
      </c>
      <c r="P20" s="274" t="s">
        <v>121</v>
      </c>
      <c r="Q20" s="274" t="s">
        <v>121</v>
      </c>
      <c r="R20" s="274" t="s">
        <v>121</v>
      </c>
      <c r="S20" s="274" t="s">
        <v>121</v>
      </c>
      <c r="T20" s="274" t="s">
        <v>121</v>
      </c>
      <c r="U20" s="274" t="s">
        <v>121</v>
      </c>
      <c r="V20" s="274" t="s">
        <v>121</v>
      </c>
      <c r="W20" s="274" t="s">
        <v>121</v>
      </c>
      <c r="X20" s="274" t="s">
        <v>122</v>
      </c>
      <c r="Y20" s="274" t="s">
        <v>121</v>
      </c>
      <c r="Z20" s="274" t="s">
        <v>122</v>
      </c>
    </row>
    <row r="21" spans="1:26" s="274" customFormat="1">
      <c r="A21" s="274">
        <v>701864</v>
      </c>
      <c r="B21" s="274" t="s">
        <v>242</v>
      </c>
      <c r="C21" s="274" t="s">
        <v>122</v>
      </c>
      <c r="D21" s="274" t="s">
        <v>120</v>
      </c>
      <c r="E21" s="274" t="s">
        <v>120</v>
      </c>
      <c r="F21" s="274" t="s">
        <v>122</v>
      </c>
      <c r="G21" s="274" t="s">
        <v>120</v>
      </c>
      <c r="H21" s="274" t="s">
        <v>122</v>
      </c>
      <c r="I21" s="274" t="s">
        <v>122</v>
      </c>
      <c r="J21" s="274" t="s">
        <v>122</v>
      </c>
      <c r="K21" s="274" t="s">
        <v>122</v>
      </c>
      <c r="L21" s="274" t="s">
        <v>122</v>
      </c>
      <c r="M21" s="274" t="s">
        <v>122</v>
      </c>
      <c r="N21" s="274" t="s">
        <v>122</v>
      </c>
      <c r="O21" s="274" t="s">
        <v>122</v>
      </c>
      <c r="P21" s="274" t="s">
        <v>122</v>
      </c>
      <c r="Q21" s="274" t="s">
        <v>122</v>
      </c>
      <c r="R21" s="274" t="s">
        <v>122</v>
      </c>
      <c r="S21" s="274" t="s">
        <v>122</v>
      </c>
      <c r="T21" s="274" t="s">
        <v>121</v>
      </c>
      <c r="U21" s="274" t="s">
        <v>121</v>
      </c>
      <c r="V21" s="274" t="s">
        <v>121</v>
      </c>
      <c r="W21" s="274" t="s">
        <v>121</v>
      </c>
      <c r="X21" s="274" t="s">
        <v>121</v>
      </c>
      <c r="Y21" s="274" t="s">
        <v>121</v>
      </c>
      <c r="Z21" s="274" t="s">
        <v>121</v>
      </c>
    </row>
    <row r="22" spans="1:26" s="274" customFormat="1">
      <c r="A22" s="274">
        <v>701903</v>
      </c>
      <c r="B22" s="274" t="s">
        <v>242</v>
      </c>
      <c r="C22" s="274" t="s">
        <v>121</v>
      </c>
      <c r="D22" s="274" t="s">
        <v>120</v>
      </c>
      <c r="E22" s="274" t="s">
        <v>120</v>
      </c>
      <c r="F22" s="274" t="s">
        <v>120</v>
      </c>
      <c r="G22" s="274" t="s">
        <v>120</v>
      </c>
      <c r="H22" s="274" t="s">
        <v>122</v>
      </c>
      <c r="I22" s="274" t="s">
        <v>120</v>
      </c>
      <c r="J22" s="274" t="s">
        <v>121</v>
      </c>
      <c r="K22" s="274" t="s">
        <v>120</v>
      </c>
      <c r="L22" s="274" t="s">
        <v>120</v>
      </c>
      <c r="M22" s="274" t="s">
        <v>122</v>
      </c>
      <c r="N22" s="274" t="s">
        <v>122</v>
      </c>
      <c r="O22" s="274" t="s">
        <v>121</v>
      </c>
      <c r="P22" s="274" t="s">
        <v>120</v>
      </c>
      <c r="Q22" s="274" t="s">
        <v>120</v>
      </c>
      <c r="R22" s="274" t="s">
        <v>120</v>
      </c>
      <c r="S22" s="274" t="s">
        <v>120</v>
      </c>
      <c r="T22" s="274" t="s">
        <v>120</v>
      </c>
      <c r="U22" s="274" t="s">
        <v>120</v>
      </c>
      <c r="V22" s="274" t="s">
        <v>120</v>
      </c>
      <c r="W22" s="274" t="s">
        <v>121</v>
      </c>
      <c r="X22" s="274" t="s">
        <v>121</v>
      </c>
      <c r="Y22" s="274" t="s">
        <v>122</v>
      </c>
      <c r="Z22" s="274" t="s">
        <v>120</v>
      </c>
    </row>
    <row r="23" spans="1:26" s="274" customFormat="1">
      <c r="A23" s="274">
        <v>701989</v>
      </c>
      <c r="B23" s="274" t="s">
        <v>242</v>
      </c>
      <c r="C23" s="274" t="s">
        <v>120</v>
      </c>
      <c r="D23" s="274" t="s">
        <v>120</v>
      </c>
      <c r="E23" s="274" t="s">
        <v>122</v>
      </c>
      <c r="F23" s="274" t="s">
        <v>122</v>
      </c>
      <c r="G23" s="274" t="s">
        <v>122</v>
      </c>
      <c r="H23" s="274" t="s">
        <v>122</v>
      </c>
      <c r="I23" s="274" t="s">
        <v>122</v>
      </c>
      <c r="J23" s="274" t="s">
        <v>120</v>
      </c>
      <c r="K23" s="274" t="s">
        <v>122</v>
      </c>
      <c r="L23" s="274" t="s">
        <v>120</v>
      </c>
      <c r="M23" s="274" t="s">
        <v>122</v>
      </c>
      <c r="N23" s="274" t="s">
        <v>120</v>
      </c>
      <c r="O23" s="274" t="s">
        <v>121</v>
      </c>
      <c r="P23" s="274" t="s">
        <v>121</v>
      </c>
      <c r="Q23" s="274" t="s">
        <v>121</v>
      </c>
      <c r="R23" s="274" t="s">
        <v>121</v>
      </c>
      <c r="S23" s="274" t="s">
        <v>121</v>
      </c>
      <c r="T23" s="274" t="s">
        <v>121</v>
      </c>
      <c r="U23" s="274" t="s">
        <v>121</v>
      </c>
      <c r="V23" s="274" t="s">
        <v>121</v>
      </c>
      <c r="W23" s="274" t="s">
        <v>121</v>
      </c>
      <c r="X23" s="274" t="s">
        <v>121</v>
      </c>
      <c r="Y23" s="274" t="s">
        <v>121</v>
      </c>
      <c r="Z23" s="274" t="s">
        <v>121</v>
      </c>
    </row>
    <row r="24" spans="1:26" s="274" customFormat="1">
      <c r="A24" s="274">
        <v>702109</v>
      </c>
      <c r="B24" s="274" t="s">
        <v>242</v>
      </c>
      <c r="C24" s="274" t="s">
        <v>120</v>
      </c>
      <c r="D24" s="274" t="s">
        <v>120</v>
      </c>
      <c r="E24" s="274" t="s">
        <v>120</v>
      </c>
      <c r="F24" s="274" t="s">
        <v>120</v>
      </c>
      <c r="G24" s="274" t="s">
        <v>122</v>
      </c>
      <c r="H24" s="274" t="s">
        <v>120</v>
      </c>
      <c r="I24" s="274" t="s">
        <v>120</v>
      </c>
      <c r="J24" s="274" t="s">
        <v>120</v>
      </c>
      <c r="K24" s="274" t="s">
        <v>120</v>
      </c>
      <c r="L24" s="274" t="s">
        <v>120</v>
      </c>
      <c r="M24" s="274" t="s">
        <v>122</v>
      </c>
      <c r="N24" s="274" t="s">
        <v>122</v>
      </c>
      <c r="O24" s="274" t="s">
        <v>120</v>
      </c>
      <c r="P24" s="274" t="s">
        <v>122</v>
      </c>
      <c r="Q24" s="274" t="s">
        <v>120</v>
      </c>
      <c r="R24" s="274" t="s">
        <v>122</v>
      </c>
      <c r="S24" s="274" t="s">
        <v>120</v>
      </c>
      <c r="T24" s="274" t="s">
        <v>120</v>
      </c>
      <c r="U24" s="274" t="s">
        <v>120</v>
      </c>
      <c r="V24" s="274" t="s">
        <v>121</v>
      </c>
      <c r="W24" s="274" t="s">
        <v>121</v>
      </c>
      <c r="X24" s="274" t="s">
        <v>120</v>
      </c>
      <c r="Y24" s="274" t="s">
        <v>122</v>
      </c>
      <c r="Z24" s="274" t="s">
        <v>122</v>
      </c>
    </row>
    <row r="25" spans="1:26" s="274" customFormat="1">
      <c r="A25" s="274">
        <v>702231</v>
      </c>
      <c r="B25" s="274" t="s">
        <v>242</v>
      </c>
      <c r="C25" s="274" t="s">
        <v>120</v>
      </c>
      <c r="D25" s="274" t="s">
        <v>120</v>
      </c>
      <c r="E25" s="274" t="s">
        <v>120</v>
      </c>
      <c r="F25" s="274" t="s">
        <v>120</v>
      </c>
      <c r="G25" s="274" t="s">
        <v>120</v>
      </c>
      <c r="H25" s="274" t="s">
        <v>120</v>
      </c>
      <c r="I25" s="274" t="s">
        <v>122</v>
      </c>
      <c r="J25" s="274" t="s">
        <v>121</v>
      </c>
      <c r="K25" s="274" t="s">
        <v>122</v>
      </c>
      <c r="L25" s="274" t="s">
        <v>122</v>
      </c>
      <c r="M25" s="274" t="s">
        <v>122</v>
      </c>
      <c r="N25" s="274" t="s">
        <v>121</v>
      </c>
      <c r="O25" s="274" t="s">
        <v>120</v>
      </c>
      <c r="P25" s="274" t="s">
        <v>122</v>
      </c>
      <c r="Q25" s="274" t="s">
        <v>121</v>
      </c>
      <c r="R25" s="274" t="s">
        <v>122</v>
      </c>
      <c r="S25" s="274" t="s">
        <v>120</v>
      </c>
      <c r="T25" s="274" t="s">
        <v>121</v>
      </c>
      <c r="U25" s="274" t="s">
        <v>120</v>
      </c>
      <c r="V25" s="274" t="s">
        <v>120</v>
      </c>
      <c r="W25" s="274" t="s">
        <v>120</v>
      </c>
      <c r="X25" s="274" t="s">
        <v>121</v>
      </c>
      <c r="Y25" s="274" t="s">
        <v>120</v>
      </c>
      <c r="Z25" s="274" t="s">
        <v>121</v>
      </c>
    </row>
    <row r="26" spans="1:26" s="274" customFormat="1">
      <c r="A26" s="274">
        <v>702244</v>
      </c>
      <c r="B26" s="274" t="s">
        <v>242</v>
      </c>
      <c r="C26" s="274" t="s">
        <v>120</v>
      </c>
      <c r="D26" s="274" t="s">
        <v>120</v>
      </c>
      <c r="E26" s="274" t="s">
        <v>122</v>
      </c>
      <c r="F26" s="274" t="s">
        <v>122</v>
      </c>
      <c r="G26" s="274" t="s">
        <v>122</v>
      </c>
      <c r="H26" s="274" t="s">
        <v>122</v>
      </c>
      <c r="I26" s="274" t="s">
        <v>122</v>
      </c>
      <c r="J26" s="274" t="s">
        <v>120</v>
      </c>
      <c r="K26" s="274" t="s">
        <v>122</v>
      </c>
      <c r="L26" s="274" t="s">
        <v>120</v>
      </c>
      <c r="M26" s="274" t="s">
        <v>120</v>
      </c>
      <c r="N26" s="274" t="s">
        <v>122</v>
      </c>
      <c r="O26" s="274" t="s">
        <v>122</v>
      </c>
      <c r="P26" s="274" t="s">
        <v>122</v>
      </c>
      <c r="Q26" s="274" t="s">
        <v>120</v>
      </c>
      <c r="R26" s="274" t="s">
        <v>122</v>
      </c>
      <c r="S26" s="274" t="s">
        <v>120</v>
      </c>
      <c r="T26" s="274" t="s">
        <v>122</v>
      </c>
      <c r="U26" s="274" t="s">
        <v>120</v>
      </c>
      <c r="V26" s="274" t="s">
        <v>122</v>
      </c>
      <c r="W26" s="274" t="s">
        <v>120</v>
      </c>
      <c r="X26" s="274" t="s">
        <v>120</v>
      </c>
      <c r="Y26" s="274" t="s">
        <v>122</v>
      </c>
      <c r="Z26" s="274" t="s">
        <v>122</v>
      </c>
    </row>
    <row r="27" spans="1:26" s="274" customFormat="1">
      <c r="A27" s="274">
        <v>702284</v>
      </c>
      <c r="B27" s="274" t="s">
        <v>242</v>
      </c>
      <c r="C27" s="274" t="s">
        <v>120</v>
      </c>
      <c r="D27" s="274" t="s">
        <v>120</v>
      </c>
      <c r="E27" s="274" t="s">
        <v>120</v>
      </c>
      <c r="F27" s="274" t="s">
        <v>120</v>
      </c>
      <c r="G27" s="274" t="s">
        <v>122</v>
      </c>
      <c r="H27" s="274" t="s">
        <v>122</v>
      </c>
      <c r="I27" s="274" t="s">
        <v>120</v>
      </c>
      <c r="J27" s="274" t="s">
        <v>120</v>
      </c>
      <c r="K27" s="274" t="s">
        <v>122</v>
      </c>
      <c r="L27" s="274" t="s">
        <v>122</v>
      </c>
      <c r="M27" s="274" t="s">
        <v>122</v>
      </c>
      <c r="N27" s="274" t="s">
        <v>121</v>
      </c>
      <c r="O27" s="274" t="s">
        <v>122</v>
      </c>
      <c r="P27" s="274" t="s">
        <v>122</v>
      </c>
      <c r="Q27" s="274" t="s">
        <v>120</v>
      </c>
      <c r="R27" s="274" t="s">
        <v>122</v>
      </c>
      <c r="S27" s="274" t="s">
        <v>120</v>
      </c>
      <c r="T27" s="274" t="s">
        <v>121</v>
      </c>
      <c r="U27" s="274" t="s">
        <v>122</v>
      </c>
      <c r="V27" s="274" t="s">
        <v>122</v>
      </c>
      <c r="W27" s="274" t="s">
        <v>120</v>
      </c>
      <c r="X27" s="274" t="s">
        <v>120</v>
      </c>
      <c r="Y27" s="274" t="s">
        <v>120</v>
      </c>
      <c r="Z27" s="274" t="s">
        <v>121</v>
      </c>
    </row>
    <row r="28" spans="1:26" s="274" customFormat="1">
      <c r="A28" s="274">
        <v>702478</v>
      </c>
      <c r="B28" s="274" t="s">
        <v>242</v>
      </c>
      <c r="C28" s="274" t="s">
        <v>122</v>
      </c>
      <c r="D28" s="274" t="s">
        <v>120</v>
      </c>
      <c r="E28" s="274" t="s">
        <v>120</v>
      </c>
      <c r="F28" s="274" t="s">
        <v>120</v>
      </c>
      <c r="G28" s="274" t="s">
        <v>120</v>
      </c>
      <c r="H28" s="274" t="s">
        <v>120</v>
      </c>
      <c r="I28" s="274" t="s">
        <v>122</v>
      </c>
      <c r="J28" s="274" t="s">
        <v>120</v>
      </c>
      <c r="K28" s="274" t="s">
        <v>122</v>
      </c>
      <c r="L28" s="274" t="s">
        <v>120</v>
      </c>
      <c r="M28" s="274" t="s">
        <v>122</v>
      </c>
      <c r="N28" s="274" t="s">
        <v>121</v>
      </c>
      <c r="O28" s="274" t="s">
        <v>120</v>
      </c>
      <c r="P28" s="274" t="s">
        <v>120</v>
      </c>
      <c r="Q28" s="274" t="s">
        <v>120</v>
      </c>
      <c r="R28" s="274" t="s">
        <v>121</v>
      </c>
      <c r="S28" s="274" t="s">
        <v>120</v>
      </c>
      <c r="T28" s="274" t="s">
        <v>121</v>
      </c>
      <c r="U28" s="274" t="s">
        <v>120</v>
      </c>
      <c r="V28" s="274" t="s">
        <v>122</v>
      </c>
      <c r="W28" s="274" t="s">
        <v>120</v>
      </c>
      <c r="X28" s="274" t="s">
        <v>120</v>
      </c>
      <c r="Y28" s="274" t="s">
        <v>122</v>
      </c>
      <c r="Z28" s="274" t="s">
        <v>121</v>
      </c>
    </row>
    <row r="29" spans="1:26" s="274" customFormat="1">
      <c r="A29" s="274">
        <v>702483</v>
      </c>
      <c r="B29" s="274" t="s">
        <v>243</v>
      </c>
      <c r="C29" s="274" t="s">
        <v>120</v>
      </c>
      <c r="D29" s="274" t="s">
        <v>120</v>
      </c>
      <c r="E29" s="274" t="s">
        <v>120</v>
      </c>
      <c r="F29" s="274" t="s">
        <v>122</v>
      </c>
      <c r="G29" s="274" t="s">
        <v>120</v>
      </c>
      <c r="H29" s="274" t="s">
        <v>120</v>
      </c>
      <c r="I29" s="274" t="s">
        <v>122</v>
      </c>
      <c r="J29" s="274" t="s">
        <v>120</v>
      </c>
      <c r="K29" s="274" t="s">
        <v>120</v>
      </c>
      <c r="L29" s="274" t="s">
        <v>120</v>
      </c>
      <c r="M29" s="274" t="s">
        <v>120</v>
      </c>
      <c r="N29" s="274" t="s">
        <v>122</v>
      </c>
      <c r="O29" s="274" t="s">
        <v>121</v>
      </c>
      <c r="P29" s="274" t="s">
        <v>121</v>
      </c>
      <c r="Q29" s="274" t="s">
        <v>121</v>
      </c>
      <c r="R29" s="274" t="s">
        <v>121</v>
      </c>
      <c r="S29" s="274" t="s">
        <v>121</v>
      </c>
      <c r="T29" s="274" t="s">
        <v>121</v>
      </c>
    </row>
    <row r="30" spans="1:26" s="274" customFormat="1">
      <c r="A30" s="274">
        <v>702548</v>
      </c>
      <c r="B30" s="274" t="s">
        <v>242</v>
      </c>
      <c r="C30" s="274" t="s">
        <v>120</v>
      </c>
      <c r="D30" s="274" t="s">
        <v>120</v>
      </c>
      <c r="E30" s="274" t="s">
        <v>120</v>
      </c>
      <c r="F30" s="274" t="s">
        <v>120</v>
      </c>
      <c r="G30" s="274" t="s">
        <v>120</v>
      </c>
      <c r="H30" s="274" t="s">
        <v>122</v>
      </c>
      <c r="I30" s="274" t="s">
        <v>120</v>
      </c>
      <c r="J30" s="274" t="s">
        <v>122</v>
      </c>
      <c r="K30" s="274" t="s">
        <v>122</v>
      </c>
      <c r="L30" s="274" t="s">
        <v>120</v>
      </c>
      <c r="M30" s="274" t="s">
        <v>122</v>
      </c>
      <c r="N30" s="274" t="s">
        <v>122</v>
      </c>
      <c r="O30" s="274" t="s">
        <v>121</v>
      </c>
      <c r="P30" s="274" t="s">
        <v>122</v>
      </c>
      <c r="Q30" s="274" t="s">
        <v>122</v>
      </c>
      <c r="R30" s="274" t="s">
        <v>120</v>
      </c>
      <c r="S30" s="274" t="s">
        <v>120</v>
      </c>
      <c r="T30" s="274" t="s">
        <v>122</v>
      </c>
      <c r="U30" s="274" t="s">
        <v>120</v>
      </c>
      <c r="V30" s="274" t="s">
        <v>122</v>
      </c>
      <c r="W30" s="274" t="s">
        <v>121</v>
      </c>
      <c r="X30" s="274" t="s">
        <v>121</v>
      </c>
      <c r="Y30" s="274" t="s">
        <v>120</v>
      </c>
      <c r="Z30" s="274" t="s">
        <v>120</v>
      </c>
    </row>
    <row r="31" spans="1:26" s="274" customFormat="1">
      <c r="A31" s="274">
        <v>702553</v>
      </c>
      <c r="B31" s="274" t="s">
        <v>242</v>
      </c>
      <c r="C31" s="274" t="s">
        <v>122</v>
      </c>
      <c r="D31" s="274" t="s">
        <v>122</v>
      </c>
      <c r="E31" s="274" t="s">
        <v>122</v>
      </c>
      <c r="F31" s="274" t="s">
        <v>122</v>
      </c>
      <c r="G31" s="274" t="s">
        <v>122</v>
      </c>
      <c r="H31" s="274" t="s">
        <v>122</v>
      </c>
      <c r="I31" s="274" t="s">
        <v>120</v>
      </c>
      <c r="J31" s="274" t="s">
        <v>120</v>
      </c>
      <c r="K31" s="274" t="s">
        <v>120</v>
      </c>
      <c r="L31" s="274" t="s">
        <v>120</v>
      </c>
      <c r="M31" s="274" t="s">
        <v>122</v>
      </c>
      <c r="N31" s="274" t="s">
        <v>122</v>
      </c>
      <c r="O31" s="274" t="s">
        <v>120</v>
      </c>
      <c r="P31" s="274" t="s">
        <v>122</v>
      </c>
      <c r="Q31" s="274" t="s">
        <v>122</v>
      </c>
      <c r="R31" s="274" t="s">
        <v>121</v>
      </c>
      <c r="S31" s="274" t="s">
        <v>121</v>
      </c>
      <c r="T31" s="274" t="s">
        <v>120</v>
      </c>
      <c r="U31" s="274" t="s">
        <v>122</v>
      </c>
      <c r="V31" s="274" t="s">
        <v>122</v>
      </c>
      <c r="W31" s="274" t="s">
        <v>122</v>
      </c>
      <c r="X31" s="274" t="s">
        <v>122</v>
      </c>
      <c r="Y31" s="274" t="s">
        <v>122</v>
      </c>
      <c r="Z31" s="274" t="s">
        <v>120</v>
      </c>
    </row>
    <row r="32" spans="1:26" s="274" customFormat="1">
      <c r="A32" s="274">
        <v>702560</v>
      </c>
      <c r="B32" s="274" t="s">
        <v>242</v>
      </c>
      <c r="C32" s="274" t="s">
        <v>122</v>
      </c>
      <c r="D32" s="274" t="s">
        <v>122</v>
      </c>
      <c r="E32" s="274" t="s">
        <v>122</v>
      </c>
      <c r="F32" s="274" t="s">
        <v>122</v>
      </c>
      <c r="G32" s="274" t="s">
        <v>120</v>
      </c>
      <c r="H32" s="274" t="s">
        <v>122</v>
      </c>
      <c r="I32" s="274" t="s">
        <v>122</v>
      </c>
      <c r="J32" s="274" t="s">
        <v>120</v>
      </c>
      <c r="K32" s="274" t="s">
        <v>120</v>
      </c>
      <c r="L32" s="274" t="s">
        <v>120</v>
      </c>
      <c r="M32" s="274" t="s">
        <v>120</v>
      </c>
      <c r="N32" s="274" t="s">
        <v>122</v>
      </c>
      <c r="O32" s="274" t="s">
        <v>122</v>
      </c>
      <c r="P32" s="274" t="s">
        <v>122</v>
      </c>
      <c r="Q32" s="274" t="s">
        <v>122</v>
      </c>
      <c r="R32" s="274" t="s">
        <v>122</v>
      </c>
      <c r="S32" s="274" t="s">
        <v>120</v>
      </c>
      <c r="T32" s="274" t="s">
        <v>122</v>
      </c>
      <c r="U32" s="274" t="s">
        <v>121</v>
      </c>
      <c r="V32" s="274" t="s">
        <v>121</v>
      </c>
      <c r="W32" s="274" t="s">
        <v>121</v>
      </c>
      <c r="X32" s="274" t="s">
        <v>122</v>
      </c>
      <c r="Y32" s="274" t="s">
        <v>122</v>
      </c>
      <c r="Z32" s="274" t="s">
        <v>122</v>
      </c>
    </row>
    <row r="33" spans="1:26" s="274" customFormat="1">
      <c r="A33" s="274">
        <v>702565</v>
      </c>
      <c r="B33" s="274" t="s">
        <v>242</v>
      </c>
      <c r="C33" s="274" t="s">
        <v>120</v>
      </c>
      <c r="D33" s="274" t="s">
        <v>120</v>
      </c>
      <c r="E33" s="274" t="s">
        <v>120</v>
      </c>
      <c r="F33" s="274" t="s">
        <v>120</v>
      </c>
      <c r="G33" s="274" t="s">
        <v>120</v>
      </c>
      <c r="H33" s="274" t="s">
        <v>122</v>
      </c>
      <c r="I33" s="274" t="s">
        <v>122</v>
      </c>
      <c r="J33" s="274" t="s">
        <v>120</v>
      </c>
      <c r="K33" s="274" t="s">
        <v>120</v>
      </c>
      <c r="L33" s="274" t="s">
        <v>122</v>
      </c>
      <c r="M33" s="274" t="s">
        <v>120</v>
      </c>
      <c r="N33" s="274" t="s">
        <v>121</v>
      </c>
      <c r="O33" s="274" t="s">
        <v>120</v>
      </c>
      <c r="P33" s="274" t="s">
        <v>122</v>
      </c>
      <c r="Q33" s="274" t="s">
        <v>120</v>
      </c>
      <c r="R33" s="274" t="s">
        <v>122</v>
      </c>
      <c r="S33" s="274" t="s">
        <v>120</v>
      </c>
      <c r="T33" s="274" t="s">
        <v>122</v>
      </c>
      <c r="U33" s="274" t="s">
        <v>122</v>
      </c>
      <c r="V33" s="274" t="s">
        <v>120</v>
      </c>
      <c r="W33" s="274" t="s">
        <v>120</v>
      </c>
      <c r="X33" s="274" t="s">
        <v>122</v>
      </c>
      <c r="Y33" s="274" t="s">
        <v>120</v>
      </c>
      <c r="Z33" s="274" t="s">
        <v>121</v>
      </c>
    </row>
    <row r="34" spans="1:26" s="274" customFormat="1">
      <c r="A34" s="274">
        <v>702624</v>
      </c>
      <c r="B34" s="274" t="s">
        <v>242</v>
      </c>
      <c r="C34" s="274" t="s">
        <v>120</v>
      </c>
      <c r="D34" s="274" t="s">
        <v>120</v>
      </c>
      <c r="E34" s="274" t="s">
        <v>120</v>
      </c>
      <c r="F34" s="274" t="s">
        <v>120</v>
      </c>
      <c r="G34" s="274" t="s">
        <v>122</v>
      </c>
      <c r="H34" s="274" t="s">
        <v>120</v>
      </c>
      <c r="I34" s="274" t="s">
        <v>122</v>
      </c>
      <c r="J34" s="274" t="s">
        <v>120</v>
      </c>
      <c r="K34" s="274" t="s">
        <v>120</v>
      </c>
      <c r="L34" s="274" t="s">
        <v>122</v>
      </c>
      <c r="M34" s="274" t="s">
        <v>122</v>
      </c>
      <c r="N34" s="274" t="s">
        <v>122</v>
      </c>
      <c r="O34" s="274" t="s">
        <v>120</v>
      </c>
      <c r="P34" s="274" t="s">
        <v>120</v>
      </c>
      <c r="Q34" s="274" t="s">
        <v>120</v>
      </c>
      <c r="R34" s="274" t="s">
        <v>121</v>
      </c>
      <c r="S34" s="274" t="s">
        <v>122</v>
      </c>
      <c r="T34" s="274" t="s">
        <v>120</v>
      </c>
      <c r="U34" s="274" t="s">
        <v>120</v>
      </c>
      <c r="V34" s="274" t="s">
        <v>120</v>
      </c>
      <c r="W34" s="274" t="s">
        <v>122</v>
      </c>
      <c r="X34" s="274" t="s">
        <v>122</v>
      </c>
      <c r="Y34" s="274" t="s">
        <v>121</v>
      </c>
      <c r="Z34" s="274" t="s">
        <v>120</v>
      </c>
    </row>
    <row r="35" spans="1:26" s="274" customFormat="1">
      <c r="A35" s="274">
        <v>702626</v>
      </c>
      <c r="B35" s="274" t="s">
        <v>242</v>
      </c>
      <c r="C35" s="274" t="s">
        <v>122</v>
      </c>
      <c r="D35" s="274" t="s">
        <v>120</v>
      </c>
      <c r="E35" s="274" t="s">
        <v>120</v>
      </c>
      <c r="F35" s="274" t="s">
        <v>120</v>
      </c>
      <c r="G35" s="274" t="s">
        <v>120</v>
      </c>
      <c r="H35" s="274" t="s">
        <v>122</v>
      </c>
      <c r="I35" s="274" t="s">
        <v>122</v>
      </c>
      <c r="J35" s="274" t="s">
        <v>120</v>
      </c>
      <c r="K35" s="274" t="s">
        <v>122</v>
      </c>
      <c r="L35" s="274" t="s">
        <v>122</v>
      </c>
      <c r="M35" s="274" t="s">
        <v>122</v>
      </c>
      <c r="N35" s="274" t="s">
        <v>122</v>
      </c>
      <c r="O35" s="274" t="s">
        <v>121</v>
      </c>
      <c r="P35" s="274" t="s">
        <v>121</v>
      </c>
      <c r="Q35" s="274" t="s">
        <v>122</v>
      </c>
      <c r="R35" s="274" t="s">
        <v>121</v>
      </c>
      <c r="S35" s="274" t="s">
        <v>121</v>
      </c>
      <c r="T35" s="274" t="s">
        <v>122</v>
      </c>
      <c r="U35" s="274" t="s">
        <v>121</v>
      </c>
      <c r="V35" s="274" t="s">
        <v>121</v>
      </c>
      <c r="W35" s="274" t="s">
        <v>121</v>
      </c>
      <c r="X35" s="274" t="s">
        <v>121</v>
      </c>
      <c r="Y35" s="274" t="s">
        <v>120</v>
      </c>
      <c r="Z35" s="274" t="s">
        <v>120</v>
      </c>
    </row>
    <row r="36" spans="1:26" s="274" customFormat="1">
      <c r="A36" s="274">
        <v>702633</v>
      </c>
      <c r="B36" s="274" t="s">
        <v>242</v>
      </c>
      <c r="C36" s="274" t="s">
        <v>122</v>
      </c>
      <c r="D36" s="274" t="s">
        <v>120</v>
      </c>
      <c r="E36" s="274" t="s">
        <v>120</v>
      </c>
      <c r="F36" s="274" t="s">
        <v>120</v>
      </c>
      <c r="G36" s="274" t="s">
        <v>120</v>
      </c>
      <c r="H36" s="274" t="s">
        <v>120</v>
      </c>
      <c r="I36" s="274" t="s">
        <v>120</v>
      </c>
      <c r="J36" s="274" t="s">
        <v>120</v>
      </c>
      <c r="K36" s="274" t="s">
        <v>122</v>
      </c>
      <c r="L36" s="274" t="s">
        <v>121</v>
      </c>
      <c r="M36" s="274" t="s">
        <v>122</v>
      </c>
      <c r="N36" s="274" t="s">
        <v>120</v>
      </c>
      <c r="O36" s="274" t="s">
        <v>120</v>
      </c>
      <c r="P36" s="274" t="s">
        <v>120</v>
      </c>
      <c r="Q36" s="274" t="s">
        <v>122</v>
      </c>
      <c r="R36" s="274" t="s">
        <v>122</v>
      </c>
      <c r="S36" s="274" t="s">
        <v>121</v>
      </c>
      <c r="T36" s="274" t="s">
        <v>122</v>
      </c>
      <c r="U36" s="274" t="s">
        <v>121</v>
      </c>
      <c r="V36" s="274" t="s">
        <v>121</v>
      </c>
      <c r="W36" s="274" t="s">
        <v>121</v>
      </c>
      <c r="X36" s="274" t="s">
        <v>121</v>
      </c>
      <c r="Y36" s="274" t="s">
        <v>121</v>
      </c>
      <c r="Z36" s="274" t="s">
        <v>122</v>
      </c>
    </row>
    <row r="37" spans="1:26" s="274" customFormat="1">
      <c r="A37" s="274">
        <v>702647</v>
      </c>
      <c r="B37" s="274" t="s">
        <v>242</v>
      </c>
      <c r="C37" s="274" t="s">
        <v>120</v>
      </c>
      <c r="D37" s="274" t="s">
        <v>120</v>
      </c>
      <c r="E37" s="274" t="s">
        <v>120</v>
      </c>
      <c r="F37" s="274" t="s">
        <v>120</v>
      </c>
      <c r="G37" s="274" t="s">
        <v>120</v>
      </c>
      <c r="H37" s="274" t="s">
        <v>122</v>
      </c>
      <c r="I37" s="274" t="s">
        <v>122</v>
      </c>
      <c r="J37" s="274" t="s">
        <v>121</v>
      </c>
      <c r="K37" s="274" t="s">
        <v>122</v>
      </c>
      <c r="L37" s="274" t="s">
        <v>121</v>
      </c>
      <c r="M37" s="274" t="s">
        <v>122</v>
      </c>
      <c r="N37" s="274" t="s">
        <v>122</v>
      </c>
      <c r="O37" s="274" t="s">
        <v>122</v>
      </c>
      <c r="P37" s="274" t="s">
        <v>120</v>
      </c>
      <c r="Q37" s="274" t="s">
        <v>120</v>
      </c>
      <c r="R37" s="274" t="s">
        <v>120</v>
      </c>
      <c r="S37" s="274" t="s">
        <v>122</v>
      </c>
      <c r="T37" s="274" t="s">
        <v>120</v>
      </c>
      <c r="U37" s="274" t="s">
        <v>122</v>
      </c>
      <c r="V37" s="274" t="s">
        <v>122</v>
      </c>
      <c r="W37" s="274" t="s">
        <v>122</v>
      </c>
      <c r="X37" s="274" t="s">
        <v>122</v>
      </c>
      <c r="Y37" s="274" t="s">
        <v>121</v>
      </c>
      <c r="Z37" s="274" t="s">
        <v>122</v>
      </c>
    </row>
    <row r="38" spans="1:26" s="274" customFormat="1">
      <c r="A38" s="274">
        <v>702656</v>
      </c>
      <c r="B38" s="274" t="s">
        <v>242</v>
      </c>
      <c r="C38" s="274" t="s">
        <v>120</v>
      </c>
      <c r="D38" s="274" t="s">
        <v>122</v>
      </c>
      <c r="E38" s="274" t="s">
        <v>120</v>
      </c>
      <c r="F38" s="274" t="s">
        <v>120</v>
      </c>
      <c r="G38" s="274" t="s">
        <v>122</v>
      </c>
      <c r="H38" s="274" t="s">
        <v>121</v>
      </c>
      <c r="I38" s="274" t="s">
        <v>122</v>
      </c>
      <c r="J38" s="274" t="s">
        <v>122</v>
      </c>
      <c r="K38" s="274" t="s">
        <v>120</v>
      </c>
      <c r="L38" s="274" t="s">
        <v>122</v>
      </c>
      <c r="M38" s="274" t="s">
        <v>122</v>
      </c>
      <c r="N38" s="274" t="s">
        <v>121</v>
      </c>
      <c r="O38" s="274" t="s">
        <v>120</v>
      </c>
      <c r="P38" s="274" t="s">
        <v>120</v>
      </c>
      <c r="Q38" s="274" t="s">
        <v>120</v>
      </c>
      <c r="R38" s="274" t="s">
        <v>121</v>
      </c>
      <c r="S38" s="274" t="s">
        <v>122</v>
      </c>
      <c r="T38" s="274" t="s">
        <v>121</v>
      </c>
      <c r="U38" s="274" t="s">
        <v>120</v>
      </c>
      <c r="V38" s="274" t="s">
        <v>120</v>
      </c>
      <c r="W38" s="274" t="s">
        <v>120</v>
      </c>
      <c r="X38" s="274" t="s">
        <v>122</v>
      </c>
      <c r="Y38" s="274" t="s">
        <v>122</v>
      </c>
      <c r="Z38" s="274" t="s">
        <v>121</v>
      </c>
    </row>
    <row r="39" spans="1:26" s="274" customFormat="1">
      <c r="A39" s="274">
        <v>702727</v>
      </c>
      <c r="B39" s="274" t="s">
        <v>242</v>
      </c>
      <c r="C39" s="274" t="s">
        <v>120</v>
      </c>
      <c r="D39" s="274" t="s">
        <v>120</v>
      </c>
      <c r="E39" s="274" t="s">
        <v>120</v>
      </c>
      <c r="F39" s="274" t="s">
        <v>120</v>
      </c>
      <c r="G39" s="274" t="s">
        <v>120</v>
      </c>
      <c r="H39" s="274" t="s">
        <v>120</v>
      </c>
      <c r="I39" s="274" t="s">
        <v>122</v>
      </c>
      <c r="J39" s="274" t="s">
        <v>122</v>
      </c>
      <c r="K39" s="274" t="s">
        <v>122</v>
      </c>
      <c r="L39" s="274" t="s">
        <v>122</v>
      </c>
      <c r="M39" s="274" t="s">
        <v>122</v>
      </c>
      <c r="N39" s="274" t="s">
        <v>121</v>
      </c>
      <c r="O39" s="274" t="s">
        <v>120</v>
      </c>
      <c r="P39" s="274" t="s">
        <v>122</v>
      </c>
      <c r="Q39" s="274" t="s">
        <v>122</v>
      </c>
      <c r="R39" s="274" t="s">
        <v>120</v>
      </c>
      <c r="S39" s="274" t="s">
        <v>122</v>
      </c>
      <c r="T39" s="274" t="s">
        <v>121</v>
      </c>
      <c r="U39" s="274" t="s">
        <v>120</v>
      </c>
      <c r="V39" s="274" t="s">
        <v>122</v>
      </c>
      <c r="W39" s="274" t="s">
        <v>122</v>
      </c>
      <c r="X39" s="274" t="s">
        <v>122</v>
      </c>
      <c r="Y39" s="274" t="s">
        <v>122</v>
      </c>
      <c r="Z39" s="274" t="s">
        <v>122</v>
      </c>
    </row>
    <row r="40" spans="1:26" s="274" customFormat="1">
      <c r="A40" s="274">
        <v>702760</v>
      </c>
      <c r="B40" s="274" t="s">
        <v>242</v>
      </c>
      <c r="C40" s="274" t="s">
        <v>122</v>
      </c>
      <c r="D40" s="274" t="s">
        <v>122</v>
      </c>
      <c r="E40" s="274" t="s">
        <v>122</v>
      </c>
      <c r="F40" s="274" t="s">
        <v>122</v>
      </c>
      <c r="G40" s="274" t="s">
        <v>122</v>
      </c>
      <c r="H40" s="274" t="s">
        <v>122</v>
      </c>
      <c r="I40" s="274" t="s">
        <v>120</v>
      </c>
      <c r="J40" s="274" t="s">
        <v>122</v>
      </c>
      <c r="K40" s="274" t="s">
        <v>122</v>
      </c>
      <c r="L40" s="274" t="s">
        <v>120</v>
      </c>
      <c r="M40" s="274" t="s">
        <v>122</v>
      </c>
      <c r="N40" s="274" t="s">
        <v>122</v>
      </c>
      <c r="O40" s="274" t="s">
        <v>120</v>
      </c>
      <c r="P40" s="274" t="s">
        <v>120</v>
      </c>
      <c r="Q40" s="274" t="s">
        <v>120</v>
      </c>
      <c r="R40" s="274" t="s">
        <v>120</v>
      </c>
      <c r="S40" s="274" t="s">
        <v>120</v>
      </c>
      <c r="T40" s="274" t="s">
        <v>121</v>
      </c>
      <c r="U40" s="274" t="s">
        <v>120</v>
      </c>
      <c r="V40" s="274" t="s">
        <v>122</v>
      </c>
      <c r="W40" s="274" t="s">
        <v>122</v>
      </c>
      <c r="X40" s="274" t="s">
        <v>120</v>
      </c>
      <c r="Y40" s="274" t="s">
        <v>120</v>
      </c>
      <c r="Z40" s="274" t="s">
        <v>121</v>
      </c>
    </row>
    <row r="41" spans="1:26" s="274" customFormat="1">
      <c r="A41" s="274">
        <v>702762</v>
      </c>
      <c r="B41" s="274" t="s">
        <v>242</v>
      </c>
      <c r="C41" s="274" t="s">
        <v>122</v>
      </c>
      <c r="D41" s="274" t="s">
        <v>120</v>
      </c>
      <c r="E41" s="274" t="s">
        <v>122</v>
      </c>
      <c r="F41" s="274" t="s">
        <v>122</v>
      </c>
      <c r="G41" s="274" t="s">
        <v>122</v>
      </c>
      <c r="H41" s="274" t="s">
        <v>122</v>
      </c>
      <c r="I41" s="274" t="s">
        <v>122</v>
      </c>
      <c r="J41" s="274" t="s">
        <v>122</v>
      </c>
      <c r="K41" s="274" t="s">
        <v>122</v>
      </c>
      <c r="L41" s="274" t="s">
        <v>122</v>
      </c>
      <c r="M41" s="274" t="s">
        <v>120</v>
      </c>
      <c r="N41" s="274" t="s">
        <v>121</v>
      </c>
      <c r="O41" s="274" t="s">
        <v>121</v>
      </c>
      <c r="P41" s="274" t="s">
        <v>121</v>
      </c>
      <c r="Q41" s="274" t="s">
        <v>121</v>
      </c>
      <c r="R41" s="274" t="s">
        <v>121</v>
      </c>
      <c r="S41" s="274" t="s">
        <v>120</v>
      </c>
      <c r="T41" s="274" t="s">
        <v>121</v>
      </c>
      <c r="U41" s="274" t="s">
        <v>120</v>
      </c>
      <c r="V41" s="274" t="s">
        <v>121</v>
      </c>
      <c r="W41" s="274" t="s">
        <v>120</v>
      </c>
      <c r="X41" s="274" t="s">
        <v>121</v>
      </c>
      <c r="Y41" s="274" t="s">
        <v>121</v>
      </c>
      <c r="Z41" s="274" t="s">
        <v>121</v>
      </c>
    </row>
    <row r="42" spans="1:26" s="274" customFormat="1">
      <c r="A42" s="274">
        <v>702798</v>
      </c>
      <c r="B42" s="274" t="s">
        <v>242</v>
      </c>
      <c r="C42" s="274" t="s">
        <v>120</v>
      </c>
      <c r="D42" s="274" t="s">
        <v>120</v>
      </c>
      <c r="E42" s="274" t="s">
        <v>120</v>
      </c>
      <c r="F42" s="274" t="s">
        <v>122</v>
      </c>
      <c r="G42" s="274" t="s">
        <v>120</v>
      </c>
      <c r="H42" s="274" t="s">
        <v>122</v>
      </c>
      <c r="I42" s="274" t="s">
        <v>120</v>
      </c>
      <c r="J42" s="274" t="s">
        <v>120</v>
      </c>
      <c r="K42" s="274" t="s">
        <v>120</v>
      </c>
      <c r="L42" s="274" t="s">
        <v>122</v>
      </c>
      <c r="M42" s="274" t="s">
        <v>120</v>
      </c>
      <c r="N42" s="274" t="s">
        <v>120</v>
      </c>
      <c r="O42" s="274" t="s">
        <v>120</v>
      </c>
      <c r="P42" s="274" t="s">
        <v>120</v>
      </c>
      <c r="Q42" s="274" t="s">
        <v>120</v>
      </c>
      <c r="R42" s="274" t="s">
        <v>122</v>
      </c>
      <c r="S42" s="274" t="s">
        <v>120</v>
      </c>
      <c r="T42" s="274" t="s">
        <v>122</v>
      </c>
      <c r="U42" s="274" t="s">
        <v>120</v>
      </c>
      <c r="V42" s="274" t="s">
        <v>120</v>
      </c>
      <c r="W42" s="274" t="s">
        <v>120</v>
      </c>
      <c r="X42" s="274" t="s">
        <v>122</v>
      </c>
      <c r="Y42" s="274" t="s">
        <v>120</v>
      </c>
      <c r="Z42" s="274" t="s">
        <v>122</v>
      </c>
    </row>
    <row r="43" spans="1:26" s="274" customFormat="1">
      <c r="A43" s="274">
        <v>702802</v>
      </c>
      <c r="B43" s="274" t="s">
        <v>242</v>
      </c>
      <c r="C43" s="274" t="s">
        <v>120</v>
      </c>
      <c r="D43" s="274" t="s">
        <v>122</v>
      </c>
      <c r="E43" s="274" t="s">
        <v>120</v>
      </c>
      <c r="F43" s="274" t="s">
        <v>120</v>
      </c>
      <c r="G43" s="274" t="s">
        <v>120</v>
      </c>
      <c r="H43" s="274" t="s">
        <v>122</v>
      </c>
      <c r="I43" s="274" t="s">
        <v>120</v>
      </c>
      <c r="J43" s="274" t="s">
        <v>120</v>
      </c>
      <c r="K43" s="274" t="s">
        <v>120</v>
      </c>
      <c r="L43" s="274" t="s">
        <v>120</v>
      </c>
      <c r="M43" s="274" t="s">
        <v>122</v>
      </c>
      <c r="N43" s="274" t="s">
        <v>120</v>
      </c>
      <c r="O43" s="274" t="s">
        <v>120</v>
      </c>
      <c r="P43" s="274" t="s">
        <v>122</v>
      </c>
      <c r="Q43" s="274" t="s">
        <v>120</v>
      </c>
      <c r="R43" s="274" t="s">
        <v>120</v>
      </c>
      <c r="S43" s="274" t="s">
        <v>120</v>
      </c>
      <c r="T43" s="274" t="s">
        <v>120</v>
      </c>
      <c r="U43" s="274" t="s">
        <v>120</v>
      </c>
      <c r="V43" s="274" t="s">
        <v>120</v>
      </c>
      <c r="W43" s="274" t="s">
        <v>120</v>
      </c>
      <c r="X43" s="274" t="s">
        <v>120</v>
      </c>
      <c r="Y43" s="274" t="s">
        <v>120</v>
      </c>
      <c r="Z43" s="274" t="s">
        <v>122</v>
      </c>
    </row>
    <row r="44" spans="1:26" s="274" customFormat="1">
      <c r="A44" s="274">
        <v>702807</v>
      </c>
      <c r="B44" s="274" t="s">
        <v>243</v>
      </c>
      <c r="C44" s="274" t="s">
        <v>122</v>
      </c>
      <c r="D44" s="274" t="s">
        <v>122</v>
      </c>
      <c r="E44" s="274" t="s">
        <v>120</v>
      </c>
      <c r="F44" s="274" t="s">
        <v>120</v>
      </c>
      <c r="G44" s="274" t="s">
        <v>120</v>
      </c>
      <c r="H44" s="274" t="s">
        <v>120</v>
      </c>
      <c r="I44" s="274" t="s">
        <v>120</v>
      </c>
      <c r="J44" s="274" t="s">
        <v>121</v>
      </c>
      <c r="K44" s="274" t="s">
        <v>120</v>
      </c>
      <c r="L44" s="274" t="s">
        <v>120</v>
      </c>
      <c r="M44" s="274" t="s">
        <v>122</v>
      </c>
      <c r="N44" s="274" t="s">
        <v>122</v>
      </c>
      <c r="O44" s="274" t="s">
        <v>121</v>
      </c>
      <c r="P44" s="274" t="s">
        <v>121</v>
      </c>
      <c r="Q44" s="274" t="s">
        <v>121</v>
      </c>
      <c r="R44" s="274" t="s">
        <v>121</v>
      </c>
      <c r="S44" s="274" t="s">
        <v>121</v>
      </c>
      <c r="T44" s="274" t="s">
        <v>121</v>
      </c>
    </row>
    <row r="45" spans="1:26" s="274" customFormat="1">
      <c r="A45" s="274">
        <v>702896</v>
      </c>
      <c r="B45" s="274" t="s">
        <v>242</v>
      </c>
      <c r="C45" s="274" t="s">
        <v>120</v>
      </c>
      <c r="D45" s="274" t="s">
        <v>120</v>
      </c>
      <c r="E45" s="274" t="s">
        <v>120</v>
      </c>
      <c r="F45" s="274" t="s">
        <v>120</v>
      </c>
      <c r="G45" s="274" t="s">
        <v>120</v>
      </c>
      <c r="H45" s="274" t="s">
        <v>120</v>
      </c>
      <c r="I45" s="274" t="s">
        <v>120</v>
      </c>
      <c r="J45" s="274" t="s">
        <v>120</v>
      </c>
      <c r="K45" s="274" t="s">
        <v>120</v>
      </c>
      <c r="L45" s="274" t="s">
        <v>120</v>
      </c>
      <c r="M45" s="274" t="s">
        <v>120</v>
      </c>
      <c r="N45" s="274" t="s">
        <v>120</v>
      </c>
      <c r="O45" s="274" t="s">
        <v>121</v>
      </c>
      <c r="P45" s="274" t="s">
        <v>120</v>
      </c>
      <c r="Q45" s="274" t="s">
        <v>120</v>
      </c>
      <c r="R45" s="274" t="s">
        <v>120</v>
      </c>
      <c r="S45" s="274" t="s">
        <v>122</v>
      </c>
      <c r="T45" s="274" t="s">
        <v>122</v>
      </c>
      <c r="U45" s="274" t="s">
        <v>121</v>
      </c>
      <c r="V45" s="274" t="s">
        <v>121</v>
      </c>
      <c r="W45" s="274" t="s">
        <v>121</v>
      </c>
      <c r="X45" s="274" t="s">
        <v>121</v>
      </c>
      <c r="Y45" s="274" t="s">
        <v>121</v>
      </c>
      <c r="Z45" s="274" t="s">
        <v>120</v>
      </c>
    </row>
    <row r="46" spans="1:26" s="274" customFormat="1">
      <c r="A46" s="274">
        <v>702924</v>
      </c>
      <c r="B46" s="274" t="s">
        <v>242</v>
      </c>
      <c r="C46" s="274" t="s">
        <v>120</v>
      </c>
      <c r="D46" s="274" t="s">
        <v>120</v>
      </c>
      <c r="E46" s="274" t="s">
        <v>122</v>
      </c>
      <c r="F46" s="274" t="s">
        <v>122</v>
      </c>
      <c r="G46" s="274" t="s">
        <v>122</v>
      </c>
      <c r="H46" s="274" t="s">
        <v>121</v>
      </c>
      <c r="I46" s="274" t="s">
        <v>120</v>
      </c>
      <c r="J46" s="274" t="s">
        <v>120</v>
      </c>
      <c r="K46" s="274" t="s">
        <v>120</v>
      </c>
      <c r="L46" s="274" t="s">
        <v>122</v>
      </c>
      <c r="M46" s="274" t="s">
        <v>120</v>
      </c>
      <c r="N46" s="274" t="s">
        <v>121</v>
      </c>
      <c r="O46" s="274" t="s">
        <v>120</v>
      </c>
      <c r="P46" s="274" t="s">
        <v>122</v>
      </c>
      <c r="Q46" s="274" t="s">
        <v>122</v>
      </c>
      <c r="R46" s="274" t="s">
        <v>121</v>
      </c>
      <c r="S46" s="274" t="s">
        <v>120</v>
      </c>
      <c r="T46" s="274" t="s">
        <v>121</v>
      </c>
      <c r="U46" s="274" t="s">
        <v>122</v>
      </c>
      <c r="V46" s="274" t="s">
        <v>120</v>
      </c>
      <c r="W46" s="274" t="s">
        <v>122</v>
      </c>
      <c r="X46" s="274" t="s">
        <v>120</v>
      </c>
      <c r="Y46" s="274" t="s">
        <v>121</v>
      </c>
      <c r="Z46" s="274" t="s">
        <v>121</v>
      </c>
    </row>
    <row r="47" spans="1:26" s="274" customFormat="1">
      <c r="A47" s="274">
        <v>702946</v>
      </c>
      <c r="B47" s="274" t="s">
        <v>243</v>
      </c>
      <c r="C47" s="274" t="s">
        <v>120</v>
      </c>
      <c r="D47" s="274" t="s">
        <v>120</v>
      </c>
      <c r="E47" s="274" t="s">
        <v>120</v>
      </c>
      <c r="F47" s="274" t="s">
        <v>120</v>
      </c>
      <c r="G47" s="274" t="s">
        <v>120</v>
      </c>
      <c r="H47" s="274" t="s">
        <v>120</v>
      </c>
      <c r="I47" s="274" t="s">
        <v>120</v>
      </c>
      <c r="J47" s="274" t="s">
        <v>120</v>
      </c>
      <c r="K47" s="274" t="s">
        <v>122</v>
      </c>
      <c r="L47" s="274" t="s">
        <v>120</v>
      </c>
      <c r="M47" s="274" t="s">
        <v>120</v>
      </c>
      <c r="N47" s="274" t="s">
        <v>120</v>
      </c>
      <c r="O47" s="274" t="s">
        <v>121</v>
      </c>
      <c r="P47" s="274" t="s">
        <v>121</v>
      </c>
      <c r="Q47" s="274" t="s">
        <v>121</v>
      </c>
      <c r="R47" s="274" t="s">
        <v>121</v>
      </c>
      <c r="S47" s="274" t="s">
        <v>121</v>
      </c>
      <c r="T47" s="274" t="s">
        <v>121</v>
      </c>
    </row>
    <row r="48" spans="1:26" s="274" customFormat="1">
      <c r="A48" s="274">
        <v>702957</v>
      </c>
      <c r="B48" s="274" t="s">
        <v>242</v>
      </c>
      <c r="C48" s="274" t="s">
        <v>122</v>
      </c>
      <c r="D48" s="274" t="s">
        <v>120</v>
      </c>
      <c r="E48" s="274" t="s">
        <v>122</v>
      </c>
      <c r="F48" s="274" t="s">
        <v>122</v>
      </c>
      <c r="G48" s="274" t="s">
        <v>120</v>
      </c>
      <c r="H48" s="274" t="s">
        <v>120</v>
      </c>
      <c r="I48" s="274" t="s">
        <v>122</v>
      </c>
      <c r="J48" s="274" t="s">
        <v>120</v>
      </c>
      <c r="K48" s="274" t="s">
        <v>120</v>
      </c>
      <c r="L48" s="274" t="s">
        <v>120</v>
      </c>
      <c r="M48" s="274" t="s">
        <v>120</v>
      </c>
      <c r="N48" s="274" t="s">
        <v>120</v>
      </c>
      <c r="O48" s="274" t="s">
        <v>120</v>
      </c>
      <c r="P48" s="274" t="s">
        <v>120</v>
      </c>
      <c r="Q48" s="274" t="s">
        <v>120</v>
      </c>
      <c r="R48" s="274" t="s">
        <v>121</v>
      </c>
      <c r="S48" s="274" t="s">
        <v>120</v>
      </c>
      <c r="T48" s="274" t="s">
        <v>122</v>
      </c>
      <c r="U48" s="274" t="s">
        <v>120</v>
      </c>
      <c r="V48" s="274" t="s">
        <v>120</v>
      </c>
      <c r="W48" s="274" t="s">
        <v>120</v>
      </c>
      <c r="X48" s="274" t="s">
        <v>120</v>
      </c>
      <c r="Y48" s="274" t="s">
        <v>120</v>
      </c>
      <c r="Z48" s="274" t="s">
        <v>121</v>
      </c>
    </row>
    <row r="49" spans="1:26" s="274" customFormat="1">
      <c r="A49" s="274">
        <v>702969</v>
      </c>
      <c r="B49" s="274" t="s">
        <v>242</v>
      </c>
      <c r="C49" s="274" t="s">
        <v>122</v>
      </c>
      <c r="D49" s="274" t="s">
        <v>120</v>
      </c>
      <c r="E49" s="274" t="s">
        <v>122</v>
      </c>
      <c r="F49" s="274" t="s">
        <v>122</v>
      </c>
      <c r="G49" s="274" t="s">
        <v>120</v>
      </c>
      <c r="H49" s="274" t="s">
        <v>122</v>
      </c>
      <c r="I49" s="274" t="s">
        <v>120</v>
      </c>
      <c r="J49" s="274" t="s">
        <v>120</v>
      </c>
      <c r="K49" s="274" t="s">
        <v>120</v>
      </c>
      <c r="L49" s="274" t="s">
        <v>120</v>
      </c>
      <c r="M49" s="274" t="s">
        <v>122</v>
      </c>
      <c r="N49" s="274" t="s">
        <v>122</v>
      </c>
      <c r="O49" s="274" t="s">
        <v>120</v>
      </c>
      <c r="P49" s="274" t="s">
        <v>120</v>
      </c>
      <c r="Q49" s="274" t="s">
        <v>120</v>
      </c>
      <c r="R49" s="274" t="s">
        <v>122</v>
      </c>
      <c r="S49" s="274" t="s">
        <v>120</v>
      </c>
      <c r="T49" s="274" t="s">
        <v>122</v>
      </c>
      <c r="U49" s="274" t="s">
        <v>121</v>
      </c>
      <c r="V49" s="274" t="s">
        <v>121</v>
      </c>
      <c r="W49" s="274" t="s">
        <v>121</v>
      </c>
      <c r="X49" s="274" t="s">
        <v>121</v>
      </c>
      <c r="Y49" s="274" t="s">
        <v>121</v>
      </c>
      <c r="Z49" s="274" t="s">
        <v>121</v>
      </c>
    </row>
    <row r="50" spans="1:26" s="274" customFormat="1">
      <c r="A50" s="274">
        <v>702977</v>
      </c>
      <c r="B50" s="274" t="s">
        <v>242</v>
      </c>
      <c r="C50" s="274" t="s">
        <v>120</v>
      </c>
      <c r="D50" s="274" t="s">
        <v>122</v>
      </c>
      <c r="E50" s="274" t="s">
        <v>120</v>
      </c>
      <c r="F50" s="274" t="s">
        <v>120</v>
      </c>
      <c r="G50" s="274" t="s">
        <v>122</v>
      </c>
      <c r="H50" s="274" t="s">
        <v>122</v>
      </c>
      <c r="I50" s="274" t="s">
        <v>120</v>
      </c>
      <c r="J50" s="274" t="s">
        <v>120</v>
      </c>
      <c r="K50" s="274" t="s">
        <v>122</v>
      </c>
      <c r="L50" s="274" t="s">
        <v>121</v>
      </c>
      <c r="M50" s="274" t="s">
        <v>122</v>
      </c>
      <c r="N50" s="274" t="s">
        <v>120</v>
      </c>
      <c r="O50" s="274" t="s">
        <v>120</v>
      </c>
      <c r="P50" s="274" t="s">
        <v>120</v>
      </c>
      <c r="Q50" s="274" t="s">
        <v>122</v>
      </c>
      <c r="R50" s="274" t="s">
        <v>120</v>
      </c>
      <c r="S50" s="274" t="s">
        <v>120</v>
      </c>
      <c r="T50" s="274" t="s">
        <v>122</v>
      </c>
      <c r="U50" s="274" t="s">
        <v>121</v>
      </c>
      <c r="V50" s="274" t="s">
        <v>121</v>
      </c>
      <c r="W50" s="274" t="s">
        <v>120</v>
      </c>
      <c r="X50" s="274" t="s">
        <v>120</v>
      </c>
      <c r="Y50" s="274" t="s">
        <v>122</v>
      </c>
      <c r="Z50" s="274" t="s">
        <v>120</v>
      </c>
    </row>
    <row r="51" spans="1:26" s="274" customFormat="1">
      <c r="A51" s="274">
        <v>703001</v>
      </c>
      <c r="B51" s="274" t="s">
        <v>243</v>
      </c>
      <c r="C51" s="274" t="s">
        <v>122</v>
      </c>
      <c r="D51" s="274" t="s">
        <v>122</v>
      </c>
      <c r="E51" s="274" t="s">
        <v>120</v>
      </c>
      <c r="F51" s="274" t="s">
        <v>122</v>
      </c>
      <c r="G51" s="274" t="s">
        <v>122</v>
      </c>
      <c r="H51" s="274" t="s">
        <v>122</v>
      </c>
      <c r="I51" s="274" t="s">
        <v>120</v>
      </c>
      <c r="J51" s="274" t="s">
        <v>122</v>
      </c>
      <c r="K51" s="274" t="s">
        <v>122</v>
      </c>
      <c r="L51" s="274" t="s">
        <v>122</v>
      </c>
      <c r="M51" s="274" t="s">
        <v>122</v>
      </c>
      <c r="N51" s="274" t="s">
        <v>122</v>
      </c>
      <c r="O51" s="274" t="s">
        <v>121</v>
      </c>
      <c r="P51" s="274" t="s">
        <v>121</v>
      </c>
      <c r="Q51" s="274" t="s">
        <v>121</v>
      </c>
      <c r="R51" s="274" t="s">
        <v>121</v>
      </c>
      <c r="S51" s="274" t="s">
        <v>121</v>
      </c>
      <c r="T51" s="274" t="s">
        <v>121</v>
      </c>
    </row>
    <row r="52" spans="1:26" s="274" customFormat="1">
      <c r="A52" s="274">
        <v>703051</v>
      </c>
      <c r="B52" s="274" t="s">
        <v>242</v>
      </c>
      <c r="C52" s="274" t="s">
        <v>122</v>
      </c>
      <c r="D52" s="274" t="s">
        <v>120</v>
      </c>
      <c r="E52" s="274" t="s">
        <v>120</v>
      </c>
      <c r="F52" s="274" t="s">
        <v>120</v>
      </c>
      <c r="G52" s="274" t="s">
        <v>120</v>
      </c>
      <c r="H52" s="274" t="s">
        <v>121</v>
      </c>
      <c r="I52" s="274" t="s">
        <v>122</v>
      </c>
      <c r="J52" s="274" t="s">
        <v>120</v>
      </c>
      <c r="K52" s="274" t="s">
        <v>122</v>
      </c>
      <c r="L52" s="274" t="s">
        <v>122</v>
      </c>
      <c r="M52" s="274" t="s">
        <v>122</v>
      </c>
      <c r="N52" s="274" t="s">
        <v>121</v>
      </c>
      <c r="O52" s="274" t="s">
        <v>122</v>
      </c>
      <c r="P52" s="274" t="s">
        <v>122</v>
      </c>
      <c r="Q52" s="274" t="s">
        <v>122</v>
      </c>
      <c r="R52" s="274" t="s">
        <v>122</v>
      </c>
      <c r="S52" s="274" t="s">
        <v>122</v>
      </c>
      <c r="T52" s="274" t="s">
        <v>121</v>
      </c>
      <c r="U52" s="274" t="s">
        <v>120</v>
      </c>
      <c r="V52" s="274" t="s">
        <v>122</v>
      </c>
      <c r="W52" s="274" t="s">
        <v>122</v>
      </c>
      <c r="X52" s="274" t="s">
        <v>122</v>
      </c>
      <c r="Y52" s="274" t="s">
        <v>122</v>
      </c>
      <c r="Z52" s="274" t="s">
        <v>121</v>
      </c>
    </row>
    <row r="53" spans="1:26" s="274" customFormat="1">
      <c r="A53" s="274">
        <v>703083</v>
      </c>
      <c r="B53" s="274" t="s">
        <v>242</v>
      </c>
      <c r="C53" s="274" t="s">
        <v>120</v>
      </c>
      <c r="D53" s="274" t="s">
        <v>120</v>
      </c>
      <c r="E53" s="274" t="s">
        <v>122</v>
      </c>
      <c r="F53" s="274" t="s">
        <v>121</v>
      </c>
      <c r="G53" s="274" t="s">
        <v>122</v>
      </c>
      <c r="H53" s="274" t="s">
        <v>122</v>
      </c>
      <c r="I53" s="274" t="s">
        <v>120</v>
      </c>
      <c r="J53" s="274" t="s">
        <v>120</v>
      </c>
      <c r="K53" s="274" t="s">
        <v>122</v>
      </c>
      <c r="L53" s="274" t="s">
        <v>122</v>
      </c>
      <c r="M53" s="274" t="s">
        <v>122</v>
      </c>
      <c r="N53" s="274" t="s">
        <v>122</v>
      </c>
      <c r="O53" s="274" t="s">
        <v>120</v>
      </c>
      <c r="P53" s="274" t="s">
        <v>120</v>
      </c>
      <c r="Q53" s="274" t="s">
        <v>120</v>
      </c>
      <c r="R53" s="274" t="s">
        <v>120</v>
      </c>
      <c r="S53" s="274" t="s">
        <v>120</v>
      </c>
      <c r="T53" s="274" t="s">
        <v>122</v>
      </c>
      <c r="U53" s="274" t="s">
        <v>122</v>
      </c>
      <c r="V53" s="274" t="s">
        <v>121</v>
      </c>
      <c r="W53" s="274" t="s">
        <v>122</v>
      </c>
      <c r="X53" s="274" t="s">
        <v>122</v>
      </c>
      <c r="Y53" s="274" t="s">
        <v>122</v>
      </c>
      <c r="Z53" s="274" t="s">
        <v>122</v>
      </c>
    </row>
    <row r="54" spans="1:26" s="274" customFormat="1">
      <c r="A54" s="274">
        <v>703093</v>
      </c>
      <c r="B54" s="274" t="s">
        <v>242</v>
      </c>
      <c r="C54" s="274" t="s">
        <v>120</v>
      </c>
      <c r="D54" s="274" t="s">
        <v>120</v>
      </c>
      <c r="E54" s="274" t="s">
        <v>120</v>
      </c>
      <c r="F54" s="274" t="s">
        <v>120</v>
      </c>
      <c r="G54" s="274" t="s">
        <v>122</v>
      </c>
      <c r="H54" s="274" t="s">
        <v>122</v>
      </c>
      <c r="I54" s="274" t="s">
        <v>122</v>
      </c>
      <c r="J54" s="274" t="s">
        <v>120</v>
      </c>
      <c r="K54" s="274" t="s">
        <v>122</v>
      </c>
      <c r="L54" s="274" t="s">
        <v>120</v>
      </c>
      <c r="M54" s="274" t="s">
        <v>122</v>
      </c>
      <c r="N54" s="274" t="s">
        <v>122</v>
      </c>
      <c r="O54" s="274" t="s">
        <v>121</v>
      </c>
      <c r="P54" s="274" t="s">
        <v>121</v>
      </c>
      <c r="Q54" s="274" t="s">
        <v>121</v>
      </c>
      <c r="R54" s="274" t="s">
        <v>121</v>
      </c>
      <c r="S54" s="274" t="s">
        <v>121</v>
      </c>
      <c r="T54" s="274" t="s">
        <v>121</v>
      </c>
      <c r="U54" s="274" t="s">
        <v>121</v>
      </c>
      <c r="V54" s="274" t="s">
        <v>121</v>
      </c>
      <c r="W54" s="274" t="s">
        <v>121</v>
      </c>
      <c r="X54" s="274" t="s">
        <v>121</v>
      </c>
      <c r="Y54" s="274" t="s">
        <v>121</v>
      </c>
      <c r="Z54" s="274" t="s">
        <v>121</v>
      </c>
    </row>
    <row r="55" spans="1:26" s="274" customFormat="1">
      <c r="A55" s="274">
        <v>703095</v>
      </c>
      <c r="B55" s="274" t="s">
        <v>242</v>
      </c>
      <c r="C55" s="274" t="s">
        <v>122</v>
      </c>
      <c r="D55" s="274" t="s">
        <v>120</v>
      </c>
      <c r="E55" s="274" t="s">
        <v>122</v>
      </c>
      <c r="F55" s="274" t="s">
        <v>122</v>
      </c>
      <c r="G55" s="274" t="s">
        <v>122</v>
      </c>
      <c r="H55" s="274" t="s">
        <v>122</v>
      </c>
      <c r="I55" s="274" t="s">
        <v>120</v>
      </c>
      <c r="J55" s="274" t="s">
        <v>122</v>
      </c>
      <c r="K55" s="274" t="s">
        <v>122</v>
      </c>
      <c r="L55" s="274" t="s">
        <v>120</v>
      </c>
      <c r="M55" s="274" t="s">
        <v>120</v>
      </c>
      <c r="N55" s="274" t="s">
        <v>122</v>
      </c>
      <c r="O55" s="274" t="s">
        <v>120</v>
      </c>
      <c r="P55" s="274" t="s">
        <v>122</v>
      </c>
      <c r="Q55" s="274" t="s">
        <v>120</v>
      </c>
      <c r="R55" s="274" t="s">
        <v>122</v>
      </c>
      <c r="S55" s="274" t="s">
        <v>120</v>
      </c>
      <c r="T55" s="274" t="s">
        <v>122</v>
      </c>
      <c r="U55" s="274" t="s">
        <v>120</v>
      </c>
      <c r="V55" s="274" t="s">
        <v>120</v>
      </c>
      <c r="W55" s="274" t="s">
        <v>122</v>
      </c>
      <c r="X55" s="274" t="s">
        <v>120</v>
      </c>
      <c r="Y55" s="274" t="s">
        <v>120</v>
      </c>
      <c r="Z55" s="274" t="s">
        <v>122</v>
      </c>
    </row>
    <row r="56" spans="1:26" s="274" customFormat="1">
      <c r="A56" s="274">
        <v>703112</v>
      </c>
      <c r="B56" s="274" t="s">
        <v>242</v>
      </c>
      <c r="C56" s="274" t="s">
        <v>122</v>
      </c>
      <c r="D56" s="274" t="s">
        <v>120</v>
      </c>
      <c r="E56" s="274" t="s">
        <v>120</v>
      </c>
      <c r="F56" s="274" t="s">
        <v>120</v>
      </c>
      <c r="G56" s="274" t="s">
        <v>120</v>
      </c>
      <c r="H56" s="274" t="s">
        <v>122</v>
      </c>
      <c r="I56" s="274" t="s">
        <v>120</v>
      </c>
      <c r="J56" s="274" t="s">
        <v>122</v>
      </c>
      <c r="K56" s="274" t="s">
        <v>120</v>
      </c>
      <c r="L56" s="274" t="s">
        <v>120</v>
      </c>
      <c r="M56" s="274" t="s">
        <v>120</v>
      </c>
      <c r="N56" s="274" t="s">
        <v>122</v>
      </c>
      <c r="O56" s="274" t="s">
        <v>122</v>
      </c>
      <c r="P56" s="274" t="s">
        <v>120</v>
      </c>
      <c r="Q56" s="274" t="s">
        <v>122</v>
      </c>
      <c r="R56" s="274" t="s">
        <v>122</v>
      </c>
      <c r="S56" s="274" t="s">
        <v>122</v>
      </c>
      <c r="T56" s="274" t="s">
        <v>122</v>
      </c>
      <c r="U56" s="274" t="s">
        <v>121</v>
      </c>
      <c r="V56" s="274" t="s">
        <v>121</v>
      </c>
      <c r="W56" s="274" t="s">
        <v>121</v>
      </c>
      <c r="X56" s="274" t="s">
        <v>120</v>
      </c>
      <c r="Y56" s="274" t="s">
        <v>121</v>
      </c>
      <c r="Z56" s="274" t="s">
        <v>120</v>
      </c>
    </row>
    <row r="57" spans="1:26" s="274" customFormat="1">
      <c r="A57" s="274">
        <v>703117</v>
      </c>
      <c r="B57" s="274" t="s">
        <v>242</v>
      </c>
      <c r="C57" s="274" t="s">
        <v>120</v>
      </c>
      <c r="D57" s="274" t="s">
        <v>120</v>
      </c>
      <c r="E57" s="274" t="s">
        <v>120</v>
      </c>
      <c r="F57" s="274" t="s">
        <v>120</v>
      </c>
      <c r="G57" s="274" t="s">
        <v>120</v>
      </c>
      <c r="H57" s="274" t="s">
        <v>121</v>
      </c>
      <c r="I57" s="274" t="s">
        <v>120</v>
      </c>
      <c r="J57" s="274" t="s">
        <v>120</v>
      </c>
      <c r="K57" s="274" t="s">
        <v>120</v>
      </c>
      <c r="L57" s="274" t="s">
        <v>120</v>
      </c>
      <c r="M57" s="274" t="s">
        <v>120</v>
      </c>
      <c r="N57" s="274" t="s">
        <v>121</v>
      </c>
      <c r="O57" s="274" t="s">
        <v>120</v>
      </c>
      <c r="P57" s="274" t="s">
        <v>122</v>
      </c>
      <c r="Q57" s="274" t="s">
        <v>120</v>
      </c>
      <c r="R57" s="274" t="s">
        <v>120</v>
      </c>
      <c r="S57" s="274" t="s">
        <v>120</v>
      </c>
      <c r="T57" s="274" t="s">
        <v>122</v>
      </c>
      <c r="U57" s="274" t="s">
        <v>120</v>
      </c>
      <c r="V57" s="274" t="s">
        <v>121</v>
      </c>
      <c r="W57" s="274" t="s">
        <v>121</v>
      </c>
      <c r="X57" s="274" t="s">
        <v>120</v>
      </c>
      <c r="Y57" s="274" t="s">
        <v>121</v>
      </c>
      <c r="Z57" s="274" t="s">
        <v>121</v>
      </c>
    </row>
    <row r="58" spans="1:26" s="274" customFormat="1">
      <c r="A58" s="274">
        <v>703151</v>
      </c>
      <c r="B58" s="274" t="s">
        <v>242</v>
      </c>
      <c r="C58" s="274" t="s">
        <v>122</v>
      </c>
      <c r="D58" s="274" t="s">
        <v>122</v>
      </c>
      <c r="E58" s="274" t="s">
        <v>122</v>
      </c>
      <c r="F58" s="274" t="s">
        <v>120</v>
      </c>
      <c r="G58" s="274" t="s">
        <v>122</v>
      </c>
      <c r="H58" s="274" t="s">
        <v>122</v>
      </c>
      <c r="I58" s="274" t="s">
        <v>120</v>
      </c>
      <c r="J58" s="274" t="s">
        <v>120</v>
      </c>
      <c r="K58" s="274" t="s">
        <v>122</v>
      </c>
      <c r="L58" s="274" t="s">
        <v>120</v>
      </c>
      <c r="M58" s="274" t="s">
        <v>120</v>
      </c>
      <c r="N58" s="274" t="s">
        <v>122</v>
      </c>
      <c r="O58" s="274" t="s">
        <v>120</v>
      </c>
      <c r="P58" s="274" t="s">
        <v>120</v>
      </c>
      <c r="Q58" s="274" t="s">
        <v>120</v>
      </c>
      <c r="R58" s="274" t="s">
        <v>120</v>
      </c>
      <c r="S58" s="274" t="s">
        <v>121</v>
      </c>
      <c r="T58" s="274" t="s">
        <v>122</v>
      </c>
      <c r="U58" s="274" t="s">
        <v>122</v>
      </c>
      <c r="V58" s="274" t="s">
        <v>120</v>
      </c>
      <c r="W58" s="274" t="s">
        <v>120</v>
      </c>
      <c r="X58" s="274" t="s">
        <v>120</v>
      </c>
      <c r="Y58" s="274" t="s">
        <v>120</v>
      </c>
      <c r="Z58" s="274" t="s">
        <v>122</v>
      </c>
    </row>
    <row r="59" spans="1:26" s="274" customFormat="1">
      <c r="A59" s="274">
        <v>703168</v>
      </c>
      <c r="B59" s="274" t="s">
        <v>242</v>
      </c>
      <c r="C59" s="274" t="s">
        <v>120</v>
      </c>
      <c r="D59" s="274" t="s">
        <v>120</v>
      </c>
      <c r="E59" s="274" t="s">
        <v>120</v>
      </c>
      <c r="F59" s="274" t="s">
        <v>120</v>
      </c>
      <c r="G59" s="274" t="s">
        <v>120</v>
      </c>
      <c r="H59" s="274" t="s">
        <v>120</v>
      </c>
      <c r="I59" s="274" t="s">
        <v>120</v>
      </c>
      <c r="J59" s="274" t="s">
        <v>120</v>
      </c>
      <c r="K59" s="274" t="s">
        <v>120</v>
      </c>
      <c r="L59" s="274" t="s">
        <v>120</v>
      </c>
      <c r="M59" s="274" t="s">
        <v>122</v>
      </c>
      <c r="N59" s="274" t="s">
        <v>120</v>
      </c>
      <c r="O59" s="274" t="s">
        <v>120</v>
      </c>
      <c r="P59" s="274" t="s">
        <v>120</v>
      </c>
      <c r="Q59" s="274" t="s">
        <v>122</v>
      </c>
      <c r="R59" s="274" t="s">
        <v>120</v>
      </c>
      <c r="S59" s="274" t="s">
        <v>120</v>
      </c>
      <c r="T59" s="274" t="s">
        <v>122</v>
      </c>
      <c r="U59" s="274" t="s">
        <v>120</v>
      </c>
      <c r="V59" s="274" t="s">
        <v>120</v>
      </c>
      <c r="W59" s="274" t="s">
        <v>120</v>
      </c>
      <c r="X59" s="274" t="s">
        <v>122</v>
      </c>
      <c r="Y59" s="274" t="s">
        <v>122</v>
      </c>
      <c r="Z59" s="274" t="s">
        <v>121</v>
      </c>
    </row>
    <row r="60" spans="1:26" s="274" customFormat="1">
      <c r="A60" s="274">
        <v>703207</v>
      </c>
      <c r="B60" s="274" t="s">
        <v>242</v>
      </c>
      <c r="C60" s="274" t="s">
        <v>120</v>
      </c>
      <c r="D60" s="274" t="s">
        <v>120</v>
      </c>
      <c r="E60" s="274" t="s">
        <v>122</v>
      </c>
      <c r="F60" s="274" t="s">
        <v>120</v>
      </c>
      <c r="G60" s="274" t="s">
        <v>120</v>
      </c>
      <c r="H60" s="274" t="s">
        <v>122</v>
      </c>
      <c r="I60" s="274" t="s">
        <v>122</v>
      </c>
      <c r="J60" s="274" t="s">
        <v>120</v>
      </c>
      <c r="K60" s="274" t="s">
        <v>122</v>
      </c>
      <c r="L60" s="274" t="s">
        <v>121</v>
      </c>
      <c r="M60" s="274" t="s">
        <v>122</v>
      </c>
      <c r="N60" s="274" t="s">
        <v>121</v>
      </c>
      <c r="O60" s="274" t="s">
        <v>121</v>
      </c>
      <c r="P60" s="274" t="s">
        <v>120</v>
      </c>
      <c r="Q60" s="274" t="s">
        <v>122</v>
      </c>
      <c r="R60" s="274" t="s">
        <v>121</v>
      </c>
      <c r="S60" s="274" t="s">
        <v>121</v>
      </c>
      <c r="T60" s="274" t="s">
        <v>121</v>
      </c>
      <c r="U60" s="274" t="s">
        <v>121</v>
      </c>
      <c r="V60" s="274" t="s">
        <v>120</v>
      </c>
      <c r="W60" s="274" t="s">
        <v>121</v>
      </c>
      <c r="X60" s="274" t="s">
        <v>122</v>
      </c>
      <c r="Y60" s="274" t="s">
        <v>120</v>
      </c>
      <c r="Z60" s="274" t="s">
        <v>121</v>
      </c>
    </row>
    <row r="61" spans="1:26" s="274" customFormat="1">
      <c r="A61" s="274">
        <v>703212</v>
      </c>
      <c r="B61" s="274" t="s">
        <v>242</v>
      </c>
      <c r="C61" s="274" t="s">
        <v>122</v>
      </c>
      <c r="D61" s="274" t="s">
        <v>122</v>
      </c>
      <c r="E61" s="274" t="s">
        <v>120</v>
      </c>
      <c r="F61" s="274" t="s">
        <v>120</v>
      </c>
      <c r="G61" s="274" t="s">
        <v>122</v>
      </c>
      <c r="H61" s="274" t="s">
        <v>122</v>
      </c>
      <c r="I61" s="274" t="s">
        <v>120</v>
      </c>
      <c r="J61" s="274" t="s">
        <v>121</v>
      </c>
      <c r="K61" s="274" t="s">
        <v>120</v>
      </c>
      <c r="L61" s="274" t="s">
        <v>122</v>
      </c>
      <c r="M61" s="274" t="s">
        <v>122</v>
      </c>
      <c r="N61" s="274" t="s">
        <v>122</v>
      </c>
      <c r="O61" s="274" t="s">
        <v>120</v>
      </c>
      <c r="P61" s="274" t="s">
        <v>120</v>
      </c>
      <c r="Q61" s="274" t="s">
        <v>120</v>
      </c>
      <c r="R61" s="274" t="s">
        <v>122</v>
      </c>
      <c r="S61" s="274" t="s">
        <v>120</v>
      </c>
      <c r="T61" s="274" t="s">
        <v>122</v>
      </c>
      <c r="U61" s="274" t="s">
        <v>120</v>
      </c>
      <c r="V61" s="274" t="s">
        <v>120</v>
      </c>
      <c r="W61" s="274" t="s">
        <v>120</v>
      </c>
      <c r="X61" s="274" t="s">
        <v>120</v>
      </c>
      <c r="Y61" s="274" t="s">
        <v>120</v>
      </c>
      <c r="Z61" s="274" t="s">
        <v>122</v>
      </c>
    </row>
    <row r="62" spans="1:26" s="274" customFormat="1">
      <c r="A62" s="274">
        <v>703236</v>
      </c>
      <c r="B62" s="274" t="s">
        <v>243</v>
      </c>
      <c r="C62" s="274" t="s">
        <v>120</v>
      </c>
      <c r="D62" s="274" t="s">
        <v>120</v>
      </c>
      <c r="E62" s="274" t="s">
        <v>120</v>
      </c>
      <c r="F62" s="274" t="s">
        <v>120</v>
      </c>
      <c r="G62" s="274" t="s">
        <v>120</v>
      </c>
      <c r="H62" s="274" t="s">
        <v>120</v>
      </c>
      <c r="I62" s="274" t="s">
        <v>120</v>
      </c>
      <c r="J62" s="274" t="s">
        <v>120</v>
      </c>
      <c r="K62" s="274" t="s">
        <v>120</v>
      </c>
      <c r="L62" s="274" t="s">
        <v>120</v>
      </c>
      <c r="M62" s="274" t="s">
        <v>120</v>
      </c>
      <c r="N62" s="274" t="s">
        <v>121</v>
      </c>
      <c r="O62" s="274" t="s">
        <v>121</v>
      </c>
      <c r="P62" s="274" t="s">
        <v>121</v>
      </c>
      <c r="Q62" s="274" t="s">
        <v>121</v>
      </c>
      <c r="R62" s="274" t="s">
        <v>121</v>
      </c>
      <c r="S62" s="274" t="s">
        <v>121</v>
      </c>
      <c r="T62" s="274" t="s">
        <v>121</v>
      </c>
    </row>
    <row r="63" spans="1:26" s="274" customFormat="1">
      <c r="A63" s="274">
        <v>703292</v>
      </c>
      <c r="B63" s="274" t="s">
        <v>242</v>
      </c>
      <c r="C63" s="274" t="s">
        <v>122</v>
      </c>
      <c r="D63" s="274" t="s">
        <v>120</v>
      </c>
      <c r="E63" s="274" t="s">
        <v>120</v>
      </c>
      <c r="F63" s="274" t="s">
        <v>120</v>
      </c>
      <c r="G63" s="274" t="s">
        <v>120</v>
      </c>
      <c r="H63" s="274" t="s">
        <v>120</v>
      </c>
      <c r="I63" s="274" t="s">
        <v>120</v>
      </c>
      <c r="J63" s="274" t="s">
        <v>120</v>
      </c>
      <c r="K63" s="274" t="s">
        <v>120</v>
      </c>
      <c r="L63" s="274" t="s">
        <v>120</v>
      </c>
      <c r="M63" s="274" t="s">
        <v>120</v>
      </c>
      <c r="N63" s="274" t="s">
        <v>120</v>
      </c>
      <c r="O63" s="274" t="s">
        <v>121</v>
      </c>
      <c r="P63" s="274" t="s">
        <v>121</v>
      </c>
      <c r="Q63" s="274" t="s">
        <v>121</v>
      </c>
      <c r="R63" s="274" t="s">
        <v>121</v>
      </c>
      <c r="S63" s="274" t="s">
        <v>121</v>
      </c>
      <c r="T63" s="274" t="s">
        <v>121</v>
      </c>
      <c r="U63" s="274" t="s">
        <v>121</v>
      </c>
      <c r="V63" s="274" t="s">
        <v>121</v>
      </c>
      <c r="W63" s="274" t="s">
        <v>121</v>
      </c>
      <c r="X63" s="274" t="s">
        <v>121</v>
      </c>
      <c r="Y63" s="274" t="s">
        <v>121</v>
      </c>
      <c r="Z63" s="274" t="s">
        <v>121</v>
      </c>
    </row>
    <row r="64" spans="1:26" s="274" customFormat="1">
      <c r="A64" s="274">
        <v>703312</v>
      </c>
      <c r="B64" s="274" t="s">
        <v>242</v>
      </c>
      <c r="C64" s="274" t="s">
        <v>122</v>
      </c>
      <c r="D64" s="274" t="s">
        <v>120</v>
      </c>
      <c r="E64" s="274" t="s">
        <v>120</v>
      </c>
      <c r="F64" s="274" t="s">
        <v>120</v>
      </c>
      <c r="G64" s="274" t="s">
        <v>120</v>
      </c>
      <c r="H64" s="274" t="s">
        <v>122</v>
      </c>
      <c r="I64" s="274" t="s">
        <v>120</v>
      </c>
      <c r="J64" s="274" t="s">
        <v>122</v>
      </c>
      <c r="K64" s="274" t="s">
        <v>122</v>
      </c>
      <c r="L64" s="274" t="s">
        <v>120</v>
      </c>
      <c r="M64" s="274" t="s">
        <v>120</v>
      </c>
      <c r="N64" s="274" t="s">
        <v>122</v>
      </c>
      <c r="O64" s="274" t="s">
        <v>122</v>
      </c>
      <c r="P64" s="274" t="s">
        <v>122</v>
      </c>
      <c r="Q64" s="274" t="s">
        <v>122</v>
      </c>
      <c r="R64" s="274" t="s">
        <v>122</v>
      </c>
      <c r="S64" s="274" t="s">
        <v>121</v>
      </c>
      <c r="T64" s="274" t="s">
        <v>120</v>
      </c>
      <c r="U64" s="274" t="s">
        <v>121</v>
      </c>
      <c r="V64" s="274" t="s">
        <v>121</v>
      </c>
      <c r="W64" s="274" t="s">
        <v>121</v>
      </c>
      <c r="X64" s="274" t="s">
        <v>121</v>
      </c>
      <c r="Y64" s="274" t="s">
        <v>121</v>
      </c>
      <c r="Z64" s="274" t="s">
        <v>122</v>
      </c>
    </row>
    <row r="65" spans="1:26" s="274" customFormat="1">
      <c r="A65" s="274">
        <v>703329</v>
      </c>
      <c r="B65" s="274" t="s">
        <v>242</v>
      </c>
      <c r="C65" s="274" t="s">
        <v>122</v>
      </c>
      <c r="D65" s="274" t="s">
        <v>120</v>
      </c>
      <c r="E65" s="274" t="s">
        <v>122</v>
      </c>
      <c r="F65" s="274" t="s">
        <v>120</v>
      </c>
      <c r="G65" s="274" t="s">
        <v>120</v>
      </c>
      <c r="H65" s="274" t="s">
        <v>120</v>
      </c>
      <c r="I65" s="274" t="s">
        <v>122</v>
      </c>
      <c r="J65" s="274" t="s">
        <v>122</v>
      </c>
      <c r="K65" s="274" t="s">
        <v>122</v>
      </c>
      <c r="L65" s="274" t="s">
        <v>122</v>
      </c>
      <c r="M65" s="274" t="s">
        <v>120</v>
      </c>
      <c r="N65" s="274" t="s">
        <v>120</v>
      </c>
      <c r="O65" s="274" t="s">
        <v>121</v>
      </c>
      <c r="P65" s="274" t="s">
        <v>122</v>
      </c>
      <c r="Q65" s="274" t="s">
        <v>122</v>
      </c>
      <c r="R65" s="274" t="s">
        <v>122</v>
      </c>
      <c r="S65" s="274" t="s">
        <v>122</v>
      </c>
      <c r="T65" s="274" t="s">
        <v>121</v>
      </c>
      <c r="U65" s="274" t="s">
        <v>121</v>
      </c>
      <c r="V65" s="274" t="s">
        <v>121</v>
      </c>
      <c r="W65" s="274" t="s">
        <v>121</v>
      </c>
      <c r="X65" s="274" t="s">
        <v>121</v>
      </c>
      <c r="Y65" s="274" t="s">
        <v>121</v>
      </c>
      <c r="Z65" s="274" t="s">
        <v>121</v>
      </c>
    </row>
    <row r="66" spans="1:26" s="274" customFormat="1">
      <c r="A66" s="274">
        <v>703330</v>
      </c>
      <c r="B66" s="274" t="s">
        <v>242</v>
      </c>
      <c r="C66" s="274" t="s">
        <v>120</v>
      </c>
      <c r="D66" s="274" t="s">
        <v>120</v>
      </c>
      <c r="E66" s="274" t="s">
        <v>120</v>
      </c>
      <c r="F66" s="274" t="s">
        <v>120</v>
      </c>
      <c r="G66" s="274" t="s">
        <v>120</v>
      </c>
      <c r="H66" s="274" t="s">
        <v>120</v>
      </c>
      <c r="I66" s="274" t="s">
        <v>120</v>
      </c>
      <c r="J66" s="274" t="s">
        <v>120</v>
      </c>
      <c r="K66" s="274" t="s">
        <v>120</v>
      </c>
      <c r="L66" s="274" t="s">
        <v>122</v>
      </c>
      <c r="M66" s="274" t="s">
        <v>122</v>
      </c>
      <c r="N66" s="274" t="s">
        <v>122</v>
      </c>
      <c r="O66" s="274" t="s">
        <v>120</v>
      </c>
      <c r="P66" s="274" t="s">
        <v>121</v>
      </c>
      <c r="Q66" s="274" t="s">
        <v>120</v>
      </c>
      <c r="R66" s="274" t="s">
        <v>122</v>
      </c>
      <c r="S66" s="274" t="s">
        <v>120</v>
      </c>
      <c r="T66" s="274" t="s">
        <v>122</v>
      </c>
      <c r="U66" s="274" t="s">
        <v>121</v>
      </c>
      <c r="V66" s="274" t="s">
        <v>121</v>
      </c>
      <c r="W66" s="274" t="s">
        <v>121</v>
      </c>
      <c r="X66" s="274" t="s">
        <v>121</v>
      </c>
      <c r="Y66" s="274" t="s">
        <v>121</v>
      </c>
      <c r="Z66" s="274" t="s">
        <v>121</v>
      </c>
    </row>
    <row r="67" spans="1:26" s="274" customFormat="1">
      <c r="A67" s="274">
        <v>703332</v>
      </c>
      <c r="B67" s="274" t="s">
        <v>242</v>
      </c>
      <c r="C67" s="274" t="s">
        <v>120</v>
      </c>
      <c r="D67" s="274" t="s">
        <v>121</v>
      </c>
      <c r="E67" s="274" t="s">
        <v>120</v>
      </c>
      <c r="F67" s="274" t="s">
        <v>120</v>
      </c>
      <c r="G67" s="274" t="s">
        <v>120</v>
      </c>
      <c r="H67" s="274" t="s">
        <v>122</v>
      </c>
      <c r="I67" s="274" t="s">
        <v>120</v>
      </c>
      <c r="J67" s="274" t="s">
        <v>122</v>
      </c>
      <c r="K67" s="274" t="s">
        <v>122</v>
      </c>
      <c r="L67" s="274" t="s">
        <v>122</v>
      </c>
      <c r="M67" s="274" t="s">
        <v>120</v>
      </c>
      <c r="N67" s="274" t="s">
        <v>122</v>
      </c>
      <c r="O67" s="274" t="s">
        <v>121</v>
      </c>
      <c r="P67" s="274" t="s">
        <v>121</v>
      </c>
      <c r="Q67" s="274" t="s">
        <v>122</v>
      </c>
      <c r="R67" s="274" t="s">
        <v>122</v>
      </c>
      <c r="S67" s="274" t="s">
        <v>121</v>
      </c>
      <c r="T67" s="274" t="s">
        <v>121</v>
      </c>
      <c r="U67" s="274" t="s">
        <v>121</v>
      </c>
      <c r="V67" s="274" t="s">
        <v>121</v>
      </c>
      <c r="W67" s="274" t="s">
        <v>121</v>
      </c>
      <c r="X67" s="274" t="s">
        <v>121</v>
      </c>
      <c r="Y67" s="274" t="s">
        <v>121</v>
      </c>
      <c r="Z67" s="274" t="s">
        <v>121</v>
      </c>
    </row>
    <row r="68" spans="1:26" s="274" customFormat="1">
      <c r="A68" s="274">
        <v>703333</v>
      </c>
      <c r="B68" s="274" t="s">
        <v>242</v>
      </c>
      <c r="C68" s="274" t="s">
        <v>120</v>
      </c>
      <c r="D68" s="274" t="s">
        <v>120</v>
      </c>
      <c r="E68" s="274" t="s">
        <v>120</v>
      </c>
      <c r="F68" s="274" t="s">
        <v>120</v>
      </c>
      <c r="G68" s="274" t="s">
        <v>120</v>
      </c>
      <c r="H68" s="274" t="s">
        <v>121</v>
      </c>
      <c r="I68" s="274" t="s">
        <v>120</v>
      </c>
      <c r="J68" s="274" t="s">
        <v>121</v>
      </c>
      <c r="K68" s="274" t="s">
        <v>122</v>
      </c>
      <c r="L68" s="274" t="s">
        <v>120</v>
      </c>
      <c r="M68" s="274" t="s">
        <v>120</v>
      </c>
      <c r="N68" s="274" t="s">
        <v>121</v>
      </c>
      <c r="O68" s="274" t="s">
        <v>121</v>
      </c>
      <c r="P68" s="274" t="s">
        <v>122</v>
      </c>
      <c r="Q68" s="274" t="s">
        <v>122</v>
      </c>
      <c r="R68" s="274" t="s">
        <v>122</v>
      </c>
      <c r="S68" s="274" t="s">
        <v>121</v>
      </c>
      <c r="T68" s="274" t="s">
        <v>121</v>
      </c>
      <c r="U68" s="274" t="s">
        <v>121</v>
      </c>
      <c r="V68" s="274" t="s">
        <v>121</v>
      </c>
      <c r="W68" s="274" t="s">
        <v>121</v>
      </c>
      <c r="X68" s="274" t="s">
        <v>121</v>
      </c>
      <c r="Y68" s="274" t="s">
        <v>121</v>
      </c>
      <c r="Z68" s="274" t="s">
        <v>121</v>
      </c>
    </row>
    <row r="69" spans="1:26" s="274" customFormat="1">
      <c r="A69" s="274">
        <v>703335</v>
      </c>
      <c r="B69" s="274" t="s">
        <v>242</v>
      </c>
      <c r="C69" s="274" t="s">
        <v>120</v>
      </c>
      <c r="D69" s="274" t="s">
        <v>122</v>
      </c>
      <c r="E69" s="274" t="s">
        <v>120</v>
      </c>
      <c r="F69" s="274" t="s">
        <v>120</v>
      </c>
      <c r="G69" s="274" t="s">
        <v>122</v>
      </c>
      <c r="H69" s="274" t="s">
        <v>121</v>
      </c>
      <c r="I69" s="274" t="s">
        <v>120</v>
      </c>
      <c r="J69" s="274" t="s">
        <v>120</v>
      </c>
      <c r="K69" s="274" t="s">
        <v>122</v>
      </c>
      <c r="L69" s="274" t="s">
        <v>120</v>
      </c>
      <c r="M69" s="274" t="s">
        <v>122</v>
      </c>
      <c r="N69" s="274" t="s">
        <v>122</v>
      </c>
      <c r="O69" s="274" t="s">
        <v>121</v>
      </c>
      <c r="P69" s="274" t="s">
        <v>120</v>
      </c>
      <c r="Q69" s="274" t="s">
        <v>122</v>
      </c>
      <c r="R69" s="274" t="s">
        <v>121</v>
      </c>
      <c r="S69" s="274" t="s">
        <v>122</v>
      </c>
      <c r="T69" s="274" t="s">
        <v>121</v>
      </c>
      <c r="U69" s="274" t="s">
        <v>120</v>
      </c>
      <c r="V69" s="274" t="s">
        <v>122</v>
      </c>
      <c r="W69" s="274" t="s">
        <v>121</v>
      </c>
      <c r="X69" s="274" t="s">
        <v>121</v>
      </c>
      <c r="Y69" s="274" t="s">
        <v>120</v>
      </c>
      <c r="Z69" s="274" t="s">
        <v>121</v>
      </c>
    </row>
    <row r="70" spans="1:26" s="274" customFormat="1">
      <c r="A70" s="274">
        <v>703356</v>
      </c>
      <c r="B70" s="274" t="s">
        <v>242</v>
      </c>
      <c r="C70" s="274" t="s">
        <v>120</v>
      </c>
      <c r="D70" s="274" t="s">
        <v>120</v>
      </c>
      <c r="E70" s="274" t="s">
        <v>120</v>
      </c>
      <c r="F70" s="274" t="s">
        <v>122</v>
      </c>
      <c r="G70" s="274" t="s">
        <v>120</v>
      </c>
      <c r="H70" s="274" t="s">
        <v>122</v>
      </c>
      <c r="I70" s="274" t="s">
        <v>120</v>
      </c>
      <c r="J70" s="274" t="s">
        <v>120</v>
      </c>
      <c r="K70" s="274" t="s">
        <v>120</v>
      </c>
      <c r="L70" s="274" t="s">
        <v>120</v>
      </c>
      <c r="M70" s="274" t="s">
        <v>122</v>
      </c>
      <c r="N70" s="274" t="s">
        <v>122</v>
      </c>
      <c r="O70" s="274" t="s">
        <v>122</v>
      </c>
      <c r="P70" s="274" t="s">
        <v>120</v>
      </c>
      <c r="Q70" s="274" t="s">
        <v>120</v>
      </c>
      <c r="R70" s="274" t="s">
        <v>120</v>
      </c>
      <c r="S70" s="274" t="s">
        <v>120</v>
      </c>
      <c r="T70" s="274" t="s">
        <v>121</v>
      </c>
      <c r="U70" s="274" t="s">
        <v>121</v>
      </c>
      <c r="V70" s="274" t="s">
        <v>121</v>
      </c>
      <c r="W70" s="274" t="s">
        <v>121</v>
      </c>
      <c r="X70" s="274" t="s">
        <v>121</v>
      </c>
      <c r="Y70" s="274" t="s">
        <v>121</v>
      </c>
      <c r="Z70" s="274" t="s">
        <v>121</v>
      </c>
    </row>
    <row r="71" spans="1:26" s="274" customFormat="1">
      <c r="A71" s="274">
        <v>703380</v>
      </c>
      <c r="B71" s="274" t="s">
        <v>242</v>
      </c>
      <c r="C71" s="274" t="s">
        <v>122</v>
      </c>
      <c r="D71" s="274" t="s">
        <v>120</v>
      </c>
      <c r="E71" s="274" t="s">
        <v>120</v>
      </c>
      <c r="F71" s="274" t="s">
        <v>120</v>
      </c>
      <c r="G71" s="274" t="s">
        <v>122</v>
      </c>
      <c r="H71" s="274" t="s">
        <v>122</v>
      </c>
      <c r="I71" s="274" t="s">
        <v>122</v>
      </c>
      <c r="J71" s="274" t="s">
        <v>120</v>
      </c>
      <c r="K71" s="274" t="s">
        <v>120</v>
      </c>
      <c r="L71" s="274" t="s">
        <v>120</v>
      </c>
      <c r="M71" s="274" t="s">
        <v>122</v>
      </c>
      <c r="N71" s="274" t="s">
        <v>122</v>
      </c>
      <c r="O71" s="274" t="s">
        <v>120</v>
      </c>
      <c r="P71" s="274" t="s">
        <v>120</v>
      </c>
      <c r="Q71" s="274" t="s">
        <v>121</v>
      </c>
      <c r="R71" s="274" t="s">
        <v>121</v>
      </c>
      <c r="S71" s="274" t="s">
        <v>121</v>
      </c>
      <c r="T71" s="274" t="s">
        <v>122</v>
      </c>
      <c r="U71" s="274" t="s">
        <v>121</v>
      </c>
      <c r="V71" s="274" t="s">
        <v>121</v>
      </c>
      <c r="W71" s="274" t="s">
        <v>121</v>
      </c>
      <c r="X71" s="274" t="s">
        <v>121</v>
      </c>
      <c r="Y71" s="274" t="s">
        <v>121</v>
      </c>
      <c r="Z71" s="274" t="s">
        <v>122</v>
      </c>
    </row>
    <row r="72" spans="1:26" s="274" customFormat="1">
      <c r="A72" s="274">
        <v>703399</v>
      </c>
      <c r="B72" s="274" t="s">
        <v>242</v>
      </c>
      <c r="C72" s="274" t="s">
        <v>120</v>
      </c>
      <c r="D72" s="274" t="s">
        <v>120</v>
      </c>
      <c r="E72" s="274" t="s">
        <v>120</v>
      </c>
      <c r="F72" s="274" t="s">
        <v>120</v>
      </c>
      <c r="G72" s="274" t="s">
        <v>122</v>
      </c>
      <c r="H72" s="274" t="s">
        <v>122</v>
      </c>
      <c r="I72" s="274" t="s">
        <v>122</v>
      </c>
      <c r="J72" s="274" t="s">
        <v>120</v>
      </c>
      <c r="K72" s="274" t="s">
        <v>122</v>
      </c>
      <c r="L72" s="274" t="s">
        <v>122</v>
      </c>
      <c r="M72" s="274" t="s">
        <v>120</v>
      </c>
      <c r="N72" s="274" t="s">
        <v>122</v>
      </c>
      <c r="O72" s="274" t="s">
        <v>120</v>
      </c>
      <c r="P72" s="274" t="s">
        <v>122</v>
      </c>
      <c r="Q72" s="274" t="s">
        <v>120</v>
      </c>
      <c r="R72" s="274" t="s">
        <v>122</v>
      </c>
      <c r="S72" s="274" t="s">
        <v>120</v>
      </c>
      <c r="T72" s="274" t="s">
        <v>120</v>
      </c>
      <c r="U72" s="274" t="s">
        <v>121</v>
      </c>
      <c r="V72" s="274" t="s">
        <v>120</v>
      </c>
      <c r="W72" s="274" t="s">
        <v>121</v>
      </c>
      <c r="X72" s="274" t="s">
        <v>122</v>
      </c>
      <c r="Y72" s="274" t="s">
        <v>120</v>
      </c>
      <c r="Z72" s="274" t="s">
        <v>120</v>
      </c>
    </row>
    <row r="73" spans="1:26" s="274" customFormat="1">
      <c r="A73" s="274">
        <v>703401</v>
      </c>
      <c r="B73" s="274" t="s">
        <v>242</v>
      </c>
      <c r="C73" s="274" t="s">
        <v>122</v>
      </c>
      <c r="D73" s="274" t="s">
        <v>122</v>
      </c>
      <c r="E73" s="274" t="s">
        <v>120</v>
      </c>
      <c r="F73" s="274" t="s">
        <v>120</v>
      </c>
      <c r="G73" s="274" t="s">
        <v>120</v>
      </c>
      <c r="H73" s="274" t="s">
        <v>122</v>
      </c>
      <c r="I73" s="274" t="s">
        <v>122</v>
      </c>
      <c r="J73" s="274" t="s">
        <v>120</v>
      </c>
      <c r="K73" s="274" t="s">
        <v>122</v>
      </c>
      <c r="L73" s="274" t="s">
        <v>120</v>
      </c>
      <c r="M73" s="274" t="s">
        <v>122</v>
      </c>
      <c r="N73" s="274" t="s">
        <v>122</v>
      </c>
      <c r="O73" s="274" t="s">
        <v>120</v>
      </c>
      <c r="P73" s="274" t="s">
        <v>122</v>
      </c>
      <c r="Q73" s="274" t="s">
        <v>122</v>
      </c>
      <c r="R73" s="274" t="s">
        <v>120</v>
      </c>
      <c r="S73" s="274" t="s">
        <v>120</v>
      </c>
      <c r="T73" s="274" t="s">
        <v>122</v>
      </c>
      <c r="U73" s="274" t="s">
        <v>122</v>
      </c>
      <c r="V73" s="274" t="s">
        <v>120</v>
      </c>
      <c r="W73" s="274" t="s">
        <v>120</v>
      </c>
      <c r="X73" s="274" t="s">
        <v>120</v>
      </c>
      <c r="Y73" s="274" t="s">
        <v>122</v>
      </c>
      <c r="Z73" s="274" t="s">
        <v>122</v>
      </c>
    </row>
    <row r="74" spans="1:26" s="274" customFormat="1">
      <c r="A74" s="274">
        <v>703402</v>
      </c>
      <c r="B74" s="274" t="s">
        <v>242</v>
      </c>
      <c r="C74" s="274" t="s">
        <v>120</v>
      </c>
      <c r="D74" s="274" t="s">
        <v>122</v>
      </c>
      <c r="E74" s="274" t="s">
        <v>120</v>
      </c>
      <c r="F74" s="274" t="s">
        <v>120</v>
      </c>
      <c r="G74" s="274" t="s">
        <v>120</v>
      </c>
      <c r="H74" s="274" t="s">
        <v>120</v>
      </c>
      <c r="I74" s="274" t="s">
        <v>120</v>
      </c>
      <c r="J74" s="274" t="s">
        <v>120</v>
      </c>
      <c r="K74" s="274" t="s">
        <v>122</v>
      </c>
      <c r="L74" s="274" t="s">
        <v>120</v>
      </c>
      <c r="M74" s="274" t="s">
        <v>120</v>
      </c>
      <c r="N74" s="274" t="s">
        <v>120</v>
      </c>
      <c r="O74" s="274" t="s">
        <v>120</v>
      </c>
      <c r="P74" s="274" t="s">
        <v>120</v>
      </c>
      <c r="Q74" s="274" t="s">
        <v>122</v>
      </c>
      <c r="R74" s="274" t="s">
        <v>122</v>
      </c>
      <c r="S74" s="274" t="s">
        <v>122</v>
      </c>
      <c r="T74" s="274" t="s">
        <v>122</v>
      </c>
      <c r="U74" s="274" t="s">
        <v>120</v>
      </c>
      <c r="V74" s="274" t="s">
        <v>120</v>
      </c>
      <c r="W74" s="274" t="s">
        <v>122</v>
      </c>
      <c r="X74" s="274" t="s">
        <v>122</v>
      </c>
      <c r="Y74" s="274" t="s">
        <v>122</v>
      </c>
      <c r="Z74" s="274" t="s">
        <v>121</v>
      </c>
    </row>
    <row r="75" spans="1:26" s="274" customFormat="1">
      <c r="A75" s="274">
        <v>703425</v>
      </c>
      <c r="B75" s="274" t="s">
        <v>242</v>
      </c>
      <c r="C75" s="274" t="s">
        <v>122</v>
      </c>
      <c r="D75" s="274" t="s">
        <v>122</v>
      </c>
      <c r="E75" s="274" t="s">
        <v>122</v>
      </c>
      <c r="F75" s="274" t="s">
        <v>120</v>
      </c>
      <c r="G75" s="274" t="s">
        <v>120</v>
      </c>
      <c r="H75" s="274" t="s">
        <v>122</v>
      </c>
      <c r="I75" s="274" t="s">
        <v>122</v>
      </c>
      <c r="J75" s="274" t="s">
        <v>120</v>
      </c>
      <c r="K75" s="274" t="s">
        <v>122</v>
      </c>
      <c r="L75" s="274" t="s">
        <v>122</v>
      </c>
      <c r="M75" s="274" t="s">
        <v>122</v>
      </c>
      <c r="N75" s="274" t="s">
        <v>122</v>
      </c>
      <c r="O75" s="274" t="s">
        <v>122</v>
      </c>
      <c r="P75" s="274" t="s">
        <v>122</v>
      </c>
      <c r="Q75" s="274" t="s">
        <v>120</v>
      </c>
      <c r="R75" s="274" t="s">
        <v>120</v>
      </c>
      <c r="S75" s="274" t="s">
        <v>120</v>
      </c>
      <c r="T75" s="274" t="s">
        <v>121</v>
      </c>
      <c r="U75" s="274" t="s">
        <v>122</v>
      </c>
      <c r="V75" s="274" t="s">
        <v>122</v>
      </c>
      <c r="W75" s="274" t="s">
        <v>120</v>
      </c>
      <c r="X75" s="274" t="s">
        <v>120</v>
      </c>
      <c r="Y75" s="274" t="s">
        <v>122</v>
      </c>
      <c r="Z75" s="274" t="s">
        <v>121</v>
      </c>
    </row>
    <row r="76" spans="1:26" s="274" customFormat="1">
      <c r="A76" s="274">
        <v>703436</v>
      </c>
      <c r="B76" s="274" t="s">
        <v>242</v>
      </c>
      <c r="C76" s="274" t="s">
        <v>120</v>
      </c>
      <c r="D76" s="274" t="s">
        <v>120</v>
      </c>
      <c r="E76" s="274" t="s">
        <v>120</v>
      </c>
      <c r="F76" s="274" t="s">
        <v>120</v>
      </c>
      <c r="G76" s="274" t="s">
        <v>121</v>
      </c>
      <c r="H76" s="274" t="s">
        <v>120</v>
      </c>
      <c r="I76" s="274" t="s">
        <v>120</v>
      </c>
      <c r="J76" s="274" t="s">
        <v>122</v>
      </c>
      <c r="K76" s="274" t="s">
        <v>122</v>
      </c>
      <c r="L76" s="274" t="s">
        <v>120</v>
      </c>
      <c r="M76" s="274" t="s">
        <v>120</v>
      </c>
      <c r="N76" s="274" t="s">
        <v>122</v>
      </c>
      <c r="O76" s="274" t="s">
        <v>122</v>
      </c>
      <c r="P76" s="274" t="s">
        <v>121</v>
      </c>
      <c r="Q76" s="274" t="s">
        <v>121</v>
      </c>
      <c r="R76" s="274" t="s">
        <v>121</v>
      </c>
      <c r="S76" s="274" t="s">
        <v>121</v>
      </c>
      <c r="T76" s="274" t="s">
        <v>122</v>
      </c>
      <c r="U76" s="274" t="s">
        <v>122</v>
      </c>
      <c r="V76" s="274" t="s">
        <v>121</v>
      </c>
      <c r="W76" s="274" t="s">
        <v>121</v>
      </c>
      <c r="X76" s="274" t="s">
        <v>121</v>
      </c>
      <c r="Y76" s="274" t="s">
        <v>122</v>
      </c>
      <c r="Z76" s="274" t="s">
        <v>121</v>
      </c>
    </row>
    <row r="77" spans="1:26" s="274" customFormat="1">
      <c r="A77" s="274">
        <v>703437</v>
      </c>
      <c r="B77" s="274" t="s">
        <v>242</v>
      </c>
      <c r="C77" s="274" t="s">
        <v>122</v>
      </c>
      <c r="D77" s="274" t="s">
        <v>120</v>
      </c>
      <c r="E77" s="274" t="s">
        <v>122</v>
      </c>
      <c r="F77" s="274" t="s">
        <v>122</v>
      </c>
      <c r="G77" s="274" t="s">
        <v>122</v>
      </c>
      <c r="H77" s="274" t="s">
        <v>122</v>
      </c>
      <c r="I77" s="274" t="s">
        <v>120</v>
      </c>
      <c r="J77" s="274" t="s">
        <v>122</v>
      </c>
      <c r="K77" s="274" t="s">
        <v>122</v>
      </c>
      <c r="L77" s="274" t="s">
        <v>120</v>
      </c>
      <c r="M77" s="274" t="s">
        <v>120</v>
      </c>
      <c r="N77" s="274" t="s">
        <v>122</v>
      </c>
      <c r="O77" s="274" t="s">
        <v>120</v>
      </c>
      <c r="P77" s="274" t="s">
        <v>120</v>
      </c>
      <c r="Q77" s="274" t="s">
        <v>120</v>
      </c>
      <c r="R77" s="274" t="s">
        <v>120</v>
      </c>
      <c r="S77" s="274" t="s">
        <v>121</v>
      </c>
      <c r="T77" s="274" t="s">
        <v>120</v>
      </c>
      <c r="U77" s="274" t="s">
        <v>122</v>
      </c>
      <c r="V77" s="274" t="s">
        <v>120</v>
      </c>
      <c r="W77" s="274" t="s">
        <v>121</v>
      </c>
      <c r="X77" s="274" t="s">
        <v>120</v>
      </c>
      <c r="Y77" s="274" t="s">
        <v>122</v>
      </c>
      <c r="Z77" s="274" t="s">
        <v>120</v>
      </c>
    </row>
    <row r="78" spans="1:26" s="274" customFormat="1">
      <c r="A78" s="274">
        <v>703439</v>
      </c>
      <c r="B78" s="274" t="s">
        <v>242</v>
      </c>
      <c r="C78" s="274" t="s">
        <v>122</v>
      </c>
      <c r="D78" s="274" t="s">
        <v>122</v>
      </c>
      <c r="E78" s="274" t="s">
        <v>120</v>
      </c>
      <c r="F78" s="274" t="s">
        <v>122</v>
      </c>
      <c r="G78" s="274" t="s">
        <v>122</v>
      </c>
      <c r="H78" s="274" t="s">
        <v>122</v>
      </c>
      <c r="I78" s="274" t="s">
        <v>122</v>
      </c>
      <c r="J78" s="274" t="s">
        <v>121</v>
      </c>
      <c r="K78" s="274" t="s">
        <v>122</v>
      </c>
      <c r="L78" s="274" t="s">
        <v>120</v>
      </c>
      <c r="M78" s="274" t="s">
        <v>121</v>
      </c>
      <c r="N78" s="274" t="s">
        <v>122</v>
      </c>
      <c r="O78" s="274" t="s">
        <v>122</v>
      </c>
      <c r="P78" s="274" t="s">
        <v>120</v>
      </c>
      <c r="Q78" s="274" t="s">
        <v>122</v>
      </c>
      <c r="R78" s="274" t="s">
        <v>121</v>
      </c>
      <c r="S78" s="274" t="s">
        <v>122</v>
      </c>
      <c r="T78" s="274" t="s">
        <v>122</v>
      </c>
      <c r="U78" s="274" t="s">
        <v>122</v>
      </c>
      <c r="V78" s="274" t="s">
        <v>121</v>
      </c>
      <c r="W78" s="274" t="s">
        <v>122</v>
      </c>
      <c r="X78" s="274" t="s">
        <v>122</v>
      </c>
      <c r="Y78" s="274" t="s">
        <v>122</v>
      </c>
      <c r="Z78" s="274" t="s">
        <v>122</v>
      </c>
    </row>
    <row r="79" spans="1:26" s="274" customFormat="1">
      <c r="A79" s="274">
        <v>703451</v>
      </c>
      <c r="B79" s="274" t="s">
        <v>242</v>
      </c>
      <c r="C79" s="274" t="s">
        <v>120</v>
      </c>
      <c r="D79" s="274" t="s">
        <v>120</v>
      </c>
      <c r="E79" s="274" t="s">
        <v>120</v>
      </c>
      <c r="F79" s="274" t="s">
        <v>120</v>
      </c>
      <c r="G79" s="274" t="s">
        <v>120</v>
      </c>
      <c r="H79" s="274" t="s">
        <v>120</v>
      </c>
      <c r="I79" s="274" t="s">
        <v>120</v>
      </c>
      <c r="J79" s="274" t="s">
        <v>121</v>
      </c>
      <c r="K79" s="274" t="s">
        <v>120</v>
      </c>
      <c r="L79" s="274" t="s">
        <v>122</v>
      </c>
      <c r="M79" s="274" t="s">
        <v>121</v>
      </c>
      <c r="N79" s="274" t="s">
        <v>121</v>
      </c>
      <c r="O79" s="274" t="s">
        <v>122</v>
      </c>
      <c r="P79" s="274" t="s">
        <v>122</v>
      </c>
      <c r="Q79" s="274" t="s">
        <v>122</v>
      </c>
      <c r="R79" s="274" t="s">
        <v>122</v>
      </c>
      <c r="S79" s="274" t="s">
        <v>122</v>
      </c>
      <c r="T79" s="274" t="s">
        <v>122</v>
      </c>
      <c r="U79" s="274" t="s">
        <v>121</v>
      </c>
      <c r="V79" s="274" t="s">
        <v>121</v>
      </c>
      <c r="W79" s="274" t="s">
        <v>121</v>
      </c>
      <c r="X79" s="274" t="s">
        <v>121</v>
      </c>
      <c r="Y79" s="274" t="s">
        <v>121</v>
      </c>
      <c r="Z79" s="274" t="s">
        <v>121</v>
      </c>
    </row>
    <row r="80" spans="1:26" s="274" customFormat="1">
      <c r="A80" s="274">
        <v>703460</v>
      </c>
      <c r="B80" s="274" t="s">
        <v>242</v>
      </c>
      <c r="C80" s="274" t="s">
        <v>120</v>
      </c>
      <c r="D80" s="274" t="s">
        <v>120</v>
      </c>
      <c r="E80" s="274" t="s">
        <v>120</v>
      </c>
      <c r="F80" s="274" t="s">
        <v>120</v>
      </c>
      <c r="G80" s="274" t="s">
        <v>120</v>
      </c>
      <c r="H80" s="274" t="s">
        <v>122</v>
      </c>
      <c r="I80" s="274" t="s">
        <v>122</v>
      </c>
      <c r="J80" s="274" t="s">
        <v>120</v>
      </c>
      <c r="K80" s="274" t="s">
        <v>122</v>
      </c>
      <c r="L80" s="274" t="s">
        <v>120</v>
      </c>
      <c r="M80" s="274" t="s">
        <v>122</v>
      </c>
      <c r="N80" s="274" t="s">
        <v>122</v>
      </c>
      <c r="O80" s="274" t="s">
        <v>122</v>
      </c>
      <c r="P80" s="274" t="s">
        <v>122</v>
      </c>
      <c r="Q80" s="274" t="s">
        <v>122</v>
      </c>
      <c r="R80" s="274" t="s">
        <v>122</v>
      </c>
      <c r="S80" s="274" t="s">
        <v>122</v>
      </c>
      <c r="T80" s="274" t="s">
        <v>122</v>
      </c>
      <c r="U80" s="274" t="s">
        <v>121</v>
      </c>
      <c r="V80" s="274" t="s">
        <v>121</v>
      </c>
      <c r="W80" s="274" t="s">
        <v>121</v>
      </c>
      <c r="X80" s="274" t="s">
        <v>122</v>
      </c>
      <c r="Y80" s="274" t="s">
        <v>121</v>
      </c>
      <c r="Z80" s="274" t="s">
        <v>121</v>
      </c>
    </row>
    <row r="81" spans="1:26" s="274" customFormat="1">
      <c r="A81" s="274">
        <v>703482</v>
      </c>
      <c r="B81" s="274" t="s">
        <v>242</v>
      </c>
      <c r="C81" s="274" t="s">
        <v>120</v>
      </c>
      <c r="D81" s="274" t="s">
        <v>120</v>
      </c>
      <c r="E81" s="274" t="s">
        <v>120</v>
      </c>
      <c r="F81" s="274" t="s">
        <v>122</v>
      </c>
      <c r="G81" s="274" t="s">
        <v>120</v>
      </c>
      <c r="H81" s="274" t="s">
        <v>120</v>
      </c>
      <c r="I81" s="274" t="s">
        <v>122</v>
      </c>
      <c r="J81" s="274" t="s">
        <v>120</v>
      </c>
      <c r="K81" s="274" t="s">
        <v>122</v>
      </c>
      <c r="L81" s="274" t="s">
        <v>120</v>
      </c>
      <c r="M81" s="274" t="s">
        <v>122</v>
      </c>
      <c r="N81" s="274" t="s">
        <v>120</v>
      </c>
      <c r="O81" s="274" t="s">
        <v>120</v>
      </c>
      <c r="P81" s="274" t="s">
        <v>122</v>
      </c>
      <c r="Q81" s="274" t="s">
        <v>120</v>
      </c>
      <c r="R81" s="274" t="s">
        <v>120</v>
      </c>
      <c r="S81" s="274" t="s">
        <v>121</v>
      </c>
      <c r="T81" s="274" t="s">
        <v>122</v>
      </c>
      <c r="U81" s="274" t="s">
        <v>122</v>
      </c>
      <c r="V81" s="274" t="s">
        <v>120</v>
      </c>
      <c r="W81" s="274" t="s">
        <v>121</v>
      </c>
      <c r="X81" s="274" t="s">
        <v>120</v>
      </c>
      <c r="Y81" s="274" t="s">
        <v>122</v>
      </c>
      <c r="Z81" s="274" t="s">
        <v>120</v>
      </c>
    </row>
    <row r="82" spans="1:26" s="274" customFormat="1">
      <c r="A82" s="274">
        <v>703485</v>
      </c>
      <c r="B82" s="274" t="s">
        <v>242</v>
      </c>
      <c r="C82" s="274" t="s">
        <v>122</v>
      </c>
      <c r="D82" s="274" t="s">
        <v>122</v>
      </c>
      <c r="E82" s="274" t="s">
        <v>120</v>
      </c>
      <c r="F82" s="274" t="s">
        <v>122</v>
      </c>
      <c r="G82" s="274" t="s">
        <v>120</v>
      </c>
      <c r="H82" s="274" t="s">
        <v>120</v>
      </c>
      <c r="I82" s="274" t="s">
        <v>122</v>
      </c>
      <c r="J82" s="274" t="s">
        <v>120</v>
      </c>
      <c r="K82" s="274" t="s">
        <v>122</v>
      </c>
      <c r="L82" s="274" t="s">
        <v>120</v>
      </c>
      <c r="M82" s="274" t="s">
        <v>122</v>
      </c>
      <c r="N82" s="274" t="s">
        <v>121</v>
      </c>
      <c r="O82" s="274" t="s">
        <v>120</v>
      </c>
      <c r="P82" s="274" t="s">
        <v>120</v>
      </c>
      <c r="Q82" s="274" t="s">
        <v>120</v>
      </c>
      <c r="R82" s="274" t="s">
        <v>120</v>
      </c>
      <c r="S82" s="274" t="s">
        <v>120</v>
      </c>
      <c r="T82" s="274" t="s">
        <v>121</v>
      </c>
      <c r="U82" s="274" t="s">
        <v>121</v>
      </c>
      <c r="V82" s="274" t="s">
        <v>120</v>
      </c>
      <c r="W82" s="274" t="s">
        <v>121</v>
      </c>
      <c r="X82" s="274" t="s">
        <v>122</v>
      </c>
      <c r="Y82" s="274" t="s">
        <v>121</v>
      </c>
      <c r="Z82" s="274" t="s">
        <v>121</v>
      </c>
    </row>
    <row r="83" spans="1:26" s="274" customFormat="1">
      <c r="A83" s="274">
        <v>703491</v>
      </c>
      <c r="B83" s="274" t="s">
        <v>242</v>
      </c>
      <c r="C83" s="274" t="s">
        <v>120</v>
      </c>
      <c r="D83" s="274" t="s">
        <v>120</v>
      </c>
      <c r="E83" s="274" t="s">
        <v>120</v>
      </c>
      <c r="F83" s="274" t="s">
        <v>120</v>
      </c>
      <c r="G83" s="274" t="s">
        <v>120</v>
      </c>
      <c r="H83" s="274" t="s">
        <v>122</v>
      </c>
      <c r="I83" s="274" t="s">
        <v>120</v>
      </c>
      <c r="J83" s="274" t="s">
        <v>122</v>
      </c>
      <c r="K83" s="274" t="s">
        <v>120</v>
      </c>
      <c r="L83" s="274" t="s">
        <v>120</v>
      </c>
      <c r="M83" s="274" t="s">
        <v>120</v>
      </c>
      <c r="N83" s="274" t="s">
        <v>120</v>
      </c>
      <c r="O83" s="274" t="s">
        <v>122</v>
      </c>
      <c r="P83" s="274" t="s">
        <v>122</v>
      </c>
      <c r="Q83" s="274" t="s">
        <v>122</v>
      </c>
      <c r="R83" s="274" t="s">
        <v>122</v>
      </c>
      <c r="S83" s="274" t="s">
        <v>122</v>
      </c>
      <c r="T83" s="274" t="s">
        <v>122</v>
      </c>
      <c r="U83" s="274" t="s">
        <v>121</v>
      </c>
      <c r="V83" s="274" t="s">
        <v>121</v>
      </c>
      <c r="W83" s="274" t="s">
        <v>121</v>
      </c>
      <c r="X83" s="274" t="s">
        <v>121</v>
      </c>
      <c r="Y83" s="274" t="s">
        <v>121</v>
      </c>
      <c r="Z83" s="274" t="s">
        <v>121</v>
      </c>
    </row>
    <row r="84" spans="1:26" s="274" customFormat="1">
      <c r="A84" s="274">
        <v>703492</v>
      </c>
      <c r="B84" s="274" t="s">
        <v>242</v>
      </c>
      <c r="C84" s="274" t="s">
        <v>120</v>
      </c>
      <c r="D84" s="274" t="s">
        <v>120</v>
      </c>
      <c r="E84" s="274" t="s">
        <v>120</v>
      </c>
      <c r="F84" s="274" t="s">
        <v>122</v>
      </c>
      <c r="G84" s="274" t="s">
        <v>120</v>
      </c>
      <c r="H84" s="274" t="s">
        <v>122</v>
      </c>
      <c r="I84" s="274" t="s">
        <v>120</v>
      </c>
      <c r="J84" s="274" t="s">
        <v>120</v>
      </c>
      <c r="K84" s="274" t="s">
        <v>122</v>
      </c>
      <c r="L84" s="274" t="s">
        <v>120</v>
      </c>
      <c r="M84" s="274" t="s">
        <v>120</v>
      </c>
      <c r="N84" s="274" t="s">
        <v>122</v>
      </c>
      <c r="O84" s="274" t="s">
        <v>121</v>
      </c>
      <c r="P84" s="274" t="s">
        <v>122</v>
      </c>
      <c r="Q84" s="274" t="s">
        <v>122</v>
      </c>
      <c r="R84" s="274" t="s">
        <v>122</v>
      </c>
      <c r="S84" s="274" t="s">
        <v>122</v>
      </c>
      <c r="T84" s="274" t="s">
        <v>122</v>
      </c>
      <c r="U84" s="274" t="s">
        <v>121</v>
      </c>
      <c r="V84" s="274" t="s">
        <v>121</v>
      </c>
      <c r="W84" s="274" t="s">
        <v>121</v>
      </c>
      <c r="X84" s="274" t="s">
        <v>121</v>
      </c>
      <c r="Y84" s="274" t="s">
        <v>121</v>
      </c>
      <c r="Z84" s="274" t="s">
        <v>121</v>
      </c>
    </row>
    <row r="85" spans="1:26" s="274" customFormat="1">
      <c r="A85" s="274">
        <v>703496</v>
      </c>
      <c r="B85" s="274" t="s">
        <v>242</v>
      </c>
      <c r="C85" s="274" t="s">
        <v>122</v>
      </c>
      <c r="D85" s="274" t="s">
        <v>122</v>
      </c>
      <c r="E85" s="274" t="s">
        <v>122</v>
      </c>
      <c r="F85" s="274" t="s">
        <v>122</v>
      </c>
      <c r="G85" s="274" t="s">
        <v>122</v>
      </c>
      <c r="H85" s="274" t="s">
        <v>121</v>
      </c>
      <c r="I85" s="274" t="s">
        <v>122</v>
      </c>
      <c r="J85" s="274" t="s">
        <v>122</v>
      </c>
      <c r="K85" s="274" t="s">
        <v>122</v>
      </c>
      <c r="L85" s="274" t="s">
        <v>120</v>
      </c>
      <c r="M85" s="274" t="s">
        <v>122</v>
      </c>
      <c r="N85" s="274" t="s">
        <v>121</v>
      </c>
      <c r="O85" s="274" t="s">
        <v>120</v>
      </c>
      <c r="P85" s="274" t="s">
        <v>120</v>
      </c>
      <c r="Q85" s="274" t="s">
        <v>122</v>
      </c>
      <c r="R85" s="274" t="s">
        <v>121</v>
      </c>
      <c r="S85" s="274" t="s">
        <v>122</v>
      </c>
      <c r="T85" s="274" t="s">
        <v>121</v>
      </c>
      <c r="U85" s="274" t="s">
        <v>122</v>
      </c>
      <c r="V85" s="274" t="s">
        <v>122</v>
      </c>
      <c r="W85" s="274" t="s">
        <v>122</v>
      </c>
      <c r="X85" s="274" t="s">
        <v>122</v>
      </c>
      <c r="Y85" s="274" t="s">
        <v>122</v>
      </c>
      <c r="Z85" s="274" t="s">
        <v>121</v>
      </c>
    </row>
    <row r="86" spans="1:26" s="274" customFormat="1">
      <c r="A86" s="274">
        <v>703514</v>
      </c>
      <c r="B86" s="274" t="s">
        <v>242</v>
      </c>
      <c r="C86" s="274" t="s">
        <v>120</v>
      </c>
      <c r="D86" s="274" t="s">
        <v>122</v>
      </c>
      <c r="E86" s="274" t="s">
        <v>120</v>
      </c>
      <c r="F86" s="274" t="s">
        <v>120</v>
      </c>
      <c r="G86" s="274" t="s">
        <v>120</v>
      </c>
      <c r="H86" s="274" t="s">
        <v>122</v>
      </c>
      <c r="I86" s="274" t="s">
        <v>122</v>
      </c>
      <c r="J86" s="274" t="s">
        <v>121</v>
      </c>
      <c r="K86" s="274" t="s">
        <v>122</v>
      </c>
      <c r="L86" s="274" t="s">
        <v>120</v>
      </c>
      <c r="M86" s="274" t="s">
        <v>120</v>
      </c>
      <c r="N86" s="274" t="s">
        <v>122</v>
      </c>
      <c r="O86" s="274" t="s">
        <v>121</v>
      </c>
      <c r="P86" s="274" t="s">
        <v>122</v>
      </c>
      <c r="Q86" s="274" t="s">
        <v>122</v>
      </c>
      <c r="R86" s="274" t="s">
        <v>121</v>
      </c>
      <c r="S86" s="274" t="s">
        <v>122</v>
      </c>
      <c r="T86" s="274" t="s">
        <v>121</v>
      </c>
      <c r="U86" s="274" t="s">
        <v>121</v>
      </c>
      <c r="V86" s="274" t="s">
        <v>121</v>
      </c>
      <c r="W86" s="274" t="s">
        <v>121</v>
      </c>
      <c r="X86" s="274" t="s">
        <v>121</v>
      </c>
      <c r="Y86" s="274" t="s">
        <v>121</v>
      </c>
      <c r="Z86" s="274" t="s">
        <v>121</v>
      </c>
    </row>
    <row r="87" spans="1:26" s="274" customFormat="1">
      <c r="A87" s="274">
        <v>703518</v>
      </c>
      <c r="B87" s="274" t="s">
        <v>242</v>
      </c>
      <c r="C87" s="274" t="s">
        <v>122</v>
      </c>
      <c r="D87" s="274" t="s">
        <v>120</v>
      </c>
      <c r="E87" s="274" t="s">
        <v>120</v>
      </c>
      <c r="F87" s="274" t="s">
        <v>122</v>
      </c>
      <c r="G87" s="274" t="s">
        <v>120</v>
      </c>
      <c r="H87" s="274" t="s">
        <v>122</v>
      </c>
      <c r="I87" s="274" t="s">
        <v>122</v>
      </c>
      <c r="J87" s="274" t="s">
        <v>120</v>
      </c>
      <c r="K87" s="274" t="s">
        <v>122</v>
      </c>
      <c r="L87" s="274" t="s">
        <v>122</v>
      </c>
      <c r="M87" s="274" t="s">
        <v>120</v>
      </c>
      <c r="N87" s="274" t="s">
        <v>122</v>
      </c>
      <c r="O87" s="274" t="s">
        <v>120</v>
      </c>
      <c r="P87" s="274" t="s">
        <v>120</v>
      </c>
      <c r="Q87" s="274" t="s">
        <v>120</v>
      </c>
      <c r="R87" s="274" t="s">
        <v>122</v>
      </c>
      <c r="S87" s="274" t="s">
        <v>120</v>
      </c>
      <c r="T87" s="274" t="s">
        <v>122</v>
      </c>
      <c r="U87" s="274" t="s">
        <v>120</v>
      </c>
      <c r="V87" s="274" t="s">
        <v>120</v>
      </c>
      <c r="W87" s="274" t="s">
        <v>120</v>
      </c>
      <c r="X87" s="274" t="s">
        <v>120</v>
      </c>
      <c r="Y87" s="274" t="s">
        <v>120</v>
      </c>
      <c r="Z87" s="274" t="s">
        <v>122</v>
      </c>
    </row>
    <row r="88" spans="1:26" s="274" customFormat="1">
      <c r="A88" s="274">
        <v>703559</v>
      </c>
      <c r="B88" s="274" t="s">
        <v>242</v>
      </c>
      <c r="C88" s="274" t="s">
        <v>122</v>
      </c>
      <c r="D88" s="274" t="s">
        <v>122</v>
      </c>
      <c r="E88" s="274" t="s">
        <v>120</v>
      </c>
      <c r="F88" s="274" t="s">
        <v>120</v>
      </c>
      <c r="G88" s="274" t="s">
        <v>120</v>
      </c>
      <c r="H88" s="274" t="s">
        <v>120</v>
      </c>
      <c r="I88" s="274" t="s">
        <v>122</v>
      </c>
      <c r="J88" s="274" t="s">
        <v>122</v>
      </c>
      <c r="K88" s="274" t="s">
        <v>122</v>
      </c>
      <c r="L88" s="274" t="s">
        <v>122</v>
      </c>
      <c r="M88" s="274" t="s">
        <v>122</v>
      </c>
      <c r="N88" s="274" t="s">
        <v>122</v>
      </c>
      <c r="O88" s="274" t="s">
        <v>120</v>
      </c>
      <c r="P88" s="274" t="s">
        <v>122</v>
      </c>
      <c r="Q88" s="274" t="s">
        <v>122</v>
      </c>
      <c r="R88" s="274" t="s">
        <v>122</v>
      </c>
      <c r="S88" s="274" t="s">
        <v>122</v>
      </c>
      <c r="T88" s="274" t="s">
        <v>121</v>
      </c>
      <c r="U88" s="274" t="s">
        <v>122</v>
      </c>
      <c r="V88" s="274" t="s">
        <v>121</v>
      </c>
      <c r="W88" s="274" t="s">
        <v>121</v>
      </c>
      <c r="X88" s="274" t="s">
        <v>122</v>
      </c>
      <c r="Y88" s="274" t="s">
        <v>122</v>
      </c>
      <c r="Z88" s="274" t="s">
        <v>121</v>
      </c>
    </row>
    <row r="89" spans="1:26" s="274" customFormat="1">
      <c r="A89" s="274">
        <v>703573</v>
      </c>
      <c r="B89" s="274" t="s">
        <v>242</v>
      </c>
      <c r="C89" s="274" t="s">
        <v>120</v>
      </c>
      <c r="D89" s="274" t="s">
        <v>120</v>
      </c>
      <c r="E89" s="274" t="s">
        <v>122</v>
      </c>
      <c r="F89" s="274" t="s">
        <v>122</v>
      </c>
      <c r="G89" s="274" t="s">
        <v>120</v>
      </c>
      <c r="H89" s="274" t="s">
        <v>122</v>
      </c>
      <c r="I89" s="274" t="s">
        <v>122</v>
      </c>
      <c r="J89" s="274" t="s">
        <v>122</v>
      </c>
      <c r="K89" s="274" t="s">
        <v>122</v>
      </c>
      <c r="L89" s="274" t="s">
        <v>122</v>
      </c>
      <c r="M89" s="274" t="s">
        <v>122</v>
      </c>
      <c r="N89" s="274" t="s">
        <v>120</v>
      </c>
      <c r="O89" s="274" t="s">
        <v>120</v>
      </c>
      <c r="P89" s="274" t="s">
        <v>120</v>
      </c>
      <c r="Q89" s="274" t="s">
        <v>120</v>
      </c>
      <c r="R89" s="274" t="s">
        <v>122</v>
      </c>
      <c r="S89" s="274" t="s">
        <v>120</v>
      </c>
      <c r="T89" s="274" t="s">
        <v>120</v>
      </c>
      <c r="U89" s="274" t="s">
        <v>122</v>
      </c>
      <c r="V89" s="274" t="s">
        <v>122</v>
      </c>
      <c r="W89" s="274" t="s">
        <v>122</v>
      </c>
      <c r="X89" s="274" t="s">
        <v>122</v>
      </c>
      <c r="Y89" s="274" t="s">
        <v>122</v>
      </c>
      <c r="Z89" s="274" t="s">
        <v>122</v>
      </c>
    </row>
    <row r="90" spans="1:26" s="274" customFormat="1">
      <c r="A90" s="274">
        <v>703578</v>
      </c>
      <c r="B90" s="274" t="s">
        <v>242</v>
      </c>
      <c r="C90" s="274" t="s">
        <v>122</v>
      </c>
      <c r="D90" s="274" t="s">
        <v>120</v>
      </c>
      <c r="E90" s="274" t="s">
        <v>120</v>
      </c>
      <c r="F90" s="274" t="s">
        <v>120</v>
      </c>
      <c r="G90" s="274" t="s">
        <v>122</v>
      </c>
      <c r="H90" s="274" t="s">
        <v>120</v>
      </c>
      <c r="I90" s="274" t="s">
        <v>120</v>
      </c>
      <c r="J90" s="274" t="s">
        <v>120</v>
      </c>
      <c r="K90" s="274" t="s">
        <v>122</v>
      </c>
      <c r="L90" s="274" t="s">
        <v>122</v>
      </c>
      <c r="M90" s="274" t="s">
        <v>122</v>
      </c>
      <c r="N90" s="274" t="s">
        <v>122</v>
      </c>
      <c r="O90" s="274" t="s">
        <v>120</v>
      </c>
      <c r="P90" s="274" t="s">
        <v>122</v>
      </c>
      <c r="Q90" s="274" t="s">
        <v>120</v>
      </c>
      <c r="R90" s="274" t="s">
        <v>120</v>
      </c>
      <c r="S90" s="274" t="s">
        <v>122</v>
      </c>
      <c r="T90" s="274" t="s">
        <v>120</v>
      </c>
      <c r="U90" s="274" t="s">
        <v>120</v>
      </c>
      <c r="V90" s="274" t="s">
        <v>122</v>
      </c>
      <c r="W90" s="274" t="s">
        <v>122</v>
      </c>
      <c r="X90" s="274" t="s">
        <v>122</v>
      </c>
      <c r="Y90" s="274" t="s">
        <v>122</v>
      </c>
      <c r="Z90" s="274" t="s">
        <v>122</v>
      </c>
    </row>
    <row r="91" spans="1:26" s="274" customFormat="1">
      <c r="A91" s="274">
        <v>703581</v>
      </c>
      <c r="B91" s="274" t="s">
        <v>242</v>
      </c>
      <c r="C91" s="274" t="s">
        <v>122</v>
      </c>
      <c r="D91" s="274" t="s">
        <v>120</v>
      </c>
      <c r="E91" s="274" t="s">
        <v>122</v>
      </c>
      <c r="F91" s="274" t="s">
        <v>122</v>
      </c>
      <c r="G91" s="274" t="s">
        <v>122</v>
      </c>
      <c r="H91" s="274" t="s">
        <v>122</v>
      </c>
      <c r="I91" s="274" t="s">
        <v>122</v>
      </c>
      <c r="J91" s="274" t="s">
        <v>122</v>
      </c>
      <c r="K91" s="274" t="s">
        <v>122</v>
      </c>
      <c r="L91" s="274" t="s">
        <v>120</v>
      </c>
      <c r="M91" s="274" t="s">
        <v>122</v>
      </c>
      <c r="N91" s="274" t="s">
        <v>122</v>
      </c>
      <c r="O91" s="274" t="s">
        <v>122</v>
      </c>
      <c r="P91" s="274" t="s">
        <v>122</v>
      </c>
      <c r="Q91" s="274" t="s">
        <v>122</v>
      </c>
      <c r="R91" s="274" t="s">
        <v>121</v>
      </c>
      <c r="S91" s="274" t="s">
        <v>122</v>
      </c>
      <c r="T91" s="274" t="s">
        <v>122</v>
      </c>
      <c r="U91" s="274" t="s">
        <v>122</v>
      </c>
      <c r="V91" s="274" t="s">
        <v>121</v>
      </c>
      <c r="W91" s="274" t="s">
        <v>120</v>
      </c>
      <c r="X91" s="274" t="s">
        <v>122</v>
      </c>
      <c r="Y91" s="274" t="s">
        <v>121</v>
      </c>
      <c r="Z91" s="274" t="s">
        <v>122</v>
      </c>
    </row>
    <row r="92" spans="1:26" s="274" customFormat="1">
      <c r="A92" s="274">
        <v>703584</v>
      </c>
      <c r="B92" s="274" t="s">
        <v>243</v>
      </c>
      <c r="C92" s="274" t="s">
        <v>120</v>
      </c>
      <c r="D92" s="274" t="s">
        <v>120</v>
      </c>
      <c r="E92" s="274" t="s">
        <v>120</v>
      </c>
      <c r="F92" s="274" t="s">
        <v>122</v>
      </c>
      <c r="G92" s="274" t="s">
        <v>120</v>
      </c>
      <c r="H92" s="274" t="s">
        <v>120</v>
      </c>
      <c r="I92" s="274" t="s">
        <v>120</v>
      </c>
      <c r="J92" s="274" t="s">
        <v>122</v>
      </c>
      <c r="K92" s="274" t="s">
        <v>122</v>
      </c>
      <c r="L92" s="274" t="s">
        <v>120</v>
      </c>
      <c r="M92" s="274" t="s">
        <v>120</v>
      </c>
      <c r="N92" s="274" t="s">
        <v>121</v>
      </c>
      <c r="O92" s="274" t="s">
        <v>121</v>
      </c>
      <c r="P92" s="274" t="s">
        <v>121</v>
      </c>
      <c r="Q92" s="274" t="s">
        <v>121</v>
      </c>
      <c r="R92" s="274" t="s">
        <v>121</v>
      </c>
      <c r="S92" s="274" t="s">
        <v>121</v>
      </c>
      <c r="T92" s="274" t="s">
        <v>121</v>
      </c>
    </row>
    <row r="93" spans="1:26" s="274" customFormat="1">
      <c r="A93" s="274">
        <v>703596</v>
      </c>
      <c r="B93" s="274" t="s">
        <v>242</v>
      </c>
      <c r="C93" s="274" t="s">
        <v>122</v>
      </c>
      <c r="D93" s="274" t="s">
        <v>120</v>
      </c>
      <c r="E93" s="274" t="s">
        <v>120</v>
      </c>
      <c r="F93" s="274" t="s">
        <v>120</v>
      </c>
      <c r="G93" s="274" t="s">
        <v>122</v>
      </c>
      <c r="H93" s="274" t="s">
        <v>121</v>
      </c>
      <c r="I93" s="274" t="s">
        <v>120</v>
      </c>
      <c r="J93" s="274" t="s">
        <v>120</v>
      </c>
      <c r="K93" s="274" t="s">
        <v>120</v>
      </c>
      <c r="L93" s="274" t="s">
        <v>122</v>
      </c>
      <c r="M93" s="274" t="s">
        <v>122</v>
      </c>
      <c r="N93" s="274" t="s">
        <v>121</v>
      </c>
      <c r="O93" s="274" t="s">
        <v>122</v>
      </c>
      <c r="P93" s="274" t="s">
        <v>120</v>
      </c>
      <c r="Q93" s="274" t="s">
        <v>122</v>
      </c>
      <c r="R93" s="274" t="s">
        <v>122</v>
      </c>
      <c r="S93" s="274" t="s">
        <v>122</v>
      </c>
      <c r="T93" s="274" t="s">
        <v>121</v>
      </c>
      <c r="U93" s="274" t="s">
        <v>122</v>
      </c>
      <c r="V93" s="274" t="s">
        <v>120</v>
      </c>
      <c r="W93" s="274" t="s">
        <v>122</v>
      </c>
      <c r="X93" s="274" t="s">
        <v>121</v>
      </c>
      <c r="Y93" s="274" t="s">
        <v>122</v>
      </c>
      <c r="Z93" s="274" t="s">
        <v>121</v>
      </c>
    </row>
    <row r="94" spans="1:26" s="274" customFormat="1">
      <c r="A94" s="274">
        <v>703599</v>
      </c>
      <c r="B94" s="274" t="s">
        <v>242</v>
      </c>
      <c r="C94" s="274" t="s">
        <v>120</v>
      </c>
      <c r="D94" s="274" t="s">
        <v>120</v>
      </c>
      <c r="E94" s="274" t="s">
        <v>122</v>
      </c>
      <c r="F94" s="274" t="s">
        <v>120</v>
      </c>
      <c r="G94" s="274" t="s">
        <v>120</v>
      </c>
      <c r="H94" s="274" t="s">
        <v>122</v>
      </c>
      <c r="I94" s="274" t="s">
        <v>120</v>
      </c>
      <c r="J94" s="274" t="s">
        <v>120</v>
      </c>
      <c r="K94" s="274" t="s">
        <v>120</v>
      </c>
      <c r="L94" s="274" t="s">
        <v>120</v>
      </c>
      <c r="M94" s="274" t="s">
        <v>120</v>
      </c>
      <c r="N94" s="274" t="s">
        <v>120</v>
      </c>
      <c r="O94" s="274" t="s">
        <v>120</v>
      </c>
      <c r="P94" s="274" t="s">
        <v>120</v>
      </c>
      <c r="Q94" s="274" t="s">
        <v>122</v>
      </c>
      <c r="R94" s="274" t="s">
        <v>120</v>
      </c>
      <c r="S94" s="274" t="s">
        <v>120</v>
      </c>
      <c r="T94" s="274" t="s">
        <v>120</v>
      </c>
      <c r="U94" s="274" t="s">
        <v>120</v>
      </c>
      <c r="V94" s="274" t="s">
        <v>120</v>
      </c>
      <c r="W94" s="274" t="s">
        <v>120</v>
      </c>
      <c r="X94" s="274" t="s">
        <v>120</v>
      </c>
      <c r="Y94" s="274" t="s">
        <v>122</v>
      </c>
      <c r="Z94" s="274" t="s">
        <v>120</v>
      </c>
    </row>
    <row r="95" spans="1:26" s="274" customFormat="1">
      <c r="A95" s="274">
        <v>703607</v>
      </c>
      <c r="B95" s="274" t="s">
        <v>242</v>
      </c>
      <c r="C95" s="274" t="s">
        <v>122</v>
      </c>
      <c r="D95" s="274" t="s">
        <v>122</v>
      </c>
      <c r="E95" s="274" t="s">
        <v>122</v>
      </c>
      <c r="F95" s="274" t="s">
        <v>122</v>
      </c>
      <c r="G95" s="274" t="s">
        <v>120</v>
      </c>
      <c r="H95" s="274" t="s">
        <v>122</v>
      </c>
      <c r="I95" s="274" t="s">
        <v>122</v>
      </c>
      <c r="J95" s="274" t="s">
        <v>122</v>
      </c>
      <c r="K95" s="274" t="s">
        <v>122</v>
      </c>
      <c r="L95" s="274" t="s">
        <v>121</v>
      </c>
      <c r="M95" s="274" t="s">
        <v>122</v>
      </c>
      <c r="N95" s="274" t="s">
        <v>122</v>
      </c>
      <c r="O95" s="274" t="s">
        <v>122</v>
      </c>
      <c r="P95" s="274" t="s">
        <v>122</v>
      </c>
      <c r="Q95" s="274" t="s">
        <v>121</v>
      </c>
      <c r="R95" s="274" t="s">
        <v>122</v>
      </c>
      <c r="S95" s="274" t="s">
        <v>121</v>
      </c>
      <c r="T95" s="274" t="s">
        <v>122</v>
      </c>
      <c r="U95" s="274" t="s">
        <v>121</v>
      </c>
      <c r="V95" s="274" t="s">
        <v>121</v>
      </c>
      <c r="W95" s="274" t="s">
        <v>121</v>
      </c>
      <c r="X95" s="274" t="s">
        <v>121</v>
      </c>
      <c r="Y95" s="274" t="s">
        <v>121</v>
      </c>
      <c r="Z95" s="274" t="s">
        <v>121</v>
      </c>
    </row>
    <row r="96" spans="1:26" s="274" customFormat="1">
      <c r="A96" s="274">
        <v>703623</v>
      </c>
      <c r="B96" s="274" t="s">
        <v>242</v>
      </c>
      <c r="C96" s="274" t="s">
        <v>122</v>
      </c>
      <c r="D96" s="274" t="s">
        <v>120</v>
      </c>
      <c r="E96" s="274" t="s">
        <v>120</v>
      </c>
      <c r="F96" s="274" t="s">
        <v>120</v>
      </c>
      <c r="G96" s="274" t="s">
        <v>120</v>
      </c>
      <c r="H96" s="274" t="s">
        <v>122</v>
      </c>
      <c r="I96" s="274" t="s">
        <v>122</v>
      </c>
      <c r="J96" s="274" t="s">
        <v>122</v>
      </c>
      <c r="K96" s="274" t="s">
        <v>122</v>
      </c>
      <c r="L96" s="274" t="s">
        <v>120</v>
      </c>
      <c r="M96" s="274" t="s">
        <v>120</v>
      </c>
      <c r="N96" s="274" t="s">
        <v>120</v>
      </c>
      <c r="O96" s="274" t="s">
        <v>122</v>
      </c>
      <c r="P96" s="274" t="s">
        <v>122</v>
      </c>
      <c r="Q96" s="274" t="s">
        <v>120</v>
      </c>
      <c r="R96" s="274" t="s">
        <v>121</v>
      </c>
      <c r="S96" s="274" t="s">
        <v>120</v>
      </c>
      <c r="T96" s="274" t="s">
        <v>122</v>
      </c>
      <c r="U96" s="274" t="s">
        <v>121</v>
      </c>
      <c r="V96" s="274" t="s">
        <v>120</v>
      </c>
      <c r="W96" s="274" t="s">
        <v>122</v>
      </c>
      <c r="X96" s="274" t="s">
        <v>121</v>
      </c>
      <c r="Y96" s="274" t="s">
        <v>121</v>
      </c>
      <c r="Z96" s="274" t="s">
        <v>120</v>
      </c>
    </row>
    <row r="97" spans="1:26" s="274" customFormat="1">
      <c r="A97" s="274">
        <v>703628</v>
      </c>
      <c r="B97" s="274" t="s">
        <v>242</v>
      </c>
      <c r="C97" s="274" t="s">
        <v>120</v>
      </c>
      <c r="D97" s="274" t="s">
        <v>120</v>
      </c>
      <c r="E97" s="274" t="s">
        <v>122</v>
      </c>
      <c r="F97" s="274" t="s">
        <v>122</v>
      </c>
      <c r="G97" s="274" t="s">
        <v>120</v>
      </c>
      <c r="H97" s="274" t="s">
        <v>122</v>
      </c>
      <c r="I97" s="274" t="s">
        <v>122</v>
      </c>
      <c r="J97" s="274" t="s">
        <v>120</v>
      </c>
      <c r="K97" s="274" t="s">
        <v>122</v>
      </c>
      <c r="L97" s="274" t="s">
        <v>120</v>
      </c>
      <c r="M97" s="274" t="s">
        <v>122</v>
      </c>
      <c r="N97" s="274" t="s">
        <v>120</v>
      </c>
      <c r="O97" s="274" t="s">
        <v>120</v>
      </c>
      <c r="P97" s="274" t="s">
        <v>120</v>
      </c>
      <c r="Q97" s="274" t="s">
        <v>122</v>
      </c>
      <c r="R97" s="274" t="s">
        <v>120</v>
      </c>
      <c r="S97" s="274" t="s">
        <v>120</v>
      </c>
      <c r="T97" s="274" t="s">
        <v>120</v>
      </c>
      <c r="U97" s="274" t="s">
        <v>120</v>
      </c>
      <c r="V97" s="274" t="s">
        <v>122</v>
      </c>
      <c r="W97" s="274" t="s">
        <v>120</v>
      </c>
      <c r="X97" s="274" t="s">
        <v>122</v>
      </c>
      <c r="Y97" s="274" t="s">
        <v>122</v>
      </c>
      <c r="Z97" s="274" t="s">
        <v>122</v>
      </c>
    </row>
    <row r="98" spans="1:26" s="274" customFormat="1">
      <c r="A98" s="274">
        <v>703632</v>
      </c>
      <c r="B98" s="274" t="s">
        <v>242</v>
      </c>
      <c r="C98" s="274" t="s">
        <v>122</v>
      </c>
      <c r="D98" s="274" t="s">
        <v>120</v>
      </c>
      <c r="E98" s="274" t="s">
        <v>122</v>
      </c>
      <c r="F98" s="274" t="s">
        <v>120</v>
      </c>
      <c r="G98" s="274" t="s">
        <v>122</v>
      </c>
      <c r="H98" s="274" t="s">
        <v>122</v>
      </c>
      <c r="I98" s="274" t="s">
        <v>122</v>
      </c>
      <c r="J98" s="274" t="s">
        <v>122</v>
      </c>
      <c r="K98" s="274" t="s">
        <v>120</v>
      </c>
      <c r="L98" s="274" t="s">
        <v>122</v>
      </c>
      <c r="M98" s="274" t="s">
        <v>122</v>
      </c>
      <c r="N98" s="274" t="s">
        <v>121</v>
      </c>
      <c r="O98" s="274" t="s">
        <v>122</v>
      </c>
      <c r="P98" s="274" t="s">
        <v>122</v>
      </c>
      <c r="Q98" s="274" t="s">
        <v>122</v>
      </c>
      <c r="R98" s="274" t="s">
        <v>122</v>
      </c>
      <c r="S98" s="274" t="s">
        <v>122</v>
      </c>
      <c r="T98" s="274" t="s">
        <v>121</v>
      </c>
      <c r="U98" s="274" t="s">
        <v>121</v>
      </c>
      <c r="V98" s="274" t="s">
        <v>121</v>
      </c>
      <c r="W98" s="274" t="s">
        <v>121</v>
      </c>
      <c r="X98" s="274" t="s">
        <v>121</v>
      </c>
      <c r="Y98" s="274" t="s">
        <v>121</v>
      </c>
      <c r="Z98" s="274" t="s">
        <v>121</v>
      </c>
    </row>
    <row r="99" spans="1:26" s="274" customFormat="1">
      <c r="A99" s="274">
        <v>703643</v>
      </c>
      <c r="B99" s="274" t="s">
        <v>242</v>
      </c>
      <c r="C99" s="274" t="s">
        <v>120</v>
      </c>
      <c r="D99" s="274" t="s">
        <v>120</v>
      </c>
      <c r="E99" s="274" t="s">
        <v>120</v>
      </c>
      <c r="F99" s="274" t="s">
        <v>122</v>
      </c>
      <c r="G99" s="274" t="s">
        <v>120</v>
      </c>
      <c r="H99" s="274" t="s">
        <v>120</v>
      </c>
      <c r="I99" s="274" t="s">
        <v>122</v>
      </c>
      <c r="J99" s="274" t="s">
        <v>120</v>
      </c>
      <c r="K99" s="274" t="s">
        <v>122</v>
      </c>
      <c r="L99" s="274" t="s">
        <v>120</v>
      </c>
      <c r="M99" s="274" t="s">
        <v>120</v>
      </c>
      <c r="N99" s="274" t="s">
        <v>122</v>
      </c>
      <c r="O99" s="274" t="s">
        <v>120</v>
      </c>
      <c r="P99" s="274" t="s">
        <v>120</v>
      </c>
      <c r="Q99" s="274" t="s">
        <v>120</v>
      </c>
      <c r="R99" s="274" t="s">
        <v>120</v>
      </c>
      <c r="S99" s="274" t="s">
        <v>121</v>
      </c>
      <c r="T99" s="274" t="s">
        <v>122</v>
      </c>
      <c r="U99" s="274" t="s">
        <v>121</v>
      </c>
      <c r="V99" s="274" t="s">
        <v>122</v>
      </c>
      <c r="W99" s="274" t="s">
        <v>122</v>
      </c>
      <c r="X99" s="274" t="s">
        <v>120</v>
      </c>
      <c r="Y99" s="274" t="s">
        <v>122</v>
      </c>
      <c r="Z99" s="274" t="s">
        <v>120</v>
      </c>
    </row>
    <row r="100" spans="1:26" s="274" customFormat="1">
      <c r="A100" s="274">
        <v>703645</v>
      </c>
      <c r="B100" s="274" t="s">
        <v>242</v>
      </c>
      <c r="C100" s="274" t="s">
        <v>122</v>
      </c>
      <c r="D100" s="274" t="s">
        <v>120</v>
      </c>
      <c r="E100" s="274" t="s">
        <v>120</v>
      </c>
      <c r="F100" s="274" t="s">
        <v>120</v>
      </c>
      <c r="G100" s="274" t="s">
        <v>122</v>
      </c>
      <c r="H100" s="274" t="s">
        <v>122</v>
      </c>
      <c r="I100" s="274" t="s">
        <v>122</v>
      </c>
      <c r="J100" s="274" t="s">
        <v>122</v>
      </c>
      <c r="K100" s="274" t="s">
        <v>122</v>
      </c>
      <c r="L100" s="274" t="s">
        <v>122</v>
      </c>
      <c r="M100" s="274" t="s">
        <v>122</v>
      </c>
      <c r="N100" s="274" t="s">
        <v>122</v>
      </c>
      <c r="O100" s="274" t="s">
        <v>122</v>
      </c>
      <c r="P100" s="274" t="s">
        <v>122</v>
      </c>
      <c r="Q100" s="274" t="s">
        <v>122</v>
      </c>
      <c r="R100" s="274" t="s">
        <v>122</v>
      </c>
      <c r="S100" s="274" t="s">
        <v>122</v>
      </c>
      <c r="T100" s="274" t="s">
        <v>122</v>
      </c>
      <c r="U100" s="274" t="s">
        <v>121</v>
      </c>
      <c r="V100" s="274" t="s">
        <v>121</v>
      </c>
      <c r="W100" s="274" t="s">
        <v>121</v>
      </c>
      <c r="X100" s="274" t="s">
        <v>121</v>
      </c>
      <c r="Y100" s="274" t="s">
        <v>121</v>
      </c>
      <c r="Z100" s="274" t="s">
        <v>121</v>
      </c>
    </row>
    <row r="101" spans="1:26" s="274" customFormat="1">
      <c r="A101" s="274">
        <v>703663</v>
      </c>
      <c r="B101" s="274" t="s">
        <v>242</v>
      </c>
      <c r="C101" s="274" t="s">
        <v>120</v>
      </c>
      <c r="D101" s="274" t="s">
        <v>120</v>
      </c>
      <c r="E101" s="274" t="s">
        <v>120</v>
      </c>
      <c r="F101" s="274" t="s">
        <v>120</v>
      </c>
      <c r="G101" s="274" t="s">
        <v>120</v>
      </c>
      <c r="H101" s="274" t="s">
        <v>122</v>
      </c>
      <c r="I101" s="274" t="s">
        <v>122</v>
      </c>
      <c r="J101" s="274" t="s">
        <v>120</v>
      </c>
      <c r="K101" s="274" t="s">
        <v>122</v>
      </c>
      <c r="L101" s="274" t="s">
        <v>120</v>
      </c>
      <c r="M101" s="274" t="s">
        <v>122</v>
      </c>
      <c r="N101" s="274" t="s">
        <v>122</v>
      </c>
      <c r="O101" s="274" t="s">
        <v>120</v>
      </c>
      <c r="P101" s="274" t="s">
        <v>122</v>
      </c>
      <c r="Q101" s="274" t="s">
        <v>120</v>
      </c>
      <c r="R101" s="274" t="s">
        <v>122</v>
      </c>
      <c r="S101" s="274" t="s">
        <v>120</v>
      </c>
      <c r="T101" s="274" t="s">
        <v>120</v>
      </c>
      <c r="U101" s="274" t="s">
        <v>120</v>
      </c>
      <c r="V101" s="274" t="s">
        <v>122</v>
      </c>
      <c r="W101" s="274" t="s">
        <v>120</v>
      </c>
      <c r="X101" s="274" t="s">
        <v>122</v>
      </c>
      <c r="Y101" s="274" t="s">
        <v>121</v>
      </c>
      <c r="Z101" s="274" t="s">
        <v>122</v>
      </c>
    </row>
    <row r="102" spans="1:26" s="274" customFormat="1">
      <c r="A102" s="274">
        <v>703669</v>
      </c>
      <c r="B102" s="274" t="s">
        <v>242</v>
      </c>
      <c r="C102" s="274" t="s">
        <v>122</v>
      </c>
      <c r="D102" s="274" t="s">
        <v>122</v>
      </c>
      <c r="E102" s="274" t="s">
        <v>122</v>
      </c>
      <c r="F102" s="274" t="s">
        <v>120</v>
      </c>
      <c r="G102" s="274" t="s">
        <v>122</v>
      </c>
      <c r="H102" s="274" t="s">
        <v>120</v>
      </c>
      <c r="I102" s="274" t="s">
        <v>120</v>
      </c>
      <c r="J102" s="274" t="s">
        <v>122</v>
      </c>
      <c r="K102" s="274" t="s">
        <v>121</v>
      </c>
      <c r="L102" s="274" t="s">
        <v>120</v>
      </c>
      <c r="M102" s="274" t="s">
        <v>120</v>
      </c>
      <c r="N102" s="274" t="s">
        <v>122</v>
      </c>
      <c r="O102" s="274" t="s">
        <v>122</v>
      </c>
      <c r="P102" s="274" t="s">
        <v>121</v>
      </c>
      <c r="Q102" s="274" t="s">
        <v>121</v>
      </c>
      <c r="R102" s="274" t="s">
        <v>122</v>
      </c>
      <c r="S102" s="274" t="s">
        <v>122</v>
      </c>
      <c r="T102" s="274" t="s">
        <v>121</v>
      </c>
      <c r="U102" s="274" t="s">
        <v>121</v>
      </c>
      <c r="V102" s="274" t="s">
        <v>121</v>
      </c>
      <c r="W102" s="274" t="s">
        <v>121</v>
      </c>
      <c r="X102" s="274" t="s">
        <v>121</v>
      </c>
      <c r="Y102" s="274" t="s">
        <v>121</v>
      </c>
      <c r="Z102" s="274" t="s">
        <v>121</v>
      </c>
    </row>
    <row r="103" spans="1:26" s="274" customFormat="1">
      <c r="A103" s="274">
        <v>703704</v>
      </c>
      <c r="B103" s="274" t="s">
        <v>242</v>
      </c>
      <c r="C103" s="274" t="s">
        <v>120</v>
      </c>
      <c r="D103" s="274" t="s">
        <v>120</v>
      </c>
      <c r="E103" s="274" t="s">
        <v>122</v>
      </c>
      <c r="F103" s="274" t="s">
        <v>120</v>
      </c>
      <c r="G103" s="274" t="s">
        <v>122</v>
      </c>
      <c r="H103" s="274" t="s">
        <v>122</v>
      </c>
      <c r="I103" s="274" t="s">
        <v>122</v>
      </c>
      <c r="J103" s="274" t="s">
        <v>120</v>
      </c>
      <c r="K103" s="274" t="s">
        <v>122</v>
      </c>
      <c r="L103" s="274" t="s">
        <v>122</v>
      </c>
      <c r="M103" s="274" t="s">
        <v>122</v>
      </c>
      <c r="N103" s="274" t="s">
        <v>122</v>
      </c>
      <c r="O103" s="274" t="s">
        <v>120</v>
      </c>
      <c r="P103" s="274" t="s">
        <v>120</v>
      </c>
      <c r="Q103" s="274" t="s">
        <v>122</v>
      </c>
      <c r="R103" s="274" t="s">
        <v>122</v>
      </c>
      <c r="S103" s="274" t="s">
        <v>122</v>
      </c>
      <c r="T103" s="274" t="s">
        <v>122</v>
      </c>
      <c r="U103" s="274" t="s">
        <v>120</v>
      </c>
      <c r="V103" s="274" t="s">
        <v>120</v>
      </c>
      <c r="W103" s="274" t="s">
        <v>121</v>
      </c>
      <c r="X103" s="274" t="s">
        <v>122</v>
      </c>
      <c r="Y103" s="274" t="s">
        <v>121</v>
      </c>
      <c r="Z103" s="274" t="s">
        <v>122</v>
      </c>
    </row>
    <row r="104" spans="1:26" s="274" customFormat="1">
      <c r="A104" s="274">
        <v>703711</v>
      </c>
      <c r="B104" s="274" t="s">
        <v>242</v>
      </c>
      <c r="C104" s="274" t="s">
        <v>120</v>
      </c>
      <c r="D104" s="274" t="s">
        <v>120</v>
      </c>
      <c r="E104" s="274" t="s">
        <v>120</v>
      </c>
      <c r="F104" s="274" t="s">
        <v>122</v>
      </c>
      <c r="G104" s="274" t="s">
        <v>122</v>
      </c>
      <c r="H104" s="274" t="s">
        <v>121</v>
      </c>
      <c r="I104" s="274" t="s">
        <v>122</v>
      </c>
      <c r="J104" s="274" t="s">
        <v>121</v>
      </c>
      <c r="K104" s="274" t="s">
        <v>120</v>
      </c>
      <c r="L104" s="274" t="s">
        <v>122</v>
      </c>
      <c r="M104" s="274" t="s">
        <v>122</v>
      </c>
      <c r="N104" s="274" t="s">
        <v>122</v>
      </c>
      <c r="O104" s="274" t="s">
        <v>122</v>
      </c>
      <c r="P104" s="274" t="s">
        <v>120</v>
      </c>
      <c r="Q104" s="274" t="s">
        <v>122</v>
      </c>
      <c r="R104" s="274" t="s">
        <v>122</v>
      </c>
      <c r="S104" s="274" t="s">
        <v>121</v>
      </c>
      <c r="T104" s="274" t="s">
        <v>121</v>
      </c>
      <c r="U104" s="274" t="s">
        <v>122</v>
      </c>
      <c r="V104" s="274" t="s">
        <v>121</v>
      </c>
      <c r="W104" s="274" t="s">
        <v>121</v>
      </c>
      <c r="X104" s="274" t="s">
        <v>121</v>
      </c>
      <c r="Y104" s="274" t="s">
        <v>122</v>
      </c>
      <c r="Z104" s="274" t="s">
        <v>121</v>
      </c>
    </row>
    <row r="105" spans="1:26" s="274" customFormat="1">
      <c r="A105" s="274">
        <v>703730</v>
      </c>
      <c r="B105" s="274" t="s">
        <v>242</v>
      </c>
      <c r="C105" s="274" t="s">
        <v>120</v>
      </c>
      <c r="D105" s="274" t="s">
        <v>120</v>
      </c>
      <c r="E105" s="274" t="s">
        <v>122</v>
      </c>
      <c r="F105" s="274" t="s">
        <v>122</v>
      </c>
      <c r="G105" s="274" t="s">
        <v>120</v>
      </c>
      <c r="H105" s="274" t="s">
        <v>122</v>
      </c>
      <c r="I105" s="274" t="s">
        <v>120</v>
      </c>
      <c r="J105" s="274" t="s">
        <v>122</v>
      </c>
      <c r="K105" s="274" t="s">
        <v>120</v>
      </c>
      <c r="L105" s="274" t="s">
        <v>120</v>
      </c>
      <c r="M105" s="274" t="s">
        <v>120</v>
      </c>
      <c r="N105" s="274" t="s">
        <v>120</v>
      </c>
      <c r="O105" s="274" t="s">
        <v>120</v>
      </c>
      <c r="P105" s="274" t="s">
        <v>122</v>
      </c>
      <c r="Q105" s="274" t="s">
        <v>121</v>
      </c>
      <c r="R105" s="274" t="s">
        <v>120</v>
      </c>
      <c r="S105" s="274" t="s">
        <v>120</v>
      </c>
      <c r="T105" s="274" t="s">
        <v>121</v>
      </c>
      <c r="U105" s="274" t="s">
        <v>121</v>
      </c>
      <c r="V105" s="274" t="s">
        <v>121</v>
      </c>
      <c r="W105" s="274" t="s">
        <v>122</v>
      </c>
      <c r="X105" s="274" t="s">
        <v>121</v>
      </c>
      <c r="Y105" s="274" t="s">
        <v>121</v>
      </c>
      <c r="Z105" s="274" t="s">
        <v>121</v>
      </c>
    </row>
    <row r="106" spans="1:26" s="274" customFormat="1">
      <c r="A106" s="274">
        <v>703733</v>
      </c>
      <c r="B106" s="274" t="s">
        <v>242</v>
      </c>
      <c r="C106" s="274" t="s">
        <v>120</v>
      </c>
      <c r="D106" s="274" t="s">
        <v>120</v>
      </c>
      <c r="E106" s="274" t="s">
        <v>120</v>
      </c>
      <c r="F106" s="274" t="s">
        <v>120</v>
      </c>
      <c r="G106" s="274" t="s">
        <v>120</v>
      </c>
      <c r="H106" s="274" t="s">
        <v>122</v>
      </c>
      <c r="I106" s="274" t="s">
        <v>120</v>
      </c>
      <c r="J106" s="274" t="s">
        <v>120</v>
      </c>
      <c r="K106" s="274" t="s">
        <v>122</v>
      </c>
      <c r="L106" s="274" t="s">
        <v>120</v>
      </c>
      <c r="M106" s="274" t="s">
        <v>122</v>
      </c>
      <c r="N106" s="274" t="s">
        <v>122</v>
      </c>
      <c r="O106" s="274" t="s">
        <v>122</v>
      </c>
      <c r="P106" s="274" t="s">
        <v>122</v>
      </c>
      <c r="Q106" s="274" t="s">
        <v>120</v>
      </c>
      <c r="R106" s="274" t="s">
        <v>122</v>
      </c>
      <c r="S106" s="274" t="s">
        <v>122</v>
      </c>
      <c r="T106" s="274" t="s">
        <v>122</v>
      </c>
      <c r="U106" s="274" t="s">
        <v>122</v>
      </c>
      <c r="V106" s="274" t="s">
        <v>120</v>
      </c>
      <c r="W106" s="274" t="s">
        <v>121</v>
      </c>
      <c r="X106" s="274" t="s">
        <v>120</v>
      </c>
      <c r="Y106" s="274" t="s">
        <v>120</v>
      </c>
      <c r="Z106" s="274" t="s">
        <v>122</v>
      </c>
    </row>
    <row r="107" spans="1:26" s="274" customFormat="1">
      <c r="A107" s="274">
        <v>703743</v>
      </c>
      <c r="B107" s="274" t="s">
        <v>242</v>
      </c>
      <c r="C107" s="274" t="s">
        <v>122</v>
      </c>
      <c r="D107" s="274" t="s">
        <v>122</v>
      </c>
      <c r="E107" s="274" t="s">
        <v>120</v>
      </c>
      <c r="F107" s="274" t="s">
        <v>122</v>
      </c>
      <c r="G107" s="274" t="s">
        <v>120</v>
      </c>
      <c r="H107" s="274" t="s">
        <v>122</v>
      </c>
      <c r="I107" s="274" t="s">
        <v>122</v>
      </c>
      <c r="J107" s="274" t="s">
        <v>122</v>
      </c>
      <c r="K107" s="274" t="s">
        <v>122</v>
      </c>
      <c r="L107" s="274" t="s">
        <v>122</v>
      </c>
      <c r="M107" s="274" t="s">
        <v>122</v>
      </c>
      <c r="N107" s="274" t="s">
        <v>122</v>
      </c>
      <c r="O107" s="274" t="s">
        <v>122</v>
      </c>
      <c r="P107" s="274" t="s">
        <v>122</v>
      </c>
      <c r="Q107" s="274" t="s">
        <v>122</v>
      </c>
      <c r="R107" s="274" t="s">
        <v>121</v>
      </c>
      <c r="S107" s="274" t="s">
        <v>122</v>
      </c>
      <c r="T107" s="274" t="s">
        <v>122</v>
      </c>
      <c r="U107" s="274" t="s">
        <v>122</v>
      </c>
      <c r="V107" s="274" t="s">
        <v>120</v>
      </c>
      <c r="W107" s="274" t="s">
        <v>122</v>
      </c>
      <c r="X107" s="274" t="s">
        <v>122</v>
      </c>
      <c r="Y107" s="274" t="s">
        <v>121</v>
      </c>
      <c r="Z107" s="274" t="s">
        <v>122</v>
      </c>
    </row>
    <row r="108" spans="1:26" s="274" customFormat="1">
      <c r="A108" s="274">
        <v>703751</v>
      </c>
      <c r="B108" s="274" t="s">
        <v>242</v>
      </c>
      <c r="C108" s="274" t="s">
        <v>122</v>
      </c>
      <c r="D108" s="274" t="s">
        <v>122</v>
      </c>
      <c r="E108" s="274" t="s">
        <v>122</v>
      </c>
      <c r="F108" s="274" t="s">
        <v>120</v>
      </c>
      <c r="G108" s="274" t="s">
        <v>120</v>
      </c>
      <c r="H108" s="274" t="s">
        <v>120</v>
      </c>
      <c r="I108" s="274" t="s">
        <v>120</v>
      </c>
      <c r="J108" s="274" t="s">
        <v>121</v>
      </c>
      <c r="K108" s="274" t="s">
        <v>120</v>
      </c>
      <c r="L108" s="274" t="s">
        <v>120</v>
      </c>
      <c r="M108" s="274" t="s">
        <v>121</v>
      </c>
      <c r="N108" s="274" t="s">
        <v>121</v>
      </c>
      <c r="O108" s="274" t="s">
        <v>120</v>
      </c>
      <c r="P108" s="274" t="s">
        <v>120</v>
      </c>
      <c r="Q108" s="274" t="s">
        <v>122</v>
      </c>
      <c r="R108" s="274" t="s">
        <v>120</v>
      </c>
      <c r="S108" s="274" t="s">
        <v>120</v>
      </c>
      <c r="T108" s="274" t="s">
        <v>121</v>
      </c>
      <c r="U108" s="274" t="s">
        <v>121</v>
      </c>
      <c r="V108" s="274" t="s">
        <v>121</v>
      </c>
      <c r="W108" s="274" t="s">
        <v>121</v>
      </c>
      <c r="X108" s="274" t="s">
        <v>121</v>
      </c>
      <c r="Y108" s="274" t="s">
        <v>121</v>
      </c>
      <c r="Z108" s="274" t="s">
        <v>121</v>
      </c>
    </row>
    <row r="109" spans="1:26" s="274" customFormat="1">
      <c r="A109" s="274">
        <v>703757</v>
      </c>
      <c r="B109" s="274" t="s">
        <v>242</v>
      </c>
      <c r="C109" s="274" t="s">
        <v>120</v>
      </c>
      <c r="D109" s="274" t="s">
        <v>120</v>
      </c>
      <c r="E109" s="274" t="s">
        <v>120</v>
      </c>
      <c r="F109" s="274" t="s">
        <v>120</v>
      </c>
      <c r="G109" s="274" t="s">
        <v>122</v>
      </c>
      <c r="H109" s="274" t="s">
        <v>122</v>
      </c>
      <c r="I109" s="274" t="s">
        <v>120</v>
      </c>
      <c r="J109" s="274" t="s">
        <v>121</v>
      </c>
      <c r="K109" s="274" t="s">
        <v>122</v>
      </c>
      <c r="L109" s="274" t="s">
        <v>120</v>
      </c>
      <c r="M109" s="274" t="s">
        <v>122</v>
      </c>
      <c r="N109" s="274" t="s">
        <v>122</v>
      </c>
      <c r="O109" s="274" t="s">
        <v>122</v>
      </c>
      <c r="P109" s="274" t="s">
        <v>122</v>
      </c>
      <c r="Q109" s="274" t="s">
        <v>120</v>
      </c>
      <c r="R109" s="274" t="s">
        <v>121</v>
      </c>
      <c r="S109" s="274" t="s">
        <v>122</v>
      </c>
      <c r="T109" s="274" t="s">
        <v>120</v>
      </c>
      <c r="U109" s="274" t="s">
        <v>121</v>
      </c>
      <c r="V109" s="274" t="s">
        <v>120</v>
      </c>
      <c r="W109" s="274" t="s">
        <v>121</v>
      </c>
      <c r="X109" s="274" t="s">
        <v>121</v>
      </c>
      <c r="Y109" s="274" t="s">
        <v>121</v>
      </c>
      <c r="Z109" s="274" t="s">
        <v>121</v>
      </c>
    </row>
    <row r="110" spans="1:26" s="274" customFormat="1">
      <c r="A110" s="274">
        <v>703766</v>
      </c>
      <c r="B110" s="274" t="s">
        <v>242</v>
      </c>
      <c r="C110" s="274" t="s">
        <v>120</v>
      </c>
      <c r="D110" s="274" t="s">
        <v>120</v>
      </c>
      <c r="E110" s="274" t="s">
        <v>122</v>
      </c>
      <c r="F110" s="274" t="s">
        <v>122</v>
      </c>
      <c r="G110" s="274" t="s">
        <v>120</v>
      </c>
      <c r="H110" s="274" t="s">
        <v>121</v>
      </c>
      <c r="I110" s="274" t="s">
        <v>122</v>
      </c>
      <c r="J110" s="274" t="s">
        <v>121</v>
      </c>
      <c r="K110" s="274" t="s">
        <v>122</v>
      </c>
      <c r="L110" s="274" t="s">
        <v>120</v>
      </c>
      <c r="M110" s="274" t="s">
        <v>122</v>
      </c>
      <c r="N110" s="274" t="s">
        <v>121</v>
      </c>
      <c r="O110" s="274" t="s">
        <v>122</v>
      </c>
      <c r="P110" s="274" t="s">
        <v>122</v>
      </c>
      <c r="Q110" s="274" t="s">
        <v>122</v>
      </c>
      <c r="R110" s="274" t="s">
        <v>122</v>
      </c>
      <c r="S110" s="274" t="s">
        <v>121</v>
      </c>
      <c r="T110" s="274" t="s">
        <v>121</v>
      </c>
      <c r="U110" s="274" t="s">
        <v>121</v>
      </c>
      <c r="V110" s="274" t="s">
        <v>121</v>
      </c>
      <c r="W110" s="274" t="s">
        <v>122</v>
      </c>
      <c r="X110" s="274" t="s">
        <v>121</v>
      </c>
      <c r="Y110" s="274" t="s">
        <v>122</v>
      </c>
      <c r="Z110" s="274" t="s">
        <v>121</v>
      </c>
    </row>
    <row r="111" spans="1:26" s="274" customFormat="1">
      <c r="A111" s="274">
        <v>703845</v>
      </c>
      <c r="B111" s="274" t="s">
        <v>242</v>
      </c>
      <c r="C111" s="274" t="s">
        <v>122</v>
      </c>
      <c r="D111" s="274" t="s">
        <v>122</v>
      </c>
      <c r="E111" s="274" t="s">
        <v>122</v>
      </c>
      <c r="F111" s="274" t="s">
        <v>120</v>
      </c>
      <c r="G111" s="274" t="s">
        <v>122</v>
      </c>
      <c r="H111" s="274" t="s">
        <v>121</v>
      </c>
      <c r="I111" s="274" t="s">
        <v>120</v>
      </c>
      <c r="J111" s="274" t="s">
        <v>122</v>
      </c>
      <c r="K111" s="274" t="s">
        <v>122</v>
      </c>
      <c r="L111" s="274" t="s">
        <v>120</v>
      </c>
      <c r="M111" s="274" t="s">
        <v>122</v>
      </c>
      <c r="N111" s="274" t="s">
        <v>120</v>
      </c>
      <c r="O111" s="274" t="s">
        <v>122</v>
      </c>
      <c r="P111" s="274" t="s">
        <v>122</v>
      </c>
      <c r="Q111" s="274" t="s">
        <v>122</v>
      </c>
      <c r="R111" s="274" t="s">
        <v>122</v>
      </c>
      <c r="S111" s="274" t="s">
        <v>120</v>
      </c>
      <c r="T111" s="274" t="s">
        <v>121</v>
      </c>
      <c r="U111" s="274" t="s">
        <v>122</v>
      </c>
      <c r="V111" s="274" t="s">
        <v>122</v>
      </c>
      <c r="W111" s="274" t="s">
        <v>121</v>
      </c>
      <c r="X111" s="274" t="s">
        <v>122</v>
      </c>
      <c r="Y111" s="274" t="s">
        <v>122</v>
      </c>
      <c r="Z111" s="274" t="s">
        <v>121</v>
      </c>
    </row>
    <row r="112" spans="1:26" s="274" customFormat="1">
      <c r="A112" s="274">
        <v>703857</v>
      </c>
      <c r="B112" s="274" t="s">
        <v>242</v>
      </c>
      <c r="C112" s="274" t="s">
        <v>120</v>
      </c>
      <c r="D112" s="274" t="s">
        <v>120</v>
      </c>
      <c r="E112" s="274" t="s">
        <v>120</v>
      </c>
      <c r="F112" s="274" t="s">
        <v>120</v>
      </c>
      <c r="G112" s="274" t="s">
        <v>120</v>
      </c>
      <c r="H112" s="274" t="s">
        <v>120</v>
      </c>
      <c r="I112" s="274" t="s">
        <v>122</v>
      </c>
      <c r="J112" s="274" t="s">
        <v>120</v>
      </c>
      <c r="K112" s="274" t="s">
        <v>122</v>
      </c>
      <c r="L112" s="274" t="s">
        <v>120</v>
      </c>
      <c r="M112" s="274" t="s">
        <v>120</v>
      </c>
      <c r="N112" s="274" t="s">
        <v>120</v>
      </c>
      <c r="O112" s="274" t="s">
        <v>120</v>
      </c>
      <c r="P112" s="274" t="s">
        <v>120</v>
      </c>
      <c r="Q112" s="274" t="s">
        <v>120</v>
      </c>
      <c r="R112" s="274" t="s">
        <v>120</v>
      </c>
      <c r="S112" s="274" t="s">
        <v>120</v>
      </c>
      <c r="T112" s="274" t="s">
        <v>120</v>
      </c>
      <c r="U112" s="274" t="s">
        <v>120</v>
      </c>
      <c r="V112" s="274" t="s">
        <v>120</v>
      </c>
      <c r="W112" s="274" t="s">
        <v>121</v>
      </c>
      <c r="X112" s="274" t="s">
        <v>120</v>
      </c>
      <c r="Y112" s="274" t="s">
        <v>121</v>
      </c>
      <c r="Z112" s="274" t="s">
        <v>120</v>
      </c>
    </row>
    <row r="113" spans="1:26" s="274" customFormat="1">
      <c r="A113" s="274">
        <v>703871</v>
      </c>
      <c r="B113" s="274" t="s">
        <v>242</v>
      </c>
      <c r="C113" s="274" t="s">
        <v>120</v>
      </c>
      <c r="D113" s="274" t="s">
        <v>120</v>
      </c>
      <c r="E113" s="274" t="s">
        <v>120</v>
      </c>
      <c r="F113" s="274" t="s">
        <v>122</v>
      </c>
      <c r="G113" s="274" t="s">
        <v>120</v>
      </c>
      <c r="H113" s="274" t="s">
        <v>120</v>
      </c>
      <c r="I113" s="274" t="s">
        <v>120</v>
      </c>
      <c r="J113" s="274" t="s">
        <v>120</v>
      </c>
      <c r="K113" s="274" t="s">
        <v>122</v>
      </c>
      <c r="L113" s="274" t="s">
        <v>120</v>
      </c>
      <c r="M113" s="274" t="s">
        <v>120</v>
      </c>
      <c r="N113" s="274" t="s">
        <v>120</v>
      </c>
      <c r="O113" s="274" t="s">
        <v>120</v>
      </c>
      <c r="P113" s="274" t="s">
        <v>120</v>
      </c>
      <c r="Q113" s="274" t="s">
        <v>122</v>
      </c>
      <c r="R113" s="274" t="s">
        <v>120</v>
      </c>
      <c r="S113" s="274" t="s">
        <v>121</v>
      </c>
      <c r="T113" s="274" t="s">
        <v>120</v>
      </c>
      <c r="U113" s="274" t="s">
        <v>121</v>
      </c>
      <c r="V113" s="274" t="s">
        <v>121</v>
      </c>
      <c r="W113" s="274" t="s">
        <v>122</v>
      </c>
      <c r="X113" s="274" t="s">
        <v>120</v>
      </c>
      <c r="Y113" s="274" t="s">
        <v>122</v>
      </c>
      <c r="Z113" s="274" t="s">
        <v>121</v>
      </c>
    </row>
    <row r="114" spans="1:26" s="274" customFormat="1">
      <c r="A114" s="274">
        <v>703874</v>
      </c>
      <c r="B114" s="274" t="s">
        <v>242</v>
      </c>
      <c r="C114" s="274" t="s">
        <v>120</v>
      </c>
      <c r="D114" s="274" t="s">
        <v>120</v>
      </c>
      <c r="E114" s="274" t="s">
        <v>120</v>
      </c>
      <c r="F114" s="274" t="s">
        <v>120</v>
      </c>
      <c r="G114" s="274" t="s">
        <v>122</v>
      </c>
      <c r="H114" s="274" t="s">
        <v>121</v>
      </c>
      <c r="I114" s="274" t="s">
        <v>120</v>
      </c>
      <c r="J114" s="274" t="s">
        <v>121</v>
      </c>
      <c r="K114" s="274" t="s">
        <v>120</v>
      </c>
      <c r="L114" s="274" t="s">
        <v>120</v>
      </c>
      <c r="M114" s="274" t="s">
        <v>120</v>
      </c>
      <c r="N114" s="274" t="s">
        <v>121</v>
      </c>
      <c r="O114" s="274" t="s">
        <v>122</v>
      </c>
      <c r="P114" s="274" t="s">
        <v>122</v>
      </c>
      <c r="Q114" s="274" t="s">
        <v>121</v>
      </c>
      <c r="R114" s="274" t="s">
        <v>122</v>
      </c>
      <c r="S114" s="274" t="s">
        <v>122</v>
      </c>
      <c r="T114" s="274" t="s">
        <v>121</v>
      </c>
      <c r="U114" s="274" t="s">
        <v>121</v>
      </c>
      <c r="V114" s="274" t="s">
        <v>121</v>
      </c>
      <c r="W114" s="274" t="s">
        <v>121</v>
      </c>
      <c r="X114" s="274" t="s">
        <v>121</v>
      </c>
      <c r="Y114" s="274" t="s">
        <v>121</v>
      </c>
      <c r="Z114" s="274" t="s">
        <v>121</v>
      </c>
    </row>
    <row r="115" spans="1:26" s="274" customFormat="1">
      <c r="A115" s="274">
        <v>703894</v>
      </c>
      <c r="B115" s="274" t="s">
        <v>242</v>
      </c>
      <c r="C115" s="274" t="s">
        <v>120</v>
      </c>
      <c r="D115" s="274" t="s">
        <v>122</v>
      </c>
      <c r="E115" s="274" t="s">
        <v>120</v>
      </c>
      <c r="F115" s="274" t="s">
        <v>120</v>
      </c>
      <c r="G115" s="274" t="s">
        <v>120</v>
      </c>
      <c r="H115" s="274" t="s">
        <v>120</v>
      </c>
      <c r="I115" s="274" t="s">
        <v>120</v>
      </c>
      <c r="J115" s="274" t="s">
        <v>120</v>
      </c>
      <c r="K115" s="274" t="s">
        <v>120</v>
      </c>
      <c r="L115" s="274" t="s">
        <v>120</v>
      </c>
      <c r="M115" s="274" t="s">
        <v>120</v>
      </c>
      <c r="N115" s="274" t="s">
        <v>121</v>
      </c>
      <c r="O115" s="274" t="s">
        <v>121</v>
      </c>
      <c r="P115" s="274" t="s">
        <v>121</v>
      </c>
      <c r="Q115" s="274" t="s">
        <v>121</v>
      </c>
      <c r="R115" s="274" t="s">
        <v>121</v>
      </c>
      <c r="S115" s="274" t="s">
        <v>121</v>
      </c>
      <c r="T115" s="274" t="s">
        <v>121</v>
      </c>
      <c r="U115" s="274" t="s">
        <v>121</v>
      </c>
      <c r="V115" s="274" t="s">
        <v>121</v>
      </c>
      <c r="W115" s="274" t="s">
        <v>121</v>
      </c>
      <c r="X115" s="274" t="s">
        <v>121</v>
      </c>
      <c r="Y115" s="274" t="s">
        <v>121</v>
      </c>
      <c r="Z115" s="274" t="s">
        <v>121</v>
      </c>
    </row>
    <row r="116" spans="1:26" s="274" customFormat="1">
      <c r="A116" s="274">
        <v>703907</v>
      </c>
      <c r="B116" s="274" t="s">
        <v>242</v>
      </c>
      <c r="C116" s="274" t="s">
        <v>122</v>
      </c>
      <c r="D116" s="274" t="s">
        <v>120</v>
      </c>
      <c r="E116" s="274" t="s">
        <v>120</v>
      </c>
      <c r="F116" s="274" t="s">
        <v>120</v>
      </c>
      <c r="G116" s="274" t="s">
        <v>120</v>
      </c>
      <c r="H116" s="274" t="s">
        <v>122</v>
      </c>
      <c r="I116" s="274" t="s">
        <v>121</v>
      </c>
      <c r="J116" s="274" t="s">
        <v>120</v>
      </c>
      <c r="K116" s="274" t="s">
        <v>122</v>
      </c>
      <c r="L116" s="274" t="s">
        <v>120</v>
      </c>
      <c r="M116" s="274" t="s">
        <v>122</v>
      </c>
      <c r="N116" s="274" t="s">
        <v>122</v>
      </c>
      <c r="O116" s="274" t="s">
        <v>120</v>
      </c>
      <c r="P116" s="274" t="s">
        <v>122</v>
      </c>
      <c r="Q116" s="274" t="s">
        <v>120</v>
      </c>
      <c r="R116" s="274" t="s">
        <v>122</v>
      </c>
      <c r="S116" s="274" t="s">
        <v>122</v>
      </c>
      <c r="T116" s="274" t="s">
        <v>120</v>
      </c>
      <c r="U116" s="274" t="s">
        <v>121</v>
      </c>
      <c r="V116" s="274" t="s">
        <v>121</v>
      </c>
      <c r="W116" s="274" t="s">
        <v>121</v>
      </c>
      <c r="X116" s="274" t="s">
        <v>121</v>
      </c>
      <c r="Y116" s="274" t="s">
        <v>121</v>
      </c>
      <c r="Z116" s="274" t="s">
        <v>122</v>
      </c>
    </row>
    <row r="117" spans="1:26" s="274" customFormat="1">
      <c r="A117" s="274">
        <v>703910</v>
      </c>
      <c r="B117" s="274" t="s">
        <v>243</v>
      </c>
      <c r="C117" s="274" t="s">
        <v>122</v>
      </c>
      <c r="D117" s="274" t="s">
        <v>121</v>
      </c>
      <c r="E117" s="274" t="s">
        <v>120</v>
      </c>
      <c r="F117" s="274" t="s">
        <v>120</v>
      </c>
      <c r="G117" s="274" t="s">
        <v>122</v>
      </c>
      <c r="H117" s="274" t="s">
        <v>121</v>
      </c>
      <c r="I117" s="274" t="s">
        <v>120</v>
      </c>
      <c r="J117" s="274" t="s">
        <v>120</v>
      </c>
      <c r="K117" s="274" t="s">
        <v>122</v>
      </c>
      <c r="L117" s="274" t="s">
        <v>120</v>
      </c>
      <c r="M117" s="274" t="s">
        <v>122</v>
      </c>
      <c r="N117" s="274" t="s">
        <v>121</v>
      </c>
      <c r="O117" s="274" t="s">
        <v>121</v>
      </c>
      <c r="P117" s="274" t="s">
        <v>121</v>
      </c>
      <c r="Q117" s="274" t="s">
        <v>121</v>
      </c>
      <c r="R117" s="274" t="s">
        <v>121</v>
      </c>
      <c r="S117" s="274" t="s">
        <v>121</v>
      </c>
      <c r="T117" s="274" t="s">
        <v>121</v>
      </c>
    </row>
    <row r="118" spans="1:26" s="274" customFormat="1">
      <c r="A118" s="274">
        <v>703914</v>
      </c>
      <c r="B118" s="274" t="s">
        <v>242</v>
      </c>
      <c r="C118" s="274" t="s">
        <v>122</v>
      </c>
      <c r="D118" s="274" t="s">
        <v>120</v>
      </c>
      <c r="E118" s="274" t="s">
        <v>122</v>
      </c>
      <c r="F118" s="274" t="s">
        <v>120</v>
      </c>
      <c r="G118" s="274" t="s">
        <v>120</v>
      </c>
      <c r="H118" s="274" t="s">
        <v>122</v>
      </c>
      <c r="I118" s="274" t="s">
        <v>120</v>
      </c>
      <c r="J118" s="274" t="s">
        <v>121</v>
      </c>
      <c r="K118" s="274" t="s">
        <v>120</v>
      </c>
      <c r="L118" s="274" t="s">
        <v>121</v>
      </c>
      <c r="M118" s="274" t="s">
        <v>122</v>
      </c>
      <c r="N118" s="274" t="s">
        <v>122</v>
      </c>
      <c r="O118" s="274" t="s">
        <v>121</v>
      </c>
      <c r="P118" s="274" t="s">
        <v>120</v>
      </c>
      <c r="Q118" s="274" t="s">
        <v>121</v>
      </c>
      <c r="R118" s="274" t="s">
        <v>120</v>
      </c>
      <c r="S118" s="274" t="s">
        <v>121</v>
      </c>
      <c r="T118" s="274" t="s">
        <v>120</v>
      </c>
      <c r="U118" s="274" t="s">
        <v>121</v>
      </c>
      <c r="V118" s="274" t="s">
        <v>121</v>
      </c>
      <c r="W118" s="274" t="s">
        <v>121</v>
      </c>
      <c r="X118" s="274" t="s">
        <v>121</v>
      </c>
      <c r="Y118" s="274" t="s">
        <v>121</v>
      </c>
      <c r="Z118" s="274" t="s">
        <v>120</v>
      </c>
    </row>
    <row r="119" spans="1:26" s="274" customFormat="1">
      <c r="A119" s="274">
        <v>703919</v>
      </c>
      <c r="B119" s="274" t="s">
        <v>242</v>
      </c>
      <c r="C119" s="274" t="s">
        <v>120</v>
      </c>
      <c r="D119" s="274" t="s">
        <v>120</v>
      </c>
      <c r="E119" s="274" t="s">
        <v>122</v>
      </c>
      <c r="F119" s="274" t="s">
        <v>120</v>
      </c>
      <c r="G119" s="274" t="s">
        <v>122</v>
      </c>
      <c r="H119" s="274" t="s">
        <v>120</v>
      </c>
      <c r="I119" s="274" t="s">
        <v>120</v>
      </c>
      <c r="J119" s="274" t="s">
        <v>120</v>
      </c>
      <c r="K119" s="274" t="s">
        <v>122</v>
      </c>
      <c r="L119" s="274" t="s">
        <v>122</v>
      </c>
      <c r="M119" s="274" t="s">
        <v>122</v>
      </c>
      <c r="N119" s="274" t="s">
        <v>122</v>
      </c>
      <c r="O119" s="274" t="s">
        <v>120</v>
      </c>
      <c r="P119" s="274" t="s">
        <v>122</v>
      </c>
      <c r="Q119" s="274" t="s">
        <v>122</v>
      </c>
      <c r="R119" s="274" t="s">
        <v>122</v>
      </c>
      <c r="S119" s="274" t="s">
        <v>120</v>
      </c>
      <c r="T119" s="274" t="s">
        <v>122</v>
      </c>
      <c r="U119" s="274" t="s">
        <v>121</v>
      </c>
      <c r="V119" s="274" t="s">
        <v>122</v>
      </c>
      <c r="W119" s="274" t="s">
        <v>121</v>
      </c>
      <c r="X119" s="274" t="s">
        <v>121</v>
      </c>
      <c r="Y119" s="274" t="s">
        <v>121</v>
      </c>
      <c r="Z119" s="274" t="s">
        <v>121</v>
      </c>
    </row>
    <row r="120" spans="1:26" s="274" customFormat="1">
      <c r="A120" s="274">
        <v>703951</v>
      </c>
      <c r="B120" s="274" t="s">
        <v>242</v>
      </c>
      <c r="C120" s="274" t="s">
        <v>120</v>
      </c>
      <c r="D120" s="274" t="s">
        <v>120</v>
      </c>
      <c r="E120" s="274" t="s">
        <v>120</v>
      </c>
      <c r="F120" s="274" t="s">
        <v>122</v>
      </c>
      <c r="G120" s="274" t="s">
        <v>122</v>
      </c>
      <c r="H120" s="274" t="s">
        <v>122</v>
      </c>
      <c r="I120" s="274" t="s">
        <v>122</v>
      </c>
      <c r="J120" s="274" t="s">
        <v>120</v>
      </c>
      <c r="K120" s="274" t="s">
        <v>122</v>
      </c>
      <c r="L120" s="274" t="s">
        <v>120</v>
      </c>
      <c r="M120" s="274" t="s">
        <v>122</v>
      </c>
      <c r="N120" s="274" t="s">
        <v>122</v>
      </c>
      <c r="O120" s="274" t="s">
        <v>122</v>
      </c>
      <c r="P120" s="274" t="s">
        <v>122</v>
      </c>
      <c r="Q120" s="274" t="s">
        <v>120</v>
      </c>
      <c r="R120" s="274" t="s">
        <v>120</v>
      </c>
      <c r="S120" s="274" t="s">
        <v>120</v>
      </c>
      <c r="T120" s="274" t="s">
        <v>120</v>
      </c>
      <c r="U120" s="274" t="s">
        <v>122</v>
      </c>
      <c r="V120" s="274" t="s">
        <v>121</v>
      </c>
      <c r="W120" s="274" t="s">
        <v>121</v>
      </c>
      <c r="X120" s="274" t="s">
        <v>121</v>
      </c>
      <c r="Y120" s="274" t="s">
        <v>120</v>
      </c>
      <c r="Z120" s="274" t="s">
        <v>120</v>
      </c>
    </row>
    <row r="121" spans="1:26" s="274" customFormat="1">
      <c r="A121" s="274">
        <v>703954</v>
      </c>
      <c r="B121" s="274" t="s">
        <v>242</v>
      </c>
      <c r="C121" s="274" t="s">
        <v>122</v>
      </c>
      <c r="D121" s="274" t="s">
        <v>120</v>
      </c>
      <c r="E121" s="274" t="s">
        <v>120</v>
      </c>
      <c r="F121" s="274" t="s">
        <v>120</v>
      </c>
      <c r="G121" s="274" t="s">
        <v>122</v>
      </c>
      <c r="H121" s="274" t="s">
        <v>120</v>
      </c>
      <c r="I121" s="274" t="s">
        <v>120</v>
      </c>
      <c r="J121" s="274" t="s">
        <v>122</v>
      </c>
      <c r="K121" s="274" t="s">
        <v>122</v>
      </c>
      <c r="L121" s="274" t="s">
        <v>120</v>
      </c>
      <c r="M121" s="274" t="s">
        <v>122</v>
      </c>
      <c r="N121" s="274" t="s">
        <v>120</v>
      </c>
      <c r="O121" s="274" t="s">
        <v>121</v>
      </c>
      <c r="P121" s="274" t="s">
        <v>122</v>
      </c>
      <c r="Q121" s="274" t="s">
        <v>122</v>
      </c>
      <c r="R121" s="274" t="s">
        <v>122</v>
      </c>
      <c r="S121" s="274" t="s">
        <v>121</v>
      </c>
      <c r="T121" s="274" t="s">
        <v>122</v>
      </c>
      <c r="U121" s="274" t="s">
        <v>121</v>
      </c>
      <c r="V121" s="274" t="s">
        <v>121</v>
      </c>
      <c r="W121" s="274" t="s">
        <v>121</v>
      </c>
      <c r="X121" s="274" t="s">
        <v>121</v>
      </c>
      <c r="Y121" s="274" t="s">
        <v>122</v>
      </c>
      <c r="Z121" s="274" t="s">
        <v>121</v>
      </c>
    </row>
    <row r="122" spans="1:26" s="274" customFormat="1">
      <c r="A122" s="274">
        <v>703967</v>
      </c>
      <c r="B122" s="274" t="s">
        <v>242</v>
      </c>
      <c r="C122" s="274" t="s">
        <v>120</v>
      </c>
      <c r="D122" s="274" t="s">
        <v>120</v>
      </c>
      <c r="E122" s="274" t="s">
        <v>120</v>
      </c>
      <c r="F122" s="274" t="s">
        <v>120</v>
      </c>
      <c r="G122" s="274" t="s">
        <v>120</v>
      </c>
      <c r="H122" s="274" t="s">
        <v>122</v>
      </c>
      <c r="I122" s="274" t="s">
        <v>122</v>
      </c>
      <c r="J122" s="274" t="s">
        <v>122</v>
      </c>
      <c r="K122" s="274" t="s">
        <v>122</v>
      </c>
      <c r="L122" s="274" t="s">
        <v>121</v>
      </c>
      <c r="M122" s="274" t="s">
        <v>122</v>
      </c>
      <c r="N122" s="274" t="s">
        <v>122</v>
      </c>
      <c r="O122" s="274" t="s">
        <v>120</v>
      </c>
      <c r="P122" s="274" t="s">
        <v>122</v>
      </c>
      <c r="Q122" s="274" t="s">
        <v>122</v>
      </c>
      <c r="R122" s="274" t="s">
        <v>120</v>
      </c>
      <c r="S122" s="274" t="s">
        <v>120</v>
      </c>
      <c r="T122" s="274" t="s">
        <v>122</v>
      </c>
      <c r="U122" s="274" t="s">
        <v>120</v>
      </c>
      <c r="V122" s="274" t="s">
        <v>122</v>
      </c>
      <c r="W122" s="274" t="s">
        <v>122</v>
      </c>
      <c r="X122" s="274" t="s">
        <v>122</v>
      </c>
      <c r="Y122" s="274" t="s">
        <v>122</v>
      </c>
      <c r="Z122" s="274" t="s">
        <v>122</v>
      </c>
    </row>
    <row r="123" spans="1:26" s="274" customFormat="1">
      <c r="A123" s="274">
        <v>703976</v>
      </c>
      <c r="B123" s="274" t="s">
        <v>242</v>
      </c>
      <c r="C123" s="274" t="s">
        <v>120</v>
      </c>
      <c r="D123" s="274" t="s">
        <v>120</v>
      </c>
      <c r="E123" s="274" t="s">
        <v>120</v>
      </c>
      <c r="F123" s="274" t="s">
        <v>120</v>
      </c>
      <c r="G123" s="274" t="s">
        <v>120</v>
      </c>
      <c r="H123" s="274" t="s">
        <v>120</v>
      </c>
      <c r="I123" s="274" t="s">
        <v>120</v>
      </c>
      <c r="J123" s="274" t="s">
        <v>120</v>
      </c>
      <c r="K123" s="274" t="s">
        <v>122</v>
      </c>
      <c r="L123" s="274" t="s">
        <v>120</v>
      </c>
      <c r="M123" s="274" t="s">
        <v>120</v>
      </c>
      <c r="N123" s="274" t="s">
        <v>120</v>
      </c>
      <c r="O123" s="274" t="s">
        <v>121</v>
      </c>
      <c r="P123" s="274" t="s">
        <v>121</v>
      </c>
      <c r="Q123" s="274" t="s">
        <v>122</v>
      </c>
      <c r="R123" s="274" t="s">
        <v>122</v>
      </c>
      <c r="S123" s="274" t="s">
        <v>121</v>
      </c>
      <c r="T123" s="274" t="s">
        <v>122</v>
      </c>
      <c r="U123" s="274" t="s">
        <v>121</v>
      </c>
      <c r="V123" s="274" t="s">
        <v>121</v>
      </c>
      <c r="W123" s="274" t="s">
        <v>121</v>
      </c>
      <c r="X123" s="274" t="s">
        <v>121</v>
      </c>
      <c r="Y123" s="274" t="s">
        <v>121</v>
      </c>
      <c r="Z123" s="274" t="s">
        <v>121</v>
      </c>
    </row>
    <row r="124" spans="1:26" s="274" customFormat="1">
      <c r="A124" s="274">
        <v>703980</v>
      </c>
      <c r="B124" s="274" t="s">
        <v>242</v>
      </c>
      <c r="C124" s="274" t="s">
        <v>120</v>
      </c>
      <c r="D124" s="274" t="s">
        <v>120</v>
      </c>
      <c r="E124" s="274" t="s">
        <v>120</v>
      </c>
      <c r="F124" s="274" t="s">
        <v>120</v>
      </c>
      <c r="G124" s="274" t="s">
        <v>120</v>
      </c>
      <c r="H124" s="274" t="s">
        <v>122</v>
      </c>
      <c r="I124" s="274" t="s">
        <v>122</v>
      </c>
      <c r="J124" s="274" t="s">
        <v>120</v>
      </c>
      <c r="K124" s="274" t="s">
        <v>122</v>
      </c>
      <c r="L124" s="274" t="s">
        <v>120</v>
      </c>
      <c r="M124" s="274" t="s">
        <v>122</v>
      </c>
      <c r="N124" s="274" t="s">
        <v>120</v>
      </c>
      <c r="O124" s="274" t="s">
        <v>120</v>
      </c>
      <c r="P124" s="274" t="s">
        <v>120</v>
      </c>
      <c r="Q124" s="274" t="s">
        <v>120</v>
      </c>
      <c r="R124" s="274" t="s">
        <v>120</v>
      </c>
      <c r="S124" s="274" t="s">
        <v>121</v>
      </c>
      <c r="T124" s="274" t="s">
        <v>120</v>
      </c>
      <c r="U124" s="274" t="s">
        <v>121</v>
      </c>
      <c r="V124" s="274" t="s">
        <v>122</v>
      </c>
      <c r="W124" s="274" t="s">
        <v>121</v>
      </c>
      <c r="X124" s="274" t="s">
        <v>121</v>
      </c>
      <c r="Y124" s="274" t="s">
        <v>121</v>
      </c>
      <c r="Z124" s="274" t="s">
        <v>121</v>
      </c>
    </row>
    <row r="125" spans="1:26" s="274" customFormat="1">
      <c r="A125" s="274">
        <v>703988</v>
      </c>
      <c r="B125" s="274" t="s">
        <v>242</v>
      </c>
      <c r="C125" s="274" t="s">
        <v>122</v>
      </c>
      <c r="D125" s="274" t="s">
        <v>122</v>
      </c>
      <c r="E125" s="274" t="s">
        <v>122</v>
      </c>
      <c r="F125" s="274" t="s">
        <v>120</v>
      </c>
      <c r="G125" s="274" t="s">
        <v>122</v>
      </c>
      <c r="H125" s="274" t="s">
        <v>122</v>
      </c>
      <c r="I125" s="274" t="s">
        <v>122</v>
      </c>
      <c r="J125" s="274" t="s">
        <v>120</v>
      </c>
      <c r="K125" s="274" t="s">
        <v>122</v>
      </c>
      <c r="L125" s="274" t="s">
        <v>120</v>
      </c>
      <c r="M125" s="274" t="s">
        <v>120</v>
      </c>
      <c r="N125" s="274" t="s">
        <v>122</v>
      </c>
      <c r="O125" s="274" t="s">
        <v>120</v>
      </c>
      <c r="P125" s="274" t="s">
        <v>120</v>
      </c>
      <c r="Q125" s="274" t="s">
        <v>122</v>
      </c>
      <c r="R125" s="274" t="s">
        <v>121</v>
      </c>
      <c r="S125" s="274" t="s">
        <v>120</v>
      </c>
      <c r="T125" s="274" t="s">
        <v>122</v>
      </c>
      <c r="U125" s="274" t="s">
        <v>122</v>
      </c>
      <c r="V125" s="274" t="s">
        <v>120</v>
      </c>
      <c r="W125" s="274" t="s">
        <v>121</v>
      </c>
      <c r="X125" s="274" t="s">
        <v>122</v>
      </c>
      <c r="Y125" s="274" t="s">
        <v>120</v>
      </c>
      <c r="Z125" s="274" t="s">
        <v>122</v>
      </c>
    </row>
    <row r="126" spans="1:26" s="274" customFormat="1">
      <c r="A126" s="274">
        <v>703997</v>
      </c>
      <c r="B126" s="274" t="s">
        <v>242</v>
      </c>
      <c r="C126" s="274" t="s">
        <v>122</v>
      </c>
      <c r="D126" s="274" t="s">
        <v>122</v>
      </c>
      <c r="E126" s="274" t="s">
        <v>120</v>
      </c>
      <c r="F126" s="274" t="s">
        <v>122</v>
      </c>
      <c r="G126" s="274" t="s">
        <v>120</v>
      </c>
      <c r="H126" s="274" t="s">
        <v>120</v>
      </c>
      <c r="I126" s="274" t="s">
        <v>122</v>
      </c>
      <c r="J126" s="274" t="s">
        <v>120</v>
      </c>
      <c r="K126" s="274" t="s">
        <v>122</v>
      </c>
      <c r="L126" s="274" t="s">
        <v>122</v>
      </c>
      <c r="M126" s="274" t="s">
        <v>120</v>
      </c>
      <c r="N126" s="274" t="s">
        <v>121</v>
      </c>
      <c r="O126" s="274" t="s">
        <v>120</v>
      </c>
      <c r="P126" s="274" t="s">
        <v>120</v>
      </c>
      <c r="Q126" s="274" t="s">
        <v>122</v>
      </c>
      <c r="R126" s="274" t="s">
        <v>120</v>
      </c>
      <c r="S126" s="274" t="s">
        <v>122</v>
      </c>
      <c r="T126" s="274" t="s">
        <v>121</v>
      </c>
      <c r="U126" s="274" t="s">
        <v>121</v>
      </c>
      <c r="V126" s="274" t="s">
        <v>121</v>
      </c>
      <c r="W126" s="274" t="s">
        <v>122</v>
      </c>
      <c r="X126" s="274" t="s">
        <v>122</v>
      </c>
      <c r="Y126" s="274" t="s">
        <v>122</v>
      </c>
      <c r="Z126" s="274" t="s">
        <v>121</v>
      </c>
    </row>
    <row r="127" spans="1:26" s="274" customFormat="1">
      <c r="A127" s="274">
        <v>704000</v>
      </c>
      <c r="B127" s="274" t="s">
        <v>242</v>
      </c>
      <c r="C127" s="274" t="s">
        <v>121</v>
      </c>
      <c r="D127" s="274" t="s">
        <v>120</v>
      </c>
      <c r="E127" s="274" t="s">
        <v>122</v>
      </c>
      <c r="F127" s="274" t="s">
        <v>120</v>
      </c>
      <c r="G127" s="274" t="s">
        <v>120</v>
      </c>
      <c r="H127" s="274" t="s">
        <v>122</v>
      </c>
      <c r="I127" s="274" t="s">
        <v>120</v>
      </c>
      <c r="J127" s="274" t="s">
        <v>121</v>
      </c>
      <c r="K127" s="274" t="s">
        <v>122</v>
      </c>
      <c r="L127" s="274" t="s">
        <v>122</v>
      </c>
      <c r="M127" s="274" t="s">
        <v>120</v>
      </c>
      <c r="N127" s="274" t="s">
        <v>120</v>
      </c>
      <c r="O127" s="274" t="s">
        <v>120</v>
      </c>
      <c r="P127" s="274" t="s">
        <v>120</v>
      </c>
      <c r="Q127" s="274" t="s">
        <v>120</v>
      </c>
      <c r="R127" s="274" t="s">
        <v>122</v>
      </c>
      <c r="S127" s="274" t="s">
        <v>120</v>
      </c>
      <c r="T127" s="274" t="s">
        <v>120</v>
      </c>
      <c r="U127" s="274" t="s">
        <v>121</v>
      </c>
      <c r="V127" s="274" t="s">
        <v>121</v>
      </c>
      <c r="W127" s="274" t="s">
        <v>121</v>
      </c>
      <c r="X127" s="274" t="s">
        <v>121</v>
      </c>
      <c r="Y127" s="274" t="s">
        <v>121</v>
      </c>
      <c r="Z127" s="274" t="s">
        <v>121</v>
      </c>
    </row>
    <row r="128" spans="1:26" s="274" customFormat="1">
      <c r="A128" s="274">
        <v>704039</v>
      </c>
      <c r="B128" s="274" t="s">
        <v>242</v>
      </c>
      <c r="C128" s="274" t="s">
        <v>122</v>
      </c>
      <c r="D128" s="274" t="s">
        <v>120</v>
      </c>
      <c r="E128" s="274" t="s">
        <v>122</v>
      </c>
      <c r="F128" s="274" t="s">
        <v>120</v>
      </c>
      <c r="G128" s="274" t="s">
        <v>120</v>
      </c>
      <c r="H128" s="274" t="s">
        <v>120</v>
      </c>
      <c r="I128" s="274" t="s">
        <v>122</v>
      </c>
      <c r="J128" s="274" t="s">
        <v>120</v>
      </c>
      <c r="K128" s="274" t="s">
        <v>122</v>
      </c>
      <c r="L128" s="274" t="s">
        <v>120</v>
      </c>
      <c r="M128" s="274" t="s">
        <v>120</v>
      </c>
      <c r="N128" s="274" t="s">
        <v>121</v>
      </c>
      <c r="O128" s="274" t="s">
        <v>120</v>
      </c>
      <c r="P128" s="274" t="s">
        <v>120</v>
      </c>
      <c r="Q128" s="274" t="s">
        <v>120</v>
      </c>
      <c r="R128" s="274" t="s">
        <v>121</v>
      </c>
      <c r="S128" s="274" t="s">
        <v>120</v>
      </c>
      <c r="T128" s="274" t="s">
        <v>121</v>
      </c>
      <c r="U128" s="274" t="s">
        <v>121</v>
      </c>
      <c r="V128" s="274" t="s">
        <v>122</v>
      </c>
      <c r="W128" s="274" t="s">
        <v>121</v>
      </c>
      <c r="X128" s="274" t="s">
        <v>122</v>
      </c>
      <c r="Y128" s="274" t="s">
        <v>122</v>
      </c>
      <c r="Z128" s="274" t="s">
        <v>121</v>
      </c>
    </row>
    <row r="129" spans="1:26" s="274" customFormat="1">
      <c r="A129" s="274">
        <v>704050</v>
      </c>
      <c r="B129" s="274" t="s">
        <v>242</v>
      </c>
      <c r="C129" s="274" t="s">
        <v>120</v>
      </c>
      <c r="D129" s="274" t="s">
        <v>120</v>
      </c>
      <c r="E129" s="274" t="s">
        <v>120</v>
      </c>
      <c r="F129" s="274" t="s">
        <v>122</v>
      </c>
      <c r="G129" s="274" t="s">
        <v>120</v>
      </c>
      <c r="H129" s="274" t="s">
        <v>122</v>
      </c>
      <c r="I129" s="274" t="s">
        <v>122</v>
      </c>
      <c r="J129" s="274" t="s">
        <v>120</v>
      </c>
      <c r="K129" s="274" t="s">
        <v>120</v>
      </c>
      <c r="L129" s="274" t="s">
        <v>120</v>
      </c>
      <c r="M129" s="274" t="s">
        <v>120</v>
      </c>
      <c r="N129" s="274" t="s">
        <v>121</v>
      </c>
      <c r="O129" s="274" t="s">
        <v>122</v>
      </c>
      <c r="P129" s="274" t="s">
        <v>122</v>
      </c>
      <c r="Q129" s="274" t="s">
        <v>122</v>
      </c>
      <c r="R129" s="274" t="s">
        <v>122</v>
      </c>
      <c r="S129" s="274" t="s">
        <v>121</v>
      </c>
      <c r="T129" s="274" t="s">
        <v>121</v>
      </c>
      <c r="U129" s="274" t="s">
        <v>121</v>
      </c>
      <c r="V129" s="274" t="s">
        <v>121</v>
      </c>
      <c r="W129" s="274" t="s">
        <v>121</v>
      </c>
      <c r="X129" s="274" t="s">
        <v>121</v>
      </c>
      <c r="Y129" s="274" t="s">
        <v>121</v>
      </c>
      <c r="Z129" s="274" t="s">
        <v>121</v>
      </c>
    </row>
    <row r="130" spans="1:26" s="274" customFormat="1">
      <c r="A130" s="274">
        <v>704056</v>
      </c>
      <c r="B130" s="274" t="s">
        <v>242</v>
      </c>
      <c r="C130" s="274" t="s">
        <v>122</v>
      </c>
      <c r="D130" s="274" t="s">
        <v>120</v>
      </c>
      <c r="E130" s="274" t="s">
        <v>122</v>
      </c>
      <c r="F130" s="274" t="s">
        <v>120</v>
      </c>
      <c r="G130" s="274" t="s">
        <v>120</v>
      </c>
      <c r="H130" s="274" t="s">
        <v>120</v>
      </c>
      <c r="I130" s="274" t="s">
        <v>122</v>
      </c>
      <c r="J130" s="274" t="s">
        <v>120</v>
      </c>
      <c r="K130" s="274" t="s">
        <v>122</v>
      </c>
      <c r="L130" s="274" t="s">
        <v>122</v>
      </c>
      <c r="M130" s="274" t="s">
        <v>120</v>
      </c>
      <c r="N130" s="274" t="s">
        <v>122</v>
      </c>
      <c r="O130" s="274" t="s">
        <v>121</v>
      </c>
      <c r="P130" s="274" t="s">
        <v>121</v>
      </c>
      <c r="Q130" s="274" t="s">
        <v>122</v>
      </c>
      <c r="R130" s="274" t="s">
        <v>122</v>
      </c>
      <c r="S130" s="274" t="s">
        <v>121</v>
      </c>
      <c r="T130" s="274" t="s">
        <v>122</v>
      </c>
      <c r="U130" s="274" t="s">
        <v>121</v>
      </c>
      <c r="V130" s="274" t="s">
        <v>121</v>
      </c>
      <c r="W130" s="274" t="s">
        <v>121</v>
      </c>
      <c r="X130" s="274" t="s">
        <v>121</v>
      </c>
      <c r="Y130" s="274" t="s">
        <v>121</v>
      </c>
      <c r="Z130" s="274" t="s">
        <v>122</v>
      </c>
    </row>
    <row r="131" spans="1:26" s="274" customFormat="1">
      <c r="A131" s="274">
        <v>704067</v>
      </c>
      <c r="B131" s="274" t="s">
        <v>242</v>
      </c>
      <c r="C131" s="274" t="s">
        <v>122</v>
      </c>
      <c r="D131" s="274" t="s">
        <v>120</v>
      </c>
      <c r="E131" s="274" t="s">
        <v>120</v>
      </c>
      <c r="F131" s="274" t="s">
        <v>122</v>
      </c>
      <c r="G131" s="274" t="s">
        <v>120</v>
      </c>
      <c r="H131" s="274" t="s">
        <v>122</v>
      </c>
      <c r="I131" s="274" t="s">
        <v>120</v>
      </c>
      <c r="J131" s="274" t="s">
        <v>120</v>
      </c>
      <c r="K131" s="274" t="s">
        <v>122</v>
      </c>
      <c r="L131" s="274" t="s">
        <v>122</v>
      </c>
      <c r="M131" s="274" t="s">
        <v>120</v>
      </c>
      <c r="N131" s="274" t="s">
        <v>122</v>
      </c>
      <c r="O131" s="274" t="s">
        <v>122</v>
      </c>
      <c r="P131" s="274" t="s">
        <v>120</v>
      </c>
      <c r="Q131" s="274" t="s">
        <v>120</v>
      </c>
      <c r="R131" s="274" t="s">
        <v>120</v>
      </c>
      <c r="S131" s="274" t="s">
        <v>122</v>
      </c>
      <c r="T131" s="274" t="s">
        <v>122</v>
      </c>
      <c r="U131" s="274" t="s">
        <v>121</v>
      </c>
      <c r="V131" s="274" t="s">
        <v>121</v>
      </c>
      <c r="W131" s="274" t="s">
        <v>121</v>
      </c>
      <c r="X131" s="274" t="s">
        <v>121</v>
      </c>
      <c r="Y131" s="274" t="s">
        <v>122</v>
      </c>
      <c r="Z131" s="274" t="s">
        <v>122</v>
      </c>
    </row>
    <row r="132" spans="1:26" s="274" customFormat="1">
      <c r="A132" s="274">
        <v>704071</v>
      </c>
      <c r="B132" s="274" t="s">
        <v>242</v>
      </c>
      <c r="C132" s="274" t="s">
        <v>120</v>
      </c>
      <c r="D132" s="274" t="s">
        <v>120</v>
      </c>
      <c r="E132" s="274" t="s">
        <v>120</v>
      </c>
      <c r="F132" s="274" t="s">
        <v>120</v>
      </c>
      <c r="G132" s="274" t="s">
        <v>120</v>
      </c>
      <c r="H132" s="274" t="s">
        <v>122</v>
      </c>
      <c r="I132" s="274" t="s">
        <v>122</v>
      </c>
      <c r="J132" s="274" t="s">
        <v>120</v>
      </c>
      <c r="K132" s="274" t="s">
        <v>120</v>
      </c>
      <c r="L132" s="274" t="s">
        <v>120</v>
      </c>
      <c r="M132" s="274" t="s">
        <v>122</v>
      </c>
      <c r="N132" s="274" t="s">
        <v>122</v>
      </c>
      <c r="O132" s="274" t="s">
        <v>122</v>
      </c>
      <c r="P132" s="274" t="s">
        <v>120</v>
      </c>
      <c r="Q132" s="274" t="s">
        <v>120</v>
      </c>
      <c r="R132" s="274" t="s">
        <v>122</v>
      </c>
      <c r="S132" s="274" t="s">
        <v>121</v>
      </c>
      <c r="T132" s="274" t="s">
        <v>120</v>
      </c>
      <c r="U132" s="274" t="s">
        <v>121</v>
      </c>
      <c r="V132" s="274" t="s">
        <v>121</v>
      </c>
      <c r="W132" s="274" t="s">
        <v>121</v>
      </c>
      <c r="X132" s="274" t="s">
        <v>122</v>
      </c>
      <c r="Y132" s="274" t="s">
        <v>121</v>
      </c>
      <c r="Z132" s="274" t="s">
        <v>122</v>
      </c>
    </row>
    <row r="133" spans="1:26" s="274" customFormat="1">
      <c r="A133" s="274">
        <v>704084</v>
      </c>
      <c r="B133" s="274" t="s">
        <v>242</v>
      </c>
      <c r="C133" s="274" t="s">
        <v>120</v>
      </c>
      <c r="D133" s="274" t="s">
        <v>120</v>
      </c>
      <c r="E133" s="274" t="s">
        <v>122</v>
      </c>
      <c r="F133" s="274" t="s">
        <v>122</v>
      </c>
      <c r="G133" s="274" t="s">
        <v>122</v>
      </c>
      <c r="H133" s="274" t="s">
        <v>122</v>
      </c>
      <c r="I133" s="274" t="s">
        <v>122</v>
      </c>
      <c r="J133" s="274" t="s">
        <v>122</v>
      </c>
      <c r="K133" s="274" t="s">
        <v>120</v>
      </c>
      <c r="L133" s="274" t="s">
        <v>120</v>
      </c>
      <c r="M133" s="274" t="s">
        <v>120</v>
      </c>
      <c r="N133" s="274" t="s">
        <v>122</v>
      </c>
      <c r="O133" s="274" t="s">
        <v>120</v>
      </c>
      <c r="P133" s="274" t="s">
        <v>122</v>
      </c>
      <c r="Q133" s="274" t="s">
        <v>120</v>
      </c>
      <c r="R133" s="274" t="s">
        <v>120</v>
      </c>
      <c r="S133" s="274" t="s">
        <v>122</v>
      </c>
      <c r="T133" s="274" t="s">
        <v>122</v>
      </c>
      <c r="U133" s="274" t="s">
        <v>121</v>
      </c>
      <c r="V133" s="274" t="s">
        <v>122</v>
      </c>
      <c r="W133" s="274" t="s">
        <v>122</v>
      </c>
      <c r="X133" s="274" t="s">
        <v>122</v>
      </c>
      <c r="Y133" s="274" t="s">
        <v>122</v>
      </c>
      <c r="Z133" s="274" t="s">
        <v>122</v>
      </c>
    </row>
    <row r="134" spans="1:26" s="274" customFormat="1">
      <c r="A134" s="274">
        <v>704089</v>
      </c>
      <c r="B134" s="274" t="s">
        <v>242</v>
      </c>
      <c r="C134" s="274" t="s">
        <v>122</v>
      </c>
      <c r="D134" s="274" t="s">
        <v>120</v>
      </c>
      <c r="E134" s="274" t="s">
        <v>120</v>
      </c>
      <c r="F134" s="274" t="s">
        <v>120</v>
      </c>
      <c r="G134" s="274" t="s">
        <v>120</v>
      </c>
      <c r="H134" s="274" t="s">
        <v>122</v>
      </c>
      <c r="I134" s="274" t="s">
        <v>120</v>
      </c>
      <c r="J134" s="274" t="s">
        <v>122</v>
      </c>
      <c r="K134" s="274" t="s">
        <v>120</v>
      </c>
      <c r="L134" s="274" t="s">
        <v>121</v>
      </c>
      <c r="M134" s="274" t="s">
        <v>122</v>
      </c>
      <c r="N134" s="274" t="s">
        <v>122</v>
      </c>
      <c r="O134" s="274" t="s">
        <v>120</v>
      </c>
      <c r="P134" s="274" t="s">
        <v>120</v>
      </c>
      <c r="Q134" s="274" t="s">
        <v>120</v>
      </c>
      <c r="R134" s="274" t="s">
        <v>122</v>
      </c>
      <c r="S134" s="274" t="s">
        <v>120</v>
      </c>
      <c r="T134" s="274" t="s">
        <v>122</v>
      </c>
      <c r="U134" s="274" t="s">
        <v>122</v>
      </c>
      <c r="V134" s="274" t="s">
        <v>122</v>
      </c>
      <c r="W134" s="274" t="s">
        <v>122</v>
      </c>
      <c r="X134" s="274" t="s">
        <v>122</v>
      </c>
      <c r="Y134" s="274" t="s">
        <v>122</v>
      </c>
      <c r="Z134" s="274" t="s">
        <v>122</v>
      </c>
    </row>
    <row r="135" spans="1:26" s="274" customFormat="1">
      <c r="A135" s="274">
        <v>704111</v>
      </c>
      <c r="B135" s="274" t="s">
        <v>242</v>
      </c>
      <c r="C135" s="274" t="s">
        <v>120</v>
      </c>
      <c r="D135" s="274" t="s">
        <v>122</v>
      </c>
      <c r="E135" s="274" t="s">
        <v>120</v>
      </c>
      <c r="F135" s="274" t="s">
        <v>122</v>
      </c>
      <c r="G135" s="274" t="s">
        <v>120</v>
      </c>
      <c r="H135" s="274" t="s">
        <v>122</v>
      </c>
      <c r="I135" s="274" t="s">
        <v>122</v>
      </c>
      <c r="J135" s="274" t="s">
        <v>120</v>
      </c>
      <c r="K135" s="274" t="s">
        <v>122</v>
      </c>
      <c r="L135" s="274" t="s">
        <v>120</v>
      </c>
      <c r="M135" s="274" t="s">
        <v>120</v>
      </c>
      <c r="N135" s="274" t="s">
        <v>121</v>
      </c>
      <c r="O135" s="274" t="s">
        <v>120</v>
      </c>
      <c r="P135" s="274" t="s">
        <v>120</v>
      </c>
      <c r="Q135" s="274" t="s">
        <v>120</v>
      </c>
      <c r="R135" s="274" t="s">
        <v>120</v>
      </c>
      <c r="S135" s="274" t="s">
        <v>120</v>
      </c>
      <c r="T135" s="274" t="s">
        <v>122</v>
      </c>
      <c r="U135" s="274" t="s">
        <v>121</v>
      </c>
      <c r="V135" s="274" t="s">
        <v>121</v>
      </c>
      <c r="W135" s="274" t="s">
        <v>121</v>
      </c>
      <c r="X135" s="274" t="s">
        <v>121</v>
      </c>
      <c r="Y135" s="274" t="s">
        <v>121</v>
      </c>
      <c r="Z135" s="274" t="s">
        <v>121</v>
      </c>
    </row>
    <row r="136" spans="1:26" s="274" customFormat="1">
      <c r="A136" s="274">
        <v>704119</v>
      </c>
      <c r="B136" s="274" t="s">
        <v>242</v>
      </c>
      <c r="C136" s="274" t="s">
        <v>122</v>
      </c>
      <c r="D136" s="274" t="s">
        <v>121</v>
      </c>
      <c r="E136" s="274" t="s">
        <v>120</v>
      </c>
      <c r="F136" s="274" t="s">
        <v>120</v>
      </c>
      <c r="G136" s="274" t="s">
        <v>120</v>
      </c>
      <c r="H136" s="274" t="s">
        <v>122</v>
      </c>
      <c r="I136" s="274" t="s">
        <v>120</v>
      </c>
      <c r="J136" s="274" t="s">
        <v>120</v>
      </c>
      <c r="K136" s="274" t="s">
        <v>122</v>
      </c>
      <c r="L136" s="274" t="s">
        <v>120</v>
      </c>
      <c r="M136" s="274" t="s">
        <v>120</v>
      </c>
      <c r="N136" s="274" t="s">
        <v>120</v>
      </c>
      <c r="O136" s="274" t="s">
        <v>122</v>
      </c>
      <c r="P136" s="274" t="s">
        <v>122</v>
      </c>
      <c r="Q136" s="274" t="s">
        <v>122</v>
      </c>
      <c r="R136" s="274" t="s">
        <v>122</v>
      </c>
      <c r="S136" s="274" t="s">
        <v>122</v>
      </c>
      <c r="T136" s="274" t="s">
        <v>122</v>
      </c>
      <c r="U136" s="274" t="s">
        <v>121</v>
      </c>
      <c r="V136" s="274" t="s">
        <v>121</v>
      </c>
      <c r="W136" s="274" t="s">
        <v>121</v>
      </c>
      <c r="X136" s="274" t="s">
        <v>121</v>
      </c>
      <c r="Y136" s="274" t="s">
        <v>121</v>
      </c>
      <c r="Z136" s="274" t="s">
        <v>121</v>
      </c>
    </row>
    <row r="137" spans="1:26" s="274" customFormat="1">
      <c r="A137" s="274">
        <v>704136</v>
      </c>
      <c r="B137" s="274" t="s">
        <v>243</v>
      </c>
      <c r="C137" s="274" t="s">
        <v>120</v>
      </c>
      <c r="D137" s="274" t="s">
        <v>122</v>
      </c>
      <c r="E137" s="274" t="s">
        <v>122</v>
      </c>
      <c r="F137" s="274" t="s">
        <v>120</v>
      </c>
      <c r="G137" s="274" t="s">
        <v>120</v>
      </c>
      <c r="H137" s="274" t="s">
        <v>121</v>
      </c>
      <c r="I137" s="274" t="s">
        <v>120</v>
      </c>
      <c r="J137" s="274" t="s">
        <v>120</v>
      </c>
      <c r="K137" s="274" t="s">
        <v>122</v>
      </c>
      <c r="L137" s="274" t="s">
        <v>120</v>
      </c>
      <c r="M137" s="274" t="s">
        <v>120</v>
      </c>
      <c r="N137" s="274" t="s">
        <v>122</v>
      </c>
      <c r="O137" s="274" t="s">
        <v>121</v>
      </c>
      <c r="P137" s="274" t="s">
        <v>121</v>
      </c>
      <c r="Q137" s="274" t="s">
        <v>121</v>
      </c>
      <c r="R137" s="274" t="s">
        <v>121</v>
      </c>
      <c r="S137" s="274" t="s">
        <v>121</v>
      </c>
      <c r="T137" s="274" t="s">
        <v>121</v>
      </c>
    </row>
    <row r="138" spans="1:26" s="274" customFormat="1">
      <c r="A138" s="274">
        <v>704140</v>
      </c>
      <c r="B138" s="274" t="s">
        <v>242</v>
      </c>
      <c r="C138" s="274" t="s">
        <v>120</v>
      </c>
      <c r="D138" s="274" t="s">
        <v>122</v>
      </c>
      <c r="E138" s="274" t="s">
        <v>122</v>
      </c>
      <c r="F138" s="274" t="s">
        <v>120</v>
      </c>
      <c r="G138" s="274" t="s">
        <v>122</v>
      </c>
      <c r="H138" s="274" t="s">
        <v>120</v>
      </c>
      <c r="I138" s="274" t="s">
        <v>122</v>
      </c>
      <c r="J138" s="274" t="s">
        <v>120</v>
      </c>
      <c r="K138" s="274" t="s">
        <v>120</v>
      </c>
      <c r="L138" s="274" t="s">
        <v>120</v>
      </c>
      <c r="M138" s="274" t="s">
        <v>120</v>
      </c>
      <c r="N138" s="274" t="s">
        <v>120</v>
      </c>
      <c r="O138" s="274" t="s">
        <v>120</v>
      </c>
      <c r="P138" s="274" t="s">
        <v>122</v>
      </c>
      <c r="Q138" s="274" t="s">
        <v>122</v>
      </c>
      <c r="R138" s="274" t="s">
        <v>122</v>
      </c>
      <c r="S138" s="274" t="s">
        <v>122</v>
      </c>
      <c r="T138" s="274" t="s">
        <v>121</v>
      </c>
      <c r="U138" s="274" t="s">
        <v>121</v>
      </c>
      <c r="V138" s="274" t="s">
        <v>121</v>
      </c>
      <c r="W138" s="274" t="s">
        <v>121</v>
      </c>
      <c r="X138" s="274" t="s">
        <v>121</v>
      </c>
      <c r="Y138" s="274" t="s">
        <v>121</v>
      </c>
      <c r="Z138" s="274" t="s">
        <v>121</v>
      </c>
    </row>
    <row r="139" spans="1:26" s="274" customFormat="1">
      <c r="A139" s="274">
        <v>704175</v>
      </c>
      <c r="B139" s="274" t="s">
        <v>242</v>
      </c>
      <c r="C139" s="274" t="s">
        <v>122</v>
      </c>
      <c r="D139" s="274" t="s">
        <v>122</v>
      </c>
      <c r="E139" s="274" t="s">
        <v>120</v>
      </c>
      <c r="F139" s="274" t="s">
        <v>120</v>
      </c>
      <c r="G139" s="274" t="s">
        <v>120</v>
      </c>
      <c r="H139" s="274" t="s">
        <v>122</v>
      </c>
      <c r="I139" s="274" t="s">
        <v>120</v>
      </c>
      <c r="J139" s="274" t="s">
        <v>120</v>
      </c>
      <c r="K139" s="274" t="s">
        <v>122</v>
      </c>
      <c r="L139" s="274" t="s">
        <v>120</v>
      </c>
      <c r="M139" s="274" t="s">
        <v>120</v>
      </c>
      <c r="N139" s="274" t="s">
        <v>121</v>
      </c>
      <c r="O139" s="274" t="s">
        <v>120</v>
      </c>
      <c r="P139" s="274" t="s">
        <v>122</v>
      </c>
      <c r="Q139" s="274" t="s">
        <v>122</v>
      </c>
      <c r="R139" s="274" t="s">
        <v>122</v>
      </c>
      <c r="S139" s="274" t="s">
        <v>120</v>
      </c>
      <c r="T139" s="274" t="s">
        <v>121</v>
      </c>
      <c r="U139" s="274" t="s">
        <v>121</v>
      </c>
      <c r="V139" s="274" t="s">
        <v>122</v>
      </c>
      <c r="W139" s="274" t="s">
        <v>121</v>
      </c>
      <c r="X139" s="274" t="s">
        <v>122</v>
      </c>
      <c r="Y139" s="274" t="s">
        <v>121</v>
      </c>
      <c r="Z139" s="274" t="s">
        <v>121</v>
      </c>
    </row>
    <row r="140" spans="1:26" s="274" customFormat="1">
      <c r="A140" s="274">
        <v>704194</v>
      </c>
      <c r="B140" s="274" t="s">
        <v>243</v>
      </c>
      <c r="C140" s="274" t="s">
        <v>120</v>
      </c>
      <c r="D140" s="274" t="s">
        <v>120</v>
      </c>
      <c r="E140" s="274" t="s">
        <v>120</v>
      </c>
      <c r="F140" s="274" t="s">
        <v>120</v>
      </c>
      <c r="G140" s="274" t="s">
        <v>120</v>
      </c>
      <c r="H140" s="274" t="s">
        <v>122</v>
      </c>
      <c r="I140" s="274" t="s">
        <v>120</v>
      </c>
      <c r="J140" s="274" t="s">
        <v>120</v>
      </c>
      <c r="K140" s="274" t="s">
        <v>120</v>
      </c>
      <c r="L140" s="274" t="s">
        <v>120</v>
      </c>
      <c r="M140" s="274" t="s">
        <v>120</v>
      </c>
      <c r="N140" s="274" t="s">
        <v>120</v>
      </c>
      <c r="O140" s="274" t="s">
        <v>121</v>
      </c>
      <c r="P140" s="274" t="s">
        <v>121</v>
      </c>
      <c r="Q140" s="274" t="s">
        <v>121</v>
      </c>
      <c r="R140" s="274" t="s">
        <v>121</v>
      </c>
      <c r="S140" s="274" t="s">
        <v>121</v>
      </c>
      <c r="T140" s="274" t="s">
        <v>121</v>
      </c>
    </row>
    <row r="141" spans="1:26" s="274" customFormat="1">
      <c r="A141" s="274">
        <v>704196</v>
      </c>
      <c r="B141" s="274" t="s">
        <v>242</v>
      </c>
      <c r="C141" s="274" t="s">
        <v>122</v>
      </c>
      <c r="D141" s="274" t="s">
        <v>122</v>
      </c>
      <c r="E141" s="274" t="s">
        <v>122</v>
      </c>
      <c r="F141" s="274" t="s">
        <v>120</v>
      </c>
      <c r="G141" s="274" t="s">
        <v>122</v>
      </c>
      <c r="H141" s="274" t="s">
        <v>122</v>
      </c>
      <c r="I141" s="274" t="s">
        <v>122</v>
      </c>
      <c r="J141" s="274" t="s">
        <v>121</v>
      </c>
      <c r="K141" s="274" t="s">
        <v>121</v>
      </c>
      <c r="L141" s="274" t="s">
        <v>122</v>
      </c>
      <c r="M141" s="274" t="s">
        <v>122</v>
      </c>
      <c r="N141" s="274" t="s">
        <v>121</v>
      </c>
      <c r="O141" s="274" t="s">
        <v>120</v>
      </c>
      <c r="P141" s="274" t="s">
        <v>121</v>
      </c>
      <c r="Q141" s="274" t="s">
        <v>122</v>
      </c>
      <c r="R141" s="274" t="s">
        <v>121</v>
      </c>
      <c r="S141" s="274" t="s">
        <v>122</v>
      </c>
      <c r="T141" s="274" t="s">
        <v>121</v>
      </c>
      <c r="U141" s="274" t="s">
        <v>122</v>
      </c>
      <c r="V141" s="274" t="s">
        <v>121</v>
      </c>
      <c r="W141" s="274" t="s">
        <v>121</v>
      </c>
      <c r="X141" s="274" t="s">
        <v>121</v>
      </c>
      <c r="Y141" s="274" t="s">
        <v>122</v>
      </c>
      <c r="Z141" s="274" t="s">
        <v>121</v>
      </c>
    </row>
    <row r="142" spans="1:26" s="274" customFormat="1">
      <c r="A142" s="274">
        <v>704198</v>
      </c>
      <c r="B142" s="274" t="s">
        <v>242</v>
      </c>
      <c r="C142" s="274" t="s">
        <v>122</v>
      </c>
      <c r="D142" s="274" t="s">
        <v>122</v>
      </c>
      <c r="E142" s="274" t="s">
        <v>122</v>
      </c>
      <c r="F142" s="274" t="s">
        <v>120</v>
      </c>
      <c r="G142" s="274" t="s">
        <v>120</v>
      </c>
      <c r="H142" s="274" t="s">
        <v>120</v>
      </c>
      <c r="I142" s="274" t="s">
        <v>122</v>
      </c>
      <c r="J142" s="274" t="s">
        <v>120</v>
      </c>
      <c r="K142" s="274" t="s">
        <v>122</v>
      </c>
      <c r="L142" s="274" t="s">
        <v>122</v>
      </c>
      <c r="M142" s="274" t="s">
        <v>120</v>
      </c>
      <c r="N142" s="274" t="s">
        <v>122</v>
      </c>
      <c r="O142" s="274" t="s">
        <v>120</v>
      </c>
      <c r="P142" s="274" t="s">
        <v>122</v>
      </c>
      <c r="Q142" s="274" t="s">
        <v>120</v>
      </c>
      <c r="R142" s="274" t="s">
        <v>122</v>
      </c>
      <c r="S142" s="274" t="s">
        <v>120</v>
      </c>
      <c r="T142" s="274" t="s">
        <v>120</v>
      </c>
      <c r="U142" s="274" t="s">
        <v>122</v>
      </c>
      <c r="V142" s="274" t="s">
        <v>120</v>
      </c>
      <c r="W142" s="274" t="s">
        <v>120</v>
      </c>
      <c r="X142" s="274" t="s">
        <v>120</v>
      </c>
      <c r="Y142" s="274" t="s">
        <v>120</v>
      </c>
      <c r="Z142" s="274" t="s">
        <v>120</v>
      </c>
    </row>
    <row r="143" spans="1:26" s="274" customFormat="1">
      <c r="A143" s="274">
        <v>704205</v>
      </c>
      <c r="B143" s="274" t="s">
        <v>242</v>
      </c>
      <c r="C143" s="274" t="s">
        <v>122</v>
      </c>
      <c r="D143" s="274" t="s">
        <v>120</v>
      </c>
      <c r="E143" s="274" t="s">
        <v>121</v>
      </c>
      <c r="F143" s="274" t="s">
        <v>120</v>
      </c>
      <c r="G143" s="274" t="s">
        <v>120</v>
      </c>
      <c r="H143" s="274" t="s">
        <v>120</v>
      </c>
      <c r="I143" s="274" t="s">
        <v>120</v>
      </c>
      <c r="J143" s="274" t="s">
        <v>120</v>
      </c>
      <c r="K143" s="274" t="s">
        <v>122</v>
      </c>
      <c r="L143" s="274" t="s">
        <v>121</v>
      </c>
      <c r="M143" s="274" t="s">
        <v>120</v>
      </c>
      <c r="N143" s="274" t="s">
        <v>122</v>
      </c>
      <c r="O143" s="274" t="s">
        <v>121</v>
      </c>
      <c r="P143" s="274" t="s">
        <v>121</v>
      </c>
      <c r="Q143" s="274" t="s">
        <v>121</v>
      </c>
      <c r="R143" s="274" t="s">
        <v>122</v>
      </c>
      <c r="S143" s="274" t="s">
        <v>121</v>
      </c>
      <c r="T143" s="274" t="s">
        <v>122</v>
      </c>
      <c r="U143" s="274" t="s">
        <v>121</v>
      </c>
      <c r="V143" s="274" t="s">
        <v>121</v>
      </c>
      <c r="W143" s="274" t="s">
        <v>121</v>
      </c>
      <c r="X143" s="274" t="s">
        <v>121</v>
      </c>
      <c r="Y143" s="274" t="s">
        <v>121</v>
      </c>
      <c r="Z143" s="274" t="s">
        <v>121</v>
      </c>
    </row>
    <row r="144" spans="1:26" s="274" customFormat="1">
      <c r="A144" s="274">
        <v>704224</v>
      </c>
      <c r="B144" s="274" t="s">
        <v>242</v>
      </c>
      <c r="C144" s="274" t="s">
        <v>120</v>
      </c>
      <c r="D144" s="274" t="s">
        <v>120</v>
      </c>
      <c r="E144" s="274" t="s">
        <v>120</v>
      </c>
      <c r="F144" s="274" t="s">
        <v>122</v>
      </c>
      <c r="G144" s="274" t="s">
        <v>120</v>
      </c>
      <c r="H144" s="274" t="s">
        <v>120</v>
      </c>
      <c r="I144" s="274" t="s">
        <v>122</v>
      </c>
      <c r="J144" s="274" t="s">
        <v>122</v>
      </c>
      <c r="K144" s="274" t="s">
        <v>120</v>
      </c>
      <c r="L144" s="274" t="s">
        <v>122</v>
      </c>
      <c r="M144" s="274" t="s">
        <v>120</v>
      </c>
      <c r="N144" s="274" t="s">
        <v>122</v>
      </c>
      <c r="O144" s="274" t="s">
        <v>120</v>
      </c>
      <c r="P144" s="274" t="s">
        <v>122</v>
      </c>
      <c r="Q144" s="274" t="s">
        <v>122</v>
      </c>
      <c r="R144" s="274" t="s">
        <v>122</v>
      </c>
      <c r="S144" s="274" t="s">
        <v>121</v>
      </c>
      <c r="T144" s="274" t="s">
        <v>122</v>
      </c>
      <c r="U144" s="274" t="s">
        <v>121</v>
      </c>
      <c r="V144" s="274" t="s">
        <v>121</v>
      </c>
      <c r="W144" s="274" t="s">
        <v>121</v>
      </c>
      <c r="X144" s="274" t="s">
        <v>121</v>
      </c>
      <c r="Y144" s="274" t="s">
        <v>121</v>
      </c>
      <c r="Z144" s="274" t="s">
        <v>122</v>
      </c>
    </row>
    <row r="145" spans="1:26" s="274" customFormat="1">
      <c r="A145" s="274">
        <v>704227</v>
      </c>
      <c r="B145" s="274" t="s">
        <v>242</v>
      </c>
      <c r="C145" s="274" t="s">
        <v>122</v>
      </c>
      <c r="D145" s="274" t="s">
        <v>122</v>
      </c>
      <c r="E145" s="274" t="s">
        <v>120</v>
      </c>
      <c r="F145" s="274" t="s">
        <v>122</v>
      </c>
      <c r="G145" s="274" t="s">
        <v>120</v>
      </c>
      <c r="H145" s="274" t="s">
        <v>122</v>
      </c>
      <c r="I145" s="274" t="s">
        <v>122</v>
      </c>
      <c r="J145" s="274" t="s">
        <v>120</v>
      </c>
      <c r="K145" s="274" t="s">
        <v>122</v>
      </c>
      <c r="L145" s="274" t="s">
        <v>122</v>
      </c>
      <c r="M145" s="274" t="s">
        <v>120</v>
      </c>
      <c r="N145" s="274" t="s">
        <v>122</v>
      </c>
      <c r="O145" s="274" t="s">
        <v>122</v>
      </c>
      <c r="P145" s="274" t="s">
        <v>122</v>
      </c>
      <c r="Q145" s="274" t="s">
        <v>122</v>
      </c>
      <c r="R145" s="274" t="s">
        <v>121</v>
      </c>
      <c r="S145" s="274" t="s">
        <v>122</v>
      </c>
      <c r="T145" s="274" t="s">
        <v>122</v>
      </c>
      <c r="U145" s="274" t="s">
        <v>120</v>
      </c>
      <c r="V145" s="274" t="s">
        <v>122</v>
      </c>
      <c r="W145" s="274" t="s">
        <v>122</v>
      </c>
      <c r="X145" s="274" t="s">
        <v>120</v>
      </c>
      <c r="Y145" s="274" t="s">
        <v>120</v>
      </c>
      <c r="Z145" s="274" t="s">
        <v>120</v>
      </c>
    </row>
    <row r="146" spans="1:26" s="274" customFormat="1">
      <c r="A146" s="274">
        <v>704230</v>
      </c>
      <c r="B146" s="274" t="s">
        <v>242</v>
      </c>
      <c r="C146" s="274" t="s">
        <v>120</v>
      </c>
      <c r="D146" s="274" t="s">
        <v>122</v>
      </c>
      <c r="E146" s="274" t="s">
        <v>120</v>
      </c>
      <c r="F146" s="274" t="s">
        <v>120</v>
      </c>
      <c r="G146" s="274" t="s">
        <v>120</v>
      </c>
      <c r="H146" s="274" t="s">
        <v>120</v>
      </c>
      <c r="I146" s="274" t="s">
        <v>120</v>
      </c>
      <c r="J146" s="274" t="s">
        <v>120</v>
      </c>
      <c r="K146" s="274" t="s">
        <v>120</v>
      </c>
      <c r="L146" s="274" t="s">
        <v>120</v>
      </c>
      <c r="M146" s="274" t="s">
        <v>120</v>
      </c>
      <c r="N146" s="274" t="s">
        <v>120</v>
      </c>
      <c r="O146" s="274" t="s">
        <v>122</v>
      </c>
      <c r="P146" s="274" t="s">
        <v>122</v>
      </c>
      <c r="Q146" s="274" t="s">
        <v>122</v>
      </c>
      <c r="R146" s="274" t="s">
        <v>122</v>
      </c>
      <c r="S146" s="274" t="s">
        <v>122</v>
      </c>
      <c r="T146" s="274" t="s">
        <v>122</v>
      </c>
      <c r="U146" s="274" t="s">
        <v>121</v>
      </c>
      <c r="V146" s="274" t="s">
        <v>121</v>
      </c>
      <c r="W146" s="274" t="s">
        <v>121</v>
      </c>
      <c r="X146" s="274" t="s">
        <v>121</v>
      </c>
      <c r="Y146" s="274" t="s">
        <v>121</v>
      </c>
      <c r="Z146" s="274" t="s">
        <v>121</v>
      </c>
    </row>
    <row r="147" spans="1:26" s="274" customFormat="1">
      <c r="A147" s="274">
        <v>704235</v>
      </c>
      <c r="B147" s="274" t="s">
        <v>243</v>
      </c>
      <c r="C147" s="274" t="s">
        <v>120</v>
      </c>
      <c r="D147" s="274" t="s">
        <v>120</v>
      </c>
      <c r="E147" s="274" t="s">
        <v>120</v>
      </c>
      <c r="F147" s="274" t="s">
        <v>122</v>
      </c>
      <c r="G147" s="274" t="s">
        <v>122</v>
      </c>
      <c r="H147" s="274" t="s">
        <v>120</v>
      </c>
      <c r="I147" s="274" t="s">
        <v>120</v>
      </c>
      <c r="J147" s="274" t="s">
        <v>120</v>
      </c>
      <c r="K147" s="274" t="s">
        <v>120</v>
      </c>
      <c r="L147" s="274" t="s">
        <v>120</v>
      </c>
      <c r="M147" s="274" t="s">
        <v>120</v>
      </c>
      <c r="N147" s="274" t="s">
        <v>122</v>
      </c>
      <c r="O147" s="274" t="s">
        <v>121</v>
      </c>
      <c r="P147" s="274" t="s">
        <v>121</v>
      </c>
      <c r="Q147" s="274" t="s">
        <v>121</v>
      </c>
      <c r="R147" s="274" t="s">
        <v>121</v>
      </c>
      <c r="S147" s="274" t="s">
        <v>121</v>
      </c>
      <c r="T147" s="274" t="s">
        <v>121</v>
      </c>
    </row>
    <row r="148" spans="1:26" s="274" customFormat="1">
      <c r="A148" s="274">
        <v>704237</v>
      </c>
      <c r="B148" s="274" t="s">
        <v>242</v>
      </c>
      <c r="C148" s="274" t="s">
        <v>122</v>
      </c>
      <c r="D148" s="274" t="s">
        <v>122</v>
      </c>
      <c r="E148" s="274" t="s">
        <v>120</v>
      </c>
      <c r="F148" s="274" t="s">
        <v>120</v>
      </c>
      <c r="G148" s="274" t="s">
        <v>120</v>
      </c>
      <c r="H148" s="274" t="s">
        <v>122</v>
      </c>
      <c r="I148" s="274" t="s">
        <v>122</v>
      </c>
      <c r="J148" s="274" t="s">
        <v>122</v>
      </c>
      <c r="K148" s="274" t="s">
        <v>122</v>
      </c>
      <c r="L148" s="274" t="s">
        <v>120</v>
      </c>
      <c r="M148" s="274" t="s">
        <v>122</v>
      </c>
      <c r="N148" s="274" t="s">
        <v>122</v>
      </c>
      <c r="O148" s="274" t="s">
        <v>120</v>
      </c>
      <c r="P148" s="274" t="s">
        <v>122</v>
      </c>
      <c r="Q148" s="274" t="s">
        <v>120</v>
      </c>
      <c r="R148" s="274" t="s">
        <v>122</v>
      </c>
      <c r="S148" s="274" t="s">
        <v>120</v>
      </c>
      <c r="T148" s="274" t="s">
        <v>122</v>
      </c>
      <c r="U148" s="274" t="s">
        <v>122</v>
      </c>
      <c r="V148" s="274" t="s">
        <v>122</v>
      </c>
      <c r="W148" s="274" t="s">
        <v>122</v>
      </c>
      <c r="X148" s="274" t="s">
        <v>120</v>
      </c>
      <c r="Y148" s="274" t="s">
        <v>122</v>
      </c>
      <c r="Z148" s="274" t="s">
        <v>122</v>
      </c>
    </row>
    <row r="149" spans="1:26" s="274" customFormat="1">
      <c r="A149" s="274">
        <v>704240</v>
      </c>
      <c r="B149" s="274" t="s">
        <v>242</v>
      </c>
      <c r="C149" s="274" t="s">
        <v>122</v>
      </c>
      <c r="D149" s="274" t="s">
        <v>120</v>
      </c>
      <c r="E149" s="274" t="s">
        <v>122</v>
      </c>
      <c r="F149" s="274" t="s">
        <v>120</v>
      </c>
      <c r="G149" s="274" t="s">
        <v>120</v>
      </c>
      <c r="H149" s="274" t="s">
        <v>120</v>
      </c>
      <c r="I149" s="274" t="s">
        <v>122</v>
      </c>
      <c r="J149" s="274" t="s">
        <v>120</v>
      </c>
      <c r="K149" s="274" t="s">
        <v>122</v>
      </c>
      <c r="L149" s="274" t="s">
        <v>120</v>
      </c>
      <c r="M149" s="274" t="s">
        <v>120</v>
      </c>
      <c r="N149" s="274" t="s">
        <v>120</v>
      </c>
      <c r="O149" s="274" t="s">
        <v>122</v>
      </c>
      <c r="P149" s="274" t="s">
        <v>122</v>
      </c>
      <c r="Q149" s="274" t="s">
        <v>122</v>
      </c>
      <c r="R149" s="274" t="s">
        <v>122</v>
      </c>
      <c r="S149" s="274" t="s">
        <v>122</v>
      </c>
      <c r="T149" s="274" t="s">
        <v>122</v>
      </c>
      <c r="U149" s="274" t="s">
        <v>121</v>
      </c>
      <c r="V149" s="274" t="s">
        <v>121</v>
      </c>
      <c r="W149" s="274" t="s">
        <v>121</v>
      </c>
      <c r="X149" s="274" t="s">
        <v>121</v>
      </c>
      <c r="Y149" s="274" t="s">
        <v>121</v>
      </c>
      <c r="Z149" s="274" t="s">
        <v>121</v>
      </c>
    </row>
    <row r="150" spans="1:26" s="274" customFormat="1">
      <c r="A150" s="274">
        <v>704263</v>
      </c>
      <c r="B150" s="274" t="s">
        <v>242</v>
      </c>
      <c r="C150" s="274" t="s">
        <v>120</v>
      </c>
      <c r="D150" s="274" t="s">
        <v>122</v>
      </c>
      <c r="E150" s="274" t="s">
        <v>120</v>
      </c>
      <c r="F150" s="274" t="s">
        <v>122</v>
      </c>
      <c r="G150" s="274" t="s">
        <v>120</v>
      </c>
      <c r="H150" s="274" t="s">
        <v>122</v>
      </c>
      <c r="I150" s="274" t="s">
        <v>120</v>
      </c>
      <c r="J150" s="274" t="s">
        <v>121</v>
      </c>
      <c r="K150" s="274" t="s">
        <v>120</v>
      </c>
      <c r="L150" s="274" t="s">
        <v>120</v>
      </c>
      <c r="M150" s="274" t="s">
        <v>121</v>
      </c>
      <c r="N150" s="274" t="s">
        <v>122</v>
      </c>
      <c r="O150" s="274" t="s">
        <v>121</v>
      </c>
      <c r="P150" s="274" t="s">
        <v>121</v>
      </c>
      <c r="Q150" s="274" t="s">
        <v>121</v>
      </c>
      <c r="R150" s="274" t="s">
        <v>121</v>
      </c>
      <c r="S150" s="274" t="s">
        <v>121</v>
      </c>
      <c r="T150" s="274" t="s">
        <v>122</v>
      </c>
      <c r="U150" s="274" t="s">
        <v>121</v>
      </c>
      <c r="V150" s="274" t="s">
        <v>121</v>
      </c>
      <c r="W150" s="274" t="s">
        <v>121</v>
      </c>
      <c r="X150" s="274" t="s">
        <v>121</v>
      </c>
      <c r="Y150" s="274" t="s">
        <v>121</v>
      </c>
      <c r="Z150" s="274" t="s">
        <v>121</v>
      </c>
    </row>
    <row r="151" spans="1:26" s="274" customFormat="1">
      <c r="A151" s="274">
        <v>704271</v>
      </c>
      <c r="B151" s="274" t="s">
        <v>242</v>
      </c>
      <c r="C151" s="274" t="s">
        <v>120</v>
      </c>
      <c r="D151" s="274" t="s">
        <v>122</v>
      </c>
      <c r="E151" s="274" t="s">
        <v>120</v>
      </c>
      <c r="F151" s="274" t="s">
        <v>120</v>
      </c>
      <c r="G151" s="274" t="s">
        <v>120</v>
      </c>
      <c r="H151" s="274" t="s">
        <v>122</v>
      </c>
      <c r="I151" s="274" t="s">
        <v>120</v>
      </c>
      <c r="J151" s="274" t="s">
        <v>121</v>
      </c>
      <c r="K151" s="274" t="s">
        <v>122</v>
      </c>
      <c r="L151" s="274" t="s">
        <v>121</v>
      </c>
      <c r="M151" s="274" t="s">
        <v>120</v>
      </c>
      <c r="N151" s="274" t="s">
        <v>122</v>
      </c>
      <c r="O151" s="274" t="s">
        <v>122</v>
      </c>
      <c r="P151" s="274" t="s">
        <v>122</v>
      </c>
      <c r="Q151" s="274" t="s">
        <v>122</v>
      </c>
      <c r="R151" s="274" t="s">
        <v>121</v>
      </c>
      <c r="S151" s="274" t="s">
        <v>122</v>
      </c>
      <c r="T151" s="274" t="s">
        <v>121</v>
      </c>
      <c r="U151" s="274" t="s">
        <v>121</v>
      </c>
      <c r="V151" s="274" t="s">
        <v>121</v>
      </c>
      <c r="W151" s="274" t="s">
        <v>121</v>
      </c>
      <c r="X151" s="274" t="s">
        <v>121</v>
      </c>
      <c r="Y151" s="274" t="s">
        <v>121</v>
      </c>
      <c r="Z151" s="274" t="s">
        <v>121</v>
      </c>
    </row>
    <row r="152" spans="1:26" s="274" customFormat="1">
      <c r="A152" s="274">
        <v>704277</v>
      </c>
      <c r="B152" s="274" t="s">
        <v>242</v>
      </c>
      <c r="C152" s="274" t="s">
        <v>122</v>
      </c>
      <c r="D152" s="274" t="s">
        <v>122</v>
      </c>
      <c r="E152" s="274" t="s">
        <v>122</v>
      </c>
      <c r="F152" s="274" t="s">
        <v>121</v>
      </c>
      <c r="G152" s="274" t="s">
        <v>122</v>
      </c>
      <c r="H152" s="274" t="s">
        <v>122</v>
      </c>
      <c r="I152" s="274" t="s">
        <v>122</v>
      </c>
      <c r="J152" s="274" t="s">
        <v>122</v>
      </c>
      <c r="K152" s="274" t="s">
        <v>122</v>
      </c>
      <c r="L152" s="274" t="s">
        <v>120</v>
      </c>
      <c r="M152" s="274" t="s">
        <v>122</v>
      </c>
      <c r="N152" s="274" t="s">
        <v>122</v>
      </c>
      <c r="O152" s="274" t="s">
        <v>120</v>
      </c>
      <c r="P152" s="274" t="s">
        <v>120</v>
      </c>
      <c r="Q152" s="274" t="s">
        <v>122</v>
      </c>
      <c r="R152" s="274" t="s">
        <v>120</v>
      </c>
      <c r="S152" s="274" t="s">
        <v>120</v>
      </c>
      <c r="T152" s="274" t="s">
        <v>122</v>
      </c>
      <c r="U152" s="274" t="s">
        <v>121</v>
      </c>
      <c r="V152" s="274" t="s">
        <v>121</v>
      </c>
      <c r="W152" s="274" t="s">
        <v>121</v>
      </c>
      <c r="X152" s="274" t="s">
        <v>122</v>
      </c>
      <c r="Y152" s="274" t="s">
        <v>122</v>
      </c>
      <c r="Z152" s="274" t="s">
        <v>121</v>
      </c>
    </row>
    <row r="153" spans="1:26" s="274" customFormat="1">
      <c r="A153" s="274">
        <v>704293</v>
      </c>
      <c r="B153" s="274" t="s">
        <v>242</v>
      </c>
      <c r="C153" s="274" t="s">
        <v>120</v>
      </c>
      <c r="D153" s="274" t="s">
        <v>120</v>
      </c>
      <c r="E153" s="274" t="s">
        <v>120</v>
      </c>
      <c r="F153" s="274" t="s">
        <v>120</v>
      </c>
      <c r="G153" s="274" t="s">
        <v>120</v>
      </c>
      <c r="H153" s="274" t="s">
        <v>120</v>
      </c>
      <c r="I153" s="274" t="s">
        <v>120</v>
      </c>
      <c r="J153" s="274" t="s">
        <v>122</v>
      </c>
      <c r="K153" s="274" t="s">
        <v>122</v>
      </c>
      <c r="L153" s="274" t="s">
        <v>120</v>
      </c>
      <c r="M153" s="274" t="s">
        <v>120</v>
      </c>
      <c r="N153" s="274" t="s">
        <v>122</v>
      </c>
      <c r="O153" s="274" t="s">
        <v>121</v>
      </c>
      <c r="P153" s="274" t="s">
        <v>121</v>
      </c>
      <c r="Q153" s="274" t="s">
        <v>122</v>
      </c>
      <c r="R153" s="274" t="s">
        <v>122</v>
      </c>
      <c r="S153" s="274" t="s">
        <v>122</v>
      </c>
      <c r="T153" s="274" t="s">
        <v>121</v>
      </c>
      <c r="U153" s="274" t="s">
        <v>121</v>
      </c>
      <c r="V153" s="274" t="s">
        <v>121</v>
      </c>
      <c r="W153" s="274" t="s">
        <v>121</v>
      </c>
      <c r="X153" s="274" t="s">
        <v>121</v>
      </c>
      <c r="Y153" s="274" t="s">
        <v>121</v>
      </c>
      <c r="Z153" s="274" t="s">
        <v>121</v>
      </c>
    </row>
    <row r="154" spans="1:26" s="274" customFormat="1">
      <c r="A154" s="274">
        <v>704320</v>
      </c>
      <c r="B154" s="274" t="s">
        <v>242</v>
      </c>
      <c r="C154" s="274" t="s">
        <v>120</v>
      </c>
      <c r="D154" s="274" t="s">
        <v>120</v>
      </c>
      <c r="E154" s="274" t="s">
        <v>120</v>
      </c>
      <c r="F154" s="274" t="s">
        <v>120</v>
      </c>
      <c r="G154" s="274" t="s">
        <v>120</v>
      </c>
      <c r="H154" s="274" t="s">
        <v>120</v>
      </c>
      <c r="I154" s="274" t="s">
        <v>122</v>
      </c>
      <c r="J154" s="274" t="s">
        <v>121</v>
      </c>
      <c r="K154" s="274" t="s">
        <v>122</v>
      </c>
      <c r="L154" s="274" t="s">
        <v>121</v>
      </c>
      <c r="M154" s="274" t="s">
        <v>122</v>
      </c>
      <c r="N154" s="274" t="s">
        <v>122</v>
      </c>
      <c r="O154" s="274" t="s">
        <v>120</v>
      </c>
      <c r="P154" s="274" t="s">
        <v>120</v>
      </c>
      <c r="Q154" s="274" t="s">
        <v>122</v>
      </c>
      <c r="R154" s="274" t="s">
        <v>122</v>
      </c>
      <c r="S154" s="274" t="s">
        <v>120</v>
      </c>
      <c r="T154" s="274" t="s">
        <v>120</v>
      </c>
      <c r="U154" s="274" t="s">
        <v>120</v>
      </c>
      <c r="V154" s="274" t="s">
        <v>122</v>
      </c>
      <c r="W154" s="274" t="s">
        <v>121</v>
      </c>
      <c r="X154" s="274" t="s">
        <v>122</v>
      </c>
      <c r="Y154" s="274" t="s">
        <v>121</v>
      </c>
      <c r="Z154" s="274" t="s">
        <v>121</v>
      </c>
    </row>
    <row r="155" spans="1:26" s="274" customFormat="1">
      <c r="A155" s="274">
        <v>704331</v>
      </c>
      <c r="B155" s="274" t="s">
        <v>242</v>
      </c>
      <c r="C155" s="274" t="s">
        <v>122</v>
      </c>
      <c r="D155" s="274" t="s">
        <v>122</v>
      </c>
      <c r="E155" s="274" t="s">
        <v>122</v>
      </c>
      <c r="F155" s="274" t="s">
        <v>122</v>
      </c>
      <c r="G155" s="274" t="s">
        <v>120</v>
      </c>
      <c r="H155" s="274" t="s">
        <v>122</v>
      </c>
      <c r="I155" s="274" t="s">
        <v>122</v>
      </c>
      <c r="J155" s="274" t="s">
        <v>122</v>
      </c>
      <c r="K155" s="274" t="s">
        <v>122</v>
      </c>
      <c r="L155" s="274" t="s">
        <v>120</v>
      </c>
      <c r="M155" s="274" t="s">
        <v>122</v>
      </c>
      <c r="N155" s="274" t="s">
        <v>121</v>
      </c>
      <c r="O155" s="274" t="s">
        <v>120</v>
      </c>
      <c r="P155" s="274" t="s">
        <v>122</v>
      </c>
      <c r="Q155" s="274" t="s">
        <v>122</v>
      </c>
      <c r="R155" s="274" t="s">
        <v>122</v>
      </c>
      <c r="S155" s="274" t="s">
        <v>122</v>
      </c>
      <c r="T155" s="274" t="s">
        <v>121</v>
      </c>
      <c r="U155" s="274" t="s">
        <v>122</v>
      </c>
      <c r="V155" s="274" t="s">
        <v>122</v>
      </c>
      <c r="W155" s="274" t="s">
        <v>122</v>
      </c>
      <c r="X155" s="274" t="s">
        <v>122</v>
      </c>
      <c r="Y155" s="274" t="s">
        <v>122</v>
      </c>
      <c r="Z155" s="274" t="s">
        <v>121</v>
      </c>
    </row>
    <row r="156" spans="1:26" s="274" customFormat="1">
      <c r="A156" s="274">
        <v>704332</v>
      </c>
      <c r="B156" s="274" t="s">
        <v>242</v>
      </c>
      <c r="C156" s="274" t="s">
        <v>122</v>
      </c>
      <c r="D156" s="274" t="s">
        <v>122</v>
      </c>
      <c r="E156" s="274" t="s">
        <v>120</v>
      </c>
      <c r="F156" s="274" t="s">
        <v>120</v>
      </c>
      <c r="G156" s="274" t="s">
        <v>120</v>
      </c>
      <c r="H156" s="274" t="s">
        <v>122</v>
      </c>
      <c r="I156" s="274" t="s">
        <v>122</v>
      </c>
      <c r="J156" s="274" t="s">
        <v>120</v>
      </c>
      <c r="K156" s="274" t="s">
        <v>122</v>
      </c>
      <c r="L156" s="274" t="s">
        <v>122</v>
      </c>
      <c r="M156" s="274" t="s">
        <v>120</v>
      </c>
      <c r="N156" s="274" t="s">
        <v>120</v>
      </c>
      <c r="O156" s="274" t="s">
        <v>120</v>
      </c>
      <c r="P156" s="274" t="s">
        <v>120</v>
      </c>
      <c r="Q156" s="274" t="s">
        <v>122</v>
      </c>
      <c r="R156" s="274" t="s">
        <v>122</v>
      </c>
      <c r="S156" s="274" t="s">
        <v>120</v>
      </c>
      <c r="T156" s="274" t="s">
        <v>122</v>
      </c>
      <c r="U156" s="274" t="s">
        <v>120</v>
      </c>
      <c r="V156" s="274" t="s">
        <v>120</v>
      </c>
      <c r="W156" s="274" t="s">
        <v>122</v>
      </c>
      <c r="X156" s="274" t="s">
        <v>120</v>
      </c>
      <c r="Y156" s="274" t="s">
        <v>122</v>
      </c>
      <c r="Z156" s="274" t="s">
        <v>121</v>
      </c>
    </row>
    <row r="157" spans="1:26" s="274" customFormat="1">
      <c r="A157" s="274">
        <v>704334</v>
      </c>
      <c r="B157" s="274" t="s">
        <v>242</v>
      </c>
      <c r="C157" s="274" t="s">
        <v>120</v>
      </c>
      <c r="D157" s="274" t="s">
        <v>122</v>
      </c>
      <c r="E157" s="274" t="s">
        <v>122</v>
      </c>
      <c r="F157" s="274" t="s">
        <v>122</v>
      </c>
      <c r="G157" s="274" t="s">
        <v>122</v>
      </c>
      <c r="H157" s="274" t="s">
        <v>121</v>
      </c>
      <c r="I157" s="274" t="s">
        <v>122</v>
      </c>
      <c r="J157" s="274" t="s">
        <v>122</v>
      </c>
      <c r="K157" s="274" t="s">
        <v>122</v>
      </c>
      <c r="L157" s="274" t="s">
        <v>120</v>
      </c>
      <c r="M157" s="274" t="s">
        <v>122</v>
      </c>
      <c r="N157" s="274" t="s">
        <v>121</v>
      </c>
      <c r="O157" s="274" t="s">
        <v>120</v>
      </c>
      <c r="P157" s="274" t="s">
        <v>120</v>
      </c>
      <c r="Q157" s="274" t="s">
        <v>122</v>
      </c>
      <c r="R157" s="274" t="s">
        <v>122</v>
      </c>
      <c r="S157" s="274" t="s">
        <v>122</v>
      </c>
      <c r="T157" s="274" t="s">
        <v>121</v>
      </c>
      <c r="U157" s="274" t="s">
        <v>121</v>
      </c>
      <c r="V157" s="274" t="s">
        <v>122</v>
      </c>
      <c r="W157" s="274" t="s">
        <v>122</v>
      </c>
      <c r="X157" s="274" t="s">
        <v>122</v>
      </c>
      <c r="Y157" s="274" t="s">
        <v>121</v>
      </c>
      <c r="Z157" s="274" t="s">
        <v>121</v>
      </c>
    </row>
    <row r="158" spans="1:26" s="274" customFormat="1">
      <c r="A158" s="274">
        <v>704345</v>
      </c>
      <c r="B158" s="274" t="s">
        <v>242</v>
      </c>
      <c r="C158" s="274" t="s">
        <v>122</v>
      </c>
      <c r="D158" s="274" t="s">
        <v>120</v>
      </c>
      <c r="E158" s="274" t="s">
        <v>120</v>
      </c>
      <c r="F158" s="274" t="s">
        <v>122</v>
      </c>
      <c r="G158" s="274" t="s">
        <v>122</v>
      </c>
      <c r="H158" s="274" t="s">
        <v>120</v>
      </c>
      <c r="I158" s="274" t="s">
        <v>122</v>
      </c>
      <c r="J158" s="274" t="s">
        <v>120</v>
      </c>
      <c r="K158" s="274" t="s">
        <v>122</v>
      </c>
      <c r="L158" s="274" t="s">
        <v>120</v>
      </c>
      <c r="M158" s="274" t="s">
        <v>122</v>
      </c>
      <c r="N158" s="274" t="s">
        <v>122</v>
      </c>
      <c r="O158" s="274" t="s">
        <v>122</v>
      </c>
      <c r="P158" s="274" t="s">
        <v>120</v>
      </c>
      <c r="Q158" s="274" t="s">
        <v>122</v>
      </c>
      <c r="R158" s="274" t="s">
        <v>120</v>
      </c>
      <c r="S158" s="274" t="s">
        <v>122</v>
      </c>
      <c r="T158" s="274" t="s">
        <v>121</v>
      </c>
      <c r="U158" s="274" t="s">
        <v>120</v>
      </c>
      <c r="V158" s="274" t="s">
        <v>122</v>
      </c>
      <c r="W158" s="274" t="s">
        <v>121</v>
      </c>
      <c r="X158" s="274" t="s">
        <v>120</v>
      </c>
      <c r="Y158" s="274" t="s">
        <v>121</v>
      </c>
      <c r="Z158" s="274" t="s">
        <v>121</v>
      </c>
    </row>
    <row r="159" spans="1:26" s="274" customFormat="1">
      <c r="A159" s="274">
        <v>704346</v>
      </c>
      <c r="B159" s="274" t="s">
        <v>242</v>
      </c>
      <c r="C159" s="274" t="s">
        <v>120</v>
      </c>
      <c r="D159" s="274" t="s">
        <v>120</v>
      </c>
      <c r="E159" s="274" t="s">
        <v>122</v>
      </c>
      <c r="F159" s="274" t="s">
        <v>122</v>
      </c>
      <c r="G159" s="274" t="s">
        <v>120</v>
      </c>
      <c r="H159" s="274" t="s">
        <v>120</v>
      </c>
      <c r="I159" s="274" t="s">
        <v>120</v>
      </c>
      <c r="J159" s="274" t="s">
        <v>122</v>
      </c>
      <c r="K159" s="274" t="s">
        <v>120</v>
      </c>
      <c r="L159" s="274" t="s">
        <v>122</v>
      </c>
      <c r="M159" s="274" t="s">
        <v>122</v>
      </c>
      <c r="N159" s="274" t="s">
        <v>121</v>
      </c>
      <c r="O159" s="274" t="s">
        <v>122</v>
      </c>
      <c r="P159" s="274" t="s">
        <v>122</v>
      </c>
      <c r="Q159" s="274" t="s">
        <v>122</v>
      </c>
      <c r="R159" s="274" t="s">
        <v>122</v>
      </c>
      <c r="S159" s="274" t="s">
        <v>121</v>
      </c>
      <c r="T159" s="274" t="s">
        <v>121</v>
      </c>
      <c r="U159" s="274" t="s">
        <v>121</v>
      </c>
      <c r="V159" s="274" t="s">
        <v>121</v>
      </c>
      <c r="W159" s="274" t="s">
        <v>121</v>
      </c>
      <c r="X159" s="274" t="s">
        <v>121</v>
      </c>
      <c r="Y159" s="274" t="s">
        <v>121</v>
      </c>
      <c r="Z159" s="274" t="s">
        <v>121</v>
      </c>
    </row>
    <row r="160" spans="1:26" s="274" customFormat="1">
      <c r="A160" s="274">
        <v>704357</v>
      </c>
      <c r="B160" s="274" t="s">
        <v>242</v>
      </c>
      <c r="C160" s="274" t="s">
        <v>120</v>
      </c>
      <c r="D160" s="274" t="s">
        <v>120</v>
      </c>
      <c r="E160" s="274" t="s">
        <v>120</v>
      </c>
      <c r="F160" s="274" t="s">
        <v>120</v>
      </c>
      <c r="G160" s="274" t="s">
        <v>120</v>
      </c>
      <c r="H160" s="274" t="s">
        <v>122</v>
      </c>
      <c r="I160" s="274" t="s">
        <v>120</v>
      </c>
      <c r="J160" s="274" t="s">
        <v>122</v>
      </c>
      <c r="K160" s="274" t="s">
        <v>121</v>
      </c>
      <c r="L160" s="274" t="s">
        <v>120</v>
      </c>
      <c r="M160" s="274" t="s">
        <v>120</v>
      </c>
      <c r="N160" s="274" t="s">
        <v>121</v>
      </c>
      <c r="O160" s="274" t="s">
        <v>121</v>
      </c>
      <c r="P160" s="274" t="s">
        <v>122</v>
      </c>
      <c r="Q160" s="274" t="s">
        <v>122</v>
      </c>
      <c r="R160" s="274" t="s">
        <v>121</v>
      </c>
      <c r="S160" s="274" t="s">
        <v>121</v>
      </c>
      <c r="T160" s="274" t="s">
        <v>121</v>
      </c>
      <c r="U160" s="274" t="s">
        <v>121</v>
      </c>
      <c r="V160" s="274" t="s">
        <v>121</v>
      </c>
      <c r="W160" s="274" t="s">
        <v>121</v>
      </c>
      <c r="X160" s="274" t="s">
        <v>121</v>
      </c>
      <c r="Y160" s="274" t="s">
        <v>121</v>
      </c>
      <c r="Z160" s="274" t="s">
        <v>121</v>
      </c>
    </row>
    <row r="161" spans="1:26" s="274" customFormat="1">
      <c r="A161" s="274">
        <v>704358</v>
      </c>
      <c r="B161" s="274" t="s">
        <v>242</v>
      </c>
      <c r="C161" s="274" t="s">
        <v>122</v>
      </c>
      <c r="D161" s="274" t="s">
        <v>120</v>
      </c>
      <c r="E161" s="274" t="s">
        <v>120</v>
      </c>
      <c r="F161" s="274" t="s">
        <v>120</v>
      </c>
      <c r="G161" s="274" t="s">
        <v>120</v>
      </c>
      <c r="H161" s="274" t="s">
        <v>122</v>
      </c>
      <c r="I161" s="274" t="s">
        <v>120</v>
      </c>
      <c r="J161" s="274" t="s">
        <v>120</v>
      </c>
      <c r="K161" s="274" t="s">
        <v>122</v>
      </c>
      <c r="L161" s="274" t="s">
        <v>120</v>
      </c>
      <c r="M161" s="274" t="s">
        <v>122</v>
      </c>
      <c r="N161" s="274" t="s">
        <v>122</v>
      </c>
      <c r="O161" s="274" t="s">
        <v>122</v>
      </c>
      <c r="P161" s="274" t="s">
        <v>122</v>
      </c>
      <c r="Q161" s="274" t="s">
        <v>122</v>
      </c>
      <c r="R161" s="274" t="s">
        <v>122</v>
      </c>
      <c r="S161" s="274" t="s">
        <v>122</v>
      </c>
      <c r="T161" s="274" t="s">
        <v>122</v>
      </c>
      <c r="U161" s="274" t="s">
        <v>121</v>
      </c>
      <c r="V161" s="274" t="s">
        <v>121</v>
      </c>
      <c r="W161" s="274" t="s">
        <v>121</v>
      </c>
      <c r="X161" s="274" t="s">
        <v>121</v>
      </c>
      <c r="Y161" s="274" t="s">
        <v>121</v>
      </c>
      <c r="Z161" s="274" t="s">
        <v>121</v>
      </c>
    </row>
    <row r="162" spans="1:26" s="274" customFormat="1">
      <c r="A162" s="274">
        <v>704359</v>
      </c>
      <c r="B162" s="274" t="s">
        <v>242</v>
      </c>
      <c r="C162" s="274" t="s">
        <v>122</v>
      </c>
      <c r="D162" s="274" t="s">
        <v>120</v>
      </c>
      <c r="E162" s="274" t="s">
        <v>120</v>
      </c>
      <c r="F162" s="274" t="s">
        <v>122</v>
      </c>
      <c r="G162" s="274" t="s">
        <v>120</v>
      </c>
      <c r="H162" s="274" t="s">
        <v>120</v>
      </c>
      <c r="I162" s="274" t="s">
        <v>122</v>
      </c>
      <c r="J162" s="274" t="s">
        <v>120</v>
      </c>
      <c r="K162" s="274" t="s">
        <v>120</v>
      </c>
      <c r="L162" s="274" t="s">
        <v>122</v>
      </c>
      <c r="M162" s="274" t="s">
        <v>122</v>
      </c>
      <c r="N162" s="274" t="s">
        <v>120</v>
      </c>
      <c r="O162" s="274" t="s">
        <v>122</v>
      </c>
      <c r="P162" s="274" t="s">
        <v>120</v>
      </c>
      <c r="Q162" s="274" t="s">
        <v>120</v>
      </c>
      <c r="R162" s="274" t="s">
        <v>120</v>
      </c>
      <c r="S162" s="274" t="s">
        <v>120</v>
      </c>
      <c r="T162" s="274" t="s">
        <v>120</v>
      </c>
      <c r="U162" s="274" t="s">
        <v>122</v>
      </c>
      <c r="V162" s="274" t="s">
        <v>122</v>
      </c>
      <c r="W162" s="274" t="s">
        <v>122</v>
      </c>
      <c r="X162" s="274" t="s">
        <v>120</v>
      </c>
      <c r="Y162" s="274" t="s">
        <v>122</v>
      </c>
      <c r="Z162" s="274" t="s">
        <v>122</v>
      </c>
    </row>
    <row r="163" spans="1:26" s="274" customFormat="1">
      <c r="A163" s="274">
        <v>704393</v>
      </c>
      <c r="B163" s="274" t="s">
        <v>242</v>
      </c>
      <c r="C163" s="274" t="s">
        <v>122</v>
      </c>
      <c r="D163" s="274" t="s">
        <v>122</v>
      </c>
      <c r="E163" s="274" t="s">
        <v>122</v>
      </c>
      <c r="F163" s="274" t="s">
        <v>122</v>
      </c>
      <c r="G163" s="274" t="s">
        <v>122</v>
      </c>
      <c r="H163" s="274" t="s">
        <v>120</v>
      </c>
      <c r="I163" s="274" t="s">
        <v>122</v>
      </c>
      <c r="J163" s="274" t="s">
        <v>120</v>
      </c>
      <c r="K163" s="274" t="s">
        <v>122</v>
      </c>
      <c r="L163" s="274" t="s">
        <v>122</v>
      </c>
      <c r="M163" s="274" t="s">
        <v>122</v>
      </c>
      <c r="N163" s="274" t="s">
        <v>120</v>
      </c>
      <c r="O163" s="274" t="s">
        <v>122</v>
      </c>
      <c r="P163" s="274" t="s">
        <v>120</v>
      </c>
      <c r="Q163" s="274" t="s">
        <v>122</v>
      </c>
      <c r="R163" s="274" t="s">
        <v>120</v>
      </c>
      <c r="S163" s="274" t="s">
        <v>120</v>
      </c>
      <c r="T163" s="274" t="s">
        <v>121</v>
      </c>
      <c r="U163" s="274" t="s">
        <v>120</v>
      </c>
      <c r="V163" s="274" t="s">
        <v>120</v>
      </c>
      <c r="W163" s="274" t="s">
        <v>120</v>
      </c>
      <c r="X163" s="274" t="s">
        <v>122</v>
      </c>
      <c r="Y163" s="274" t="s">
        <v>122</v>
      </c>
      <c r="Z163" s="274" t="s">
        <v>121</v>
      </c>
    </row>
    <row r="164" spans="1:26" s="274" customFormat="1">
      <c r="A164" s="274">
        <v>704399</v>
      </c>
      <c r="B164" s="274" t="s">
        <v>242</v>
      </c>
      <c r="C164" s="274" t="s">
        <v>120</v>
      </c>
      <c r="D164" s="274" t="s">
        <v>120</v>
      </c>
      <c r="E164" s="274" t="s">
        <v>120</v>
      </c>
      <c r="F164" s="274" t="s">
        <v>120</v>
      </c>
      <c r="G164" s="274" t="s">
        <v>120</v>
      </c>
      <c r="H164" s="274" t="s">
        <v>120</v>
      </c>
      <c r="I164" s="274" t="s">
        <v>122</v>
      </c>
      <c r="J164" s="274" t="s">
        <v>122</v>
      </c>
      <c r="K164" s="274" t="s">
        <v>120</v>
      </c>
      <c r="L164" s="274" t="s">
        <v>120</v>
      </c>
      <c r="M164" s="274" t="s">
        <v>122</v>
      </c>
      <c r="N164" s="274" t="s">
        <v>122</v>
      </c>
      <c r="O164" s="274" t="s">
        <v>121</v>
      </c>
      <c r="P164" s="274" t="s">
        <v>122</v>
      </c>
      <c r="Q164" s="274" t="s">
        <v>122</v>
      </c>
      <c r="R164" s="274" t="s">
        <v>121</v>
      </c>
      <c r="S164" s="274" t="s">
        <v>122</v>
      </c>
      <c r="T164" s="274" t="s">
        <v>122</v>
      </c>
      <c r="U164" s="274" t="s">
        <v>121</v>
      </c>
      <c r="V164" s="274" t="s">
        <v>121</v>
      </c>
      <c r="W164" s="274" t="s">
        <v>121</v>
      </c>
      <c r="X164" s="274" t="s">
        <v>121</v>
      </c>
      <c r="Y164" s="274" t="s">
        <v>121</v>
      </c>
      <c r="Z164" s="274" t="s">
        <v>121</v>
      </c>
    </row>
    <row r="165" spans="1:26" s="274" customFormat="1">
      <c r="A165" s="274">
        <v>704401</v>
      </c>
      <c r="B165" s="274" t="s">
        <v>242</v>
      </c>
      <c r="C165" s="274" t="s">
        <v>120</v>
      </c>
      <c r="D165" s="274" t="s">
        <v>122</v>
      </c>
      <c r="E165" s="274" t="s">
        <v>122</v>
      </c>
      <c r="F165" s="274" t="s">
        <v>120</v>
      </c>
      <c r="G165" s="274" t="s">
        <v>120</v>
      </c>
      <c r="H165" s="274" t="s">
        <v>122</v>
      </c>
      <c r="I165" s="274" t="s">
        <v>122</v>
      </c>
      <c r="J165" s="274" t="s">
        <v>120</v>
      </c>
      <c r="K165" s="274" t="s">
        <v>122</v>
      </c>
      <c r="L165" s="274" t="s">
        <v>122</v>
      </c>
      <c r="M165" s="274" t="s">
        <v>122</v>
      </c>
      <c r="N165" s="274" t="s">
        <v>122</v>
      </c>
      <c r="O165" s="274" t="s">
        <v>120</v>
      </c>
      <c r="P165" s="274" t="s">
        <v>120</v>
      </c>
      <c r="Q165" s="274" t="s">
        <v>122</v>
      </c>
      <c r="R165" s="274" t="s">
        <v>121</v>
      </c>
      <c r="S165" s="274" t="s">
        <v>120</v>
      </c>
      <c r="T165" s="274" t="s">
        <v>121</v>
      </c>
      <c r="U165" s="274" t="s">
        <v>120</v>
      </c>
      <c r="V165" s="274" t="s">
        <v>122</v>
      </c>
      <c r="W165" s="274" t="s">
        <v>120</v>
      </c>
      <c r="X165" s="274" t="s">
        <v>120</v>
      </c>
      <c r="Y165" s="274" t="s">
        <v>121</v>
      </c>
      <c r="Z165" s="274" t="s">
        <v>122</v>
      </c>
    </row>
    <row r="166" spans="1:26" s="274" customFormat="1">
      <c r="A166" s="274">
        <v>704403</v>
      </c>
      <c r="B166" s="274" t="s">
        <v>242</v>
      </c>
      <c r="C166" s="274" t="s">
        <v>122</v>
      </c>
      <c r="D166" s="274" t="s">
        <v>122</v>
      </c>
      <c r="E166" s="274" t="s">
        <v>122</v>
      </c>
      <c r="F166" s="274" t="s">
        <v>122</v>
      </c>
      <c r="G166" s="274" t="s">
        <v>122</v>
      </c>
      <c r="H166" s="274" t="s">
        <v>122</v>
      </c>
      <c r="I166" s="274" t="s">
        <v>122</v>
      </c>
      <c r="J166" s="274" t="s">
        <v>120</v>
      </c>
      <c r="K166" s="274" t="s">
        <v>120</v>
      </c>
      <c r="L166" s="274" t="s">
        <v>122</v>
      </c>
      <c r="M166" s="274" t="s">
        <v>122</v>
      </c>
      <c r="N166" s="274" t="s">
        <v>120</v>
      </c>
      <c r="O166" s="274" t="s">
        <v>120</v>
      </c>
      <c r="P166" s="274" t="s">
        <v>122</v>
      </c>
      <c r="Q166" s="274" t="s">
        <v>122</v>
      </c>
      <c r="R166" s="274" t="s">
        <v>120</v>
      </c>
      <c r="S166" s="274" t="s">
        <v>120</v>
      </c>
      <c r="T166" s="274" t="s">
        <v>121</v>
      </c>
      <c r="U166" s="274" t="s">
        <v>122</v>
      </c>
      <c r="V166" s="274" t="s">
        <v>121</v>
      </c>
      <c r="W166" s="274" t="s">
        <v>121</v>
      </c>
      <c r="X166" s="274" t="s">
        <v>121</v>
      </c>
      <c r="Y166" s="274" t="s">
        <v>122</v>
      </c>
      <c r="Z166" s="274" t="s">
        <v>121</v>
      </c>
    </row>
    <row r="167" spans="1:26" s="274" customFormat="1">
      <c r="A167" s="274">
        <v>704416</v>
      </c>
      <c r="B167" s="274" t="s">
        <v>242</v>
      </c>
      <c r="C167" s="274" t="s">
        <v>122</v>
      </c>
      <c r="D167" s="274" t="s">
        <v>120</v>
      </c>
      <c r="E167" s="274" t="s">
        <v>122</v>
      </c>
      <c r="F167" s="274" t="s">
        <v>120</v>
      </c>
      <c r="G167" s="274" t="s">
        <v>122</v>
      </c>
      <c r="H167" s="274" t="s">
        <v>122</v>
      </c>
      <c r="I167" s="274" t="s">
        <v>122</v>
      </c>
      <c r="J167" s="274" t="s">
        <v>121</v>
      </c>
      <c r="K167" s="274" t="s">
        <v>122</v>
      </c>
      <c r="L167" s="274" t="s">
        <v>122</v>
      </c>
      <c r="M167" s="274" t="s">
        <v>122</v>
      </c>
      <c r="N167" s="274" t="s">
        <v>122</v>
      </c>
      <c r="O167" s="274" t="s">
        <v>122</v>
      </c>
      <c r="P167" s="274" t="s">
        <v>120</v>
      </c>
      <c r="Q167" s="274" t="s">
        <v>122</v>
      </c>
      <c r="R167" s="274" t="s">
        <v>122</v>
      </c>
      <c r="S167" s="274" t="s">
        <v>122</v>
      </c>
      <c r="T167" s="274" t="s">
        <v>121</v>
      </c>
      <c r="U167" s="274" t="s">
        <v>122</v>
      </c>
      <c r="V167" s="274" t="s">
        <v>122</v>
      </c>
      <c r="W167" s="274" t="s">
        <v>121</v>
      </c>
      <c r="X167" s="274" t="s">
        <v>122</v>
      </c>
      <c r="Y167" s="274" t="s">
        <v>121</v>
      </c>
      <c r="Z167" s="274" t="s">
        <v>121</v>
      </c>
    </row>
    <row r="168" spans="1:26" s="274" customFormat="1">
      <c r="A168" s="274">
        <v>704424</v>
      </c>
      <c r="B168" s="274" t="s">
        <v>242</v>
      </c>
      <c r="C168" s="274" t="s">
        <v>120</v>
      </c>
      <c r="D168" s="274" t="s">
        <v>120</v>
      </c>
      <c r="E168" s="274" t="s">
        <v>120</v>
      </c>
      <c r="F168" s="274" t="s">
        <v>120</v>
      </c>
      <c r="G168" s="274" t="s">
        <v>120</v>
      </c>
      <c r="H168" s="274" t="s">
        <v>120</v>
      </c>
      <c r="I168" s="274" t="s">
        <v>122</v>
      </c>
      <c r="J168" s="274" t="s">
        <v>122</v>
      </c>
      <c r="K168" s="274" t="s">
        <v>122</v>
      </c>
      <c r="L168" s="274" t="s">
        <v>120</v>
      </c>
      <c r="M168" s="274" t="s">
        <v>120</v>
      </c>
      <c r="N168" s="274" t="s">
        <v>122</v>
      </c>
      <c r="O168" s="274" t="s">
        <v>122</v>
      </c>
      <c r="P168" s="274" t="s">
        <v>122</v>
      </c>
      <c r="Q168" s="274" t="s">
        <v>120</v>
      </c>
      <c r="R168" s="274" t="s">
        <v>120</v>
      </c>
      <c r="S168" s="274" t="s">
        <v>120</v>
      </c>
      <c r="T168" s="274" t="s">
        <v>121</v>
      </c>
      <c r="U168" s="274" t="s">
        <v>121</v>
      </c>
      <c r="V168" s="274" t="s">
        <v>121</v>
      </c>
      <c r="W168" s="274" t="s">
        <v>121</v>
      </c>
      <c r="X168" s="274" t="s">
        <v>121</v>
      </c>
      <c r="Y168" s="274" t="s">
        <v>121</v>
      </c>
      <c r="Z168" s="274" t="s">
        <v>121</v>
      </c>
    </row>
    <row r="169" spans="1:26" s="274" customFormat="1">
      <c r="A169" s="274">
        <v>704430</v>
      </c>
      <c r="B169" s="274" t="s">
        <v>242</v>
      </c>
      <c r="C169" s="274" t="s">
        <v>120</v>
      </c>
      <c r="D169" s="274" t="s">
        <v>120</v>
      </c>
      <c r="E169" s="274" t="s">
        <v>122</v>
      </c>
      <c r="F169" s="274" t="s">
        <v>120</v>
      </c>
      <c r="G169" s="274" t="s">
        <v>120</v>
      </c>
      <c r="H169" s="274" t="s">
        <v>120</v>
      </c>
      <c r="I169" s="274" t="s">
        <v>122</v>
      </c>
      <c r="J169" s="274" t="s">
        <v>122</v>
      </c>
      <c r="K169" s="274" t="s">
        <v>122</v>
      </c>
      <c r="L169" s="274" t="s">
        <v>122</v>
      </c>
      <c r="M169" s="274" t="s">
        <v>122</v>
      </c>
      <c r="N169" s="274" t="s">
        <v>121</v>
      </c>
      <c r="O169" s="274" t="s">
        <v>120</v>
      </c>
      <c r="P169" s="274" t="s">
        <v>120</v>
      </c>
      <c r="Q169" s="274" t="s">
        <v>122</v>
      </c>
      <c r="R169" s="274" t="s">
        <v>122</v>
      </c>
      <c r="S169" s="274" t="s">
        <v>122</v>
      </c>
      <c r="T169" s="274" t="s">
        <v>121</v>
      </c>
      <c r="U169" s="274" t="s">
        <v>122</v>
      </c>
      <c r="V169" s="274" t="s">
        <v>122</v>
      </c>
      <c r="W169" s="274" t="s">
        <v>122</v>
      </c>
      <c r="X169" s="274" t="s">
        <v>120</v>
      </c>
      <c r="Y169" s="274" t="s">
        <v>122</v>
      </c>
      <c r="Z169" s="274" t="s">
        <v>121</v>
      </c>
    </row>
    <row r="170" spans="1:26" s="274" customFormat="1">
      <c r="A170" s="274">
        <v>704434</v>
      </c>
      <c r="B170" s="274" t="s">
        <v>242</v>
      </c>
      <c r="C170" s="274" t="s">
        <v>120</v>
      </c>
      <c r="D170" s="274" t="s">
        <v>122</v>
      </c>
      <c r="E170" s="274" t="s">
        <v>120</v>
      </c>
      <c r="F170" s="274" t="s">
        <v>120</v>
      </c>
      <c r="G170" s="274" t="s">
        <v>120</v>
      </c>
      <c r="H170" s="274" t="s">
        <v>122</v>
      </c>
      <c r="I170" s="274" t="s">
        <v>120</v>
      </c>
      <c r="J170" s="274" t="s">
        <v>122</v>
      </c>
      <c r="K170" s="274" t="s">
        <v>120</v>
      </c>
      <c r="L170" s="274" t="s">
        <v>120</v>
      </c>
      <c r="M170" s="274" t="s">
        <v>120</v>
      </c>
      <c r="N170" s="274" t="s">
        <v>122</v>
      </c>
      <c r="O170" s="274" t="s">
        <v>121</v>
      </c>
      <c r="P170" s="274" t="s">
        <v>121</v>
      </c>
      <c r="Q170" s="274" t="s">
        <v>121</v>
      </c>
      <c r="R170" s="274" t="s">
        <v>121</v>
      </c>
      <c r="S170" s="274" t="s">
        <v>122</v>
      </c>
      <c r="T170" s="274" t="s">
        <v>122</v>
      </c>
      <c r="U170" s="274" t="s">
        <v>121</v>
      </c>
      <c r="V170" s="274" t="s">
        <v>121</v>
      </c>
      <c r="W170" s="274" t="s">
        <v>121</v>
      </c>
      <c r="X170" s="274" t="s">
        <v>121</v>
      </c>
      <c r="Y170" s="274" t="s">
        <v>121</v>
      </c>
      <c r="Z170" s="274" t="s">
        <v>121</v>
      </c>
    </row>
    <row r="171" spans="1:26" s="274" customFormat="1">
      <c r="A171" s="274">
        <v>704443</v>
      </c>
      <c r="B171" s="274" t="s">
        <v>242</v>
      </c>
      <c r="C171" s="274" t="s">
        <v>120</v>
      </c>
      <c r="D171" s="274" t="s">
        <v>120</v>
      </c>
      <c r="E171" s="274" t="s">
        <v>120</v>
      </c>
      <c r="F171" s="274" t="s">
        <v>120</v>
      </c>
      <c r="G171" s="274" t="s">
        <v>120</v>
      </c>
      <c r="H171" s="274" t="s">
        <v>120</v>
      </c>
      <c r="I171" s="274" t="s">
        <v>120</v>
      </c>
      <c r="J171" s="274" t="s">
        <v>122</v>
      </c>
      <c r="K171" s="274" t="s">
        <v>122</v>
      </c>
      <c r="L171" s="274" t="s">
        <v>120</v>
      </c>
      <c r="M171" s="274" t="s">
        <v>120</v>
      </c>
      <c r="N171" s="274" t="s">
        <v>120</v>
      </c>
      <c r="O171" s="274" t="s">
        <v>122</v>
      </c>
      <c r="P171" s="274" t="s">
        <v>122</v>
      </c>
      <c r="Q171" s="274" t="s">
        <v>122</v>
      </c>
      <c r="R171" s="274" t="s">
        <v>122</v>
      </c>
      <c r="S171" s="274" t="s">
        <v>121</v>
      </c>
      <c r="T171" s="274" t="s">
        <v>122</v>
      </c>
      <c r="U171" s="274" t="s">
        <v>121</v>
      </c>
      <c r="V171" s="274" t="s">
        <v>121</v>
      </c>
      <c r="W171" s="274" t="s">
        <v>121</v>
      </c>
      <c r="X171" s="274" t="s">
        <v>121</v>
      </c>
      <c r="Y171" s="274" t="s">
        <v>121</v>
      </c>
      <c r="Z171" s="274" t="s">
        <v>121</v>
      </c>
    </row>
    <row r="172" spans="1:26" s="274" customFormat="1">
      <c r="A172" s="274">
        <v>704465</v>
      </c>
      <c r="B172" s="274" t="s">
        <v>242</v>
      </c>
      <c r="C172" s="274" t="s">
        <v>122</v>
      </c>
      <c r="D172" s="274" t="s">
        <v>122</v>
      </c>
      <c r="E172" s="274" t="s">
        <v>120</v>
      </c>
      <c r="F172" s="274" t="s">
        <v>122</v>
      </c>
      <c r="G172" s="274" t="s">
        <v>120</v>
      </c>
      <c r="H172" s="274" t="s">
        <v>120</v>
      </c>
      <c r="I172" s="274" t="s">
        <v>122</v>
      </c>
      <c r="J172" s="274" t="s">
        <v>120</v>
      </c>
      <c r="K172" s="274" t="s">
        <v>122</v>
      </c>
      <c r="L172" s="274" t="s">
        <v>120</v>
      </c>
      <c r="M172" s="274" t="s">
        <v>122</v>
      </c>
      <c r="N172" s="274" t="s">
        <v>122</v>
      </c>
      <c r="O172" s="274" t="s">
        <v>122</v>
      </c>
      <c r="P172" s="274" t="s">
        <v>120</v>
      </c>
      <c r="Q172" s="274" t="s">
        <v>122</v>
      </c>
      <c r="R172" s="274" t="s">
        <v>122</v>
      </c>
      <c r="S172" s="274" t="s">
        <v>122</v>
      </c>
      <c r="T172" s="274" t="s">
        <v>122</v>
      </c>
      <c r="U172" s="274" t="s">
        <v>121</v>
      </c>
      <c r="V172" s="274" t="s">
        <v>121</v>
      </c>
      <c r="W172" s="274" t="s">
        <v>121</v>
      </c>
      <c r="X172" s="274" t="s">
        <v>121</v>
      </c>
      <c r="Y172" s="274" t="s">
        <v>121</v>
      </c>
      <c r="Z172" s="274" t="s">
        <v>121</v>
      </c>
    </row>
    <row r="173" spans="1:26" s="274" customFormat="1">
      <c r="A173" s="274">
        <v>704472</v>
      </c>
      <c r="B173" s="274" t="s">
        <v>242</v>
      </c>
      <c r="C173" s="274" t="s">
        <v>120</v>
      </c>
      <c r="D173" s="274" t="s">
        <v>122</v>
      </c>
      <c r="E173" s="274" t="s">
        <v>120</v>
      </c>
      <c r="F173" s="274" t="s">
        <v>120</v>
      </c>
      <c r="G173" s="274" t="s">
        <v>120</v>
      </c>
      <c r="H173" s="274" t="s">
        <v>120</v>
      </c>
      <c r="I173" s="274" t="s">
        <v>120</v>
      </c>
      <c r="J173" s="274" t="s">
        <v>120</v>
      </c>
      <c r="K173" s="274" t="s">
        <v>122</v>
      </c>
      <c r="L173" s="274" t="s">
        <v>122</v>
      </c>
      <c r="M173" s="274" t="s">
        <v>120</v>
      </c>
      <c r="N173" s="274" t="s">
        <v>121</v>
      </c>
      <c r="O173" s="274" t="s">
        <v>122</v>
      </c>
      <c r="P173" s="274" t="s">
        <v>121</v>
      </c>
      <c r="Q173" s="274" t="s">
        <v>122</v>
      </c>
      <c r="R173" s="274" t="s">
        <v>121</v>
      </c>
      <c r="S173" s="274" t="s">
        <v>122</v>
      </c>
      <c r="T173" s="274" t="s">
        <v>121</v>
      </c>
      <c r="U173" s="274" t="s">
        <v>121</v>
      </c>
      <c r="V173" s="274" t="s">
        <v>121</v>
      </c>
      <c r="W173" s="274" t="s">
        <v>121</v>
      </c>
      <c r="X173" s="274" t="s">
        <v>121</v>
      </c>
      <c r="Y173" s="274" t="s">
        <v>121</v>
      </c>
      <c r="Z173" s="274" t="s">
        <v>121</v>
      </c>
    </row>
    <row r="174" spans="1:26" s="274" customFormat="1">
      <c r="A174" s="274">
        <v>704483</v>
      </c>
      <c r="B174" s="274" t="s">
        <v>242</v>
      </c>
      <c r="C174" s="274" t="s">
        <v>120</v>
      </c>
      <c r="D174" s="274" t="s">
        <v>120</v>
      </c>
      <c r="E174" s="274" t="s">
        <v>120</v>
      </c>
      <c r="F174" s="274" t="s">
        <v>120</v>
      </c>
      <c r="G174" s="274" t="s">
        <v>120</v>
      </c>
      <c r="H174" s="274" t="s">
        <v>120</v>
      </c>
      <c r="I174" s="274" t="s">
        <v>120</v>
      </c>
      <c r="J174" s="274" t="s">
        <v>120</v>
      </c>
      <c r="K174" s="274" t="s">
        <v>120</v>
      </c>
      <c r="L174" s="274" t="s">
        <v>120</v>
      </c>
      <c r="M174" s="274" t="s">
        <v>120</v>
      </c>
      <c r="N174" s="274" t="s">
        <v>121</v>
      </c>
      <c r="O174" s="274" t="s">
        <v>122</v>
      </c>
      <c r="P174" s="274" t="s">
        <v>122</v>
      </c>
      <c r="Q174" s="274" t="s">
        <v>122</v>
      </c>
      <c r="R174" s="274" t="s">
        <v>122</v>
      </c>
      <c r="S174" s="274" t="s">
        <v>121</v>
      </c>
      <c r="T174" s="274" t="s">
        <v>121</v>
      </c>
      <c r="U174" s="274" t="s">
        <v>121</v>
      </c>
      <c r="V174" s="274" t="s">
        <v>121</v>
      </c>
      <c r="W174" s="274" t="s">
        <v>121</v>
      </c>
      <c r="X174" s="274" t="s">
        <v>121</v>
      </c>
      <c r="Y174" s="274" t="s">
        <v>121</v>
      </c>
      <c r="Z174" s="274" t="s">
        <v>121</v>
      </c>
    </row>
    <row r="175" spans="1:26" s="274" customFormat="1">
      <c r="A175" s="274">
        <v>704490</v>
      </c>
      <c r="B175" s="274" t="s">
        <v>242</v>
      </c>
      <c r="C175" s="274" t="s">
        <v>120</v>
      </c>
      <c r="D175" s="274" t="s">
        <v>120</v>
      </c>
      <c r="E175" s="274" t="s">
        <v>120</v>
      </c>
      <c r="F175" s="274" t="s">
        <v>120</v>
      </c>
      <c r="G175" s="274" t="s">
        <v>120</v>
      </c>
      <c r="H175" s="274" t="s">
        <v>120</v>
      </c>
      <c r="I175" s="274" t="s">
        <v>120</v>
      </c>
      <c r="J175" s="274" t="s">
        <v>122</v>
      </c>
      <c r="K175" s="274" t="s">
        <v>120</v>
      </c>
      <c r="L175" s="274" t="s">
        <v>120</v>
      </c>
      <c r="M175" s="274" t="s">
        <v>120</v>
      </c>
      <c r="N175" s="274" t="s">
        <v>122</v>
      </c>
      <c r="O175" s="274" t="s">
        <v>122</v>
      </c>
      <c r="P175" s="274" t="s">
        <v>122</v>
      </c>
      <c r="Q175" s="274" t="s">
        <v>122</v>
      </c>
      <c r="R175" s="274" t="s">
        <v>122</v>
      </c>
      <c r="S175" s="274" t="s">
        <v>122</v>
      </c>
      <c r="T175" s="274" t="s">
        <v>121</v>
      </c>
      <c r="U175" s="274" t="s">
        <v>121</v>
      </c>
      <c r="V175" s="274" t="s">
        <v>121</v>
      </c>
      <c r="W175" s="274" t="s">
        <v>121</v>
      </c>
      <c r="X175" s="274" t="s">
        <v>121</v>
      </c>
      <c r="Y175" s="274" t="s">
        <v>121</v>
      </c>
      <c r="Z175" s="274" t="s">
        <v>121</v>
      </c>
    </row>
    <row r="176" spans="1:26" s="274" customFormat="1">
      <c r="A176" s="274">
        <v>704513</v>
      </c>
      <c r="B176" s="274" t="s">
        <v>242</v>
      </c>
      <c r="C176" s="274" t="s">
        <v>122</v>
      </c>
      <c r="D176" s="274" t="s">
        <v>122</v>
      </c>
      <c r="E176" s="274" t="s">
        <v>120</v>
      </c>
      <c r="F176" s="274" t="s">
        <v>120</v>
      </c>
      <c r="G176" s="274" t="s">
        <v>120</v>
      </c>
      <c r="H176" s="274" t="s">
        <v>120</v>
      </c>
      <c r="I176" s="274" t="s">
        <v>122</v>
      </c>
      <c r="J176" s="274" t="s">
        <v>122</v>
      </c>
      <c r="K176" s="274" t="s">
        <v>122</v>
      </c>
      <c r="L176" s="274" t="s">
        <v>120</v>
      </c>
      <c r="M176" s="274" t="s">
        <v>122</v>
      </c>
      <c r="N176" s="274" t="s">
        <v>122</v>
      </c>
      <c r="O176" s="274" t="s">
        <v>122</v>
      </c>
      <c r="P176" s="274" t="s">
        <v>121</v>
      </c>
      <c r="Q176" s="274" t="s">
        <v>122</v>
      </c>
      <c r="R176" s="274" t="s">
        <v>121</v>
      </c>
      <c r="S176" s="274" t="s">
        <v>122</v>
      </c>
      <c r="T176" s="274" t="s">
        <v>121</v>
      </c>
      <c r="U176" s="274" t="s">
        <v>121</v>
      </c>
      <c r="V176" s="274" t="s">
        <v>121</v>
      </c>
      <c r="W176" s="274" t="s">
        <v>121</v>
      </c>
      <c r="X176" s="274" t="s">
        <v>121</v>
      </c>
      <c r="Y176" s="274" t="s">
        <v>121</v>
      </c>
      <c r="Z176" s="274" t="s">
        <v>121</v>
      </c>
    </row>
    <row r="177" spans="1:26" s="274" customFormat="1">
      <c r="A177" s="274">
        <v>704534</v>
      </c>
      <c r="B177" s="274" t="s">
        <v>242</v>
      </c>
      <c r="C177" s="274" t="s">
        <v>122</v>
      </c>
      <c r="D177" s="274" t="s">
        <v>122</v>
      </c>
      <c r="E177" s="274" t="s">
        <v>120</v>
      </c>
      <c r="F177" s="274" t="s">
        <v>122</v>
      </c>
      <c r="G177" s="274" t="s">
        <v>120</v>
      </c>
      <c r="H177" s="274" t="s">
        <v>120</v>
      </c>
      <c r="I177" s="274" t="s">
        <v>121</v>
      </c>
      <c r="J177" s="274" t="s">
        <v>122</v>
      </c>
      <c r="K177" s="274" t="s">
        <v>122</v>
      </c>
      <c r="L177" s="274" t="s">
        <v>122</v>
      </c>
      <c r="M177" s="274" t="s">
        <v>122</v>
      </c>
      <c r="N177" s="274" t="s">
        <v>121</v>
      </c>
      <c r="O177" s="274" t="s">
        <v>120</v>
      </c>
      <c r="P177" s="274" t="s">
        <v>121</v>
      </c>
      <c r="Q177" s="274" t="s">
        <v>121</v>
      </c>
      <c r="R177" s="274" t="s">
        <v>121</v>
      </c>
      <c r="S177" s="274" t="s">
        <v>121</v>
      </c>
      <c r="T177" s="274" t="s">
        <v>121</v>
      </c>
      <c r="U177" s="274" t="s">
        <v>121</v>
      </c>
      <c r="V177" s="274" t="s">
        <v>121</v>
      </c>
      <c r="W177" s="274" t="s">
        <v>121</v>
      </c>
      <c r="X177" s="274" t="s">
        <v>121</v>
      </c>
      <c r="Y177" s="274" t="s">
        <v>121</v>
      </c>
      <c r="Z177" s="274" t="s">
        <v>121</v>
      </c>
    </row>
    <row r="178" spans="1:26" s="274" customFormat="1">
      <c r="A178" s="274">
        <v>704556</v>
      </c>
      <c r="B178" s="274" t="s">
        <v>242</v>
      </c>
      <c r="C178" s="274" t="s">
        <v>120</v>
      </c>
      <c r="D178" s="274" t="s">
        <v>120</v>
      </c>
      <c r="E178" s="274" t="s">
        <v>120</v>
      </c>
      <c r="F178" s="274" t="s">
        <v>120</v>
      </c>
      <c r="G178" s="274" t="s">
        <v>122</v>
      </c>
      <c r="H178" s="274" t="s">
        <v>120</v>
      </c>
      <c r="I178" s="274" t="s">
        <v>122</v>
      </c>
      <c r="J178" s="274" t="s">
        <v>120</v>
      </c>
      <c r="K178" s="274" t="s">
        <v>122</v>
      </c>
      <c r="L178" s="274" t="s">
        <v>120</v>
      </c>
      <c r="M178" s="274" t="s">
        <v>120</v>
      </c>
      <c r="N178" s="274" t="s">
        <v>120</v>
      </c>
      <c r="O178" s="274" t="s">
        <v>121</v>
      </c>
      <c r="P178" s="274" t="s">
        <v>122</v>
      </c>
      <c r="Q178" s="274" t="s">
        <v>122</v>
      </c>
      <c r="R178" s="274" t="s">
        <v>122</v>
      </c>
      <c r="S178" s="274" t="s">
        <v>121</v>
      </c>
      <c r="T178" s="274" t="s">
        <v>122</v>
      </c>
      <c r="U178" s="274" t="s">
        <v>121</v>
      </c>
      <c r="V178" s="274" t="s">
        <v>121</v>
      </c>
      <c r="W178" s="274" t="s">
        <v>121</v>
      </c>
      <c r="X178" s="274" t="s">
        <v>121</v>
      </c>
      <c r="Y178" s="274" t="s">
        <v>121</v>
      </c>
      <c r="Z178" s="274" t="s">
        <v>121</v>
      </c>
    </row>
    <row r="179" spans="1:26" s="274" customFormat="1">
      <c r="A179" s="274">
        <v>704570</v>
      </c>
      <c r="B179" s="274" t="s">
        <v>243</v>
      </c>
      <c r="C179" s="274" t="s">
        <v>120</v>
      </c>
      <c r="D179" s="274" t="s">
        <v>120</v>
      </c>
      <c r="E179" s="274" t="s">
        <v>120</v>
      </c>
      <c r="F179" s="274" t="s">
        <v>120</v>
      </c>
      <c r="G179" s="274" t="s">
        <v>120</v>
      </c>
      <c r="H179" s="274" t="s">
        <v>120</v>
      </c>
      <c r="I179" s="274" t="s">
        <v>120</v>
      </c>
      <c r="J179" s="274" t="s">
        <v>122</v>
      </c>
      <c r="K179" s="274" t="s">
        <v>122</v>
      </c>
      <c r="L179" s="274" t="s">
        <v>122</v>
      </c>
      <c r="M179" s="274" t="s">
        <v>120</v>
      </c>
      <c r="N179" s="274" t="s">
        <v>120</v>
      </c>
      <c r="O179" s="274" t="s">
        <v>121</v>
      </c>
      <c r="P179" s="274" t="s">
        <v>121</v>
      </c>
      <c r="Q179" s="274" t="s">
        <v>121</v>
      </c>
      <c r="R179" s="274" t="s">
        <v>121</v>
      </c>
      <c r="S179" s="274" t="s">
        <v>121</v>
      </c>
      <c r="T179" s="274" t="s">
        <v>121</v>
      </c>
    </row>
    <row r="180" spans="1:26" s="274" customFormat="1">
      <c r="A180" s="274">
        <v>704581</v>
      </c>
      <c r="B180" s="274" t="s">
        <v>242</v>
      </c>
      <c r="C180" s="274" t="s">
        <v>120</v>
      </c>
      <c r="D180" s="274" t="s">
        <v>120</v>
      </c>
      <c r="E180" s="274" t="s">
        <v>120</v>
      </c>
      <c r="F180" s="274" t="s">
        <v>120</v>
      </c>
      <c r="G180" s="274" t="s">
        <v>122</v>
      </c>
      <c r="H180" s="274" t="s">
        <v>120</v>
      </c>
      <c r="I180" s="274" t="s">
        <v>120</v>
      </c>
      <c r="J180" s="274" t="s">
        <v>122</v>
      </c>
      <c r="K180" s="274" t="s">
        <v>120</v>
      </c>
      <c r="L180" s="274" t="s">
        <v>122</v>
      </c>
      <c r="M180" s="274" t="s">
        <v>122</v>
      </c>
      <c r="N180" s="274" t="s">
        <v>120</v>
      </c>
      <c r="O180" s="274" t="s">
        <v>120</v>
      </c>
      <c r="P180" s="274" t="s">
        <v>122</v>
      </c>
      <c r="Q180" s="274" t="s">
        <v>122</v>
      </c>
      <c r="R180" s="274" t="s">
        <v>122</v>
      </c>
      <c r="S180" s="274" t="s">
        <v>120</v>
      </c>
      <c r="T180" s="274" t="s">
        <v>121</v>
      </c>
      <c r="U180" s="274" t="s">
        <v>121</v>
      </c>
      <c r="V180" s="274" t="s">
        <v>121</v>
      </c>
      <c r="W180" s="274" t="s">
        <v>121</v>
      </c>
      <c r="X180" s="274" t="s">
        <v>121</v>
      </c>
      <c r="Y180" s="274" t="s">
        <v>120</v>
      </c>
      <c r="Z180" s="274" t="s">
        <v>121</v>
      </c>
    </row>
    <row r="181" spans="1:26" s="274" customFormat="1">
      <c r="A181" s="274">
        <v>704596</v>
      </c>
      <c r="B181" s="274" t="s">
        <v>242</v>
      </c>
      <c r="C181" s="274" t="s">
        <v>122</v>
      </c>
      <c r="D181" s="274" t="s">
        <v>120</v>
      </c>
      <c r="E181" s="274" t="s">
        <v>122</v>
      </c>
      <c r="F181" s="274" t="s">
        <v>120</v>
      </c>
      <c r="G181" s="274" t="s">
        <v>120</v>
      </c>
      <c r="H181" s="274" t="s">
        <v>121</v>
      </c>
      <c r="I181" s="274" t="s">
        <v>122</v>
      </c>
      <c r="J181" s="274" t="s">
        <v>121</v>
      </c>
      <c r="K181" s="274" t="s">
        <v>120</v>
      </c>
      <c r="L181" s="274" t="s">
        <v>122</v>
      </c>
      <c r="M181" s="274" t="s">
        <v>120</v>
      </c>
      <c r="N181" s="274" t="s">
        <v>121</v>
      </c>
      <c r="O181" s="274" t="s">
        <v>120</v>
      </c>
      <c r="P181" s="274" t="s">
        <v>120</v>
      </c>
      <c r="Q181" s="274" t="s">
        <v>122</v>
      </c>
      <c r="R181" s="274" t="s">
        <v>120</v>
      </c>
      <c r="S181" s="274" t="s">
        <v>120</v>
      </c>
      <c r="T181" s="274" t="s">
        <v>122</v>
      </c>
      <c r="U181" s="274" t="s">
        <v>121</v>
      </c>
      <c r="V181" s="274" t="s">
        <v>121</v>
      </c>
      <c r="W181" s="274" t="s">
        <v>121</v>
      </c>
      <c r="X181" s="274" t="s">
        <v>121</v>
      </c>
      <c r="Y181" s="274" t="s">
        <v>121</v>
      </c>
      <c r="Z181" s="274" t="s">
        <v>121</v>
      </c>
    </row>
    <row r="182" spans="1:26" s="274" customFormat="1">
      <c r="A182" s="274">
        <v>704620</v>
      </c>
      <c r="B182" s="274" t="s">
        <v>242</v>
      </c>
      <c r="C182" s="274" t="s">
        <v>120</v>
      </c>
      <c r="D182" s="274" t="s">
        <v>122</v>
      </c>
      <c r="E182" s="274" t="s">
        <v>120</v>
      </c>
      <c r="F182" s="274" t="s">
        <v>122</v>
      </c>
      <c r="G182" s="274" t="s">
        <v>120</v>
      </c>
      <c r="H182" s="274" t="s">
        <v>120</v>
      </c>
      <c r="I182" s="274" t="s">
        <v>122</v>
      </c>
      <c r="J182" s="274" t="s">
        <v>120</v>
      </c>
      <c r="K182" s="274" t="s">
        <v>122</v>
      </c>
      <c r="L182" s="274" t="s">
        <v>120</v>
      </c>
      <c r="M182" s="274" t="s">
        <v>122</v>
      </c>
      <c r="N182" s="274" t="s">
        <v>120</v>
      </c>
      <c r="O182" s="274" t="s">
        <v>120</v>
      </c>
      <c r="P182" s="274" t="s">
        <v>120</v>
      </c>
      <c r="Q182" s="274" t="s">
        <v>120</v>
      </c>
      <c r="R182" s="274" t="s">
        <v>122</v>
      </c>
      <c r="S182" s="274" t="s">
        <v>122</v>
      </c>
      <c r="T182" s="274" t="s">
        <v>120</v>
      </c>
      <c r="U182" s="274" t="s">
        <v>122</v>
      </c>
      <c r="V182" s="274" t="s">
        <v>122</v>
      </c>
      <c r="W182" s="274" t="s">
        <v>121</v>
      </c>
      <c r="X182" s="274" t="s">
        <v>122</v>
      </c>
      <c r="Y182" s="274" t="s">
        <v>122</v>
      </c>
      <c r="Z182" s="274" t="s">
        <v>122</v>
      </c>
    </row>
    <row r="183" spans="1:26" s="274" customFormat="1">
      <c r="A183" s="274">
        <v>704635</v>
      </c>
      <c r="B183" s="274" t="s">
        <v>242</v>
      </c>
      <c r="C183" s="274" t="s">
        <v>120</v>
      </c>
      <c r="D183" s="274" t="s">
        <v>120</v>
      </c>
      <c r="E183" s="274" t="s">
        <v>120</v>
      </c>
      <c r="F183" s="274" t="s">
        <v>120</v>
      </c>
      <c r="G183" s="274" t="s">
        <v>120</v>
      </c>
      <c r="H183" s="274" t="s">
        <v>122</v>
      </c>
      <c r="I183" s="274" t="s">
        <v>122</v>
      </c>
      <c r="J183" s="274" t="s">
        <v>120</v>
      </c>
      <c r="K183" s="274" t="s">
        <v>122</v>
      </c>
      <c r="L183" s="274" t="s">
        <v>120</v>
      </c>
      <c r="M183" s="274" t="s">
        <v>120</v>
      </c>
      <c r="N183" s="274" t="s">
        <v>121</v>
      </c>
      <c r="O183" s="274" t="s">
        <v>122</v>
      </c>
      <c r="P183" s="274" t="s">
        <v>120</v>
      </c>
      <c r="Q183" s="274" t="s">
        <v>122</v>
      </c>
      <c r="R183" s="274" t="s">
        <v>122</v>
      </c>
      <c r="S183" s="274" t="s">
        <v>122</v>
      </c>
      <c r="T183" s="274" t="s">
        <v>121</v>
      </c>
      <c r="U183" s="274" t="s">
        <v>120</v>
      </c>
      <c r="V183" s="274" t="s">
        <v>120</v>
      </c>
      <c r="W183" s="274" t="s">
        <v>120</v>
      </c>
      <c r="X183" s="274" t="s">
        <v>122</v>
      </c>
      <c r="Y183" s="274" t="s">
        <v>121</v>
      </c>
      <c r="Z183" s="274" t="s">
        <v>121</v>
      </c>
    </row>
    <row r="184" spans="1:26" s="274" customFormat="1">
      <c r="A184" s="274">
        <v>704643</v>
      </c>
      <c r="B184" s="274" t="s">
        <v>242</v>
      </c>
      <c r="C184" s="274" t="s">
        <v>122</v>
      </c>
      <c r="D184" s="274" t="s">
        <v>122</v>
      </c>
      <c r="E184" s="274" t="s">
        <v>120</v>
      </c>
      <c r="F184" s="274" t="s">
        <v>121</v>
      </c>
      <c r="G184" s="274" t="s">
        <v>120</v>
      </c>
      <c r="H184" s="274" t="s">
        <v>120</v>
      </c>
      <c r="I184" s="274" t="s">
        <v>122</v>
      </c>
      <c r="J184" s="274" t="s">
        <v>122</v>
      </c>
      <c r="K184" s="274" t="s">
        <v>122</v>
      </c>
      <c r="L184" s="274" t="s">
        <v>122</v>
      </c>
      <c r="M184" s="274" t="s">
        <v>122</v>
      </c>
      <c r="N184" s="274" t="s">
        <v>122</v>
      </c>
      <c r="O184" s="274" t="s">
        <v>122</v>
      </c>
      <c r="P184" s="274" t="s">
        <v>122</v>
      </c>
      <c r="Q184" s="274" t="s">
        <v>122</v>
      </c>
      <c r="R184" s="274" t="s">
        <v>122</v>
      </c>
      <c r="S184" s="274" t="s">
        <v>121</v>
      </c>
      <c r="T184" s="274" t="s">
        <v>122</v>
      </c>
      <c r="U184" s="274" t="s">
        <v>121</v>
      </c>
      <c r="V184" s="274" t="s">
        <v>121</v>
      </c>
      <c r="W184" s="274" t="s">
        <v>121</v>
      </c>
      <c r="X184" s="274" t="s">
        <v>121</v>
      </c>
      <c r="Y184" s="274" t="s">
        <v>121</v>
      </c>
      <c r="Z184" s="274" t="s">
        <v>121</v>
      </c>
    </row>
    <row r="185" spans="1:26" s="274" customFormat="1">
      <c r="A185" s="274">
        <v>704646</v>
      </c>
      <c r="B185" s="274" t="s">
        <v>243</v>
      </c>
      <c r="C185" s="274" t="s">
        <v>120</v>
      </c>
      <c r="D185" s="274" t="s">
        <v>120</v>
      </c>
      <c r="E185" s="274" t="s">
        <v>120</v>
      </c>
      <c r="F185" s="274" t="s">
        <v>122</v>
      </c>
      <c r="G185" s="274" t="s">
        <v>120</v>
      </c>
      <c r="H185" s="274" t="s">
        <v>122</v>
      </c>
      <c r="I185" s="274" t="s">
        <v>120</v>
      </c>
      <c r="J185" s="274" t="s">
        <v>122</v>
      </c>
      <c r="K185" s="274" t="s">
        <v>122</v>
      </c>
      <c r="L185" s="274" t="s">
        <v>122</v>
      </c>
      <c r="M185" s="274" t="s">
        <v>122</v>
      </c>
      <c r="N185" s="274" t="s">
        <v>122</v>
      </c>
      <c r="O185" s="274" t="s">
        <v>121</v>
      </c>
      <c r="P185" s="274" t="s">
        <v>121</v>
      </c>
      <c r="Q185" s="274" t="s">
        <v>121</v>
      </c>
      <c r="R185" s="274" t="s">
        <v>121</v>
      </c>
      <c r="S185" s="274" t="s">
        <v>121</v>
      </c>
      <c r="T185" s="274" t="s">
        <v>121</v>
      </c>
    </row>
    <row r="186" spans="1:26" s="274" customFormat="1">
      <c r="A186" s="274">
        <v>704683</v>
      </c>
      <c r="B186" s="274" t="s">
        <v>243</v>
      </c>
      <c r="C186" s="274" t="s">
        <v>120</v>
      </c>
      <c r="D186" s="274" t="s">
        <v>120</v>
      </c>
      <c r="E186" s="274" t="s">
        <v>120</v>
      </c>
      <c r="F186" s="274" t="s">
        <v>122</v>
      </c>
      <c r="G186" s="274" t="s">
        <v>120</v>
      </c>
      <c r="H186" s="274" t="s">
        <v>122</v>
      </c>
      <c r="I186" s="274" t="s">
        <v>122</v>
      </c>
      <c r="J186" s="274" t="s">
        <v>120</v>
      </c>
      <c r="K186" s="274" t="s">
        <v>122</v>
      </c>
      <c r="L186" s="274" t="s">
        <v>120</v>
      </c>
      <c r="M186" s="274" t="s">
        <v>120</v>
      </c>
      <c r="N186" s="274" t="s">
        <v>122</v>
      </c>
      <c r="O186" s="274" t="s">
        <v>121</v>
      </c>
      <c r="P186" s="274" t="s">
        <v>121</v>
      </c>
      <c r="Q186" s="274" t="s">
        <v>121</v>
      </c>
      <c r="R186" s="274" t="s">
        <v>121</v>
      </c>
      <c r="S186" s="274" t="s">
        <v>121</v>
      </c>
      <c r="T186" s="274" t="s">
        <v>121</v>
      </c>
    </row>
    <row r="187" spans="1:26" s="274" customFormat="1">
      <c r="A187" s="274">
        <v>704704</v>
      </c>
      <c r="B187" s="274" t="s">
        <v>242</v>
      </c>
      <c r="C187" s="274" t="s">
        <v>122</v>
      </c>
      <c r="D187" s="274" t="s">
        <v>120</v>
      </c>
      <c r="E187" s="274" t="s">
        <v>120</v>
      </c>
      <c r="F187" s="274" t="s">
        <v>120</v>
      </c>
      <c r="G187" s="274" t="s">
        <v>120</v>
      </c>
      <c r="H187" s="274" t="s">
        <v>122</v>
      </c>
      <c r="I187" s="274" t="s">
        <v>122</v>
      </c>
      <c r="J187" s="274" t="s">
        <v>122</v>
      </c>
      <c r="K187" s="274" t="s">
        <v>122</v>
      </c>
      <c r="L187" s="274" t="s">
        <v>120</v>
      </c>
      <c r="M187" s="274" t="s">
        <v>120</v>
      </c>
      <c r="N187" s="274" t="s">
        <v>122</v>
      </c>
      <c r="O187" s="274" t="s">
        <v>122</v>
      </c>
      <c r="P187" s="274" t="s">
        <v>122</v>
      </c>
      <c r="Q187" s="274" t="s">
        <v>122</v>
      </c>
      <c r="R187" s="274" t="s">
        <v>122</v>
      </c>
      <c r="S187" s="274" t="s">
        <v>121</v>
      </c>
      <c r="T187" s="274" t="s">
        <v>122</v>
      </c>
      <c r="U187" s="274" t="s">
        <v>121</v>
      </c>
      <c r="V187" s="274" t="s">
        <v>121</v>
      </c>
      <c r="W187" s="274" t="s">
        <v>121</v>
      </c>
      <c r="X187" s="274" t="s">
        <v>121</v>
      </c>
      <c r="Y187" s="274" t="s">
        <v>121</v>
      </c>
      <c r="Z187" s="274" t="s">
        <v>121</v>
      </c>
    </row>
    <row r="188" spans="1:26" s="274" customFormat="1">
      <c r="A188" s="274">
        <v>704705</v>
      </c>
      <c r="B188" s="274" t="s">
        <v>242</v>
      </c>
      <c r="C188" s="274" t="s">
        <v>122</v>
      </c>
      <c r="D188" s="274" t="s">
        <v>120</v>
      </c>
      <c r="E188" s="274" t="s">
        <v>120</v>
      </c>
      <c r="F188" s="274" t="s">
        <v>122</v>
      </c>
      <c r="G188" s="274" t="s">
        <v>122</v>
      </c>
      <c r="H188" s="274" t="s">
        <v>122</v>
      </c>
      <c r="I188" s="274" t="s">
        <v>122</v>
      </c>
      <c r="J188" s="274" t="s">
        <v>122</v>
      </c>
      <c r="K188" s="274" t="s">
        <v>120</v>
      </c>
      <c r="L188" s="274" t="s">
        <v>122</v>
      </c>
      <c r="M188" s="274" t="s">
        <v>122</v>
      </c>
      <c r="N188" s="274" t="s">
        <v>120</v>
      </c>
      <c r="O188" s="274" t="s">
        <v>122</v>
      </c>
      <c r="P188" s="274" t="s">
        <v>122</v>
      </c>
      <c r="Q188" s="274" t="s">
        <v>122</v>
      </c>
      <c r="R188" s="274" t="s">
        <v>122</v>
      </c>
      <c r="S188" s="274" t="s">
        <v>120</v>
      </c>
      <c r="T188" s="274" t="s">
        <v>121</v>
      </c>
      <c r="U188" s="274" t="s">
        <v>121</v>
      </c>
      <c r="V188" s="274" t="s">
        <v>121</v>
      </c>
      <c r="W188" s="274" t="s">
        <v>121</v>
      </c>
      <c r="X188" s="274" t="s">
        <v>121</v>
      </c>
      <c r="Y188" s="274" t="s">
        <v>121</v>
      </c>
      <c r="Z188" s="274" t="s">
        <v>121</v>
      </c>
    </row>
    <row r="189" spans="1:26" s="274" customFormat="1">
      <c r="A189" s="274">
        <v>704719</v>
      </c>
      <c r="B189" s="274" t="s">
        <v>242</v>
      </c>
      <c r="C189" s="274" t="s">
        <v>120</v>
      </c>
      <c r="D189" s="274" t="s">
        <v>120</v>
      </c>
      <c r="E189" s="274" t="s">
        <v>120</v>
      </c>
      <c r="F189" s="274" t="s">
        <v>120</v>
      </c>
      <c r="G189" s="274" t="s">
        <v>120</v>
      </c>
      <c r="H189" s="274" t="s">
        <v>121</v>
      </c>
      <c r="I189" s="274" t="s">
        <v>120</v>
      </c>
      <c r="J189" s="274" t="s">
        <v>120</v>
      </c>
      <c r="K189" s="274" t="s">
        <v>122</v>
      </c>
      <c r="L189" s="274" t="s">
        <v>120</v>
      </c>
      <c r="M189" s="274" t="s">
        <v>120</v>
      </c>
      <c r="N189" s="274" t="s">
        <v>120</v>
      </c>
      <c r="O189" s="274" t="s">
        <v>122</v>
      </c>
      <c r="P189" s="274" t="s">
        <v>122</v>
      </c>
      <c r="Q189" s="274" t="s">
        <v>122</v>
      </c>
      <c r="R189" s="274" t="s">
        <v>122</v>
      </c>
      <c r="S189" s="274" t="s">
        <v>122</v>
      </c>
      <c r="T189" s="274" t="s">
        <v>121</v>
      </c>
      <c r="U189" s="274" t="s">
        <v>122</v>
      </c>
      <c r="V189" s="274" t="s">
        <v>122</v>
      </c>
      <c r="W189" s="274" t="s">
        <v>121</v>
      </c>
      <c r="X189" s="274" t="s">
        <v>122</v>
      </c>
      <c r="Y189" s="274" t="s">
        <v>122</v>
      </c>
      <c r="Z189" s="274" t="s">
        <v>121</v>
      </c>
    </row>
    <row r="190" spans="1:26" s="274" customFormat="1">
      <c r="A190" s="274">
        <v>704783</v>
      </c>
      <c r="B190" s="274" t="s">
        <v>243</v>
      </c>
      <c r="C190" s="274" t="s">
        <v>122</v>
      </c>
      <c r="D190" s="274" t="s">
        <v>120</v>
      </c>
      <c r="E190" s="274" t="s">
        <v>120</v>
      </c>
      <c r="F190" s="274" t="s">
        <v>120</v>
      </c>
      <c r="G190" s="274" t="s">
        <v>122</v>
      </c>
      <c r="H190" s="274" t="s">
        <v>120</v>
      </c>
      <c r="I190" s="274" t="s">
        <v>120</v>
      </c>
      <c r="J190" s="274" t="s">
        <v>120</v>
      </c>
      <c r="K190" s="274" t="s">
        <v>120</v>
      </c>
      <c r="L190" s="274" t="s">
        <v>120</v>
      </c>
      <c r="M190" s="274" t="s">
        <v>120</v>
      </c>
      <c r="N190" s="274" t="s">
        <v>120</v>
      </c>
      <c r="O190" s="274" t="s">
        <v>121</v>
      </c>
      <c r="P190" s="274" t="s">
        <v>121</v>
      </c>
      <c r="Q190" s="274" t="s">
        <v>121</v>
      </c>
      <c r="R190" s="274" t="s">
        <v>121</v>
      </c>
      <c r="S190" s="274" t="s">
        <v>121</v>
      </c>
      <c r="T190" s="274" t="s">
        <v>121</v>
      </c>
    </row>
    <row r="191" spans="1:26" s="274" customFormat="1">
      <c r="A191" s="274">
        <v>704787</v>
      </c>
      <c r="B191" s="274" t="s">
        <v>242</v>
      </c>
      <c r="C191" s="274" t="s">
        <v>122</v>
      </c>
      <c r="D191" s="274" t="s">
        <v>122</v>
      </c>
      <c r="E191" s="274" t="s">
        <v>122</v>
      </c>
      <c r="F191" s="274" t="s">
        <v>120</v>
      </c>
      <c r="G191" s="274" t="s">
        <v>122</v>
      </c>
      <c r="H191" s="274" t="s">
        <v>122</v>
      </c>
      <c r="I191" s="274" t="s">
        <v>120</v>
      </c>
      <c r="J191" s="274" t="s">
        <v>120</v>
      </c>
      <c r="K191" s="274" t="s">
        <v>120</v>
      </c>
      <c r="L191" s="274" t="s">
        <v>120</v>
      </c>
      <c r="M191" s="274" t="s">
        <v>120</v>
      </c>
      <c r="N191" s="274" t="s">
        <v>122</v>
      </c>
      <c r="O191" s="274" t="s">
        <v>122</v>
      </c>
      <c r="P191" s="274" t="s">
        <v>122</v>
      </c>
      <c r="Q191" s="274" t="s">
        <v>122</v>
      </c>
      <c r="R191" s="274" t="s">
        <v>122</v>
      </c>
      <c r="S191" s="274" t="s">
        <v>122</v>
      </c>
      <c r="T191" s="274" t="s">
        <v>122</v>
      </c>
      <c r="U191" s="274" t="s">
        <v>121</v>
      </c>
      <c r="V191" s="274" t="s">
        <v>121</v>
      </c>
      <c r="W191" s="274" t="s">
        <v>121</v>
      </c>
      <c r="X191" s="274" t="s">
        <v>121</v>
      </c>
      <c r="Y191" s="274" t="s">
        <v>121</v>
      </c>
      <c r="Z191" s="274" t="s">
        <v>121</v>
      </c>
    </row>
    <row r="192" spans="1:26" s="274" customFormat="1">
      <c r="A192" s="274">
        <v>704828</v>
      </c>
      <c r="B192" s="274" t="s">
        <v>243</v>
      </c>
      <c r="C192" s="274" t="s">
        <v>122</v>
      </c>
      <c r="D192" s="274" t="s">
        <v>122</v>
      </c>
      <c r="E192" s="274" t="s">
        <v>120</v>
      </c>
      <c r="F192" s="274" t="s">
        <v>120</v>
      </c>
      <c r="G192" s="274" t="s">
        <v>120</v>
      </c>
      <c r="H192" s="274" t="s">
        <v>120</v>
      </c>
      <c r="I192" s="274" t="s">
        <v>122</v>
      </c>
      <c r="J192" s="274" t="s">
        <v>122</v>
      </c>
      <c r="K192" s="274" t="s">
        <v>121</v>
      </c>
      <c r="L192" s="274" t="s">
        <v>122</v>
      </c>
      <c r="M192" s="274" t="s">
        <v>121</v>
      </c>
      <c r="N192" s="274" t="s">
        <v>122</v>
      </c>
      <c r="O192" s="274" t="s">
        <v>121</v>
      </c>
      <c r="P192" s="274" t="s">
        <v>121</v>
      </c>
      <c r="Q192" s="274" t="s">
        <v>121</v>
      </c>
      <c r="R192" s="274" t="s">
        <v>121</v>
      </c>
      <c r="S192" s="274" t="s">
        <v>121</v>
      </c>
      <c r="T192" s="274" t="s">
        <v>121</v>
      </c>
    </row>
    <row r="193" spans="1:26" s="274" customFormat="1">
      <c r="A193" s="274">
        <v>704834</v>
      </c>
      <c r="B193" s="274" t="s">
        <v>242</v>
      </c>
      <c r="C193" s="274" t="s">
        <v>122</v>
      </c>
      <c r="D193" s="274" t="s">
        <v>122</v>
      </c>
      <c r="E193" s="274" t="s">
        <v>122</v>
      </c>
      <c r="F193" s="274" t="s">
        <v>122</v>
      </c>
      <c r="G193" s="274" t="s">
        <v>122</v>
      </c>
      <c r="H193" s="274" t="s">
        <v>122</v>
      </c>
      <c r="I193" s="274" t="s">
        <v>122</v>
      </c>
      <c r="J193" s="274" t="s">
        <v>122</v>
      </c>
      <c r="K193" s="274" t="s">
        <v>122</v>
      </c>
      <c r="L193" s="274" t="s">
        <v>122</v>
      </c>
      <c r="M193" s="274" t="s">
        <v>122</v>
      </c>
      <c r="N193" s="274" t="s">
        <v>122</v>
      </c>
      <c r="O193" s="274" t="s">
        <v>120</v>
      </c>
      <c r="P193" s="274" t="s">
        <v>122</v>
      </c>
      <c r="Q193" s="274" t="s">
        <v>122</v>
      </c>
      <c r="R193" s="274" t="s">
        <v>121</v>
      </c>
      <c r="S193" s="274" t="s">
        <v>122</v>
      </c>
      <c r="T193" s="274" t="s">
        <v>121</v>
      </c>
      <c r="U193" s="274" t="s">
        <v>121</v>
      </c>
      <c r="V193" s="274" t="s">
        <v>121</v>
      </c>
      <c r="W193" s="274" t="s">
        <v>121</v>
      </c>
      <c r="X193" s="274" t="s">
        <v>121</v>
      </c>
      <c r="Y193" s="274" t="s">
        <v>121</v>
      </c>
      <c r="Z193" s="274" t="s">
        <v>121</v>
      </c>
    </row>
    <row r="194" spans="1:26" s="274" customFormat="1">
      <c r="A194" s="274">
        <v>704843</v>
      </c>
      <c r="B194" s="274" t="s">
        <v>242</v>
      </c>
      <c r="C194" s="274" t="s">
        <v>122</v>
      </c>
      <c r="D194" s="274" t="s">
        <v>122</v>
      </c>
      <c r="E194" s="274" t="s">
        <v>122</v>
      </c>
      <c r="F194" s="274" t="s">
        <v>122</v>
      </c>
      <c r="G194" s="274" t="s">
        <v>120</v>
      </c>
      <c r="H194" s="274" t="s">
        <v>120</v>
      </c>
      <c r="I194" s="274" t="s">
        <v>122</v>
      </c>
      <c r="J194" s="274" t="s">
        <v>122</v>
      </c>
      <c r="K194" s="274" t="s">
        <v>122</v>
      </c>
      <c r="L194" s="274" t="s">
        <v>120</v>
      </c>
      <c r="M194" s="274" t="s">
        <v>122</v>
      </c>
      <c r="N194" s="274" t="s">
        <v>120</v>
      </c>
      <c r="O194" s="274" t="s">
        <v>122</v>
      </c>
      <c r="P194" s="274" t="s">
        <v>122</v>
      </c>
      <c r="Q194" s="274" t="s">
        <v>122</v>
      </c>
      <c r="R194" s="274" t="s">
        <v>122</v>
      </c>
      <c r="S194" s="274" t="s">
        <v>121</v>
      </c>
      <c r="T194" s="274" t="s">
        <v>121</v>
      </c>
      <c r="U194" s="274" t="s">
        <v>121</v>
      </c>
      <c r="V194" s="274" t="s">
        <v>122</v>
      </c>
      <c r="W194" s="274" t="s">
        <v>121</v>
      </c>
      <c r="X194" s="274" t="s">
        <v>121</v>
      </c>
      <c r="Y194" s="274" t="s">
        <v>121</v>
      </c>
      <c r="Z194" s="274" t="s">
        <v>121</v>
      </c>
    </row>
    <row r="195" spans="1:26" s="274" customFormat="1">
      <c r="A195" s="274">
        <v>704856</v>
      </c>
      <c r="B195" s="274" t="s">
        <v>242</v>
      </c>
      <c r="C195" s="274" t="s">
        <v>122</v>
      </c>
      <c r="D195" s="274" t="s">
        <v>120</v>
      </c>
      <c r="E195" s="274" t="s">
        <v>120</v>
      </c>
      <c r="F195" s="274" t="s">
        <v>120</v>
      </c>
      <c r="G195" s="274" t="s">
        <v>122</v>
      </c>
      <c r="H195" s="274" t="s">
        <v>120</v>
      </c>
      <c r="I195" s="274" t="s">
        <v>122</v>
      </c>
      <c r="J195" s="274" t="s">
        <v>122</v>
      </c>
      <c r="K195" s="274" t="s">
        <v>122</v>
      </c>
      <c r="L195" s="274" t="s">
        <v>122</v>
      </c>
      <c r="M195" s="274" t="s">
        <v>122</v>
      </c>
      <c r="N195" s="274" t="s">
        <v>121</v>
      </c>
      <c r="O195" s="274" t="s">
        <v>122</v>
      </c>
      <c r="P195" s="274" t="s">
        <v>122</v>
      </c>
      <c r="Q195" s="274" t="s">
        <v>122</v>
      </c>
      <c r="R195" s="274" t="s">
        <v>122</v>
      </c>
      <c r="S195" s="274" t="s">
        <v>122</v>
      </c>
      <c r="T195" s="274" t="s">
        <v>121</v>
      </c>
      <c r="U195" s="274" t="s">
        <v>122</v>
      </c>
      <c r="V195" s="274" t="s">
        <v>122</v>
      </c>
      <c r="W195" s="274" t="s">
        <v>122</v>
      </c>
      <c r="X195" s="274" t="s">
        <v>122</v>
      </c>
      <c r="Y195" s="274" t="s">
        <v>122</v>
      </c>
      <c r="Z195" s="274" t="s">
        <v>121</v>
      </c>
    </row>
    <row r="196" spans="1:26" s="274" customFormat="1">
      <c r="A196" s="274">
        <v>704859</v>
      </c>
      <c r="B196" s="274" t="s">
        <v>243</v>
      </c>
      <c r="C196" s="274" t="s">
        <v>120</v>
      </c>
      <c r="D196" s="274" t="s">
        <v>120</v>
      </c>
      <c r="E196" s="274" t="s">
        <v>120</v>
      </c>
      <c r="F196" s="274" t="s">
        <v>120</v>
      </c>
      <c r="G196" s="274" t="s">
        <v>120</v>
      </c>
      <c r="H196" s="274" t="s">
        <v>122</v>
      </c>
      <c r="I196" s="274" t="s">
        <v>120</v>
      </c>
      <c r="J196" s="274" t="s">
        <v>122</v>
      </c>
      <c r="K196" s="274" t="s">
        <v>120</v>
      </c>
      <c r="L196" s="274" t="s">
        <v>120</v>
      </c>
      <c r="M196" s="274" t="s">
        <v>120</v>
      </c>
      <c r="N196" s="274" t="s">
        <v>120</v>
      </c>
      <c r="O196" s="274" t="s">
        <v>121</v>
      </c>
      <c r="P196" s="274" t="s">
        <v>121</v>
      </c>
      <c r="Q196" s="274" t="s">
        <v>121</v>
      </c>
      <c r="R196" s="274" t="s">
        <v>121</v>
      </c>
      <c r="S196" s="274" t="s">
        <v>121</v>
      </c>
      <c r="T196" s="274" t="s">
        <v>121</v>
      </c>
    </row>
    <row r="197" spans="1:26" s="274" customFormat="1">
      <c r="A197" s="274">
        <v>704870</v>
      </c>
      <c r="B197" s="274" t="s">
        <v>242</v>
      </c>
      <c r="C197" s="274" t="s">
        <v>120</v>
      </c>
      <c r="D197" s="274" t="s">
        <v>122</v>
      </c>
      <c r="E197" s="274" t="s">
        <v>120</v>
      </c>
      <c r="F197" s="274" t="s">
        <v>122</v>
      </c>
      <c r="G197" s="274" t="s">
        <v>122</v>
      </c>
      <c r="H197" s="274" t="s">
        <v>122</v>
      </c>
      <c r="I197" s="274" t="s">
        <v>120</v>
      </c>
      <c r="J197" s="274" t="s">
        <v>120</v>
      </c>
      <c r="K197" s="274" t="s">
        <v>120</v>
      </c>
      <c r="L197" s="274" t="s">
        <v>122</v>
      </c>
      <c r="M197" s="274" t="s">
        <v>122</v>
      </c>
      <c r="N197" s="274" t="s">
        <v>121</v>
      </c>
      <c r="O197" s="274" t="s">
        <v>122</v>
      </c>
      <c r="P197" s="274" t="s">
        <v>122</v>
      </c>
      <c r="Q197" s="274" t="s">
        <v>122</v>
      </c>
      <c r="R197" s="274" t="s">
        <v>122</v>
      </c>
      <c r="S197" s="274" t="s">
        <v>121</v>
      </c>
      <c r="T197" s="274" t="s">
        <v>121</v>
      </c>
      <c r="U197" s="274" t="s">
        <v>121</v>
      </c>
      <c r="V197" s="274" t="s">
        <v>121</v>
      </c>
      <c r="W197" s="274" t="s">
        <v>121</v>
      </c>
      <c r="X197" s="274" t="s">
        <v>121</v>
      </c>
      <c r="Y197" s="274" t="s">
        <v>121</v>
      </c>
      <c r="Z197" s="274" t="s">
        <v>121</v>
      </c>
    </row>
    <row r="198" spans="1:26" s="274" customFormat="1">
      <c r="A198" s="274">
        <v>704876</v>
      </c>
      <c r="B198" s="274" t="s">
        <v>243</v>
      </c>
      <c r="C198" s="274" t="s">
        <v>122</v>
      </c>
      <c r="D198" s="274" t="s">
        <v>120</v>
      </c>
      <c r="E198" s="274" t="s">
        <v>120</v>
      </c>
      <c r="F198" s="274" t="s">
        <v>122</v>
      </c>
      <c r="G198" s="274" t="s">
        <v>120</v>
      </c>
      <c r="H198" s="274" t="s">
        <v>120</v>
      </c>
      <c r="I198" s="274" t="s">
        <v>120</v>
      </c>
      <c r="J198" s="274" t="s">
        <v>120</v>
      </c>
      <c r="K198" s="274" t="s">
        <v>120</v>
      </c>
      <c r="L198" s="274" t="s">
        <v>120</v>
      </c>
      <c r="M198" s="274" t="s">
        <v>122</v>
      </c>
      <c r="N198" s="274" t="s">
        <v>120</v>
      </c>
      <c r="O198" s="274" t="s">
        <v>121</v>
      </c>
      <c r="P198" s="274" t="s">
        <v>121</v>
      </c>
      <c r="Q198" s="274" t="s">
        <v>121</v>
      </c>
      <c r="R198" s="274" t="s">
        <v>121</v>
      </c>
      <c r="S198" s="274" t="s">
        <v>121</v>
      </c>
      <c r="T198" s="274" t="s">
        <v>121</v>
      </c>
    </row>
    <row r="199" spans="1:26" s="274" customFormat="1">
      <c r="A199" s="274">
        <v>704886</v>
      </c>
      <c r="B199" s="274" t="s">
        <v>242</v>
      </c>
      <c r="C199" s="274" t="s">
        <v>122</v>
      </c>
      <c r="D199" s="274" t="s">
        <v>122</v>
      </c>
      <c r="E199" s="274" t="s">
        <v>120</v>
      </c>
      <c r="F199" s="274" t="s">
        <v>120</v>
      </c>
      <c r="G199" s="274" t="s">
        <v>120</v>
      </c>
      <c r="H199" s="274" t="s">
        <v>120</v>
      </c>
      <c r="I199" s="274" t="s">
        <v>122</v>
      </c>
      <c r="J199" s="274" t="s">
        <v>122</v>
      </c>
      <c r="K199" s="274" t="s">
        <v>120</v>
      </c>
      <c r="L199" s="274" t="s">
        <v>120</v>
      </c>
      <c r="M199" s="274" t="s">
        <v>120</v>
      </c>
      <c r="N199" s="274" t="s">
        <v>122</v>
      </c>
      <c r="O199" s="274" t="s">
        <v>121</v>
      </c>
      <c r="P199" s="274" t="s">
        <v>121</v>
      </c>
      <c r="Q199" s="274" t="s">
        <v>121</v>
      </c>
      <c r="R199" s="274" t="s">
        <v>121</v>
      </c>
      <c r="S199" s="274" t="s">
        <v>121</v>
      </c>
      <c r="T199" s="274" t="s">
        <v>121</v>
      </c>
      <c r="U199" s="274" t="s">
        <v>121</v>
      </c>
      <c r="V199" s="274" t="s">
        <v>121</v>
      </c>
      <c r="W199" s="274" t="s">
        <v>121</v>
      </c>
      <c r="X199" s="274" t="s">
        <v>121</v>
      </c>
      <c r="Y199" s="274" t="s">
        <v>121</v>
      </c>
      <c r="Z199" s="274" t="s">
        <v>121</v>
      </c>
    </row>
    <row r="200" spans="1:26" s="274" customFormat="1">
      <c r="A200" s="274">
        <v>704896</v>
      </c>
      <c r="B200" s="274" t="s">
        <v>243</v>
      </c>
      <c r="C200" s="274" t="s">
        <v>122</v>
      </c>
      <c r="D200" s="274" t="s">
        <v>120</v>
      </c>
      <c r="E200" s="274" t="s">
        <v>122</v>
      </c>
      <c r="F200" s="274" t="s">
        <v>122</v>
      </c>
      <c r="G200" s="274" t="s">
        <v>122</v>
      </c>
      <c r="H200" s="274" t="s">
        <v>122</v>
      </c>
      <c r="I200" s="274" t="s">
        <v>120</v>
      </c>
      <c r="J200" s="274" t="s">
        <v>122</v>
      </c>
      <c r="K200" s="274" t="s">
        <v>122</v>
      </c>
      <c r="L200" s="274" t="s">
        <v>120</v>
      </c>
      <c r="M200" s="274" t="s">
        <v>120</v>
      </c>
      <c r="N200" s="274" t="s">
        <v>121</v>
      </c>
      <c r="O200" s="274" t="s">
        <v>121</v>
      </c>
      <c r="P200" s="274" t="s">
        <v>121</v>
      </c>
      <c r="Q200" s="274" t="s">
        <v>121</v>
      </c>
      <c r="R200" s="274" t="s">
        <v>121</v>
      </c>
      <c r="S200" s="274" t="s">
        <v>121</v>
      </c>
      <c r="T200" s="274" t="s">
        <v>121</v>
      </c>
    </row>
    <row r="201" spans="1:26" s="274" customFormat="1">
      <c r="A201" s="274">
        <v>704909</v>
      </c>
      <c r="B201" s="274" t="s">
        <v>242</v>
      </c>
      <c r="C201" s="274" t="s">
        <v>122</v>
      </c>
      <c r="D201" s="274" t="s">
        <v>120</v>
      </c>
      <c r="E201" s="274" t="s">
        <v>122</v>
      </c>
      <c r="F201" s="274" t="s">
        <v>122</v>
      </c>
      <c r="G201" s="274" t="s">
        <v>120</v>
      </c>
      <c r="H201" s="274" t="s">
        <v>122</v>
      </c>
      <c r="I201" s="274" t="s">
        <v>122</v>
      </c>
      <c r="J201" s="274" t="s">
        <v>122</v>
      </c>
      <c r="K201" s="274" t="s">
        <v>122</v>
      </c>
      <c r="L201" s="274" t="s">
        <v>122</v>
      </c>
      <c r="M201" s="274" t="s">
        <v>122</v>
      </c>
      <c r="N201" s="274" t="s">
        <v>122</v>
      </c>
      <c r="O201" s="274" t="s">
        <v>121</v>
      </c>
      <c r="P201" s="274" t="s">
        <v>122</v>
      </c>
      <c r="Q201" s="274" t="s">
        <v>122</v>
      </c>
      <c r="R201" s="274" t="s">
        <v>122</v>
      </c>
      <c r="S201" s="274" t="s">
        <v>122</v>
      </c>
      <c r="T201" s="274" t="s">
        <v>122</v>
      </c>
      <c r="U201" s="274" t="s">
        <v>122</v>
      </c>
      <c r="V201" s="274" t="s">
        <v>121</v>
      </c>
      <c r="W201" s="274" t="s">
        <v>121</v>
      </c>
      <c r="X201" s="274" t="s">
        <v>121</v>
      </c>
      <c r="Y201" s="274" t="s">
        <v>121</v>
      </c>
      <c r="Z201" s="274" t="s">
        <v>122</v>
      </c>
    </row>
    <row r="202" spans="1:26" s="274" customFormat="1">
      <c r="A202" s="274">
        <v>704913</v>
      </c>
      <c r="B202" s="274" t="s">
        <v>242</v>
      </c>
      <c r="C202" s="274" t="s">
        <v>122</v>
      </c>
      <c r="D202" s="274" t="s">
        <v>122</v>
      </c>
      <c r="E202" s="274" t="s">
        <v>120</v>
      </c>
      <c r="F202" s="274" t="s">
        <v>122</v>
      </c>
      <c r="G202" s="274" t="s">
        <v>122</v>
      </c>
      <c r="H202" s="274" t="s">
        <v>120</v>
      </c>
      <c r="I202" s="274" t="s">
        <v>122</v>
      </c>
      <c r="J202" s="274" t="s">
        <v>122</v>
      </c>
      <c r="K202" s="274" t="s">
        <v>122</v>
      </c>
      <c r="L202" s="274" t="s">
        <v>122</v>
      </c>
      <c r="M202" s="274" t="s">
        <v>121</v>
      </c>
      <c r="N202" s="274" t="s">
        <v>122</v>
      </c>
      <c r="O202" s="274" t="s">
        <v>120</v>
      </c>
      <c r="P202" s="274" t="s">
        <v>120</v>
      </c>
      <c r="Q202" s="274" t="s">
        <v>120</v>
      </c>
      <c r="R202" s="274" t="s">
        <v>120</v>
      </c>
      <c r="S202" s="274" t="s">
        <v>120</v>
      </c>
      <c r="T202" s="274" t="s">
        <v>121</v>
      </c>
      <c r="U202" s="274" t="s">
        <v>121</v>
      </c>
      <c r="V202" s="274" t="s">
        <v>122</v>
      </c>
      <c r="W202" s="274" t="s">
        <v>122</v>
      </c>
      <c r="X202" s="274" t="s">
        <v>122</v>
      </c>
      <c r="Y202" s="274" t="s">
        <v>122</v>
      </c>
      <c r="Z202" s="274" t="s">
        <v>121</v>
      </c>
    </row>
    <row r="203" spans="1:26" s="274" customFormat="1">
      <c r="A203" s="274">
        <v>704921</v>
      </c>
      <c r="B203" s="274" t="s">
        <v>242</v>
      </c>
      <c r="C203" s="274" t="s">
        <v>122</v>
      </c>
      <c r="D203" s="274" t="s">
        <v>122</v>
      </c>
      <c r="E203" s="274" t="s">
        <v>122</v>
      </c>
      <c r="F203" s="274" t="s">
        <v>122</v>
      </c>
      <c r="G203" s="274" t="s">
        <v>122</v>
      </c>
      <c r="H203" s="274" t="s">
        <v>122</v>
      </c>
      <c r="I203" s="274" t="s">
        <v>122</v>
      </c>
      <c r="J203" s="274" t="s">
        <v>122</v>
      </c>
      <c r="K203" s="274" t="s">
        <v>122</v>
      </c>
      <c r="L203" s="274" t="s">
        <v>122</v>
      </c>
      <c r="M203" s="274" t="s">
        <v>122</v>
      </c>
      <c r="N203" s="274" t="s">
        <v>121</v>
      </c>
      <c r="O203" s="274" t="s">
        <v>122</v>
      </c>
      <c r="P203" s="274" t="s">
        <v>122</v>
      </c>
      <c r="Q203" s="274" t="s">
        <v>122</v>
      </c>
      <c r="R203" s="274" t="s">
        <v>122</v>
      </c>
      <c r="S203" s="274" t="s">
        <v>122</v>
      </c>
      <c r="T203" s="274" t="s">
        <v>121</v>
      </c>
      <c r="U203" s="274" t="s">
        <v>121</v>
      </c>
      <c r="V203" s="274" t="s">
        <v>121</v>
      </c>
      <c r="W203" s="274" t="s">
        <v>121</v>
      </c>
      <c r="X203" s="274" t="s">
        <v>121</v>
      </c>
      <c r="Y203" s="274" t="s">
        <v>121</v>
      </c>
      <c r="Z203" s="274" t="s">
        <v>121</v>
      </c>
    </row>
    <row r="204" spans="1:26" s="274" customFormat="1">
      <c r="A204" s="274">
        <v>704925</v>
      </c>
      <c r="B204" s="274" t="s">
        <v>242</v>
      </c>
      <c r="C204" s="274" t="s">
        <v>122</v>
      </c>
      <c r="D204" s="274" t="s">
        <v>120</v>
      </c>
      <c r="E204" s="274" t="s">
        <v>120</v>
      </c>
      <c r="F204" s="274" t="s">
        <v>122</v>
      </c>
      <c r="G204" s="274" t="s">
        <v>122</v>
      </c>
      <c r="H204" s="274" t="s">
        <v>122</v>
      </c>
      <c r="I204" s="274" t="s">
        <v>122</v>
      </c>
      <c r="J204" s="274" t="s">
        <v>122</v>
      </c>
      <c r="K204" s="274" t="s">
        <v>122</v>
      </c>
      <c r="L204" s="274" t="s">
        <v>120</v>
      </c>
      <c r="M204" s="274" t="s">
        <v>122</v>
      </c>
      <c r="N204" s="274" t="s">
        <v>121</v>
      </c>
      <c r="O204" s="274" t="s">
        <v>122</v>
      </c>
      <c r="P204" s="274" t="s">
        <v>122</v>
      </c>
      <c r="Q204" s="274" t="s">
        <v>122</v>
      </c>
      <c r="R204" s="274" t="s">
        <v>122</v>
      </c>
      <c r="S204" s="274" t="s">
        <v>122</v>
      </c>
      <c r="T204" s="274" t="s">
        <v>121</v>
      </c>
      <c r="U204" s="274" t="s">
        <v>121</v>
      </c>
      <c r="V204" s="274" t="s">
        <v>121</v>
      </c>
      <c r="W204" s="274" t="s">
        <v>121</v>
      </c>
      <c r="X204" s="274" t="s">
        <v>121</v>
      </c>
      <c r="Y204" s="274" t="s">
        <v>121</v>
      </c>
      <c r="Z204" s="274" t="s">
        <v>121</v>
      </c>
    </row>
    <row r="205" spans="1:26" s="274" customFormat="1">
      <c r="A205" s="274">
        <v>704934</v>
      </c>
      <c r="B205" s="274" t="s">
        <v>242</v>
      </c>
      <c r="C205" s="274" t="s">
        <v>121</v>
      </c>
      <c r="D205" s="274" t="s">
        <v>122</v>
      </c>
      <c r="E205" s="274" t="s">
        <v>122</v>
      </c>
      <c r="F205" s="274" t="s">
        <v>122</v>
      </c>
      <c r="G205" s="274" t="s">
        <v>122</v>
      </c>
      <c r="H205" s="274" t="s">
        <v>121</v>
      </c>
      <c r="I205" s="274" t="s">
        <v>122</v>
      </c>
      <c r="J205" s="274" t="s">
        <v>122</v>
      </c>
      <c r="K205" s="274" t="s">
        <v>122</v>
      </c>
      <c r="L205" s="274" t="s">
        <v>121</v>
      </c>
      <c r="M205" s="274" t="s">
        <v>122</v>
      </c>
      <c r="N205" s="274" t="s">
        <v>122</v>
      </c>
      <c r="O205" s="274" t="s">
        <v>122</v>
      </c>
      <c r="P205" s="274" t="s">
        <v>122</v>
      </c>
      <c r="Q205" s="274" t="s">
        <v>122</v>
      </c>
      <c r="R205" s="274" t="s">
        <v>122</v>
      </c>
      <c r="S205" s="274" t="s">
        <v>122</v>
      </c>
      <c r="T205" s="274" t="s">
        <v>122</v>
      </c>
      <c r="U205" s="274" t="s">
        <v>121</v>
      </c>
      <c r="V205" s="274" t="s">
        <v>122</v>
      </c>
      <c r="W205" s="274" t="s">
        <v>122</v>
      </c>
      <c r="X205" s="274" t="s">
        <v>122</v>
      </c>
      <c r="Y205" s="274" t="s">
        <v>122</v>
      </c>
      <c r="Z205" s="274" t="s">
        <v>122</v>
      </c>
    </row>
    <row r="206" spans="1:26" s="274" customFormat="1">
      <c r="A206" s="274">
        <v>704940</v>
      </c>
      <c r="B206" s="274" t="s">
        <v>242</v>
      </c>
      <c r="C206" s="274" t="s">
        <v>120</v>
      </c>
      <c r="D206" s="274" t="s">
        <v>122</v>
      </c>
      <c r="E206" s="274" t="s">
        <v>122</v>
      </c>
      <c r="F206" s="274" t="s">
        <v>120</v>
      </c>
      <c r="G206" s="274" t="s">
        <v>122</v>
      </c>
      <c r="H206" s="274" t="s">
        <v>121</v>
      </c>
      <c r="I206" s="274" t="s">
        <v>122</v>
      </c>
      <c r="J206" s="274" t="s">
        <v>122</v>
      </c>
      <c r="K206" s="274" t="s">
        <v>120</v>
      </c>
      <c r="L206" s="274" t="s">
        <v>120</v>
      </c>
      <c r="M206" s="274" t="s">
        <v>120</v>
      </c>
      <c r="N206" s="274" t="s">
        <v>121</v>
      </c>
      <c r="O206" s="274" t="s">
        <v>120</v>
      </c>
      <c r="P206" s="274" t="s">
        <v>120</v>
      </c>
      <c r="Q206" s="274" t="s">
        <v>121</v>
      </c>
      <c r="R206" s="274" t="s">
        <v>121</v>
      </c>
      <c r="S206" s="274" t="s">
        <v>121</v>
      </c>
      <c r="T206" s="274" t="s">
        <v>121</v>
      </c>
      <c r="U206" s="274" t="s">
        <v>121</v>
      </c>
      <c r="V206" s="274" t="s">
        <v>121</v>
      </c>
      <c r="W206" s="274" t="s">
        <v>121</v>
      </c>
      <c r="X206" s="274" t="s">
        <v>121</v>
      </c>
      <c r="Y206" s="274" t="s">
        <v>121</v>
      </c>
      <c r="Z206" s="274" t="s">
        <v>121</v>
      </c>
    </row>
    <row r="207" spans="1:26" s="274" customFormat="1">
      <c r="A207" s="274">
        <v>704948</v>
      </c>
      <c r="B207" s="274" t="s">
        <v>242</v>
      </c>
      <c r="C207" s="274" t="s">
        <v>122</v>
      </c>
      <c r="D207" s="274" t="s">
        <v>120</v>
      </c>
      <c r="E207" s="274" t="s">
        <v>122</v>
      </c>
      <c r="F207" s="274" t="s">
        <v>122</v>
      </c>
      <c r="G207" s="274" t="s">
        <v>120</v>
      </c>
      <c r="H207" s="274" t="s">
        <v>120</v>
      </c>
      <c r="I207" s="274" t="s">
        <v>122</v>
      </c>
      <c r="J207" s="274" t="s">
        <v>122</v>
      </c>
      <c r="K207" s="274" t="s">
        <v>122</v>
      </c>
      <c r="L207" s="274" t="s">
        <v>122</v>
      </c>
      <c r="M207" s="274" t="s">
        <v>122</v>
      </c>
      <c r="N207" s="274" t="s">
        <v>122</v>
      </c>
      <c r="O207" s="274" t="s">
        <v>122</v>
      </c>
      <c r="P207" s="274" t="s">
        <v>122</v>
      </c>
      <c r="Q207" s="274" t="s">
        <v>122</v>
      </c>
      <c r="R207" s="274" t="s">
        <v>122</v>
      </c>
      <c r="S207" s="274" t="s">
        <v>121</v>
      </c>
      <c r="T207" s="274" t="s">
        <v>121</v>
      </c>
      <c r="U207" s="274" t="s">
        <v>122</v>
      </c>
      <c r="V207" s="274" t="s">
        <v>122</v>
      </c>
      <c r="W207" s="274" t="s">
        <v>121</v>
      </c>
      <c r="X207" s="274" t="s">
        <v>122</v>
      </c>
      <c r="Y207" s="274" t="s">
        <v>121</v>
      </c>
      <c r="Z207" s="274" t="s">
        <v>121</v>
      </c>
    </row>
    <row r="208" spans="1:26" s="274" customFormat="1">
      <c r="A208" s="274">
        <v>704972</v>
      </c>
      <c r="B208" s="274" t="s">
        <v>243</v>
      </c>
      <c r="C208" s="274" t="s">
        <v>122</v>
      </c>
      <c r="D208" s="274" t="s">
        <v>120</v>
      </c>
      <c r="E208" s="274" t="s">
        <v>120</v>
      </c>
      <c r="F208" s="274" t="s">
        <v>120</v>
      </c>
      <c r="G208" s="274" t="s">
        <v>120</v>
      </c>
      <c r="H208" s="274" t="s">
        <v>122</v>
      </c>
      <c r="I208" s="274" t="s">
        <v>120</v>
      </c>
      <c r="J208" s="274" t="s">
        <v>120</v>
      </c>
      <c r="K208" s="274" t="s">
        <v>120</v>
      </c>
      <c r="L208" s="274" t="s">
        <v>120</v>
      </c>
      <c r="M208" s="274" t="s">
        <v>120</v>
      </c>
      <c r="N208" s="274" t="s">
        <v>121</v>
      </c>
      <c r="O208" s="274" t="s">
        <v>121</v>
      </c>
      <c r="P208" s="274" t="s">
        <v>121</v>
      </c>
      <c r="Q208" s="274" t="s">
        <v>121</v>
      </c>
      <c r="R208" s="274" t="s">
        <v>121</v>
      </c>
      <c r="S208" s="274" t="s">
        <v>121</v>
      </c>
      <c r="T208" s="274" t="s">
        <v>121</v>
      </c>
    </row>
    <row r="209" spans="1:26" s="274" customFormat="1">
      <c r="A209" s="274">
        <v>704979</v>
      </c>
      <c r="B209" s="274" t="s">
        <v>242</v>
      </c>
      <c r="C209" s="274" t="s">
        <v>120</v>
      </c>
      <c r="D209" s="274" t="s">
        <v>122</v>
      </c>
      <c r="E209" s="274" t="s">
        <v>120</v>
      </c>
      <c r="F209" s="274" t="s">
        <v>120</v>
      </c>
      <c r="G209" s="274" t="s">
        <v>120</v>
      </c>
      <c r="H209" s="274" t="s">
        <v>122</v>
      </c>
      <c r="I209" s="274" t="s">
        <v>122</v>
      </c>
      <c r="J209" s="274" t="s">
        <v>122</v>
      </c>
      <c r="K209" s="274" t="s">
        <v>122</v>
      </c>
      <c r="L209" s="274" t="s">
        <v>122</v>
      </c>
      <c r="M209" s="274" t="s">
        <v>122</v>
      </c>
      <c r="N209" s="274" t="s">
        <v>122</v>
      </c>
      <c r="O209" s="274" t="s">
        <v>120</v>
      </c>
      <c r="P209" s="274" t="s">
        <v>120</v>
      </c>
      <c r="Q209" s="274" t="s">
        <v>122</v>
      </c>
      <c r="R209" s="274" t="s">
        <v>120</v>
      </c>
      <c r="S209" s="274" t="s">
        <v>122</v>
      </c>
      <c r="T209" s="274" t="s">
        <v>122</v>
      </c>
      <c r="U209" s="274" t="s">
        <v>121</v>
      </c>
      <c r="V209" s="274" t="s">
        <v>121</v>
      </c>
      <c r="W209" s="274" t="s">
        <v>121</v>
      </c>
      <c r="X209" s="274" t="s">
        <v>121</v>
      </c>
      <c r="Y209" s="274" t="s">
        <v>121</v>
      </c>
      <c r="Z209" s="274" t="s">
        <v>122</v>
      </c>
    </row>
    <row r="210" spans="1:26" s="274" customFormat="1">
      <c r="A210" s="274">
        <v>704993</v>
      </c>
      <c r="B210" s="274" t="s">
        <v>242</v>
      </c>
      <c r="C210" s="274" t="s">
        <v>122</v>
      </c>
      <c r="D210" s="274" t="s">
        <v>122</v>
      </c>
      <c r="E210" s="274" t="s">
        <v>120</v>
      </c>
      <c r="F210" s="274" t="s">
        <v>122</v>
      </c>
      <c r="G210" s="274" t="s">
        <v>122</v>
      </c>
      <c r="H210" s="274" t="s">
        <v>120</v>
      </c>
      <c r="I210" s="274" t="s">
        <v>120</v>
      </c>
      <c r="J210" s="274" t="s">
        <v>122</v>
      </c>
      <c r="K210" s="274" t="s">
        <v>122</v>
      </c>
      <c r="L210" s="274" t="s">
        <v>120</v>
      </c>
      <c r="M210" s="274" t="s">
        <v>120</v>
      </c>
      <c r="N210" s="274" t="s">
        <v>122</v>
      </c>
      <c r="O210" s="274" t="s">
        <v>120</v>
      </c>
      <c r="P210" s="274" t="s">
        <v>120</v>
      </c>
      <c r="Q210" s="274" t="s">
        <v>120</v>
      </c>
      <c r="R210" s="274" t="s">
        <v>120</v>
      </c>
      <c r="S210" s="274" t="s">
        <v>122</v>
      </c>
      <c r="T210" s="274" t="s">
        <v>121</v>
      </c>
      <c r="U210" s="274" t="s">
        <v>121</v>
      </c>
      <c r="V210" s="274" t="s">
        <v>121</v>
      </c>
      <c r="W210" s="274" t="s">
        <v>121</v>
      </c>
      <c r="X210" s="274" t="s">
        <v>121</v>
      </c>
      <c r="Y210" s="274" t="s">
        <v>121</v>
      </c>
      <c r="Z210" s="274" t="s">
        <v>121</v>
      </c>
    </row>
    <row r="211" spans="1:26" s="274" customFormat="1">
      <c r="A211" s="274">
        <v>704996</v>
      </c>
      <c r="B211" s="274" t="s">
        <v>243</v>
      </c>
      <c r="C211" s="274" t="s">
        <v>120</v>
      </c>
      <c r="D211" s="274" t="s">
        <v>120</v>
      </c>
      <c r="E211" s="274" t="s">
        <v>122</v>
      </c>
      <c r="F211" s="274" t="s">
        <v>120</v>
      </c>
      <c r="G211" s="274" t="s">
        <v>120</v>
      </c>
      <c r="H211" s="274" t="s">
        <v>122</v>
      </c>
      <c r="I211" s="274" t="s">
        <v>122</v>
      </c>
      <c r="J211" s="274" t="s">
        <v>122</v>
      </c>
      <c r="K211" s="274" t="s">
        <v>122</v>
      </c>
      <c r="L211" s="274" t="s">
        <v>121</v>
      </c>
      <c r="M211" s="274" t="s">
        <v>120</v>
      </c>
      <c r="N211" s="274" t="s">
        <v>122</v>
      </c>
      <c r="O211" s="274" t="s">
        <v>121</v>
      </c>
      <c r="P211" s="274" t="s">
        <v>121</v>
      </c>
      <c r="Q211" s="274" t="s">
        <v>121</v>
      </c>
      <c r="R211" s="274" t="s">
        <v>121</v>
      </c>
      <c r="S211" s="274" t="s">
        <v>121</v>
      </c>
      <c r="T211" s="274" t="s">
        <v>121</v>
      </c>
    </row>
    <row r="212" spans="1:26" s="274" customFormat="1">
      <c r="A212" s="274">
        <v>705009</v>
      </c>
      <c r="B212" s="274" t="s">
        <v>243</v>
      </c>
      <c r="C212" s="274" t="s">
        <v>120</v>
      </c>
      <c r="D212" s="274" t="s">
        <v>122</v>
      </c>
      <c r="E212" s="274" t="s">
        <v>122</v>
      </c>
      <c r="F212" s="274" t="s">
        <v>122</v>
      </c>
      <c r="G212" s="274" t="s">
        <v>122</v>
      </c>
      <c r="H212" s="274" t="s">
        <v>121</v>
      </c>
      <c r="I212" s="274" t="s">
        <v>120</v>
      </c>
      <c r="J212" s="274" t="s">
        <v>122</v>
      </c>
      <c r="K212" s="274" t="s">
        <v>120</v>
      </c>
      <c r="L212" s="274" t="s">
        <v>122</v>
      </c>
      <c r="M212" s="274" t="s">
        <v>120</v>
      </c>
      <c r="N212" s="274" t="s">
        <v>121</v>
      </c>
      <c r="O212" s="274" t="s">
        <v>121</v>
      </c>
      <c r="P212" s="274" t="s">
        <v>121</v>
      </c>
      <c r="Q212" s="274" t="s">
        <v>121</v>
      </c>
      <c r="R212" s="274" t="s">
        <v>121</v>
      </c>
      <c r="S212" s="274" t="s">
        <v>121</v>
      </c>
      <c r="T212" s="274" t="s">
        <v>121</v>
      </c>
    </row>
    <row r="213" spans="1:26" s="274" customFormat="1">
      <c r="A213" s="274">
        <v>705023</v>
      </c>
      <c r="B213" s="274" t="s">
        <v>242</v>
      </c>
      <c r="C213" s="274" t="s">
        <v>120</v>
      </c>
      <c r="D213" s="274" t="s">
        <v>122</v>
      </c>
      <c r="E213" s="274" t="s">
        <v>120</v>
      </c>
      <c r="F213" s="274" t="s">
        <v>122</v>
      </c>
      <c r="G213" s="274" t="s">
        <v>122</v>
      </c>
      <c r="H213" s="274" t="s">
        <v>120</v>
      </c>
      <c r="I213" s="274" t="s">
        <v>120</v>
      </c>
      <c r="J213" s="274" t="s">
        <v>122</v>
      </c>
      <c r="K213" s="274" t="s">
        <v>122</v>
      </c>
      <c r="L213" s="274" t="s">
        <v>122</v>
      </c>
      <c r="M213" s="274" t="s">
        <v>120</v>
      </c>
      <c r="N213" s="274" t="s">
        <v>122</v>
      </c>
      <c r="O213" s="274" t="s">
        <v>122</v>
      </c>
      <c r="P213" s="274" t="s">
        <v>122</v>
      </c>
      <c r="Q213" s="274" t="s">
        <v>122</v>
      </c>
      <c r="R213" s="274" t="s">
        <v>122</v>
      </c>
      <c r="S213" s="274" t="s">
        <v>122</v>
      </c>
      <c r="T213" s="274" t="s">
        <v>122</v>
      </c>
      <c r="U213" s="274" t="s">
        <v>121</v>
      </c>
      <c r="V213" s="274" t="s">
        <v>121</v>
      </c>
      <c r="W213" s="274" t="s">
        <v>121</v>
      </c>
      <c r="X213" s="274" t="s">
        <v>121</v>
      </c>
      <c r="Y213" s="274" t="s">
        <v>121</v>
      </c>
      <c r="Z213" s="274" t="s">
        <v>121</v>
      </c>
    </row>
    <row r="214" spans="1:26" s="274" customFormat="1">
      <c r="A214" s="274">
        <v>705024</v>
      </c>
      <c r="B214" s="274" t="s">
        <v>242</v>
      </c>
      <c r="C214" s="274" t="s">
        <v>122</v>
      </c>
      <c r="D214" s="274" t="s">
        <v>120</v>
      </c>
      <c r="E214" s="274" t="s">
        <v>122</v>
      </c>
      <c r="F214" s="274" t="s">
        <v>122</v>
      </c>
      <c r="G214" s="274" t="s">
        <v>120</v>
      </c>
      <c r="H214" s="274" t="s">
        <v>120</v>
      </c>
      <c r="I214" s="274" t="s">
        <v>120</v>
      </c>
      <c r="J214" s="274" t="s">
        <v>122</v>
      </c>
      <c r="K214" s="274" t="s">
        <v>122</v>
      </c>
      <c r="L214" s="274" t="s">
        <v>120</v>
      </c>
      <c r="M214" s="274" t="s">
        <v>120</v>
      </c>
      <c r="N214" s="274" t="s">
        <v>121</v>
      </c>
      <c r="O214" s="274" t="s">
        <v>122</v>
      </c>
      <c r="P214" s="274" t="s">
        <v>122</v>
      </c>
      <c r="Q214" s="274" t="s">
        <v>122</v>
      </c>
      <c r="R214" s="274" t="s">
        <v>122</v>
      </c>
      <c r="S214" s="274" t="s">
        <v>122</v>
      </c>
      <c r="T214" s="274" t="s">
        <v>122</v>
      </c>
      <c r="U214" s="274" t="s">
        <v>121</v>
      </c>
      <c r="V214" s="274" t="s">
        <v>121</v>
      </c>
      <c r="W214" s="274" t="s">
        <v>121</v>
      </c>
      <c r="X214" s="274" t="s">
        <v>121</v>
      </c>
      <c r="Y214" s="274" t="s">
        <v>121</v>
      </c>
      <c r="Z214" s="274" t="s">
        <v>121</v>
      </c>
    </row>
    <row r="215" spans="1:26" s="274" customFormat="1">
      <c r="A215" s="274">
        <v>705031</v>
      </c>
      <c r="B215" s="274" t="s">
        <v>242</v>
      </c>
      <c r="C215" s="274" t="s">
        <v>122</v>
      </c>
      <c r="D215" s="274" t="s">
        <v>122</v>
      </c>
      <c r="E215" s="274" t="s">
        <v>122</v>
      </c>
      <c r="F215" s="274" t="s">
        <v>122</v>
      </c>
      <c r="G215" s="274" t="s">
        <v>122</v>
      </c>
      <c r="H215" s="274" t="s">
        <v>122</v>
      </c>
      <c r="I215" s="274" t="s">
        <v>122</v>
      </c>
      <c r="J215" s="274" t="s">
        <v>122</v>
      </c>
      <c r="K215" s="274" t="s">
        <v>120</v>
      </c>
      <c r="L215" s="274" t="s">
        <v>120</v>
      </c>
      <c r="M215" s="274" t="s">
        <v>122</v>
      </c>
      <c r="N215" s="274" t="s">
        <v>122</v>
      </c>
      <c r="O215" s="274" t="s">
        <v>122</v>
      </c>
      <c r="P215" s="274" t="s">
        <v>122</v>
      </c>
      <c r="Q215" s="274" t="s">
        <v>120</v>
      </c>
      <c r="R215" s="274" t="s">
        <v>122</v>
      </c>
      <c r="S215" s="274" t="s">
        <v>121</v>
      </c>
      <c r="T215" s="274" t="s">
        <v>122</v>
      </c>
      <c r="U215" s="274" t="s">
        <v>121</v>
      </c>
      <c r="V215" s="274" t="s">
        <v>121</v>
      </c>
      <c r="W215" s="274" t="s">
        <v>122</v>
      </c>
      <c r="X215" s="274" t="s">
        <v>122</v>
      </c>
      <c r="Y215" s="274" t="s">
        <v>122</v>
      </c>
      <c r="Z215" s="274" t="s">
        <v>122</v>
      </c>
    </row>
    <row r="216" spans="1:26" s="274" customFormat="1">
      <c r="A216" s="274">
        <v>705035</v>
      </c>
      <c r="B216" s="274" t="s">
        <v>242</v>
      </c>
      <c r="C216" s="274" t="s">
        <v>122</v>
      </c>
      <c r="D216" s="274" t="s">
        <v>120</v>
      </c>
      <c r="E216" s="274" t="s">
        <v>122</v>
      </c>
      <c r="F216" s="274" t="s">
        <v>121</v>
      </c>
      <c r="G216" s="274" t="s">
        <v>120</v>
      </c>
      <c r="H216" s="274" t="s">
        <v>122</v>
      </c>
      <c r="I216" s="274" t="s">
        <v>122</v>
      </c>
      <c r="J216" s="274" t="s">
        <v>122</v>
      </c>
      <c r="K216" s="274" t="s">
        <v>122</v>
      </c>
      <c r="L216" s="274" t="s">
        <v>122</v>
      </c>
      <c r="M216" s="274" t="s">
        <v>122</v>
      </c>
      <c r="N216" s="274" t="s">
        <v>122</v>
      </c>
      <c r="O216" s="274" t="s">
        <v>122</v>
      </c>
      <c r="P216" s="274" t="s">
        <v>122</v>
      </c>
      <c r="Q216" s="274" t="s">
        <v>122</v>
      </c>
      <c r="R216" s="274" t="s">
        <v>122</v>
      </c>
      <c r="S216" s="274" t="s">
        <v>121</v>
      </c>
      <c r="T216" s="274" t="s">
        <v>122</v>
      </c>
      <c r="U216" s="274" t="s">
        <v>121</v>
      </c>
      <c r="V216" s="274" t="s">
        <v>121</v>
      </c>
      <c r="W216" s="274" t="s">
        <v>121</v>
      </c>
      <c r="X216" s="274" t="s">
        <v>121</v>
      </c>
      <c r="Y216" s="274" t="s">
        <v>121</v>
      </c>
      <c r="Z216" s="274" t="s">
        <v>121</v>
      </c>
    </row>
    <row r="217" spans="1:26" s="274" customFormat="1">
      <c r="A217" s="274">
        <v>705055</v>
      </c>
      <c r="B217" s="274" t="s">
        <v>242</v>
      </c>
      <c r="C217" s="274" t="s">
        <v>122</v>
      </c>
      <c r="D217" s="274" t="s">
        <v>120</v>
      </c>
      <c r="E217" s="274" t="s">
        <v>122</v>
      </c>
      <c r="F217" s="274" t="s">
        <v>122</v>
      </c>
      <c r="G217" s="274" t="s">
        <v>122</v>
      </c>
      <c r="H217" s="274" t="s">
        <v>122</v>
      </c>
      <c r="I217" s="274" t="s">
        <v>122</v>
      </c>
      <c r="J217" s="274" t="s">
        <v>122</v>
      </c>
      <c r="K217" s="274" t="s">
        <v>122</v>
      </c>
      <c r="L217" s="274" t="s">
        <v>122</v>
      </c>
      <c r="M217" s="274" t="s">
        <v>121</v>
      </c>
      <c r="N217" s="274" t="s">
        <v>121</v>
      </c>
      <c r="O217" s="274" t="s">
        <v>122</v>
      </c>
      <c r="P217" s="274" t="s">
        <v>122</v>
      </c>
      <c r="Q217" s="274" t="s">
        <v>122</v>
      </c>
      <c r="R217" s="274" t="s">
        <v>122</v>
      </c>
      <c r="S217" s="274" t="s">
        <v>120</v>
      </c>
      <c r="T217" s="274" t="s">
        <v>121</v>
      </c>
      <c r="U217" s="274" t="s">
        <v>122</v>
      </c>
      <c r="V217" s="274" t="s">
        <v>122</v>
      </c>
      <c r="W217" s="274" t="s">
        <v>121</v>
      </c>
      <c r="X217" s="274" t="s">
        <v>122</v>
      </c>
      <c r="Y217" s="274" t="s">
        <v>122</v>
      </c>
      <c r="Z217" s="274" t="s">
        <v>121</v>
      </c>
    </row>
    <row r="218" spans="1:26" s="274" customFormat="1">
      <c r="A218" s="274">
        <v>705057</v>
      </c>
      <c r="B218" s="274" t="s">
        <v>243</v>
      </c>
      <c r="C218" s="274" t="s">
        <v>122</v>
      </c>
      <c r="D218" s="274" t="s">
        <v>122</v>
      </c>
      <c r="E218" s="274" t="s">
        <v>120</v>
      </c>
      <c r="F218" s="274" t="s">
        <v>120</v>
      </c>
      <c r="G218" s="274" t="s">
        <v>122</v>
      </c>
      <c r="H218" s="274" t="s">
        <v>120</v>
      </c>
      <c r="I218" s="274" t="s">
        <v>122</v>
      </c>
      <c r="J218" s="274" t="s">
        <v>122</v>
      </c>
      <c r="K218" s="274" t="s">
        <v>122</v>
      </c>
      <c r="L218" s="274" t="s">
        <v>122</v>
      </c>
      <c r="M218" s="274" t="s">
        <v>122</v>
      </c>
      <c r="N218" s="274" t="s">
        <v>122</v>
      </c>
      <c r="O218" s="274" t="s">
        <v>121</v>
      </c>
      <c r="P218" s="274" t="s">
        <v>121</v>
      </c>
      <c r="Q218" s="274" t="s">
        <v>121</v>
      </c>
      <c r="R218" s="274" t="s">
        <v>121</v>
      </c>
      <c r="S218" s="274" t="s">
        <v>121</v>
      </c>
      <c r="T218" s="274" t="s">
        <v>121</v>
      </c>
    </row>
    <row r="219" spans="1:26" s="274" customFormat="1">
      <c r="A219" s="274">
        <v>705065</v>
      </c>
      <c r="B219" s="274" t="s">
        <v>242</v>
      </c>
      <c r="C219" s="274" t="s">
        <v>122</v>
      </c>
      <c r="D219" s="274" t="s">
        <v>122</v>
      </c>
      <c r="E219" s="274" t="s">
        <v>120</v>
      </c>
      <c r="F219" s="274" t="s">
        <v>122</v>
      </c>
      <c r="G219" s="274" t="s">
        <v>122</v>
      </c>
      <c r="H219" s="274" t="s">
        <v>122</v>
      </c>
      <c r="I219" s="274" t="s">
        <v>120</v>
      </c>
      <c r="J219" s="274" t="s">
        <v>122</v>
      </c>
      <c r="K219" s="274" t="s">
        <v>122</v>
      </c>
      <c r="L219" s="274" t="s">
        <v>122</v>
      </c>
      <c r="M219" s="274" t="s">
        <v>120</v>
      </c>
      <c r="N219" s="274" t="s">
        <v>122</v>
      </c>
      <c r="O219" s="274" t="s">
        <v>122</v>
      </c>
      <c r="P219" s="274" t="s">
        <v>122</v>
      </c>
      <c r="Q219" s="274" t="s">
        <v>122</v>
      </c>
      <c r="R219" s="274" t="s">
        <v>121</v>
      </c>
      <c r="S219" s="274" t="s">
        <v>121</v>
      </c>
      <c r="T219" s="274" t="s">
        <v>122</v>
      </c>
      <c r="U219" s="274" t="s">
        <v>121</v>
      </c>
      <c r="V219" s="274" t="s">
        <v>121</v>
      </c>
      <c r="W219" s="274" t="s">
        <v>121</v>
      </c>
      <c r="X219" s="274" t="s">
        <v>121</v>
      </c>
      <c r="Y219" s="274" t="s">
        <v>121</v>
      </c>
      <c r="Z219" s="274" t="s">
        <v>121</v>
      </c>
    </row>
    <row r="220" spans="1:26" s="274" customFormat="1">
      <c r="A220" s="274">
        <v>705072</v>
      </c>
      <c r="B220" s="274" t="s">
        <v>242</v>
      </c>
      <c r="C220" s="274" t="s">
        <v>120</v>
      </c>
      <c r="D220" s="274" t="s">
        <v>120</v>
      </c>
      <c r="E220" s="274" t="s">
        <v>120</v>
      </c>
      <c r="F220" s="274" t="s">
        <v>120</v>
      </c>
      <c r="G220" s="274" t="s">
        <v>122</v>
      </c>
      <c r="H220" s="274" t="s">
        <v>122</v>
      </c>
      <c r="I220" s="274" t="s">
        <v>120</v>
      </c>
      <c r="J220" s="274" t="s">
        <v>122</v>
      </c>
      <c r="K220" s="274" t="s">
        <v>122</v>
      </c>
      <c r="L220" s="274" t="s">
        <v>120</v>
      </c>
      <c r="M220" s="274" t="s">
        <v>120</v>
      </c>
      <c r="N220" s="274" t="s">
        <v>122</v>
      </c>
      <c r="O220" s="274" t="s">
        <v>121</v>
      </c>
      <c r="P220" s="274" t="s">
        <v>122</v>
      </c>
      <c r="Q220" s="274" t="s">
        <v>122</v>
      </c>
      <c r="R220" s="274" t="s">
        <v>121</v>
      </c>
      <c r="S220" s="274" t="s">
        <v>121</v>
      </c>
      <c r="T220" s="274" t="s">
        <v>121</v>
      </c>
      <c r="U220" s="274" t="s">
        <v>121</v>
      </c>
      <c r="V220" s="274" t="s">
        <v>121</v>
      </c>
      <c r="W220" s="274" t="s">
        <v>121</v>
      </c>
      <c r="X220" s="274" t="s">
        <v>121</v>
      </c>
      <c r="Y220" s="274" t="s">
        <v>121</v>
      </c>
      <c r="Z220" s="274" t="s">
        <v>121</v>
      </c>
    </row>
    <row r="221" spans="1:26" s="274" customFormat="1">
      <c r="A221" s="274">
        <v>705076</v>
      </c>
      <c r="B221" s="274" t="s">
        <v>242</v>
      </c>
      <c r="C221" s="274" t="s">
        <v>122</v>
      </c>
      <c r="D221" s="274" t="s">
        <v>120</v>
      </c>
      <c r="E221" s="274" t="s">
        <v>120</v>
      </c>
      <c r="F221" s="274" t="s">
        <v>120</v>
      </c>
      <c r="G221" s="274" t="s">
        <v>120</v>
      </c>
      <c r="H221" s="274" t="s">
        <v>120</v>
      </c>
      <c r="I221" s="274" t="s">
        <v>122</v>
      </c>
      <c r="J221" s="274" t="s">
        <v>122</v>
      </c>
      <c r="K221" s="274" t="s">
        <v>120</v>
      </c>
      <c r="L221" s="274" t="s">
        <v>120</v>
      </c>
      <c r="M221" s="274" t="s">
        <v>122</v>
      </c>
      <c r="N221" s="274" t="s">
        <v>122</v>
      </c>
      <c r="O221" s="274" t="s">
        <v>122</v>
      </c>
      <c r="P221" s="274" t="s">
        <v>122</v>
      </c>
      <c r="Q221" s="274" t="s">
        <v>122</v>
      </c>
      <c r="R221" s="274" t="s">
        <v>122</v>
      </c>
      <c r="S221" s="274" t="s">
        <v>122</v>
      </c>
      <c r="T221" s="274" t="s">
        <v>121</v>
      </c>
      <c r="U221" s="274" t="s">
        <v>121</v>
      </c>
      <c r="V221" s="274" t="s">
        <v>121</v>
      </c>
      <c r="W221" s="274" t="s">
        <v>121</v>
      </c>
      <c r="X221" s="274" t="s">
        <v>121</v>
      </c>
      <c r="Y221" s="274" t="s">
        <v>121</v>
      </c>
      <c r="Z221" s="274" t="s">
        <v>121</v>
      </c>
    </row>
    <row r="222" spans="1:26" s="274" customFormat="1">
      <c r="A222" s="274">
        <v>705093</v>
      </c>
      <c r="B222" s="274" t="s">
        <v>242</v>
      </c>
      <c r="C222" s="274" t="s">
        <v>122</v>
      </c>
      <c r="D222" s="274" t="s">
        <v>120</v>
      </c>
      <c r="E222" s="274" t="s">
        <v>122</v>
      </c>
      <c r="F222" s="274" t="s">
        <v>120</v>
      </c>
      <c r="G222" s="274" t="s">
        <v>120</v>
      </c>
      <c r="H222" s="274" t="s">
        <v>122</v>
      </c>
      <c r="I222" s="274" t="s">
        <v>120</v>
      </c>
      <c r="J222" s="274" t="s">
        <v>122</v>
      </c>
      <c r="K222" s="274" t="s">
        <v>122</v>
      </c>
      <c r="L222" s="274" t="s">
        <v>121</v>
      </c>
      <c r="M222" s="274" t="s">
        <v>122</v>
      </c>
      <c r="N222" s="274" t="s">
        <v>120</v>
      </c>
      <c r="O222" s="274" t="s">
        <v>121</v>
      </c>
      <c r="P222" s="274" t="s">
        <v>122</v>
      </c>
      <c r="Q222" s="274" t="s">
        <v>121</v>
      </c>
      <c r="R222" s="274" t="s">
        <v>121</v>
      </c>
      <c r="S222" s="274" t="s">
        <v>122</v>
      </c>
      <c r="T222" s="274" t="s">
        <v>122</v>
      </c>
      <c r="U222" s="274" t="s">
        <v>121</v>
      </c>
      <c r="V222" s="274" t="s">
        <v>121</v>
      </c>
      <c r="W222" s="274" t="s">
        <v>121</v>
      </c>
      <c r="X222" s="274" t="s">
        <v>121</v>
      </c>
      <c r="Y222" s="274" t="s">
        <v>121</v>
      </c>
      <c r="Z222" s="274" t="s">
        <v>121</v>
      </c>
    </row>
    <row r="223" spans="1:26" s="274" customFormat="1">
      <c r="A223" s="274">
        <v>705099</v>
      </c>
      <c r="B223" s="274" t="s">
        <v>243</v>
      </c>
      <c r="C223" s="274" t="s">
        <v>120</v>
      </c>
      <c r="D223" s="274" t="s">
        <v>120</v>
      </c>
      <c r="E223" s="274" t="s">
        <v>120</v>
      </c>
      <c r="F223" s="274" t="s">
        <v>120</v>
      </c>
      <c r="G223" s="274" t="s">
        <v>120</v>
      </c>
      <c r="H223" s="274" t="s">
        <v>120</v>
      </c>
      <c r="I223" s="274" t="s">
        <v>122</v>
      </c>
      <c r="J223" s="274" t="s">
        <v>122</v>
      </c>
      <c r="K223" s="274" t="s">
        <v>122</v>
      </c>
      <c r="L223" s="274" t="s">
        <v>122</v>
      </c>
      <c r="M223" s="274" t="s">
        <v>122</v>
      </c>
      <c r="N223" s="274" t="s">
        <v>120</v>
      </c>
      <c r="O223" s="274" t="s">
        <v>121</v>
      </c>
      <c r="P223" s="274" t="s">
        <v>121</v>
      </c>
      <c r="Q223" s="274" t="s">
        <v>121</v>
      </c>
      <c r="R223" s="274" t="s">
        <v>121</v>
      </c>
      <c r="S223" s="274" t="s">
        <v>121</v>
      </c>
      <c r="T223" s="274" t="s">
        <v>121</v>
      </c>
    </row>
    <row r="224" spans="1:26" s="274" customFormat="1">
      <c r="A224" s="274">
        <v>705101</v>
      </c>
      <c r="B224" s="274" t="s">
        <v>242</v>
      </c>
      <c r="C224" s="274" t="s">
        <v>122</v>
      </c>
      <c r="D224" s="274" t="s">
        <v>122</v>
      </c>
      <c r="E224" s="274" t="s">
        <v>122</v>
      </c>
      <c r="F224" s="274" t="s">
        <v>122</v>
      </c>
      <c r="G224" s="274" t="s">
        <v>122</v>
      </c>
      <c r="H224" s="274" t="s">
        <v>121</v>
      </c>
      <c r="I224" s="274" t="s">
        <v>122</v>
      </c>
      <c r="J224" s="274" t="s">
        <v>120</v>
      </c>
      <c r="K224" s="274" t="s">
        <v>122</v>
      </c>
      <c r="L224" s="274" t="s">
        <v>120</v>
      </c>
      <c r="M224" s="274" t="s">
        <v>120</v>
      </c>
      <c r="N224" s="274" t="s">
        <v>121</v>
      </c>
      <c r="O224" s="274" t="s">
        <v>122</v>
      </c>
      <c r="P224" s="274" t="s">
        <v>120</v>
      </c>
      <c r="Q224" s="274" t="s">
        <v>122</v>
      </c>
      <c r="R224" s="274" t="s">
        <v>122</v>
      </c>
      <c r="S224" s="274" t="s">
        <v>122</v>
      </c>
      <c r="T224" s="274" t="s">
        <v>121</v>
      </c>
      <c r="U224" s="274" t="s">
        <v>122</v>
      </c>
      <c r="V224" s="274" t="s">
        <v>122</v>
      </c>
      <c r="W224" s="274" t="s">
        <v>122</v>
      </c>
      <c r="X224" s="274" t="s">
        <v>122</v>
      </c>
      <c r="Y224" s="274" t="s">
        <v>122</v>
      </c>
      <c r="Z224" s="274" t="s">
        <v>121</v>
      </c>
    </row>
    <row r="225" spans="1:26" s="274" customFormat="1">
      <c r="A225" s="274">
        <v>705103</v>
      </c>
      <c r="B225" s="274" t="s">
        <v>242</v>
      </c>
      <c r="C225" s="274" t="s">
        <v>122</v>
      </c>
      <c r="D225" s="274" t="s">
        <v>122</v>
      </c>
      <c r="E225" s="274" t="s">
        <v>120</v>
      </c>
      <c r="F225" s="274" t="s">
        <v>122</v>
      </c>
      <c r="G225" s="274" t="s">
        <v>122</v>
      </c>
      <c r="H225" s="274" t="s">
        <v>120</v>
      </c>
      <c r="I225" s="274" t="s">
        <v>122</v>
      </c>
      <c r="J225" s="274" t="s">
        <v>122</v>
      </c>
      <c r="K225" s="274" t="s">
        <v>121</v>
      </c>
      <c r="L225" s="274" t="s">
        <v>120</v>
      </c>
      <c r="M225" s="274" t="s">
        <v>122</v>
      </c>
      <c r="N225" s="274" t="s">
        <v>122</v>
      </c>
      <c r="O225" s="274" t="s">
        <v>122</v>
      </c>
      <c r="P225" s="274" t="s">
        <v>120</v>
      </c>
      <c r="Q225" s="274" t="s">
        <v>122</v>
      </c>
      <c r="R225" s="274" t="s">
        <v>122</v>
      </c>
      <c r="S225" s="274" t="s">
        <v>121</v>
      </c>
      <c r="T225" s="274" t="s">
        <v>121</v>
      </c>
      <c r="U225" s="274" t="s">
        <v>121</v>
      </c>
      <c r="V225" s="274" t="s">
        <v>122</v>
      </c>
      <c r="W225" s="274" t="s">
        <v>121</v>
      </c>
      <c r="X225" s="274" t="s">
        <v>122</v>
      </c>
      <c r="Y225" s="274" t="s">
        <v>121</v>
      </c>
      <c r="Z225" s="274" t="s">
        <v>121</v>
      </c>
    </row>
    <row r="226" spans="1:26" s="274" customFormat="1">
      <c r="A226" s="274">
        <v>705105</v>
      </c>
      <c r="B226" s="274" t="s">
        <v>242</v>
      </c>
      <c r="C226" s="274" t="s">
        <v>122</v>
      </c>
      <c r="D226" s="274" t="s">
        <v>122</v>
      </c>
      <c r="E226" s="274" t="s">
        <v>122</v>
      </c>
      <c r="F226" s="274" t="s">
        <v>120</v>
      </c>
      <c r="G226" s="274" t="s">
        <v>120</v>
      </c>
      <c r="H226" s="274" t="s">
        <v>120</v>
      </c>
      <c r="I226" s="274" t="s">
        <v>120</v>
      </c>
      <c r="J226" s="274" t="s">
        <v>122</v>
      </c>
      <c r="K226" s="274" t="s">
        <v>120</v>
      </c>
      <c r="L226" s="274" t="s">
        <v>120</v>
      </c>
      <c r="M226" s="274" t="s">
        <v>120</v>
      </c>
      <c r="N226" s="274" t="s">
        <v>122</v>
      </c>
      <c r="O226" s="274" t="s">
        <v>120</v>
      </c>
      <c r="P226" s="274" t="s">
        <v>122</v>
      </c>
      <c r="Q226" s="274" t="s">
        <v>122</v>
      </c>
      <c r="R226" s="274" t="s">
        <v>122</v>
      </c>
      <c r="S226" s="274" t="s">
        <v>122</v>
      </c>
      <c r="T226" s="274" t="s">
        <v>121</v>
      </c>
      <c r="U226" s="274" t="s">
        <v>122</v>
      </c>
      <c r="V226" s="274" t="s">
        <v>122</v>
      </c>
      <c r="W226" s="274" t="s">
        <v>121</v>
      </c>
      <c r="X226" s="274" t="s">
        <v>121</v>
      </c>
      <c r="Y226" s="274" t="s">
        <v>122</v>
      </c>
      <c r="Z226" s="274" t="s">
        <v>121</v>
      </c>
    </row>
    <row r="227" spans="1:26" s="274" customFormat="1">
      <c r="A227" s="274">
        <v>705112</v>
      </c>
      <c r="B227" s="274" t="s">
        <v>242</v>
      </c>
      <c r="C227" s="274" t="s">
        <v>122</v>
      </c>
      <c r="D227" s="274" t="s">
        <v>121</v>
      </c>
      <c r="E227" s="274" t="s">
        <v>122</v>
      </c>
      <c r="F227" s="274" t="s">
        <v>122</v>
      </c>
      <c r="G227" s="274" t="s">
        <v>122</v>
      </c>
      <c r="H227" s="274" t="s">
        <v>122</v>
      </c>
      <c r="I227" s="274" t="s">
        <v>122</v>
      </c>
      <c r="J227" s="274" t="s">
        <v>122</v>
      </c>
      <c r="K227" s="274" t="s">
        <v>121</v>
      </c>
      <c r="L227" s="274" t="s">
        <v>122</v>
      </c>
      <c r="M227" s="274" t="s">
        <v>122</v>
      </c>
      <c r="N227" s="274" t="s">
        <v>121</v>
      </c>
      <c r="O227" s="274" t="s">
        <v>122</v>
      </c>
      <c r="P227" s="274" t="s">
        <v>122</v>
      </c>
      <c r="Q227" s="274" t="s">
        <v>122</v>
      </c>
      <c r="R227" s="274" t="s">
        <v>121</v>
      </c>
      <c r="S227" s="274" t="s">
        <v>122</v>
      </c>
      <c r="T227" s="274" t="s">
        <v>121</v>
      </c>
      <c r="U227" s="274" t="s">
        <v>121</v>
      </c>
      <c r="V227" s="274" t="s">
        <v>121</v>
      </c>
      <c r="W227" s="274" t="s">
        <v>122</v>
      </c>
      <c r="X227" s="274" t="s">
        <v>121</v>
      </c>
      <c r="Y227" s="274" t="s">
        <v>122</v>
      </c>
      <c r="Z227" s="274" t="s">
        <v>121</v>
      </c>
    </row>
    <row r="228" spans="1:26" s="274" customFormat="1">
      <c r="A228" s="274">
        <v>705141</v>
      </c>
      <c r="B228" s="274" t="s">
        <v>242</v>
      </c>
      <c r="C228" s="274" t="s">
        <v>122</v>
      </c>
      <c r="D228" s="274" t="s">
        <v>122</v>
      </c>
      <c r="E228" s="274" t="s">
        <v>120</v>
      </c>
      <c r="F228" s="274" t="s">
        <v>122</v>
      </c>
      <c r="G228" s="274" t="s">
        <v>120</v>
      </c>
      <c r="H228" s="274" t="s">
        <v>122</v>
      </c>
      <c r="I228" s="274" t="s">
        <v>120</v>
      </c>
      <c r="J228" s="274" t="s">
        <v>122</v>
      </c>
      <c r="K228" s="274" t="s">
        <v>122</v>
      </c>
      <c r="L228" s="274" t="s">
        <v>122</v>
      </c>
      <c r="M228" s="274" t="s">
        <v>120</v>
      </c>
      <c r="N228" s="274" t="s">
        <v>121</v>
      </c>
      <c r="O228" s="274" t="s">
        <v>122</v>
      </c>
      <c r="P228" s="274" t="s">
        <v>120</v>
      </c>
      <c r="Q228" s="274" t="s">
        <v>122</v>
      </c>
      <c r="R228" s="274" t="s">
        <v>122</v>
      </c>
      <c r="S228" s="274" t="s">
        <v>120</v>
      </c>
      <c r="T228" s="274" t="s">
        <v>121</v>
      </c>
      <c r="U228" s="274" t="s">
        <v>121</v>
      </c>
      <c r="V228" s="274" t="s">
        <v>122</v>
      </c>
      <c r="W228" s="274" t="s">
        <v>121</v>
      </c>
      <c r="X228" s="274" t="s">
        <v>122</v>
      </c>
      <c r="Y228" s="274" t="s">
        <v>121</v>
      </c>
      <c r="Z228" s="274" t="s">
        <v>121</v>
      </c>
    </row>
    <row r="229" spans="1:26" s="274" customFormat="1">
      <c r="A229" s="274">
        <v>705192</v>
      </c>
      <c r="B229" s="274" t="s">
        <v>242</v>
      </c>
      <c r="C229" s="274" t="s">
        <v>122</v>
      </c>
      <c r="D229" s="274" t="s">
        <v>120</v>
      </c>
      <c r="E229" s="274" t="s">
        <v>122</v>
      </c>
      <c r="F229" s="274" t="s">
        <v>122</v>
      </c>
      <c r="G229" s="274" t="s">
        <v>120</v>
      </c>
      <c r="H229" s="274" t="s">
        <v>121</v>
      </c>
      <c r="I229" s="274" t="s">
        <v>122</v>
      </c>
      <c r="J229" s="274" t="s">
        <v>120</v>
      </c>
      <c r="K229" s="274" t="s">
        <v>120</v>
      </c>
      <c r="L229" s="274" t="s">
        <v>122</v>
      </c>
      <c r="M229" s="274" t="s">
        <v>122</v>
      </c>
      <c r="N229" s="274" t="s">
        <v>121</v>
      </c>
      <c r="O229" s="274" t="s">
        <v>121</v>
      </c>
      <c r="P229" s="274" t="s">
        <v>122</v>
      </c>
      <c r="Q229" s="274" t="s">
        <v>122</v>
      </c>
      <c r="R229" s="274" t="s">
        <v>121</v>
      </c>
      <c r="S229" s="274" t="s">
        <v>121</v>
      </c>
      <c r="T229" s="274" t="s">
        <v>121</v>
      </c>
      <c r="U229" s="274" t="s">
        <v>121</v>
      </c>
      <c r="V229" s="274" t="s">
        <v>121</v>
      </c>
      <c r="W229" s="274" t="s">
        <v>121</v>
      </c>
      <c r="X229" s="274" t="s">
        <v>121</v>
      </c>
      <c r="Y229" s="274" t="s">
        <v>121</v>
      </c>
      <c r="Z229" s="274" t="s">
        <v>121</v>
      </c>
    </row>
    <row r="230" spans="1:26" s="274" customFormat="1">
      <c r="A230" s="274">
        <v>705209</v>
      </c>
      <c r="B230" s="274" t="s">
        <v>242</v>
      </c>
      <c r="C230" s="274" t="s">
        <v>120</v>
      </c>
      <c r="D230" s="274" t="s">
        <v>122</v>
      </c>
      <c r="E230" s="274" t="s">
        <v>120</v>
      </c>
      <c r="F230" s="274" t="s">
        <v>122</v>
      </c>
      <c r="G230" s="274" t="s">
        <v>120</v>
      </c>
      <c r="H230" s="274" t="s">
        <v>121</v>
      </c>
      <c r="I230" s="274" t="s">
        <v>122</v>
      </c>
      <c r="J230" s="274" t="s">
        <v>120</v>
      </c>
      <c r="K230" s="274" t="s">
        <v>120</v>
      </c>
      <c r="L230" s="274" t="s">
        <v>120</v>
      </c>
      <c r="M230" s="274" t="s">
        <v>120</v>
      </c>
      <c r="N230" s="274" t="s">
        <v>121</v>
      </c>
      <c r="O230" s="274" t="s">
        <v>122</v>
      </c>
      <c r="P230" s="274" t="s">
        <v>122</v>
      </c>
      <c r="Q230" s="274" t="s">
        <v>122</v>
      </c>
      <c r="R230" s="274" t="s">
        <v>122</v>
      </c>
      <c r="S230" s="274" t="s">
        <v>121</v>
      </c>
      <c r="T230" s="274" t="s">
        <v>121</v>
      </c>
      <c r="U230" s="274" t="s">
        <v>121</v>
      </c>
      <c r="V230" s="274" t="s">
        <v>121</v>
      </c>
      <c r="W230" s="274" t="s">
        <v>121</v>
      </c>
      <c r="X230" s="274" t="s">
        <v>121</v>
      </c>
      <c r="Y230" s="274" t="s">
        <v>121</v>
      </c>
      <c r="Z230" s="274" t="s">
        <v>121</v>
      </c>
    </row>
    <row r="231" spans="1:26" s="274" customFormat="1">
      <c r="A231" s="274">
        <v>705269</v>
      </c>
      <c r="B231" s="274" t="s">
        <v>242</v>
      </c>
      <c r="C231" s="274" t="s">
        <v>120</v>
      </c>
      <c r="D231" s="274" t="s">
        <v>122</v>
      </c>
      <c r="E231" s="274" t="s">
        <v>120</v>
      </c>
      <c r="F231" s="274" t="s">
        <v>122</v>
      </c>
      <c r="G231" s="274" t="s">
        <v>122</v>
      </c>
      <c r="H231" s="274" t="s">
        <v>120</v>
      </c>
      <c r="I231" s="274" t="s">
        <v>120</v>
      </c>
      <c r="J231" s="274" t="s">
        <v>120</v>
      </c>
      <c r="K231" s="274" t="s">
        <v>122</v>
      </c>
      <c r="L231" s="274" t="s">
        <v>120</v>
      </c>
      <c r="M231" s="274" t="s">
        <v>122</v>
      </c>
      <c r="N231" s="274" t="s">
        <v>120</v>
      </c>
      <c r="O231" s="274" t="s">
        <v>122</v>
      </c>
      <c r="P231" s="274" t="s">
        <v>122</v>
      </c>
      <c r="Q231" s="274" t="s">
        <v>122</v>
      </c>
      <c r="R231" s="274" t="s">
        <v>122</v>
      </c>
      <c r="S231" s="274" t="s">
        <v>122</v>
      </c>
      <c r="T231" s="274" t="s">
        <v>122</v>
      </c>
      <c r="U231" s="274" t="s">
        <v>121</v>
      </c>
      <c r="V231" s="274" t="s">
        <v>121</v>
      </c>
      <c r="W231" s="274" t="s">
        <v>121</v>
      </c>
      <c r="X231" s="274" t="s">
        <v>121</v>
      </c>
      <c r="Y231" s="274" t="s">
        <v>121</v>
      </c>
      <c r="Z231" s="274" t="s">
        <v>121</v>
      </c>
    </row>
    <row r="232" spans="1:26" s="274" customFormat="1">
      <c r="A232" s="274">
        <v>705283</v>
      </c>
      <c r="B232" s="274" t="s">
        <v>242</v>
      </c>
      <c r="C232" s="274" t="s">
        <v>122</v>
      </c>
      <c r="D232" s="274" t="s">
        <v>122</v>
      </c>
      <c r="E232" s="274" t="s">
        <v>120</v>
      </c>
      <c r="F232" s="274" t="s">
        <v>120</v>
      </c>
      <c r="G232" s="274" t="s">
        <v>120</v>
      </c>
      <c r="H232" s="274" t="s">
        <v>122</v>
      </c>
      <c r="I232" s="274" t="s">
        <v>122</v>
      </c>
      <c r="J232" s="274" t="s">
        <v>122</v>
      </c>
      <c r="K232" s="274" t="s">
        <v>122</v>
      </c>
      <c r="L232" s="274" t="s">
        <v>120</v>
      </c>
      <c r="M232" s="274" t="s">
        <v>120</v>
      </c>
      <c r="N232" s="274" t="s">
        <v>121</v>
      </c>
      <c r="O232" s="274" t="s">
        <v>122</v>
      </c>
      <c r="P232" s="274" t="s">
        <v>122</v>
      </c>
      <c r="Q232" s="274" t="s">
        <v>122</v>
      </c>
      <c r="R232" s="274" t="s">
        <v>122</v>
      </c>
      <c r="S232" s="274" t="s">
        <v>121</v>
      </c>
      <c r="T232" s="274" t="s">
        <v>121</v>
      </c>
      <c r="U232" s="274" t="s">
        <v>121</v>
      </c>
      <c r="V232" s="274" t="s">
        <v>121</v>
      </c>
      <c r="W232" s="274" t="s">
        <v>121</v>
      </c>
      <c r="X232" s="274" t="s">
        <v>121</v>
      </c>
      <c r="Y232" s="274" t="s">
        <v>121</v>
      </c>
      <c r="Z232" s="274" t="s">
        <v>121</v>
      </c>
    </row>
    <row r="233" spans="1:26" s="274" customFormat="1">
      <c r="A233" s="274">
        <v>705289</v>
      </c>
      <c r="B233" s="274" t="s">
        <v>242</v>
      </c>
      <c r="C233" s="274" t="s">
        <v>122</v>
      </c>
      <c r="D233" s="274" t="s">
        <v>122</v>
      </c>
      <c r="E233" s="274" t="s">
        <v>122</v>
      </c>
      <c r="F233" s="274" t="s">
        <v>122</v>
      </c>
      <c r="G233" s="274" t="s">
        <v>122</v>
      </c>
      <c r="H233" s="274" t="s">
        <v>120</v>
      </c>
      <c r="I233" s="274" t="s">
        <v>122</v>
      </c>
      <c r="J233" s="274" t="s">
        <v>120</v>
      </c>
      <c r="K233" s="274" t="s">
        <v>120</v>
      </c>
      <c r="L233" s="274" t="s">
        <v>122</v>
      </c>
      <c r="M233" s="274" t="s">
        <v>122</v>
      </c>
      <c r="N233" s="274" t="s">
        <v>122</v>
      </c>
      <c r="O233" s="274" t="s">
        <v>120</v>
      </c>
      <c r="P233" s="274" t="s">
        <v>122</v>
      </c>
      <c r="Q233" s="274" t="s">
        <v>122</v>
      </c>
      <c r="R233" s="274" t="s">
        <v>120</v>
      </c>
      <c r="S233" s="274" t="s">
        <v>122</v>
      </c>
      <c r="T233" s="274" t="s">
        <v>122</v>
      </c>
      <c r="U233" s="274" t="s">
        <v>120</v>
      </c>
      <c r="V233" s="274" t="s">
        <v>122</v>
      </c>
      <c r="W233" s="274" t="s">
        <v>122</v>
      </c>
      <c r="X233" s="274" t="s">
        <v>122</v>
      </c>
      <c r="Y233" s="274" t="s">
        <v>122</v>
      </c>
      <c r="Z233" s="274" t="s">
        <v>121</v>
      </c>
    </row>
    <row r="234" spans="1:26" s="274" customFormat="1">
      <c r="A234" s="274">
        <v>705309</v>
      </c>
      <c r="B234" s="274" t="s">
        <v>242</v>
      </c>
      <c r="C234" s="274" t="s">
        <v>122</v>
      </c>
      <c r="D234" s="274" t="s">
        <v>120</v>
      </c>
      <c r="E234" s="274" t="s">
        <v>122</v>
      </c>
      <c r="F234" s="274" t="s">
        <v>122</v>
      </c>
      <c r="G234" s="274" t="s">
        <v>122</v>
      </c>
      <c r="H234" s="274" t="s">
        <v>122</v>
      </c>
      <c r="I234" s="274" t="s">
        <v>122</v>
      </c>
      <c r="J234" s="274" t="s">
        <v>122</v>
      </c>
      <c r="K234" s="274" t="s">
        <v>122</v>
      </c>
      <c r="L234" s="274" t="s">
        <v>122</v>
      </c>
      <c r="M234" s="274" t="s">
        <v>120</v>
      </c>
      <c r="N234" s="274" t="s">
        <v>121</v>
      </c>
      <c r="O234" s="274" t="s">
        <v>121</v>
      </c>
      <c r="P234" s="274" t="s">
        <v>122</v>
      </c>
      <c r="Q234" s="274" t="s">
        <v>122</v>
      </c>
      <c r="R234" s="274" t="s">
        <v>120</v>
      </c>
      <c r="S234" s="274" t="s">
        <v>120</v>
      </c>
      <c r="T234" s="274" t="s">
        <v>121</v>
      </c>
      <c r="U234" s="274" t="s">
        <v>121</v>
      </c>
      <c r="V234" s="274" t="s">
        <v>122</v>
      </c>
      <c r="W234" s="274" t="s">
        <v>121</v>
      </c>
      <c r="X234" s="274" t="s">
        <v>122</v>
      </c>
      <c r="Y234" s="274" t="s">
        <v>121</v>
      </c>
      <c r="Z234" s="274" t="s">
        <v>121</v>
      </c>
    </row>
    <row r="235" spans="1:26" s="274" customFormat="1">
      <c r="A235" s="274">
        <v>705332</v>
      </c>
      <c r="B235" s="274" t="s">
        <v>242</v>
      </c>
      <c r="C235" s="274" t="s">
        <v>122</v>
      </c>
      <c r="D235" s="274" t="s">
        <v>122</v>
      </c>
      <c r="E235" s="274" t="s">
        <v>122</v>
      </c>
      <c r="F235" s="274" t="s">
        <v>122</v>
      </c>
      <c r="G235" s="274" t="s">
        <v>122</v>
      </c>
      <c r="H235" s="274" t="s">
        <v>120</v>
      </c>
      <c r="I235" s="274" t="s">
        <v>122</v>
      </c>
      <c r="J235" s="274" t="s">
        <v>122</v>
      </c>
      <c r="K235" s="274" t="s">
        <v>122</v>
      </c>
      <c r="L235" s="274" t="s">
        <v>120</v>
      </c>
      <c r="M235" s="274" t="s">
        <v>122</v>
      </c>
      <c r="N235" s="274" t="s">
        <v>121</v>
      </c>
      <c r="O235" s="274" t="s">
        <v>122</v>
      </c>
      <c r="P235" s="274" t="s">
        <v>122</v>
      </c>
      <c r="Q235" s="274" t="s">
        <v>122</v>
      </c>
      <c r="R235" s="274" t="s">
        <v>122</v>
      </c>
      <c r="S235" s="274" t="s">
        <v>121</v>
      </c>
      <c r="T235" s="274" t="s">
        <v>122</v>
      </c>
      <c r="U235" s="274" t="s">
        <v>121</v>
      </c>
      <c r="V235" s="274" t="s">
        <v>122</v>
      </c>
      <c r="W235" s="274" t="s">
        <v>122</v>
      </c>
      <c r="X235" s="274" t="s">
        <v>122</v>
      </c>
      <c r="Y235" s="274" t="s">
        <v>122</v>
      </c>
      <c r="Z235" s="274" t="s">
        <v>122</v>
      </c>
    </row>
    <row r="236" spans="1:26" s="274" customFormat="1">
      <c r="A236" s="274">
        <v>705338</v>
      </c>
      <c r="B236" s="274" t="s">
        <v>243</v>
      </c>
      <c r="C236" s="274" t="s">
        <v>122</v>
      </c>
      <c r="D236" s="274" t="s">
        <v>120</v>
      </c>
      <c r="E236" s="274" t="s">
        <v>122</v>
      </c>
      <c r="F236" s="274" t="s">
        <v>120</v>
      </c>
      <c r="G236" s="274" t="s">
        <v>120</v>
      </c>
      <c r="H236" s="274" t="s">
        <v>122</v>
      </c>
      <c r="I236" s="274" t="s">
        <v>120</v>
      </c>
      <c r="J236" s="274" t="s">
        <v>122</v>
      </c>
      <c r="K236" s="274" t="s">
        <v>122</v>
      </c>
      <c r="L236" s="274" t="s">
        <v>120</v>
      </c>
      <c r="M236" s="274" t="s">
        <v>120</v>
      </c>
      <c r="N236" s="274" t="s">
        <v>122</v>
      </c>
      <c r="O236" s="274" t="s">
        <v>121</v>
      </c>
      <c r="P236" s="274" t="s">
        <v>121</v>
      </c>
      <c r="Q236" s="274" t="s">
        <v>121</v>
      </c>
      <c r="R236" s="274" t="s">
        <v>121</v>
      </c>
      <c r="S236" s="274" t="s">
        <v>121</v>
      </c>
      <c r="T236" s="274" t="s">
        <v>121</v>
      </c>
    </row>
    <row r="237" spans="1:26" s="274" customFormat="1">
      <c r="A237" s="274">
        <v>705341</v>
      </c>
      <c r="B237" s="274" t="s">
        <v>242</v>
      </c>
      <c r="C237" s="274" t="s">
        <v>122</v>
      </c>
      <c r="D237" s="274" t="s">
        <v>122</v>
      </c>
      <c r="E237" s="274" t="s">
        <v>122</v>
      </c>
      <c r="F237" s="274" t="s">
        <v>122</v>
      </c>
      <c r="G237" s="274" t="s">
        <v>120</v>
      </c>
      <c r="H237" s="274" t="s">
        <v>122</v>
      </c>
      <c r="I237" s="274" t="s">
        <v>122</v>
      </c>
      <c r="J237" s="274" t="s">
        <v>122</v>
      </c>
      <c r="K237" s="274" t="s">
        <v>122</v>
      </c>
      <c r="L237" s="274" t="s">
        <v>120</v>
      </c>
      <c r="M237" s="274" t="s">
        <v>120</v>
      </c>
      <c r="N237" s="274" t="s">
        <v>122</v>
      </c>
      <c r="O237" s="274" t="s">
        <v>122</v>
      </c>
      <c r="P237" s="274" t="s">
        <v>120</v>
      </c>
      <c r="Q237" s="274" t="s">
        <v>122</v>
      </c>
      <c r="R237" s="274" t="s">
        <v>122</v>
      </c>
      <c r="S237" s="274" t="s">
        <v>121</v>
      </c>
      <c r="T237" s="274" t="s">
        <v>122</v>
      </c>
      <c r="U237" s="274" t="s">
        <v>121</v>
      </c>
      <c r="V237" s="274" t="s">
        <v>122</v>
      </c>
      <c r="W237" s="274" t="s">
        <v>121</v>
      </c>
      <c r="X237" s="274" t="s">
        <v>122</v>
      </c>
      <c r="Y237" s="274" t="s">
        <v>121</v>
      </c>
      <c r="Z237" s="274" t="s">
        <v>121</v>
      </c>
    </row>
    <row r="238" spans="1:26" s="274" customFormat="1">
      <c r="A238" s="274">
        <v>705342</v>
      </c>
      <c r="B238" s="274" t="s">
        <v>242</v>
      </c>
      <c r="C238" s="274" t="s">
        <v>122</v>
      </c>
      <c r="D238" s="274" t="s">
        <v>122</v>
      </c>
      <c r="E238" s="274" t="s">
        <v>122</v>
      </c>
      <c r="F238" s="274" t="s">
        <v>120</v>
      </c>
      <c r="G238" s="274" t="s">
        <v>120</v>
      </c>
      <c r="H238" s="274" t="s">
        <v>122</v>
      </c>
      <c r="I238" s="274" t="s">
        <v>120</v>
      </c>
      <c r="J238" s="274" t="s">
        <v>120</v>
      </c>
      <c r="K238" s="274" t="s">
        <v>120</v>
      </c>
      <c r="L238" s="274" t="s">
        <v>120</v>
      </c>
      <c r="M238" s="274" t="s">
        <v>120</v>
      </c>
      <c r="N238" s="274" t="s">
        <v>122</v>
      </c>
      <c r="O238" s="274" t="s">
        <v>121</v>
      </c>
      <c r="P238" s="274" t="s">
        <v>122</v>
      </c>
      <c r="Q238" s="274" t="s">
        <v>122</v>
      </c>
      <c r="R238" s="274" t="s">
        <v>121</v>
      </c>
      <c r="S238" s="274" t="s">
        <v>121</v>
      </c>
      <c r="T238" s="274" t="s">
        <v>122</v>
      </c>
      <c r="U238" s="274" t="s">
        <v>121</v>
      </c>
      <c r="V238" s="274" t="s">
        <v>121</v>
      </c>
      <c r="W238" s="274" t="s">
        <v>121</v>
      </c>
      <c r="X238" s="274" t="s">
        <v>121</v>
      </c>
      <c r="Y238" s="274" t="s">
        <v>121</v>
      </c>
      <c r="Z238" s="274" t="s">
        <v>121</v>
      </c>
    </row>
    <row r="239" spans="1:26" s="274" customFormat="1">
      <c r="A239" s="274">
        <v>705350</v>
      </c>
      <c r="B239" s="274" t="s">
        <v>242</v>
      </c>
      <c r="C239" s="274" t="s">
        <v>122</v>
      </c>
      <c r="D239" s="274" t="s">
        <v>122</v>
      </c>
      <c r="E239" s="274" t="s">
        <v>120</v>
      </c>
      <c r="F239" s="274" t="s">
        <v>120</v>
      </c>
      <c r="G239" s="274" t="s">
        <v>120</v>
      </c>
      <c r="H239" s="274" t="s">
        <v>120</v>
      </c>
      <c r="I239" s="274" t="s">
        <v>120</v>
      </c>
      <c r="J239" s="274" t="s">
        <v>122</v>
      </c>
      <c r="K239" s="274" t="s">
        <v>122</v>
      </c>
      <c r="L239" s="274" t="s">
        <v>120</v>
      </c>
      <c r="M239" s="274" t="s">
        <v>122</v>
      </c>
      <c r="N239" s="274" t="s">
        <v>120</v>
      </c>
      <c r="O239" s="274" t="s">
        <v>122</v>
      </c>
      <c r="P239" s="274" t="s">
        <v>122</v>
      </c>
      <c r="Q239" s="274" t="s">
        <v>122</v>
      </c>
      <c r="R239" s="274" t="s">
        <v>120</v>
      </c>
      <c r="S239" s="274" t="s">
        <v>120</v>
      </c>
      <c r="T239" s="274" t="s">
        <v>122</v>
      </c>
      <c r="U239" s="274" t="s">
        <v>122</v>
      </c>
      <c r="V239" s="274" t="s">
        <v>122</v>
      </c>
      <c r="W239" s="274" t="s">
        <v>122</v>
      </c>
      <c r="X239" s="274" t="s">
        <v>122</v>
      </c>
      <c r="Y239" s="274" t="s">
        <v>122</v>
      </c>
      <c r="Z239" s="274" t="s">
        <v>122</v>
      </c>
    </row>
    <row r="240" spans="1:26" s="274" customFormat="1">
      <c r="A240" s="274">
        <v>705367</v>
      </c>
      <c r="B240" s="274" t="s">
        <v>242</v>
      </c>
      <c r="C240" s="274" t="s">
        <v>120</v>
      </c>
      <c r="D240" s="274" t="s">
        <v>120</v>
      </c>
      <c r="E240" s="274" t="s">
        <v>120</v>
      </c>
      <c r="F240" s="274" t="s">
        <v>120</v>
      </c>
      <c r="G240" s="274" t="s">
        <v>120</v>
      </c>
      <c r="H240" s="274" t="s">
        <v>122</v>
      </c>
      <c r="I240" s="274" t="s">
        <v>120</v>
      </c>
      <c r="J240" s="274" t="s">
        <v>122</v>
      </c>
      <c r="K240" s="274" t="s">
        <v>120</v>
      </c>
      <c r="L240" s="274" t="s">
        <v>120</v>
      </c>
      <c r="M240" s="274" t="s">
        <v>120</v>
      </c>
      <c r="N240" s="274" t="s">
        <v>120</v>
      </c>
      <c r="O240" s="274" t="s">
        <v>122</v>
      </c>
      <c r="P240" s="274" t="s">
        <v>122</v>
      </c>
      <c r="Q240" s="274" t="s">
        <v>122</v>
      </c>
      <c r="R240" s="274" t="s">
        <v>122</v>
      </c>
      <c r="S240" s="274" t="s">
        <v>122</v>
      </c>
      <c r="T240" s="274" t="s">
        <v>122</v>
      </c>
      <c r="U240" s="274" t="s">
        <v>121</v>
      </c>
      <c r="V240" s="274" t="s">
        <v>121</v>
      </c>
      <c r="W240" s="274" t="s">
        <v>121</v>
      </c>
      <c r="X240" s="274" t="s">
        <v>121</v>
      </c>
      <c r="Y240" s="274" t="s">
        <v>121</v>
      </c>
      <c r="Z240" s="274" t="s">
        <v>121</v>
      </c>
    </row>
    <row r="241" spans="1:26" s="274" customFormat="1">
      <c r="A241" s="274">
        <v>705379</v>
      </c>
      <c r="B241" s="274" t="s">
        <v>242</v>
      </c>
      <c r="C241" s="274" t="s">
        <v>122</v>
      </c>
      <c r="D241" s="274" t="s">
        <v>120</v>
      </c>
      <c r="E241" s="274" t="s">
        <v>120</v>
      </c>
      <c r="F241" s="274" t="s">
        <v>120</v>
      </c>
      <c r="G241" s="274" t="s">
        <v>122</v>
      </c>
      <c r="H241" s="274" t="s">
        <v>120</v>
      </c>
      <c r="I241" s="274" t="s">
        <v>120</v>
      </c>
      <c r="J241" s="274" t="s">
        <v>120</v>
      </c>
      <c r="K241" s="274" t="s">
        <v>120</v>
      </c>
      <c r="L241" s="274" t="s">
        <v>122</v>
      </c>
      <c r="M241" s="274" t="s">
        <v>122</v>
      </c>
      <c r="N241" s="274" t="s">
        <v>122</v>
      </c>
      <c r="O241" s="274" t="s">
        <v>120</v>
      </c>
      <c r="P241" s="274" t="s">
        <v>120</v>
      </c>
      <c r="Q241" s="274" t="s">
        <v>120</v>
      </c>
      <c r="R241" s="274" t="s">
        <v>120</v>
      </c>
      <c r="S241" s="274" t="s">
        <v>122</v>
      </c>
      <c r="T241" s="274" t="s">
        <v>121</v>
      </c>
      <c r="U241" s="274" t="s">
        <v>121</v>
      </c>
      <c r="V241" s="274" t="s">
        <v>121</v>
      </c>
      <c r="W241" s="274" t="s">
        <v>121</v>
      </c>
      <c r="X241" s="274" t="s">
        <v>121</v>
      </c>
      <c r="Y241" s="274" t="s">
        <v>121</v>
      </c>
      <c r="Z241" s="274" t="s">
        <v>121</v>
      </c>
    </row>
    <row r="242" spans="1:26" s="274" customFormat="1">
      <c r="A242" s="274">
        <v>705416</v>
      </c>
      <c r="B242" s="274" t="s">
        <v>243</v>
      </c>
      <c r="C242" s="274" t="s">
        <v>122</v>
      </c>
      <c r="D242" s="274" t="s">
        <v>120</v>
      </c>
      <c r="E242" s="274" t="s">
        <v>122</v>
      </c>
      <c r="F242" s="274" t="s">
        <v>120</v>
      </c>
      <c r="G242" s="274" t="s">
        <v>122</v>
      </c>
      <c r="H242" s="274" t="s">
        <v>120</v>
      </c>
      <c r="I242" s="274" t="s">
        <v>120</v>
      </c>
      <c r="J242" s="274" t="s">
        <v>122</v>
      </c>
      <c r="K242" s="274" t="s">
        <v>120</v>
      </c>
      <c r="L242" s="274" t="s">
        <v>120</v>
      </c>
      <c r="M242" s="274" t="s">
        <v>120</v>
      </c>
      <c r="N242" s="274" t="s">
        <v>121</v>
      </c>
      <c r="O242" s="274" t="s">
        <v>121</v>
      </c>
      <c r="P242" s="274" t="s">
        <v>121</v>
      </c>
      <c r="Q242" s="274" t="s">
        <v>121</v>
      </c>
      <c r="R242" s="274" t="s">
        <v>121</v>
      </c>
      <c r="S242" s="274" t="s">
        <v>121</v>
      </c>
      <c r="T242" s="274" t="s">
        <v>121</v>
      </c>
    </row>
    <row r="243" spans="1:26" s="274" customFormat="1">
      <c r="A243" s="274">
        <v>705427</v>
      </c>
      <c r="B243" s="274" t="s">
        <v>242</v>
      </c>
      <c r="C243" s="274" t="s">
        <v>122</v>
      </c>
      <c r="D243" s="274" t="s">
        <v>120</v>
      </c>
      <c r="E243" s="274" t="s">
        <v>122</v>
      </c>
      <c r="F243" s="274" t="s">
        <v>120</v>
      </c>
      <c r="G243" s="274" t="s">
        <v>122</v>
      </c>
      <c r="H243" s="274" t="s">
        <v>120</v>
      </c>
      <c r="I243" s="274" t="s">
        <v>122</v>
      </c>
      <c r="J243" s="274" t="s">
        <v>122</v>
      </c>
      <c r="K243" s="274" t="s">
        <v>120</v>
      </c>
      <c r="L243" s="274" t="s">
        <v>120</v>
      </c>
      <c r="M243" s="274" t="s">
        <v>122</v>
      </c>
      <c r="N243" s="274" t="s">
        <v>120</v>
      </c>
      <c r="O243" s="274" t="s">
        <v>122</v>
      </c>
      <c r="P243" s="274" t="s">
        <v>121</v>
      </c>
      <c r="Q243" s="274" t="s">
        <v>122</v>
      </c>
      <c r="R243" s="274" t="s">
        <v>122</v>
      </c>
      <c r="S243" s="274" t="s">
        <v>121</v>
      </c>
      <c r="T243" s="274" t="s">
        <v>122</v>
      </c>
      <c r="U243" s="274" t="s">
        <v>121</v>
      </c>
      <c r="V243" s="274" t="s">
        <v>121</v>
      </c>
      <c r="W243" s="274" t="s">
        <v>121</v>
      </c>
      <c r="X243" s="274" t="s">
        <v>121</v>
      </c>
      <c r="Y243" s="274" t="s">
        <v>121</v>
      </c>
      <c r="Z243" s="274" t="s">
        <v>121</v>
      </c>
    </row>
    <row r="244" spans="1:26" s="274" customFormat="1">
      <c r="A244" s="274">
        <v>705443</v>
      </c>
      <c r="B244" s="274" t="s">
        <v>242</v>
      </c>
      <c r="C244" s="274" t="s">
        <v>122</v>
      </c>
      <c r="D244" s="274" t="s">
        <v>120</v>
      </c>
      <c r="E244" s="274" t="s">
        <v>120</v>
      </c>
      <c r="F244" s="274" t="s">
        <v>122</v>
      </c>
      <c r="G244" s="274" t="s">
        <v>120</v>
      </c>
      <c r="H244" s="274" t="s">
        <v>122</v>
      </c>
      <c r="I244" s="274" t="s">
        <v>122</v>
      </c>
      <c r="J244" s="274" t="s">
        <v>122</v>
      </c>
      <c r="K244" s="274" t="s">
        <v>122</v>
      </c>
      <c r="L244" s="274" t="s">
        <v>122</v>
      </c>
      <c r="M244" s="274" t="s">
        <v>122</v>
      </c>
      <c r="N244" s="274" t="s">
        <v>121</v>
      </c>
      <c r="O244" s="274" t="s">
        <v>122</v>
      </c>
      <c r="P244" s="274" t="s">
        <v>122</v>
      </c>
      <c r="Q244" s="274" t="s">
        <v>122</v>
      </c>
      <c r="R244" s="274" t="s">
        <v>120</v>
      </c>
      <c r="S244" s="274" t="s">
        <v>120</v>
      </c>
      <c r="T244" s="274" t="s">
        <v>121</v>
      </c>
      <c r="U244" s="274" t="s">
        <v>121</v>
      </c>
      <c r="V244" s="274" t="s">
        <v>122</v>
      </c>
      <c r="W244" s="274" t="s">
        <v>121</v>
      </c>
      <c r="X244" s="274" t="s">
        <v>122</v>
      </c>
      <c r="Y244" s="274" t="s">
        <v>121</v>
      </c>
      <c r="Z244" s="274" t="s">
        <v>121</v>
      </c>
    </row>
    <row r="245" spans="1:26" s="274" customFormat="1">
      <c r="A245" s="274">
        <v>705445</v>
      </c>
      <c r="B245" s="274" t="s">
        <v>242</v>
      </c>
      <c r="C245" s="274" t="s">
        <v>120</v>
      </c>
      <c r="D245" s="274" t="s">
        <v>120</v>
      </c>
      <c r="E245" s="274" t="s">
        <v>120</v>
      </c>
      <c r="F245" s="274" t="s">
        <v>120</v>
      </c>
      <c r="G245" s="274" t="s">
        <v>122</v>
      </c>
      <c r="H245" s="274" t="s">
        <v>122</v>
      </c>
      <c r="I245" s="274" t="s">
        <v>122</v>
      </c>
      <c r="J245" s="274" t="s">
        <v>120</v>
      </c>
      <c r="K245" s="274" t="s">
        <v>120</v>
      </c>
      <c r="L245" s="274" t="s">
        <v>121</v>
      </c>
      <c r="M245" s="274" t="s">
        <v>122</v>
      </c>
      <c r="N245" s="274" t="s">
        <v>121</v>
      </c>
      <c r="O245" s="274" t="s">
        <v>122</v>
      </c>
      <c r="P245" s="274" t="s">
        <v>122</v>
      </c>
      <c r="Q245" s="274" t="s">
        <v>122</v>
      </c>
      <c r="R245" s="274" t="s">
        <v>121</v>
      </c>
      <c r="S245" s="274" t="s">
        <v>121</v>
      </c>
      <c r="T245" s="274" t="s">
        <v>121</v>
      </c>
      <c r="U245" s="274" t="s">
        <v>121</v>
      </c>
      <c r="V245" s="274" t="s">
        <v>121</v>
      </c>
      <c r="W245" s="274" t="s">
        <v>121</v>
      </c>
      <c r="X245" s="274" t="s">
        <v>121</v>
      </c>
      <c r="Y245" s="274" t="s">
        <v>121</v>
      </c>
      <c r="Z245" s="274" t="s">
        <v>121</v>
      </c>
    </row>
    <row r="246" spans="1:26" s="274" customFormat="1">
      <c r="A246" s="274">
        <v>705458</v>
      </c>
      <c r="B246" s="274" t="s">
        <v>243</v>
      </c>
      <c r="C246" s="274" t="s">
        <v>122</v>
      </c>
      <c r="D246" s="274" t="s">
        <v>120</v>
      </c>
      <c r="E246" s="274" t="s">
        <v>120</v>
      </c>
      <c r="F246" s="274" t="s">
        <v>120</v>
      </c>
      <c r="G246" s="274" t="s">
        <v>122</v>
      </c>
      <c r="H246" s="274" t="s">
        <v>122</v>
      </c>
      <c r="I246" s="274" t="s">
        <v>120</v>
      </c>
      <c r="J246" s="274" t="s">
        <v>120</v>
      </c>
      <c r="K246" s="274" t="s">
        <v>120</v>
      </c>
      <c r="L246" s="274" t="s">
        <v>120</v>
      </c>
      <c r="M246" s="274" t="s">
        <v>122</v>
      </c>
      <c r="N246" s="274" t="s">
        <v>120</v>
      </c>
      <c r="O246" s="274" t="s">
        <v>121</v>
      </c>
      <c r="P246" s="274" t="s">
        <v>121</v>
      </c>
      <c r="Q246" s="274" t="s">
        <v>121</v>
      </c>
      <c r="R246" s="274" t="s">
        <v>121</v>
      </c>
      <c r="S246" s="274" t="s">
        <v>121</v>
      </c>
      <c r="T246" s="274" t="s">
        <v>121</v>
      </c>
    </row>
    <row r="247" spans="1:26" s="274" customFormat="1">
      <c r="A247" s="274">
        <v>705465</v>
      </c>
      <c r="B247" s="274" t="s">
        <v>242</v>
      </c>
      <c r="C247" s="274" t="s">
        <v>122</v>
      </c>
      <c r="D247" s="274" t="s">
        <v>122</v>
      </c>
      <c r="E247" s="274" t="s">
        <v>122</v>
      </c>
      <c r="F247" s="274" t="s">
        <v>120</v>
      </c>
      <c r="G247" s="274" t="s">
        <v>120</v>
      </c>
      <c r="H247" s="274" t="s">
        <v>120</v>
      </c>
      <c r="I247" s="274" t="s">
        <v>122</v>
      </c>
      <c r="J247" s="274" t="s">
        <v>122</v>
      </c>
      <c r="K247" s="274" t="s">
        <v>120</v>
      </c>
      <c r="L247" s="274" t="s">
        <v>122</v>
      </c>
      <c r="M247" s="274" t="s">
        <v>122</v>
      </c>
      <c r="N247" s="274" t="s">
        <v>122</v>
      </c>
      <c r="O247" s="274" t="s">
        <v>122</v>
      </c>
      <c r="P247" s="274" t="s">
        <v>122</v>
      </c>
      <c r="Q247" s="274" t="s">
        <v>122</v>
      </c>
      <c r="R247" s="274" t="s">
        <v>122</v>
      </c>
      <c r="S247" s="274" t="s">
        <v>122</v>
      </c>
      <c r="T247" s="274" t="s">
        <v>121</v>
      </c>
      <c r="U247" s="274" t="s">
        <v>121</v>
      </c>
      <c r="V247" s="274" t="s">
        <v>121</v>
      </c>
      <c r="W247" s="274" t="s">
        <v>122</v>
      </c>
      <c r="X247" s="274" t="s">
        <v>121</v>
      </c>
      <c r="Y247" s="274" t="s">
        <v>122</v>
      </c>
      <c r="Z247" s="274" t="s">
        <v>121</v>
      </c>
    </row>
    <row r="248" spans="1:26" s="274" customFormat="1">
      <c r="A248" s="274">
        <v>705469</v>
      </c>
      <c r="B248" s="274" t="s">
        <v>242</v>
      </c>
      <c r="C248" s="274" t="s">
        <v>122</v>
      </c>
      <c r="D248" s="274" t="s">
        <v>122</v>
      </c>
      <c r="E248" s="274" t="s">
        <v>122</v>
      </c>
      <c r="F248" s="274" t="s">
        <v>122</v>
      </c>
      <c r="G248" s="274" t="s">
        <v>122</v>
      </c>
      <c r="H248" s="274" t="s">
        <v>122</v>
      </c>
      <c r="I248" s="274" t="s">
        <v>122</v>
      </c>
      <c r="J248" s="274" t="s">
        <v>122</v>
      </c>
      <c r="K248" s="274" t="s">
        <v>122</v>
      </c>
      <c r="L248" s="274" t="s">
        <v>122</v>
      </c>
      <c r="M248" s="274" t="s">
        <v>122</v>
      </c>
      <c r="N248" s="274" t="s">
        <v>121</v>
      </c>
      <c r="O248" s="274" t="s">
        <v>120</v>
      </c>
      <c r="P248" s="274" t="s">
        <v>122</v>
      </c>
      <c r="Q248" s="274" t="s">
        <v>120</v>
      </c>
      <c r="R248" s="274" t="s">
        <v>122</v>
      </c>
      <c r="S248" s="274" t="s">
        <v>122</v>
      </c>
      <c r="T248" s="274" t="s">
        <v>122</v>
      </c>
      <c r="U248" s="274" t="s">
        <v>122</v>
      </c>
      <c r="V248" s="274" t="s">
        <v>122</v>
      </c>
      <c r="W248" s="274" t="s">
        <v>120</v>
      </c>
      <c r="X248" s="274" t="s">
        <v>122</v>
      </c>
      <c r="Y248" s="274" t="s">
        <v>122</v>
      </c>
      <c r="Z248" s="274" t="s">
        <v>121</v>
      </c>
    </row>
    <row r="249" spans="1:26" s="274" customFormat="1">
      <c r="A249" s="274">
        <v>705482</v>
      </c>
      <c r="B249" s="274" t="s">
        <v>243</v>
      </c>
      <c r="C249" s="274" t="s">
        <v>122</v>
      </c>
      <c r="D249" s="274" t="s">
        <v>120</v>
      </c>
      <c r="E249" s="274" t="s">
        <v>120</v>
      </c>
      <c r="F249" s="274" t="s">
        <v>120</v>
      </c>
      <c r="G249" s="274" t="s">
        <v>120</v>
      </c>
      <c r="H249" s="274" t="s">
        <v>120</v>
      </c>
      <c r="I249" s="274" t="s">
        <v>122</v>
      </c>
      <c r="J249" s="274" t="s">
        <v>120</v>
      </c>
      <c r="K249" s="274" t="s">
        <v>122</v>
      </c>
      <c r="L249" s="274" t="s">
        <v>120</v>
      </c>
      <c r="M249" s="274" t="s">
        <v>120</v>
      </c>
      <c r="N249" s="274" t="s">
        <v>122</v>
      </c>
      <c r="O249" s="274" t="s">
        <v>121</v>
      </c>
      <c r="P249" s="274" t="s">
        <v>121</v>
      </c>
      <c r="Q249" s="274" t="s">
        <v>121</v>
      </c>
      <c r="R249" s="274" t="s">
        <v>121</v>
      </c>
      <c r="S249" s="274" t="s">
        <v>121</v>
      </c>
      <c r="T249" s="274" t="s">
        <v>121</v>
      </c>
    </row>
    <row r="250" spans="1:26" s="274" customFormat="1">
      <c r="A250" s="274">
        <v>705499</v>
      </c>
      <c r="B250" s="274" t="s">
        <v>242</v>
      </c>
      <c r="C250" s="274" t="s">
        <v>122</v>
      </c>
      <c r="D250" s="274" t="s">
        <v>122</v>
      </c>
      <c r="E250" s="274" t="s">
        <v>122</v>
      </c>
      <c r="F250" s="274" t="s">
        <v>122</v>
      </c>
      <c r="G250" s="274" t="s">
        <v>122</v>
      </c>
      <c r="H250" s="274" t="s">
        <v>122</v>
      </c>
      <c r="I250" s="274" t="s">
        <v>122</v>
      </c>
      <c r="J250" s="274" t="s">
        <v>122</v>
      </c>
      <c r="K250" s="274" t="s">
        <v>122</v>
      </c>
      <c r="L250" s="274" t="s">
        <v>122</v>
      </c>
      <c r="M250" s="274" t="s">
        <v>120</v>
      </c>
      <c r="N250" s="274" t="s">
        <v>122</v>
      </c>
      <c r="O250" s="274" t="s">
        <v>120</v>
      </c>
      <c r="P250" s="274" t="s">
        <v>120</v>
      </c>
      <c r="Q250" s="274" t="s">
        <v>122</v>
      </c>
      <c r="R250" s="274" t="s">
        <v>122</v>
      </c>
      <c r="S250" s="274" t="s">
        <v>122</v>
      </c>
      <c r="T250" s="274" t="s">
        <v>122</v>
      </c>
      <c r="U250" s="274" t="s">
        <v>122</v>
      </c>
      <c r="V250" s="274" t="s">
        <v>121</v>
      </c>
      <c r="W250" s="274" t="s">
        <v>121</v>
      </c>
      <c r="X250" s="274" t="s">
        <v>121</v>
      </c>
      <c r="Y250" s="274" t="s">
        <v>122</v>
      </c>
      <c r="Z250" s="274" t="s">
        <v>122</v>
      </c>
    </row>
    <row r="251" spans="1:26" s="274" customFormat="1">
      <c r="A251" s="274">
        <v>705513</v>
      </c>
      <c r="B251" s="274" t="s">
        <v>242</v>
      </c>
      <c r="C251" s="274" t="s">
        <v>122</v>
      </c>
      <c r="D251" s="274" t="s">
        <v>120</v>
      </c>
      <c r="E251" s="274" t="s">
        <v>120</v>
      </c>
      <c r="F251" s="274" t="s">
        <v>122</v>
      </c>
      <c r="G251" s="274" t="s">
        <v>120</v>
      </c>
      <c r="H251" s="274" t="s">
        <v>122</v>
      </c>
      <c r="I251" s="274" t="s">
        <v>122</v>
      </c>
      <c r="J251" s="274" t="s">
        <v>122</v>
      </c>
      <c r="K251" s="274" t="s">
        <v>122</v>
      </c>
      <c r="L251" s="274" t="s">
        <v>120</v>
      </c>
      <c r="M251" s="274" t="s">
        <v>120</v>
      </c>
      <c r="N251" s="274" t="s">
        <v>122</v>
      </c>
      <c r="O251" s="274" t="s">
        <v>122</v>
      </c>
      <c r="P251" s="274" t="s">
        <v>122</v>
      </c>
      <c r="Q251" s="274" t="s">
        <v>122</v>
      </c>
      <c r="R251" s="274" t="s">
        <v>122</v>
      </c>
      <c r="S251" s="274" t="s">
        <v>122</v>
      </c>
      <c r="T251" s="274" t="s">
        <v>122</v>
      </c>
      <c r="U251" s="274" t="s">
        <v>121</v>
      </c>
      <c r="V251" s="274" t="s">
        <v>121</v>
      </c>
      <c r="W251" s="274" t="s">
        <v>121</v>
      </c>
      <c r="X251" s="274" t="s">
        <v>121</v>
      </c>
      <c r="Y251" s="274" t="s">
        <v>121</v>
      </c>
      <c r="Z251" s="274" t="s">
        <v>121</v>
      </c>
    </row>
    <row r="252" spans="1:26" s="274" customFormat="1">
      <c r="A252" s="274">
        <v>705520</v>
      </c>
      <c r="B252" s="274" t="s">
        <v>242</v>
      </c>
      <c r="C252" s="274" t="s">
        <v>120</v>
      </c>
      <c r="D252" s="274" t="s">
        <v>122</v>
      </c>
      <c r="E252" s="274" t="s">
        <v>120</v>
      </c>
      <c r="F252" s="274" t="s">
        <v>120</v>
      </c>
      <c r="G252" s="274" t="s">
        <v>120</v>
      </c>
      <c r="H252" s="274" t="s">
        <v>122</v>
      </c>
      <c r="I252" s="274" t="s">
        <v>120</v>
      </c>
      <c r="J252" s="274" t="s">
        <v>120</v>
      </c>
      <c r="K252" s="274" t="s">
        <v>120</v>
      </c>
      <c r="L252" s="274" t="s">
        <v>122</v>
      </c>
      <c r="M252" s="274" t="s">
        <v>122</v>
      </c>
      <c r="N252" s="274" t="s">
        <v>122</v>
      </c>
      <c r="O252" s="274" t="s">
        <v>122</v>
      </c>
      <c r="P252" s="274" t="s">
        <v>122</v>
      </c>
      <c r="Q252" s="274" t="s">
        <v>120</v>
      </c>
      <c r="R252" s="274" t="s">
        <v>122</v>
      </c>
      <c r="S252" s="274" t="s">
        <v>122</v>
      </c>
      <c r="T252" s="274" t="s">
        <v>122</v>
      </c>
      <c r="U252" s="274" t="s">
        <v>121</v>
      </c>
      <c r="V252" s="274" t="s">
        <v>121</v>
      </c>
      <c r="W252" s="274" t="s">
        <v>121</v>
      </c>
      <c r="X252" s="274" t="s">
        <v>121</v>
      </c>
      <c r="Y252" s="274" t="s">
        <v>121</v>
      </c>
      <c r="Z252" s="274" t="s">
        <v>122</v>
      </c>
    </row>
    <row r="253" spans="1:26" s="274" customFormat="1">
      <c r="A253" s="274">
        <v>705522</v>
      </c>
      <c r="B253" s="274" t="s">
        <v>242</v>
      </c>
      <c r="C253" s="274" t="s">
        <v>120</v>
      </c>
      <c r="D253" s="274" t="s">
        <v>120</v>
      </c>
      <c r="E253" s="274" t="s">
        <v>120</v>
      </c>
      <c r="F253" s="274" t="s">
        <v>120</v>
      </c>
      <c r="G253" s="274" t="s">
        <v>120</v>
      </c>
      <c r="H253" s="274" t="s">
        <v>120</v>
      </c>
      <c r="I253" s="274" t="s">
        <v>122</v>
      </c>
      <c r="J253" s="274" t="s">
        <v>122</v>
      </c>
      <c r="K253" s="274" t="s">
        <v>120</v>
      </c>
      <c r="L253" s="274" t="s">
        <v>122</v>
      </c>
      <c r="M253" s="274" t="s">
        <v>122</v>
      </c>
      <c r="N253" s="274" t="s">
        <v>122</v>
      </c>
      <c r="O253" s="274" t="s">
        <v>120</v>
      </c>
      <c r="P253" s="274" t="s">
        <v>122</v>
      </c>
      <c r="Q253" s="274" t="s">
        <v>120</v>
      </c>
      <c r="R253" s="274" t="s">
        <v>122</v>
      </c>
      <c r="S253" s="274" t="s">
        <v>120</v>
      </c>
      <c r="T253" s="274" t="s">
        <v>122</v>
      </c>
      <c r="U253" s="274" t="s">
        <v>122</v>
      </c>
      <c r="V253" s="274" t="s">
        <v>122</v>
      </c>
      <c r="W253" s="274" t="s">
        <v>122</v>
      </c>
      <c r="X253" s="274" t="s">
        <v>121</v>
      </c>
      <c r="Y253" s="274" t="s">
        <v>121</v>
      </c>
      <c r="Z253" s="274" t="s">
        <v>122</v>
      </c>
    </row>
    <row r="254" spans="1:26" s="274" customFormat="1">
      <c r="A254" s="274">
        <v>705533</v>
      </c>
      <c r="B254" s="274" t="s">
        <v>242</v>
      </c>
      <c r="C254" s="274" t="s">
        <v>122</v>
      </c>
      <c r="D254" s="274" t="s">
        <v>120</v>
      </c>
      <c r="E254" s="274" t="s">
        <v>122</v>
      </c>
      <c r="F254" s="274" t="s">
        <v>120</v>
      </c>
      <c r="G254" s="274" t="s">
        <v>122</v>
      </c>
      <c r="H254" s="274" t="s">
        <v>122</v>
      </c>
      <c r="I254" s="274" t="s">
        <v>120</v>
      </c>
      <c r="J254" s="274" t="s">
        <v>122</v>
      </c>
      <c r="K254" s="274" t="s">
        <v>120</v>
      </c>
      <c r="L254" s="274" t="s">
        <v>121</v>
      </c>
      <c r="M254" s="274" t="s">
        <v>120</v>
      </c>
      <c r="N254" s="274" t="s">
        <v>122</v>
      </c>
      <c r="O254" s="274" t="s">
        <v>121</v>
      </c>
      <c r="P254" s="274" t="s">
        <v>121</v>
      </c>
      <c r="Q254" s="274" t="s">
        <v>122</v>
      </c>
      <c r="R254" s="274" t="s">
        <v>122</v>
      </c>
      <c r="S254" s="274" t="s">
        <v>121</v>
      </c>
      <c r="T254" s="274" t="s">
        <v>122</v>
      </c>
      <c r="U254" s="274" t="s">
        <v>121</v>
      </c>
      <c r="V254" s="274" t="s">
        <v>121</v>
      </c>
      <c r="W254" s="274" t="s">
        <v>121</v>
      </c>
      <c r="X254" s="274" t="s">
        <v>121</v>
      </c>
      <c r="Y254" s="274" t="s">
        <v>121</v>
      </c>
      <c r="Z254" s="274" t="s">
        <v>121</v>
      </c>
    </row>
    <row r="255" spans="1:26" s="274" customFormat="1">
      <c r="A255" s="274">
        <v>705536</v>
      </c>
      <c r="B255" s="274" t="s">
        <v>242</v>
      </c>
      <c r="C255" s="274" t="s">
        <v>122</v>
      </c>
      <c r="D255" s="274" t="s">
        <v>120</v>
      </c>
      <c r="E255" s="274" t="s">
        <v>120</v>
      </c>
      <c r="F255" s="274" t="s">
        <v>122</v>
      </c>
      <c r="G255" s="274" t="s">
        <v>122</v>
      </c>
      <c r="H255" s="274" t="s">
        <v>120</v>
      </c>
      <c r="I255" s="274" t="s">
        <v>122</v>
      </c>
      <c r="J255" s="274" t="s">
        <v>122</v>
      </c>
      <c r="K255" s="274" t="s">
        <v>122</v>
      </c>
      <c r="L255" s="274" t="s">
        <v>122</v>
      </c>
      <c r="M255" s="274" t="s">
        <v>122</v>
      </c>
      <c r="N255" s="274" t="s">
        <v>121</v>
      </c>
      <c r="O255" s="274" t="s">
        <v>121</v>
      </c>
      <c r="P255" s="274" t="s">
        <v>121</v>
      </c>
      <c r="Q255" s="274" t="s">
        <v>121</v>
      </c>
      <c r="R255" s="274" t="s">
        <v>121</v>
      </c>
      <c r="S255" s="274" t="s">
        <v>121</v>
      </c>
      <c r="T255" s="274" t="s">
        <v>121</v>
      </c>
      <c r="U255" s="274" t="s">
        <v>121</v>
      </c>
      <c r="V255" s="274" t="s">
        <v>121</v>
      </c>
      <c r="W255" s="274" t="s">
        <v>121</v>
      </c>
      <c r="X255" s="274" t="s">
        <v>121</v>
      </c>
      <c r="Y255" s="274" t="s">
        <v>121</v>
      </c>
      <c r="Z255" s="274" t="s">
        <v>121</v>
      </c>
    </row>
    <row r="256" spans="1:26" s="274" customFormat="1">
      <c r="A256" s="274">
        <v>705537</v>
      </c>
      <c r="B256" s="274" t="s">
        <v>242</v>
      </c>
      <c r="C256" s="274" t="s">
        <v>122</v>
      </c>
      <c r="D256" s="274" t="s">
        <v>122</v>
      </c>
      <c r="E256" s="274" t="s">
        <v>122</v>
      </c>
      <c r="F256" s="274" t="s">
        <v>122</v>
      </c>
      <c r="G256" s="274" t="s">
        <v>122</v>
      </c>
      <c r="H256" s="274" t="s">
        <v>122</v>
      </c>
      <c r="I256" s="274" t="s">
        <v>120</v>
      </c>
      <c r="J256" s="274" t="s">
        <v>120</v>
      </c>
      <c r="K256" s="274" t="s">
        <v>120</v>
      </c>
      <c r="L256" s="274" t="s">
        <v>120</v>
      </c>
      <c r="M256" s="274" t="s">
        <v>120</v>
      </c>
      <c r="N256" s="274" t="s">
        <v>122</v>
      </c>
      <c r="O256" s="274" t="s">
        <v>122</v>
      </c>
      <c r="P256" s="274" t="s">
        <v>122</v>
      </c>
      <c r="Q256" s="274" t="s">
        <v>122</v>
      </c>
      <c r="R256" s="274" t="s">
        <v>122</v>
      </c>
      <c r="S256" s="274" t="s">
        <v>122</v>
      </c>
      <c r="T256" s="274" t="s">
        <v>122</v>
      </c>
      <c r="U256" s="274" t="s">
        <v>121</v>
      </c>
      <c r="V256" s="274" t="s">
        <v>121</v>
      </c>
      <c r="W256" s="274" t="s">
        <v>121</v>
      </c>
      <c r="X256" s="274" t="s">
        <v>121</v>
      </c>
      <c r="Y256" s="274" t="s">
        <v>121</v>
      </c>
      <c r="Z256" s="274" t="s">
        <v>121</v>
      </c>
    </row>
    <row r="257" spans="1:26" s="274" customFormat="1">
      <c r="A257" s="274">
        <v>705540</v>
      </c>
      <c r="B257" s="274" t="s">
        <v>242</v>
      </c>
      <c r="C257" s="274" t="s">
        <v>120</v>
      </c>
      <c r="D257" s="274" t="s">
        <v>120</v>
      </c>
      <c r="E257" s="274" t="s">
        <v>122</v>
      </c>
      <c r="F257" s="274" t="s">
        <v>122</v>
      </c>
      <c r="G257" s="274" t="s">
        <v>122</v>
      </c>
      <c r="H257" s="274" t="s">
        <v>122</v>
      </c>
      <c r="I257" s="274" t="s">
        <v>122</v>
      </c>
      <c r="J257" s="274" t="s">
        <v>122</v>
      </c>
      <c r="K257" s="274" t="s">
        <v>121</v>
      </c>
      <c r="L257" s="274" t="s">
        <v>121</v>
      </c>
      <c r="M257" s="274" t="s">
        <v>120</v>
      </c>
      <c r="N257" s="274" t="s">
        <v>122</v>
      </c>
      <c r="O257" s="274" t="s">
        <v>122</v>
      </c>
      <c r="P257" s="274" t="s">
        <v>122</v>
      </c>
      <c r="Q257" s="274" t="s">
        <v>122</v>
      </c>
      <c r="R257" s="274" t="s">
        <v>122</v>
      </c>
      <c r="S257" s="274" t="s">
        <v>122</v>
      </c>
      <c r="T257" s="274" t="s">
        <v>122</v>
      </c>
      <c r="U257" s="274" t="s">
        <v>121</v>
      </c>
      <c r="V257" s="274" t="s">
        <v>121</v>
      </c>
      <c r="W257" s="274" t="s">
        <v>121</v>
      </c>
      <c r="X257" s="274" t="s">
        <v>122</v>
      </c>
      <c r="Y257" s="274" t="s">
        <v>121</v>
      </c>
      <c r="Z257" s="274" t="s">
        <v>122</v>
      </c>
    </row>
    <row r="258" spans="1:26" s="274" customFormat="1">
      <c r="A258" s="274">
        <v>705543</v>
      </c>
      <c r="B258" s="274" t="s">
        <v>242</v>
      </c>
      <c r="C258" s="274" t="s">
        <v>120</v>
      </c>
      <c r="D258" s="274" t="s">
        <v>122</v>
      </c>
      <c r="E258" s="274" t="s">
        <v>122</v>
      </c>
      <c r="F258" s="274" t="s">
        <v>122</v>
      </c>
      <c r="G258" s="274" t="s">
        <v>120</v>
      </c>
      <c r="H258" s="274" t="s">
        <v>122</v>
      </c>
      <c r="I258" s="274" t="s">
        <v>122</v>
      </c>
      <c r="J258" s="274" t="s">
        <v>122</v>
      </c>
      <c r="K258" s="274" t="s">
        <v>120</v>
      </c>
      <c r="L258" s="274" t="s">
        <v>120</v>
      </c>
      <c r="M258" s="274" t="s">
        <v>120</v>
      </c>
      <c r="N258" s="274" t="s">
        <v>122</v>
      </c>
      <c r="O258" s="274" t="s">
        <v>122</v>
      </c>
      <c r="P258" s="274" t="s">
        <v>121</v>
      </c>
      <c r="Q258" s="274" t="s">
        <v>121</v>
      </c>
      <c r="R258" s="274" t="s">
        <v>122</v>
      </c>
      <c r="S258" s="274" t="s">
        <v>122</v>
      </c>
      <c r="T258" s="274" t="s">
        <v>122</v>
      </c>
      <c r="U258" s="274" t="s">
        <v>121</v>
      </c>
      <c r="V258" s="274" t="s">
        <v>121</v>
      </c>
      <c r="W258" s="274" t="s">
        <v>121</v>
      </c>
      <c r="X258" s="274" t="s">
        <v>121</v>
      </c>
      <c r="Y258" s="274" t="s">
        <v>121</v>
      </c>
      <c r="Z258" s="274" t="s">
        <v>121</v>
      </c>
    </row>
    <row r="259" spans="1:26" s="274" customFormat="1">
      <c r="A259" s="274">
        <v>705559</v>
      </c>
      <c r="B259" s="274" t="s">
        <v>242</v>
      </c>
      <c r="C259" s="274" t="s">
        <v>122</v>
      </c>
      <c r="D259" s="274" t="s">
        <v>122</v>
      </c>
      <c r="E259" s="274" t="s">
        <v>122</v>
      </c>
      <c r="F259" s="274" t="s">
        <v>122</v>
      </c>
      <c r="G259" s="274" t="s">
        <v>122</v>
      </c>
      <c r="H259" s="274" t="s">
        <v>122</v>
      </c>
      <c r="I259" s="274" t="s">
        <v>122</v>
      </c>
      <c r="J259" s="274" t="s">
        <v>122</v>
      </c>
      <c r="K259" s="274" t="s">
        <v>121</v>
      </c>
      <c r="L259" s="274" t="s">
        <v>122</v>
      </c>
      <c r="M259" s="274" t="s">
        <v>121</v>
      </c>
      <c r="N259" s="274" t="s">
        <v>122</v>
      </c>
      <c r="O259" s="274" t="s">
        <v>121</v>
      </c>
      <c r="P259" s="274" t="s">
        <v>121</v>
      </c>
      <c r="Q259" s="274" t="s">
        <v>121</v>
      </c>
      <c r="R259" s="274" t="s">
        <v>121</v>
      </c>
      <c r="S259" s="274" t="s">
        <v>121</v>
      </c>
      <c r="T259" s="274" t="s">
        <v>121</v>
      </c>
      <c r="U259" s="274" t="s">
        <v>121</v>
      </c>
      <c r="V259" s="274" t="s">
        <v>121</v>
      </c>
      <c r="W259" s="274" t="s">
        <v>121</v>
      </c>
      <c r="X259" s="274" t="s">
        <v>121</v>
      </c>
      <c r="Y259" s="274" t="s">
        <v>121</v>
      </c>
      <c r="Z259" s="274" t="s">
        <v>121</v>
      </c>
    </row>
    <row r="260" spans="1:26" s="274" customFormat="1">
      <c r="A260" s="274">
        <v>705564</v>
      </c>
      <c r="B260" s="274" t="s">
        <v>242</v>
      </c>
      <c r="C260" s="274" t="s">
        <v>120</v>
      </c>
      <c r="D260" s="274" t="s">
        <v>122</v>
      </c>
      <c r="E260" s="274" t="s">
        <v>122</v>
      </c>
      <c r="F260" s="274" t="s">
        <v>122</v>
      </c>
      <c r="G260" s="274" t="s">
        <v>122</v>
      </c>
      <c r="H260" s="274" t="s">
        <v>122</v>
      </c>
      <c r="I260" s="274" t="s">
        <v>122</v>
      </c>
      <c r="J260" s="274" t="s">
        <v>122</v>
      </c>
      <c r="K260" s="274" t="s">
        <v>120</v>
      </c>
      <c r="L260" s="274" t="s">
        <v>120</v>
      </c>
      <c r="M260" s="274" t="s">
        <v>120</v>
      </c>
      <c r="N260" s="274" t="s">
        <v>122</v>
      </c>
      <c r="O260" s="274" t="s">
        <v>121</v>
      </c>
      <c r="P260" s="274" t="s">
        <v>122</v>
      </c>
      <c r="Q260" s="274" t="s">
        <v>122</v>
      </c>
      <c r="R260" s="274" t="s">
        <v>122</v>
      </c>
      <c r="S260" s="274" t="s">
        <v>122</v>
      </c>
      <c r="T260" s="274" t="s">
        <v>122</v>
      </c>
      <c r="U260" s="274" t="s">
        <v>121</v>
      </c>
      <c r="V260" s="274" t="s">
        <v>121</v>
      </c>
      <c r="W260" s="274" t="s">
        <v>121</v>
      </c>
      <c r="X260" s="274" t="s">
        <v>121</v>
      </c>
      <c r="Y260" s="274" t="s">
        <v>121</v>
      </c>
      <c r="Z260" s="274" t="s">
        <v>121</v>
      </c>
    </row>
    <row r="261" spans="1:26" s="274" customFormat="1">
      <c r="A261" s="274">
        <v>705565</v>
      </c>
      <c r="B261" s="274" t="s">
        <v>242</v>
      </c>
      <c r="C261" s="274" t="s">
        <v>122</v>
      </c>
      <c r="D261" s="274" t="s">
        <v>122</v>
      </c>
      <c r="E261" s="274" t="s">
        <v>120</v>
      </c>
      <c r="F261" s="274" t="s">
        <v>120</v>
      </c>
      <c r="G261" s="274" t="s">
        <v>122</v>
      </c>
      <c r="H261" s="274" t="s">
        <v>120</v>
      </c>
      <c r="I261" s="274" t="s">
        <v>120</v>
      </c>
      <c r="J261" s="274" t="s">
        <v>120</v>
      </c>
      <c r="K261" s="274" t="s">
        <v>122</v>
      </c>
      <c r="L261" s="274" t="s">
        <v>122</v>
      </c>
      <c r="M261" s="274" t="s">
        <v>120</v>
      </c>
      <c r="N261" s="274" t="s">
        <v>122</v>
      </c>
      <c r="O261" s="274" t="s">
        <v>121</v>
      </c>
      <c r="P261" s="274" t="s">
        <v>122</v>
      </c>
      <c r="Q261" s="274" t="s">
        <v>121</v>
      </c>
      <c r="R261" s="274" t="s">
        <v>121</v>
      </c>
      <c r="S261" s="274" t="s">
        <v>121</v>
      </c>
      <c r="T261" s="274" t="s">
        <v>121</v>
      </c>
      <c r="U261" s="274" t="s">
        <v>121</v>
      </c>
      <c r="V261" s="274" t="s">
        <v>121</v>
      </c>
      <c r="W261" s="274" t="s">
        <v>121</v>
      </c>
      <c r="X261" s="274" t="s">
        <v>121</v>
      </c>
      <c r="Y261" s="274" t="s">
        <v>121</v>
      </c>
      <c r="Z261" s="274" t="s">
        <v>121</v>
      </c>
    </row>
    <row r="262" spans="1:26" s="274" customFormat="1">
      <c r="A262" s="274">
        <v>705580</v>
      </c>
      <c r="B262" s="274" t="s">
        <v>242</v>
      </c>
      <c r="C262" s="274" t="s">
        <v>122</v>
      </c>
      <c r="D262" s="274" t="s">
        <v>120</v>
      </c>
      <c r="E262" s="274" t="s">
        <v>120</v>
      </c>
      <c r="F262" s="274" t="s">
        <v>122</v>
      </c>
      <c r="G262" s="274" t="s">
        <v>122</v>
      </c>
      <c r="H262" s="274" t="s">
        <v>120</v>
      </c>
      <c r="I262" s="274" t="s">
        <v>122</v>
      </c>
      <c r="J262" s="274" t="s">
        <v>122</v>
      </c>
      <c r="K262" s="274" t="s">
        <v>120</v>
      </c>
      <c r="L262" s="274" t="s">
        <v>122</v>
      </c>
      <c r="M262" s="274" t="s">
        <v>122</v>
      </c>
      <c r="N262" s="274" t="s">
        <v>122</v>
      </c>
      <c r="O262" s="274" t="s">
        <v>121</v>
      </c>
      <c r="P262" s="274" t="s">
        <v>122</v>
      </c>
      <c r="Q262" s="274" t="s">
        <v>122</v>
      </c>
      <c r="R262" s="274" t="s">
        <v>122</v>
      </c>
      <c r="S262" s="274" t="s">
        <v>122</v>
      </c>
      <c r="T262" s="274" t="s">
        <v>121</v>
      </c>
      <c r="U262" s="274" t="s">
        <v>121</v>
      </c>
      <c r="V262" s="274" t="s">
        <v>121</v>
      </c>
      <c r="W262" s="274" t="s">
        <v>121</v>
      </c>
      <c r="X262" s="274" t="s">
        <v>121</v>
      </c>
      <c r="Y262" s="274" t="s">
        <v>121</v>
      </c>
      <c r="Z262" s="274" t="s">
        <v>121</v>
      </c>
    </row>
    <row r="263" spans="1:26" s="274" customFormat="1">
      <c r="A263" s="274">
        <v>705586</v>
      </c>
      <c r="B263" s="274" t="s">
        <v>242</v>
      </c>
      <c r="C263" s="274" t="s">
        <v>122</v>
      </c>
      <c r="D263" s="274" t="s">
        <v>122</v>
      </c>
      <c r="E263" s="274" t="s">
        <v>122</v>
      </c>
      <c r="F263" s="274" t="s">
        <v>122</v>
      </c>
      <c r="G263" s="274" t="s">
        <v>122</v>
      </c>
      <c r="H263" s="274" t="s">
        <v>122</v>
      </c>
      <c r="I263" s="274" t="s">
        <v>122</v>
      </c>
      <c r="J263" s="274" t="s">
        <v>122</v>
      </c>
      <c r="K263" s="274" t="s">
        <v>122</v>
      </c>
      <c r="L263" s="274" t="s">
        <v>122</v>
      </c>
      <c r="M263" s="274" t="s">
        <v>121</v>
      </c>
      <c r="N263" s="274" t="s">
        <v>122</v>
      </c>
      <c r="O263" s="274" t="s">
        <v>122</v>
      </c>
      <c r="P263" s="274" t="s">
        <v>120</v>
      </c>
      <c r="Q263" s="274" t="s">
        <v>121</v>
      </c>
      <c r="R263" s="274" t="s">
        <v>120</v>
      </c>
      <c r="S263" s="274" t="s">
        <v>120</v>
      </c>
      <c r="T263" s="274" t="s">
        <v>120</v>
      </c>
      <c r="U263" s="274" t="s">
        <v>121</v>
      </c>
      <c r="V263" s="274" t="s">
        <v>121</v>
      </c>
      <c r="W263" s="274" t="s">
        <v>121</v>
      </c>
      <c r="X263" s="274" t="s">
        <v>121</v>
      </c>
      <c r="Y263" s="274" t="s">
        <v>121</v>
      </c>
      <c r="Z263" s="274" t="s">
        <v>121</v>
      </c>
    </row>
    <row r="264" spans="1:26" s="274" customFormat="1">
      <c r="A264" s="274">
        <v>705592</v>
      </c>
      <c r="B264" s="274" t="s">
        <v>242</v>
      </c>
      <c r="C264" s="274" t="s">
        <v>122</v>
      </c>
      <c r="D264" s="274" t="s">
        <v>120</v>
      </c>
      <c r="E264" s="274" t="s">
        <v>122</v>
      </c>
      <c r="F264" s="274" t="s">
        <v>122</v>
      </c>
      <c r="G264" s="274" t="s">
        <v>122</v>
      </c>
      <c r="H264" s="274" t="s">
        <v>122</v>
      </c>
      <c r="I264" s="274" t="s">
        <v>122</v>
      </c>
      <c r="J264" s="274" t="s">
        <v>120</v>
      </c>
      <c r="K264" s="274" t="s">
        <v>122</v>
      </c>
      <c r="L264" s="274" t="s">
        <v>122</v>
      </c>
      <c r="M264" s="274" t="s">
        <v>122</v>
      </c>
      <c r="N264" s="274" t="s">
        <v>122</v>
      </c>
      <c r="O264" s="274" t="s">
        <v>122</v>
      </c>
      <c r="P264" s="274" t="s">
        <v>122</v>
      </c>
      <c r="Q264" s="274" t="s">
        <v>122</v>
      </c>
      <c r="R264" s="274" t="s">
        <v>122</v>
      </c>
      <c r="S264" s="274" t="s">
        <v>122</v>
      </c>
      <c r="T264" s="274" t="s">
        <v>122</v>
      </c>
      <c r="U264" s="274" t="s">
        <v>121</v>
      </c>
      <c r="V264" s="274" t="s">
        <v>121</v>
      </c>
      <c r="W264" s="274" t="s">
        <v>121</v>
      </c>
      <c r="X264" s="274" t="s">
        <v>121</v>
      </c>
      <c r="Y264" s="274" t="s">
        <v>121</v>
      </c>
      <c r="Z264" s="274" t="s">
        <v>121</v>
      </c>
    </row>
    <row r="265" spans="1:26" s="274" customFormat="1">
      <c r="A265" s="274">
        <v>705594</v>
      </c>
      <c r="B265" s="274" t="s">
        <v>242</v>
      </c>
      <c r="C265" s="274" t="s">
        <v>122</v>
      </c>
      <c r="D265" s="274" t="s">
        <v>120</v>
      </c>
      <c r="E265" s="274" t="s">
        <v>122</v>
      </c>
      <c r="F265" s="274" t="s">
        <v>122</v>
      </c>
      <c r="G265" s="274" t="s">
        <v>120</v>
      </c>
      <c r="H265" s="274" t="s">
        <v>122</v>
      </c>
      <c r="I265" s="274" t="s">
        <v>120</v>
      </c>
      <c r="J265" s="274" t="s">
        <v>122</v>
      </c>
      <c r="K265" s="274" t="s">
        <v>120</v>
      </c>
      <c r="L265" s="274" t="s">
        <v>120</v>
      </c>
      <c r="M265" s="274" t="s">
        <v>120</v>
      </c>
      <c r="N265" s="274" t="s">
        <v>120</v>
      </c>
      <c r="O265" s="274" t="s">
        <v>122</v>
      </c>
      <c r="P265" s="274" t="s">
        <v>122</v>
      </c>
      <c r="Q265" s="274" t="s">
        <v>122</v>
      </c>
      <c r="R265" s="274" t="s">
        <v>122</v>
      </c>
      <c r="S265" s="274" t="s">
        <v>122</v>
      </c>
      <c r="T265" s="274" t="s">
        <v>121</v>
      </c>
      <c r="U265" s="274" t="s">
        <v>121</v>
      </c>
      <c r="V265" s="274" t="s">
        <v>121</v>
      </c>
      <c r="W265" s="274" t="s">
        <v>121</v>
      </c>
      <c r="X265" s="274" t="s">
        <v>121</v>
      </c>
      <c r="Y265" s="274" t="s">
        <v>121</v>
      </c>
      <c r="Z265" s="274" t="s">
        <v>121</v>
      </c>
    </row>
    <row r="266" spans="1:26" s="274" customFormat="1">
      <c r="A266" s="274">
        <v>705597</v>
      </c>
      <c r="B266" s="274" t="s">
        <v>242</v>
      </c>
      <c r="C266" s="274" t="s">
        <v>122</v>
      </c>
      <c r="D266" s="274" t="s">
        <v>120</v>
      </c>
      <c r="E266" s="274" t="s">
        <v>122</v>
      </c>
      <c r="F266" s="274" t="s">
        <v>122</v>
      </c>
      <c r="G266" s="274" t="s">
        <v>122</v>
      </c>
      <c r="H266" s="274" t="s">
        <v>122</v>
      </c>
      <c r="I266" s="274" t="s">
        <v>122</v>
      </c>
      <c r="J266" s="274" t="s">
        <v>122</v>
      </c>
      <c r="K266" s="274" t="s">
        <v>122</v>
      </c>
      <c r="L266" s="274" t="s">
        <v>120</v>
      </c>
      <c r="M266" s="274" t="s">
        <v>122</v>
      </c>
      <c r="N266" s="274" t="s">
        <v>120</v>
      </c>
      <c r="O266" s="274" t="s">
        <v>122</v>
      </c>
      <c r="P266" s="274" t="s">
        <v>122</v>
      </c>
      <c r="Q266" s="274" t="s">
        <v>122</v>
      </c>
      <c r="R266" s="274" t="s">
        <v>122</v>
      </c>
      <c r="S266" s="274" t="s">
        <v>120</v>
      </c>
      <c r="T266" s="274" t="s">
        <v>122</v>
      </c>
      <c r="U266" s="274" t="s">
        <v>121</v>
      </c>
      <c r="V266" s="274" t="s">
        <v>122</v>
      </c>
      <c r="W266" s="274" t="s">
        <v>121</v>
      </c>
      <c r="X266" s="274" t="s">
        <v>121</v>
      </c>
      <c r="Y266" s="274" t="s">
        <v>121</v>
      </c>
      <c r="Z266" s="274" t="s">
        <v>122</v>
      </c>
    </row>
    <row r="267" spans="1:26" s="274" customFormat="1">
      <c r="A267" s="274">
        <v>705606</v>
      </c>
      <c r="B267" s="274" t="s">
        <v>242</v>
      </c>
      <c r="C267" s="274" t="s">
        <v>122</v>
      </c>
      <c r="D267" s="274" t="s">
        <v>120</v>
      </c>
      <c r="E267" s="274" t="s">
        <v>122</v>
      </c>
      <c r="F267" s="274" t="s">
        <v>122</v>
      </c>
      <c r="G267" s="274" t="s">
        <v>120</v>
      </c>
      <c r="H267" s="274" t="s">
        <v>122</v>
      </c>
      <c r="I267" s="274" t="s">
        <v>122</v>
      </c>
      <c r="J267" s="274" t="s">
        <v>120</v>
      </c>
      <c r="K267" s="274" t="s">
        <v>120</v>
      </c>
      <c r="L267" s="274" t="s">
        <v>122</v>
      </c>
      <c r="M267" s="274" t="s">
        <v>120</v>
      </c>
      <c r="N267" s="274" t="s">
        <v>122</v>
      </c>
      <c r="O267" s="274" t="s">
        <v>122</v>
      </c>
      <c r="P267" s="274" t="s">
        <v>122</v>
      </c>
      <c r="Q267" s="274" t="s">
        <v>122</v>
      </c>
      <c r="R267" s="274" t="s">
        <v>122</v>
      </c>
      <c r="S267" s="274" t="s">
        <v>122</v>
      </c>
      <c r="T267" s="274" t="s">
        <v>122</v>
      </c>
      <c r="U267" s="274" t="s">
        <v>121</v>
      </c>
      <c r="V267" s="274" t="s">
        <v>121</v>
      </c>
      <c r="W267" s="274" t="s">
        <v>121</v>
      </c>
      <c r="X267" s="274" t="s">
        <v>121</v>
      </c>
      <c r="Y267" s="274" t="s">
        <v>121</v>
      </c>
      <c r="Z267" s="274" t="s">
        <v>121</v>
      </c>
    </row>
    <row r="268" spans="1:26" s="274" customFormat="1">
      <c r="A268" s="274">
        <v>705665</v>
      </c>
      <c r="B268" s="274" t="s">
        <v>242</v>
      </c>
      <c r="C268" s="274" t="s">
        <v>122</v>
      </c>
      <c r="D268" s="274" t="s">
        <v>122</v>
      </c>
      <c r="E268" s="274" t="s">
        <v>122</v>
      </c>
      <c r="F268" s="274" t="s">
        <v>122</v>
      </c>
      <c r="G268" s="274" t="s">
        <v>122</v>
      </c>
      <c r="H268" s="274" t="s">
        <v>120</v>
      </c>
      <c r="I268" s="274" t="s">
        <v>122</v>
      </c>
      <c r="J268" s="274" t="s">
        <v>122</v>
      </c>
      <c r="K268" s="274" t="s">
        <v>122</v>
      </c>
      <c r="L268" s="274" t="s">
        <v>122</v>
      </c>
      <c r="M268" s="274" t="s">
        <v>122</v>
      </c>
      <c r="N268" s="274" t="s">
        <v>120</v>
      </c>
      <c r="O268" s="274" t="s">
        <v>122</v>
      </c>
      <c r="P268" s="274" t="s">
        <v>122</v>
      </c>
      <c r="Q268" s="274" t="s">
        <v>122</v>
      </c>
      <c r="R268" s="274" t="s">
        <v>122</v>
      </c>
      <c r="S268" s="274" t="s">
        <v>122</v>
      </c>
      <c r="T268" s="274" t="s">
        <v>122</v>
      </c>
      <c r="U268" s="274" t="s">
        <v>121</v>
      </c>
      <c r="V268" s="274" t="s">
        <v>121</v>
      </c>
      <c r="W268" s="274" t="s">
        <v>121</v>
      </c>
      <c r="X268" s="274" t="s">
        <v>121</v>
      </c>
      <c r="Y268" s="274" t="s">
        <v>121</v>
      </c>
      <c r="Z268" s="274" t="s">
        <v>121</v>
      </c>
    </row>
    <row r="269" spans="1:26" s="274" customFormat="1">
      <c r="A269" s="274">
        <v>705693</v>
      </c>
      <c r="B269" s="274" t="s">
        <v>243</v>
      </c>
      <c r="C269" s="274" t="s">
        <v>122</v>
      </c>
      <c r="D269" s="274" t="s">
        <v>122</v>
      </c>
      <c r="E269" s="274" t="s">
        <v>120</v>
      </c>
      <c r="F269" s="274" t="s">
        <v>122</v>
      </c>
      <c r="G269" s="274" t="s">
        <v>122</v>
      </c>
      <c r="H269" s="274" t="s">
        <v>122</v>
      </c>
      <c r="I269" s="274" t="s">
        <v>120</v>
      </c>
      <c r="J269" s="274" t="s">
        <v>122</v>
      </c>
      <c r="K269" s="274" t="s">
        <v>122</v>
      </c>
      <c r="L269" s="274" t="s">
        <v>122</v>
      </c>
      <c r="M269" s="274" t="s">
        <v>122</v>
      </c>
      <c r="N269" s="274" t="s">
        <v>122</v>
      </c>
      <c r="O269" s="274" t="s">
        <v>121</v>
      </c>
      <c r="P269" s="274" t="s">
        <v>121</v>
      </c>
      <c r="Q269" s="274" t="s">
        <v>121</v>
      </c>
      <c r="R269" s="274" t="s">
        <v>121</v>
      </c>
      <c r="S269" s="274" t="s">
        <v>121</v>
      </c>
      <c r="T269" s="274" t="s">
        <v>121</v>
      </c>
    </row>
    <row r="270" spans="1:26" s="274" customFormat="1">
      <c r="A270" s="274">
        <v>705698</v>
      </c>
      <c r="B270" s="274" t="s">
        <v>242</v>
      </c>
      <c r="C270" s="274" t="s">
        <v>122</v>
      </c>
      <c r="D270" s="274" t="s">
        <v>122</v>
      </c>
      <c r="E270" s="274" t="s">
        <v>122</v>
      </c>
      <c r="F270" s="274" t="s">
        <v>122</v>
      </c>
      <c r="G270" s="274" t="s">
        <v>120</v>
      </c>
      <c r="H270" s="274" t="s">
        <v>121</v>
      </c>
      <c r="I270" s="274" t="s">
        <v>122</v>
      </c>
      <c r="J270" s="274" t="s">
        <v>122</v>
      </c>
      <c r="K270" s="274" t="s">
        <v>121</v>
      </c>
      <c r="L270" s="274" t="s">
        <v>122</v>
      </c>
      <c r="M270" s="274" t="s">
        <v>121</v>
      </c>
      <c r="N270" s="274" t="s">
        <v>121</v>
      </c>
      <c r="O270" s="274" t="s">
        <v>122</v>
      </c>
      <c r="P270" s="274" t="s">
        <v>122</v>
      </c>
      <c r="Q270" s="274" t="s">
        <v>122</v>
      </c>
      <c r="R270" s="274" t="s">
        <v>122</v>
      </c>
      <c r="S270" s="274" t="s">
        <v>122</v>
      </c>
      <c r="T270" s="274" t="s">
        <v>121</v>
      </c>
      <c r="U270" s="274" t="s">
        <v>121</v>
      </c>
      <c r="V270" s="274" t="s">
        <v>121</v>
      </c>
      <c r="W270" s="274" t="s">
        <v>121</v>
      </c>
      <c r="X270" s="274" t="s">
        <v>121</v>
      </c>
      <c r="Y270" s="274" t="s">
        <v>121</v>
      </c>
      <c r="Z270" s="274" t="s">
        <v>121</v>
      </c>
    </row>
    <row r="271" spans="1:26" s="274" customFormat="1">
      <c r="A271" s="274">
        <v>705715</v>
      </c>
      <c r="B271" s="274" t="s">
        <v>242</v>
      </c>
      <c r="C271" s="274" t="s">
        <v>120</v>
      </c>
      <c r="D271" s="274" t="s">
        <v>122</v>
      </c>
      <c r="E271" s="274" t="s">
        <v>122</v>
      </c>
      <c r="F271" s="274" t="s">
        <v>122</v>
      </c>
      <c r="G271" s="274" t="s">
        <v>122</v>
      </c>
      <c r="H271" s="274" t="s">
        <v>122</v>
      </c>
      <c r="I271" s="274" t="s">
        <v>122</v>
      </c>
      <c r="J271" s="274" t="s">
        <v>122</v>
      </c>
      <c r="K271" s="274" t="s">
        <v>120</v>
      </c>
      <c r="L271" s="274" t="s">
        <v>122</v>
      </c>
      <c r="M271" s="274" t="s">
        <v>122</v>
      </c>
      <c r="N271" s="274" t="s">
        <v>122</v>
      </c>
      <c r="O271" s="274" t="s">
        <v>122</v>
      </c>
      <c r="P271" s="274" t="s">
        <v>122</v>
      </c>
      <c r="Q271" s="274" t="s">
        <v>122</v>
      </c>
      <c r="R271" s="274" t="s">
        <v>122</v>
      </c>
      <c r="S271" s="274" t="s">
        <v>122</v>
      </c>
      <c r="T271" s="274" t="s">
        <v>122</v>
      </c>
      <c r="U271" s="274" t="s">
        <v>121</v>
      </c>
      <c r="V271" s="274" t="s">
        <v>121</v>
      </c>
      <c r="W271" s="274" t="s">
        <v>121</v>
      </c>
      <c r="X271" s="274" t="s">
        <v>121</v>
      </c>
      <c r="Y271" s="274" t="s">
        <v>121</v>
      </c>
      <c r="Z271" s="274" t="s">
        <v>121</v>
      </c>
    </row>
    <row r="272" spans="1:26" s="274" customFormat="1">
      <c r="A272" s="274">
        <v>705721</v>
      </c>
      <c r="B272" s="274" t="s">
        <v>242</v>
      </c>
      <c r="C272" s="274" t="s">
        <v>121</v>
      </c>
      <c r="D272" s="274" t="s">
        <v>122</v>
      </c>
      <c r="E272" s="274" t="s">
        <v>122</v>
      </c>
      <c r="F272" s="274" t="s">
        <v>122</v>
      </c>
      <c r="G272" s="274" t="s">
        <v>121</v>
      </c>
      <c r="H272" s="274" t="s">
        <v>122</v>
      </c>
      <c r="I272" s="274" t="s">
        <v>122</v>
      </c>
      <c r="J272" s="274" t="s">
        <v>122</v>
      </c>
      <c r="K272" s="274" t="s">
        <v>122</v>
      </c>
      <c r="L272" s="274" t="s">
        <v>122</v>
      </c>
      <c r="M272" s="274" t="s">
        <v>122</v>
      </c>
      <c r="N272" s="274" t="s">
        <v>122</v>
      </c>
      <c r="O272" s="274" t="s">
        <v>122</v>
      </c>
      <c r="P272" s="274" t="s">
        <v>122</v>
      </c>
      <c r="Q272" s="274" t="s">
        <v>122</v>
      </c>
      <c r="R272" s="274" t="s">
        <v>122</v>
      </c>
      <c r="S272" s="274" t="s">
        <v>122</v>
      </c>
      <c r="T272" s="274" t="s">
        <v>122</v>
      </c>
      <c r="U272" s="274" t="s">
        <v>121</v>
      </c>
      <c r="V272" s="274" t="s">
        <v>121</v>
      </c>
      <c r="W272" s="274" t="s">
        <v>121</v>
      </c>
      <c r="X272" s="274" t="s">
        <v>121</v>
      </c>
      <c r="Y272" s="274" t="s">
        <v>121</v>
      </c>
      <c r="Z272" s="274" t="s">
        <v>121</v>
      </c>
    </row>
    <row r="273" spans="1:26" s="274" customFormat="1">
      <c r="A273" s="274">
        <v>705723</v>
      </c>
      <c r="B273" s="274" t="s">
        <v>243</v>
      </c>
      <c r="C273" s="274" t="s">
        <v>122</v>
      </c>
      <c r="D273" s="274" t="s">
        <v>120</v>
      </c>
      <c r="E273" s="274" t="s">
        <v>120</v>
      </c>
      <c r="F273" s="274" t="s">
        <v>122</v>
      </c>
      <c r="G273" s="274" t="s">
        <v>120</v>
      </c>
      <c r="H273" s="274" t="s">
        <v>122</v>
      </c>
      <c r="I273" s="274" t="s">
        <v>122</v>
      </c>
      <c r="J273" s="274" t="s">
        <v>122</v>
      </c>
      <c r="K273" s="274" t="s">
        <v>120</v>
      </c>
      <c r="L273" s="274" t="s">
        <v>121</v>
      </c>
      <c r="M273" s="274" t="s">
        <v>122</v>
      </c>
      <c r="N273" s="274" t="s">
        <v>122</v>
      </c>
      <c r="O273" s="274" t="s">
        <v>121</v>
      </c>
      <c r="P273" s="274" t="s">
        <v>121</v>
      </c>
      <c r="Q273" s="274" t="s">
        <v>121</v>
      </c>
      <c r="R273" s="274" t="s">
        <v>121</v>
      </c>
      <c r="S273" s="274" t="s">
        <v>121</v>
      </c>
      <c r="T273" s="274" t="s">
        <v>121</v>
      </c>
    </row>
    <row r="274" spans="1:26" s="274" customFormat="1">
      <c r="A274" s="274">
        <v>705724</v>
      </c>
      <c r="B274" s="274" t="s">
        <v>242</v>
      </c>
      <c r="C274" s="274" t="s">
        <v>122</v>
      </c>
      <c r="D274" s="274" t="s">
        <v>122</v>
      </c>
      <c r="E274" s="274" t="s">
        <v>122</v>
      </c>
      <c r="F274" s="274" t="s">
        <v>122</v>
      </c>
      <c r="G274" s="274" t="s">
        <v>120</v>
      </c>
      <c r="H274" s="274" t="s">
        <v>122</v>
      </c>
      <c r="I274" s="274" t="s">
        <v>122</v>
      </c>
      <c r="J274" s="274" t="s">
        <v>122</v>
      </c>
      <c r="K274" s="274" t="s">
        <v>121</v>
      </c>
      <c r="L274" s="274" t="s">
        <v>122</v>
      </c>
      <c r="M274" s="274" t="s">
        <v>122</v>
      </c>
      <c r="N274" s="274" t="s">
        <v>122</v>
      </c>
      <c r="O274" s="274" t="s">
        <v>122</v>
      </c>
      <c r="P274" s="274" t="s">
        <v>122</v>
      </c>
      <c r="Q274" s="274" t="s">
        <v>122</v>
      </c>
      <c r="R274" s="274" t="s">
        <v>122</v>
      </c>
      <c r="S274" s="274" t="s">
        <v>122</v>
      </c>
      <c r="T274" s="274" t="s">
        <v>122</v>
      </c>
      <c r="U274" s="274" t="s">
        <v>121</v>
      </c>
      <c r="V274" s="274" t="s">
        <v>121</v>
      </c>
      <c r="W274" s="274" t="s">
        <v>121</v>
      </c>
      <c r="X274" s="274" t="s">
        <v>121</v>
      </c>
      <c r="Y274" s="274" t="s">
        <v>121</v>
      </c>
      <c r="Z274" s="274" t="s">
        <v>121</v>
      </c>
    </row>
    <row r="275" spans="1:26" s="274" customFormat="1">
      <c r="A275" s="274">
        <v>705755</v>
      </c>
      <c r="B275" s="274" t="s">
        <v>243</v>
      </c>
      <c r="C275" s="274" t="s">
        <v>122</v>
      </c>
      <c r="D275" s="274" t="s">
        <v>122</v>
      </c>
      <c r="E275" s="274" t="s">
        <v>122</v>
      </c>
      <c r="F275" s="274" t="s">
        <v>122</v>
      </c>
      <c r="G275" s="274" t="s">
        <v>122</v>
      </c>
      <c r="H275" s="274" t="s">
        <v>121</v>
      </c>
      <c r="I275" s="274" t="s">
        <v>122</v>
      </c>
      <c r="J275" s="274" t="s">
        <v>122</v>
      </c>
      <c r="K275" s="274" t="s">
        <v>122</v>
      </c>
      <c r="L275" s="274" t="s">
        <v>120</v>
      </c>
      <c r="M275" s="274" t="s">
        <v>121</v>
      </c>
      <c r="N275" s="274" t="s">
        <v>121</v>
      </c>
      <c r="O275" s="274" t="s">
        <v>121</v>
      </c>
      <c r="P275" s="274" t="s">
        <v>121</v>
      </c>
      <c r="Q275" s="274" t="s">
        <v>121</v>
      </c>
      <c r="R275" s="274" t="s">
        <v>121</v>
      </c>
      <c r="S275" s="274" t="s">
        <v>121</v>
      </c>
      <c r="T275" s="274" t="s">
        <v>121</v>
      </c>
    </row>
    <row r="276" spans="1:26" s="274" customFormat="1">
      <c r="A276" s="274">
        <v>705775</v>
      </c>
      <c r="B276" s="274" t="s">
        <v>242</v>
      </c>
      <c r="C276" s="274" t="s">
        <v>122</v>
      </c>
      <c r="D276" s="274" t="s">
        <v>122</v>
      </c>
      <c r="E276" s="274" t="s">
        <v>120</v>
      </c>
      <c r="F276" s="274" t="s">
        <v>122</v>
      </c>
      <c r="G276" s="274" t="s">
        <v>122</v>
      </c>
      <c r="H276" s="274" t="s">
        <v>122</v>
      </c>
      <c r="I276" s="274" t="s">
        <v>122</v>
      </c>
      <c r="J276" s="274" t="s">
        <v>120</v>
      </c>
      <c r="K276" s="274" t="s">
        <v>122</v>
      </c>
      <c r="L276" s="274" t="s">
        <v>122</v>
      </c>
      <c r="M276" s="274" t="s">
        <v>122</v>
      </c>
      <c r="N276" s="274" t="s">
        <v>120</v>
      </c>
      <c r="O276" s="274" t="s">
        <v>122</v>
      </c>
      <c r="P276" s="274" t="s">
        <v>122</v>
      </c>
      <c r="Q276" s="274" t="s">
        <v>122</v>
      </c>
      <c r="R276" s="274" t="s">
        <v>122</v>
      </c>
      <c r="S276" s="274" t="s">
        <v>122</v>
      </c>
      <c r="T276" s="274" t="s">
        <v>122</v>
      </c>
      <c r="U276" s="274" t="s">
        <v>121</v>
      </c>
      <c r="V276" s="274" t="s">
        <v>121</v>
      </c>
      <c r="W276" s="274" t="s">
        <v>121</v>
      </c>
      <c r="X276" s="274" t="s">
        <v>121</v>
      </c>
      <c r="Y276" s="274" t="s">
        <v>121</v>
      </c>
      <c r="Z276" s="274" t="s">
        <v>121</v>
      </c>
    </row>
    <row r="277" spans="1:26" s="274" customFormat="1">
      <c r="A277" s="274">
        <v>705784</v>
      </c>
      <c r="B277" s="274" t="s">
        <v>243</v>
      </c>
      <c r="C277" s="274" t="s">
        <v>120</v>
      </c>
      <c r="D277" s="274" t="s">
        <v>122</v>
      </c>
      <c r="E277" s="274" t="s">
        <v>120</v>
      </c>
      <c r="F277" s="274" t="s">
        <v>122</v>
      </c>
      <c r="G277" s="274" t="s">
        <v>120</v>
      </c>
      <c r="H277" s="274" t="s">
        <v>122</v>
      </c>
      <c r="I277" s="274" t="s">
        <v>122</v>
      </c>
      <c r="J277" s="274" t="s">
        <v>122</v>
      </c>
      <c r="K277" s="274" t="s">
        <v>122</v>
      </c>
      <c r="L277" s="274" t="s">
        <v>121</v>
      </c>
      <c r="M277" s="274" t="s">
        <v>122</v>
      </c>
      <c r="N277" s="274" t="s">
        <v>122</v>
      </c>
      <c r="O277" s="274" t="s">
        <v>121</v>
      </c>
      <c r="P277" s="274" t="s">
        <v>121</v>
      </c>
      <c r="Q277" s="274" t="s">
        <v>121</v>
      </c>
      <c r="R277" s="274" t="s">
        <v>121</v>
      </c>
      <c r="S277" s="274" t="s">
        <v>121</v>
      </c>
      <c r="T277" s="274" t="s">
        <v>121</v>
      </c>
    </row>
    <row r="278" spans="1:26" s="274" customFormat="1">
      <c r="A278" s="274">
        <v>705794</v>
      </c>
      <c r="B278" s="274" t="s">
        <v>242</v>
      </c>
      <c r="C278" s="274" t="s">
        <v>122</v>
      </c>
      <c r="D278" s="274" t="s">
        <v>121</v>
      </c>
      <c r="E278" s="274" t="s">
        <v>121</v>
      </c>
      <c r="F278" s="274" t="s">
        <v>122</v>
      </c>
      <c r="G278" s="274" t="s">
        <v>121</v>
      </c>
      <c r="H278" s="274" t="s">
        <v>122</v>
      </c>
      <c r="I278" s="274" t="s">
        <v>122</v>
      </c>
      <c r="J278" s="274" t="s">
        <v>122</v>
      </c>
      <c r="K278" s="274" t="s">
        <v>121</v>
      </c>
      <c r="L278" s="274" t="s">
        <v>122</v>
      </c>
      <c r="M278" s="274" t="s">
        <v>122</v>
      </c>
      <c r="N278" s="274" t="s">
        <v>122</v>
      </c>
      <c r="O278" s="274" t="s">
        <v>122</v>
      </c>
      <c r="P278" s="274" t="s">
        <v>122</v>
      </c>
      <c r="Q278" s="274" t="s">
        <v>122</v>
      </c>
      <c r="R278" s="274" t="s">
        <v>122</v>
      </c>
      <c r="S278" s="274" t="s">
        <v>122</v>
      </c>
      <c r="T278" s="274" t="s">
        <v>122</v>
      </c>
      <c r="U278" s="274" t="s">
        <v>121</v>
      </c>
      <c r="V278" s="274" t="s">
        <v>121</v>
      </c>
      <c r="W278" s="274" t="s">
        <v>121</v>
      </c>
      <c r="X278" s="274" t="s">
        <v>121</v>
      </c>
      <c r="Y278" s="274" t="s">
        <v>121</v>
      </c>
      <c r="Z278" s="274" t="s">
        <v>121</v>
      </c>
    </row>
    <row r="279" spans="1:26" s="274" customFormat="1">
      <c r="A279" s="274">
        <v>705806</v>
      </c>
      <c r="B279" s="274" t="s">
        <v>242</v>
      </c>
      <c r="C279" s="274" t="s">
        <v>122</v>
      </c>
      <c r="D279" s="274" t="s">
        <v>122</v>
      </c>
      <c r="E279" s="274" t="s">
        <v>122</v>
      </c>
      <c r="F279" s="274" t="s">
        <v>122</v>
      </c>
      <c r="G279" s="274" t="s">
        <v>122</v>
      </c>
      <c r="H279" s="274" t="s">
        <v>122</v>
      </c>
      <c r="I279" s="274" t="s">
        <v>122</v>
      </c>
      <c r="J279" s="274" t="s">
        <v>120</v>
      </c>
      <c r="K279" s="274" t="s">
        <v>120</v>
      </c>
      <c r="L279" s="274" t="s">
        <v>122</v>
      </c>
      <c r="M279" s="274" t="s">
        <v>122</v>
      </c>
      <c r="N279" s="274" t="s">
        <v>122</v>
      </c>
      <c r="O279" s="274" t="s">
        <v>121</v>
      </c>
      <c r="P279" s="274" t="s">
        <v>122</v>
      </c>
      <c r="Q279" s="274" t="s">
        <v>122</v>
      </c>
      <c r="R279" s="274" t="s">
        <v>121</v>
      </c>
      <c r="S279" s="274" t="s">
        <v>122</v>
      </c>
      <c r="T279" s="274" t="s">
        <v>122</v>
      </c>
      <c r="U279" s="274" t="s">
        <v>121</v>
      </c>
      <c r="V279" s="274" t="s">
        <v>121</v>
      </c>
      <c r="W279" s="274" t="s">
        <v>121</v>
      </c>
      <c r="X279" s="274" t="s">
        <v>121</v>
      </c>
      <c r="Y279" s="274" t="s">
        <v>121</v>
      </c>
      <c r="Z279" s="274" t="s">
        <v>121</v>
      </c>
    </row>
    <row r="280" spans="1:26" s="274" customFormat="1">
      <c r="A280" s="274">
        <v>705814</v>
      </c>
      <c r="B280" s="274" t="s">
        <v>242</v>
      </c>
      <c r="C280" s="274" t="s">
        <v>122</v>
      </c>
      <c r="D280" s="274" t="s">
        <v>122</v>
      </c>
      <c r="E280" s="274" t="s">
        <v>122</v>
      </c>
      <c r="F280" s="274" t="s">
        <v>122</v>
      </c>
      <c r="G280" s="274" t="s">
        <v>122</v>
      </c>
      <c r="H280" s="274" t="s">
        <v>122</v>
      </c>
      <c r="I280" s="274" t="s">
        <v>122</v>
      </c>
      <c r="J280" s="274" t="s">
        <v>122</v>
      </c>
      <c r="K280" s="274" t="s">
        <v>122</v>
      </c>
      <c r="L280" s="274" t="s">
        <v>122</v>
      </c>
      <c r="M280" s="274" t="s">
        <v>122</v>
      </c>
      <c r="N280" s="274" t="s">
        <v>122</v>
      </c>
      <c r="O280" s="274" t="s">
        <v>122</v>
      </c>
      <c r="P280" s="274" t="s">
        <v>122</v>
      </c>
      <c r="Q280" s="274" t="s">
        <v>122</v>
      </c>
      <c r="R280" s="274" t="s">
        <v>122</v>
      </c>
      <c r="S280" s="274" t="s">
        <v>122</v>
      </c>
      <c r="T280" s="274" t="s">
        <v>122</v>
      </c>
      <c r="U280" s="274" t="s">
        <v>121</v>
      </c>
      <c r="V280" s="274" t="s">
        <v>121</v>
      </c>
      <c r="W280" s="274" t="s">
        <v>121</v>
      </c>
      <c r="X280" s="274" t="s">
        <v>121</v>
      </c>
      <c r="Y280" s="274" t="s">
        <v>121</v>
      </c>
      <c r="Z280" s="274" t="s">
        <v>121</v>
      </c>
    </row>
    <row r="281" spans="1:26" s="274" customFormat="1">
      <c r="A281" s="274">
        <v>705817</v>
      </c>
      <c r="B281" s="274" t="s">
        <v>243</v>
      </c>
      <c r="C281" s="274" t="s">
        <v>120</v>
      </c>
      <c r="D281" s="274" t="s">
        <v>122</v>
      </c>
      <c r="E281" s="274" t="s">
        <v>122</v>
      </c>
      <c r="F281" s="274" t="s">
        <v>120</v>
      </c>
      <c r="G281" s="274" t="s">
        <v>120</v>
      </c>
      <c r="H281" s="274" t="s">
        <v>122</v>
      </c>
      <c r="I281" s="274" t="s">
        <v>121</v>
      </c>
      <c r="J281" s="274" t="s">
        <v>121</v>
      </c>
      <c r="K281" s="274" t="s">
        <v>121</v>
      </c>
      <c r="L281" s="274" t="s">
        <v>122</v>
      </c>
      <c r="M281" s="274" t="s">
        <v>121</v>
      </c>
      <c r="N281" s="274" t="s">
        <v>122</v>
      </c>
      <c r="O281" s="274" t="s">
        <v>121</v>
      </c>
      <c r="P281" s="274" t="s">
        <v>121</v>
      </c>
      <c r="Q281" s="274" t="s">
        <v>121</v>
      </c>
      <c r="R281" s="274" t="s">
        <v>121</v>
      </c>
      <c r="S281" s="274" t="s">
        <v>121</v>
      </c>
      <c r="T281" s="274" t="s">
        <v>121</v>
      </c>
    </row>
    <row r="282" spans="1:26" s="274" customFormat="1">
      <c r="A282" s="274">
        <v>705829</v>
      </c>
      <c r="B282" s="274" t="s">
        <v>242</v>
      </c>
      <c r="C282" s="274" t="s">
        <v>122</v>
      </c>
      <c r="D282" s="274" t="s">
        <v>122</v>
      </c>
      <c r="E282" s="274" t="s">
        <v>122</v>
      </c>
      <c r="F282" s="274" t="s">
        <v>122</v>
      </c>
      <c r="G282" s="274" t="s">
        <v>122</v>
      </c>
      <c r="H282" s="274" t="s">
        <v>122</v>
      </c>
      <c r="I282" s="274" t="s">
        <v>122</v>
      </c>
      <c r="J282" s="274" t="s">
        <v>122</v>
      </c>
      <c r="K282" s="274" t="s">
        <v>122</v>
      </c>
      <c r="L282" s="274" t="s">
        <v>122</v>
      </c>
      <c r="M282" s="274" t="s">
        <v>122</v>
      </c>
      <c r="N282" s="274" t="s">
        <v>121</v>
      </c>
      <c r="O282" s="274" t="s">
        <v>122</v>
      </c>
      <c r="P282" s="274" t="s">
        <v>122</v>
      </c>
      <c r="Q282" s="274" t="s">
        <v>122</v>
      </c>
      <c r="R282" s="274" t="s">
        <v>122</v>
      </c>
      <c r="S282" s="274" t="s">
        <v>121</v>
      </c>
      <c r="T282" s="274" t="s">
        <v>121</v>
      </c>
      <c r="U282" s="274" t="s">
        <v>121</v>
      </c>
      <c r="V282" s="274" t="s">
        <v>121</v>
      </c>
      <c r="W282" s="274" t="s">
        <v>121</v>
      </c>
      <c r="X282" s="274" t="s">
        <v>121</v>
      </c>
      <c r="Y282" s="274" t="s">
        <v>121</v>
      </c>
      <c r="Z282" s="274" t="s">
        <v>121</v>
      </c>
    </row>
    <row r="283" spans="1:26" s="274" customFormat="1">
      <c r="A283" s="274">
        <v>705841</v>
      </c>
      <c r="B283" s="274" t="s">
        <v>242</v>
      </c>
      <c r="C283" s="274" t="s">
        <v>122</v>
      </c>
      <c r="D283" s="274" t="s">
        <v>122</v>
      </c>
      <c r="E283" s="274" t="s">
        <v>122</v>
      </c>
      <c r="F283" s="274" t="s">
        <v>120</v>
      </c>
      <c r="G283" s="274" t="s">
        <v>122</v>
      </c>
      <c r="H283" s="274" t="s">
        <v>122</v>
      </c>
      <c r="I283" s="274" t="s">
        <v>122</v>
      </c>
      <c r="J283" s="274" t="s">
        <v>122</v>
      </c>
      <c r="K283" s="274" t="s">
        <v>122</v>
      </c>
      <c r="L283" s="274" t="s">
        <v>122</v>
      </c>
      <c r="M283" s="274" t="s">
        <v>122</v>
      </c>
      <c r="N283" s="274" t="s">
        <v>122</v>
      </c>
      <c r="O283" s="274" t="s">
        <v>122</v>
      </c>
      <c r="P283" s="274" t="s">
        <v>121</v>
      </c>
      <c r="Q283" s="274" t="s">
        <v>122</v>
      </c>
      <c r="R283" s="274" t="s">
        <v>122</v>
      </c>
      <c r="S283" s="274" t="s">
        <v>121</v>
      </c>
      <c r="T283" s="274" t="s">
        <v>122</v>
      </c>
      <c r="U283" s="274" t="s">
        <v>121</v>
      </c>
      <c r="V283" s="274" t="s">
        <v>121</v>
      </c>
      <c r="W283" s="274" t="s">
        <v>121</v>
      </c>
      <c r="X283" s="274" t="s">
        <v>121</v>
      </c>
      <c r="Y283" s="274" t="s">
        <v>121</v>
      </c>
      <c r="Z283" s="274" t="s">
        <v>121</v>
      </c>
    </row>
    <row r="284" spans="1:26" s="274" customFormat="1">
      <c r="A284" s="274">
        <v>705844</v>
      </c>
      <c r="B284" s="274" t="s">
        <v>242</v>
      </c>
      <c r="C284" s="274" t="s">
        <v>122</v>
      </c>
      <c r="D284" s="274" t="s">
        <v>122</v>
      </c>
      <c r="E284" s="274" t="s">
        <v>122</v>
      </c>
      <c r="F284" s="274" t="s">
        <v>122</v>
      </c>
      <c r="G284" s="274" t="s">
        <v>122</v>
      </c>
      <c r="H284" s="274" t="s">
        <v>122</v>
      </c>
      <c r="I284" s="274" t="s">
        <v>122</v>
      </c>
      <c r="J284" s="274" t="s">
        <v>122</v>
      </c>
      <c r="K284" s="274" t="s">
        <v>122</v>
      </c>
      <c r="L284" s="274" t="s">
        <v>122</v>
      </c>
      <c r="M284" s="274" t="s">
        <v>122</v>
      </c>
      <c r="N284" s="274" t="s">
        <v>122</v>
      </c>
      <c r="O284" s="274" t="s">
        <v>122</v>
      </c>
      <c r="P284" s="274" t="s">
        <v>122</v>
      </c>
      <c r="Q284" s="274" t="s">
        <v>122</v>
      </c>
      <c r="R284" s="274" t="s">
        <v>122</v>
      </c>
      <c r="S284" s="274" t="s">
        <v>122</v>
      </c>
      <c r="T284" s="274" t="s">
        <v>122</v>
      </c>
      <c r="U284" s="274" t="s">
        <v>121</v>
      </c>
      <c r="V284" s="274" t="s">
        <v>121</v>
      </c>
      <c r="W284" s="274" t="s">
        <v>121</v>
      </c>
      <c r="X284" s="274" t="s">
        <v>121</v>
      </c>
      <c r="Y284" s="274" t="s">
        <v>121</v>
      </c>
      <c r="Z284" s="274" t="s">
        <v>121</v>
      </c>
    </row>
    <row r="285" spans="1:26" s="274" customFormat="1">
      <c r="A285" s="274">
        <v>705861</v>
      </c>
      <c r="B285" s="274" t="s">
        <v>242</v>
      </c>
      <c r="C285" s="274" t="s">
        <v>122</v>
      </c>
      <c r="D285" s="274" t="s">
        <v>122</v>
      </c>
      <c r="E285" s="274" t="s">
        <v>122</v>
      </c>
      <c r="F285" s="274" t="s">
        <v>122</v>
      </c>
      <c r="G285" s="274" t="s">
        <v>120</v>
      </c>
      <c r="H285" s="274" t="s">
        <v>121</v>
      </c>
      <c r="I285" s="274" t="s">
        <v>122</v>
      </c>
      <c r="J285" s="274" t="s">
        <v>122</v>
      </c>
      <c r="K285" s="274" t="s">
        <v>122</v>
      </c>
      <c r="L285" s="274" t="s">
        <v>122</v>
      </c>
      <c r="M285" s="274" t="s">
        <v>122</v>
      </c>
      <c r="N285" s="274" t="s">
        <v>121</v>
      </c>
      <c r="O285" s="274" t="s">
        <v>122</v>
      </c>
      <c r="P285" s="274" t="s">
        <v>122</v>
      </c>
      <c r="Q285" s="274" t="s">
        <v>122</v>
      </c>
      <c r="R285" s="274" t="s">
        <v>122</v>
      </c>
      <c r="S285" s="274" t="s">
        <v>122</v>
      </c>
      <c r="T285" s="274" t="s">
        <v>122</v>
      </c>
      <c r="U285" s="274" t="s">
        <v>121</v>
      </c>
      <c r="V285" s="274" t="s">
        <v>121</v>
      </c>
      <c r="W285" s="274" t="s">
        <v>121</v>
      </c>
      <c r="X285" s="274" t="s">
        <v>121</v>
      </c>
      <c r="Y285" s="274" t="s">
        <v>121</v>
      </c>
      <c r="Z285" s="274" t="s">
        <v>121</v>
      </c>
    </row>
    <row r="286" spans="1:26" s="274" customFormat="1">
      <c r="A286" s="274">
        <v>705889</v>
      </c>
      <c r="B286" s="274" t="s">
        <v>242</v>
      </c>
      <c r="C286" s="274" t="s">
        <v>122</v>
      </c>
      <c r="D286" s="274" t="s">
        <v>122</v>
      </c>
      <c r="E286" s="274" t="s">
        <v>120</v>
      </c>
      <c r="F286" s="274" t="s">
        <v>122</v>
      </c>
      <c r="G286" s="274" t="s">
        <v>120</v>
      </c>
      <c r="H286" s="274" t="s">
        <v>122</v>
      </c>
      <c r="I286" s="274" t="s">
        <v>122</v>
      </c>
      <c r="J286" s="274" t="s">
        <v>122</v>
      </c>
      <c r="K286" s="274" t="s">
        <v>122</v>
      </c>
      <c r="L286" s="274" t="s">
        <v>122</v>
      </c>
      <c r="M286" s="274" t="s">
        <v>120</v>
      </c>
      <c r="N286" s="274" t="s">
        <v>122</v>
      </c>
      <c r="O286" s="274" t="s">
        <v>121</v>
      </c>
      <c r="P286" s="274" t="s">
        <v>121</v>
      </c>
      <c r="Q286" s="274" t="s">
        <v>122</v>
      </c>
      <c r="R286" s="274" t="s">
        <v>121</v>
      </c>
      <c r="S286" s="274" t="s">
        <v>121</v>
      </c>
      <c r="T286" s="274" t="s">
        <v>122</v>
      </c>
      <c r="U286" s="274" t="s">
        <v>121</v>
      </c>
      <c r="V286" s="274" t="s">
        <v>121</v>
      </c>
      <c r="W286" s="274" t="s">
        <v>121</v>
      </c>
      <c r="X286" s="274" t="s">
        <v>121</v>
      </c>
      <c r="Y286" s="274" t="s">
        <v>121</v>
      </c>
      <c r="Z286" s="274" t="s">
        <v>121</v>
      </c>
    </row>
    <row r="287" spans="1:26" s="274" customFormat="1">
      <c r="A287" s="274">
        <v>705890</v>
      </c>
      <c r="B287" s="274" t="s">
        <v>242</v>
      </c>
      <c r="C287" s="274" t="s">
        <v>122</v>
      </c>
      <c r="D287" s="274" t="s">
        <v>122</v>
      </c>
      <c r="E287" s="274" t="s">
        <v>122</v>
      </c>
      <c r="F287" s="274" t="s">
        <v>122</v>
      </c>
      <c r="G287" s="274" t="s">
        <v>120</v>
      </c>
      <c r="H287" s="274" t="s">
        <v>122</v>
      </c>
      <c r="I287" s="274" t="s">
        <v>122</v>
      </c>
      <c r="J287" s="274" t="s">
        <v>122</v>
      </c>
      <c r="K287" s="274" t="s">
        <v>122</v>
      </c>
      <c r="L287" s="274" t="s">
        <v>122</v>
      </c>
      <c r="M287" s="274" t="s">
        <v>122</v>
      </c>
      <c r="N287" s="274" t="s">
        <v>122</v>
      </c>
      <c r="O287" s="274" t="s">
        <v>121</v>
      </c>
      <c r="P287" s="274" t="s">
        <v>122</v>
      </c>
      <c r="Q287" s="274" t="s">
        <v>122</v>
      </c>
      <c r="R287" s="274" t="s">
        <v>122</v>
      </c>
      <c r="S287" s="274" t="s">
        <v>121</v>
      </c>
      <c r="T287" s="274" t="s">
        <v>121</v>
      </c>
      <c r="U287" s="274" t="s">
        <v>121</v>
      </c>
      <c r="V287" s="274" t="s">
        <v>121</v>
      </c>
      <c r="W287" s="274" t="s">
        <v>121</v>
      </c>
      <c r="X287" s="274" t="s">
        <v>121</v>
      </c>
      <c r="Y287" s="274" t="s">
        <v>121</v>
      </c>
      <c r="Z287" s="274" t="s">
        <v>121</v>
      </c>
    </row>
    <row r="288" spans="1:26" s="274" customFormat="1">
      <c r="A288" s="274">
        <v>705915</v>
      </c>
      <c r="B288" s="274" t="s">
        <v>243</v>
      </c>
      <c r="C288" s="274" t="s">
        <v>120</v>
      </c>
      <c r="D288" s="274" t="s">
        <v>120</v>
      </c>
      <c r="E288" s="274" t="s">
        <v>120</v>
      </c>
      <c r="F288" s="274" t="s">
        <v>122</v>
      </c>
      <c r="G288" s="274" t="s">
        <v>120</v>
      </c>
      <c r="H288" s="274" t="s">
        <v>120</v>
      </c>
      <c r="I288" s="274" t="s">
        <v>122</v>
      </c>
      <c r="J288" s="274" t="s">
        <v>122</v>
      </c>
      <c r="K288" s="274" t="s">
        <v>122</v>
      </c>
      <c r="L288" s="274" t="s">
        <v>122</v>
      </c>
      <c r="M288" s="274" t="s">
        <v>122</v>
      </c>
      <c r="N288" s="274" t="s">
        <v>120</v>
      </c>
      <c r="O288" s="274" t="s">
        <v>121</v>
      </c>
      <c r="P288" s="274" t="s">
        <v>121</v>
      </c>
      <c r="Q288" s="274" t="s">
        <v>121</v>
      </c>
      <c r="R288" s="274" t="s">
        <v>121</v>
      </c>
      <c r="S288" s="274" t="s">
        <v>121</v>
      </c>
      <c r="T288" s="274" t="s">
        <v>121</v>
      </c>
    </row>
    <row r="289" spans="1:26" s="274" customFormat="1">
      <c r="A289" s="274">
        <v>705934</v>
      </c>
      <c r="B289" s="274" t="s">
        <v>242</v>
      </c>
      <c r="C289" s="274" t="s">
        <v>122</v>
      </c>
      <c r="D289" s="274" t="s">
        <v>122</v>
      </c>
      <c r="E289" s="274" t="s">
        <v>122</v>
      </c>
      <c r="F289" s="274" t="s">
        <v>122</v>
      </c>
      <c r="G289" s="274" t="s">
        <v>122</v>
      </c>
      <c r="H289" s="274" t="s">
        <v>121</v>
      </c>
      <c r="I289" s="274" t="s">
        <v>122</v>
      </c>
      <c r="J289" s="274" t="s">
        <v>122</v>
      </c>
      <c r="K289" s="274" t="s">
        <v>122</v>
      </c>
      <c r="L289" s="274" t="s">
        <v>120</v>
      </c>
      <c r="M289" s="274" t="s">
        <v>122</v>
      </c>
      <c r="N289" s="274" t="s">
        <v>121</v>
      </c>
      <c r="O289" s="274" t="s">
        <v>122</v>
      </c>
      <c r="P289" s="274" t="s">
        <v>122</v>
      </c>
      <c r="Q289" s="274" t="s">
        <v>122</v>
      </c>
      <c r="R289" s="274" t="s">
        <v>121</v>
      </c>
      <c r="S289" s="274" t="s">
        <v>121</v>
      </c>
      <c r="T289" s="274" t="s">
        <v>121</v>
      </c>
      <c r="U289" s="274" t="s">
        <v>121</v>
      </c>
      <c r="V289" s="274" t="s">
        <v>121</v>
      </c>
      <c r="W289" s="274" t="s">
        <v>121</v>
      </c>
      <c r="X289" s="274" t="s">
        <v>121</v>
      </c>
      <c r="Y289" s="274" t="s">
        <v>121</v>
      </c>
      <c r="Z289" s="274" t="s">
        <v>121</v>
      </c>
    </row>
    <row r="290" spans="1:26" s="274" customFormat="1">
      <c r="A290" s="274">
        <v>705942</v>
      </c>
      <c r="B290" s="274" t="s">
        <v>243</v>
      </c>
      <c r="C290" s="274" t="s">
        <v>122</v>
      </c>
      <c r="D290" s="274" t="s">
        <v>122</v>
      </c>
      <c r="E290" s="274" t="s">
        <v>122</v>
      </c>
      <c r="F290" s="274" t="s">
        <v>122</v>
      </c>
      <c r="G290" s="274" t="s">
        <v>122</v>
      </c>
      <c r="H290" s="274" t="s">
        <v>122</v>
      </c>
      <c r="I290" s="274" t="s">
        <v>120</v>
      </c>
      <c r="J290" s="274" t="s">
        <v>121</v>
      </c>
      <c r="K290" s="274" t="s">
        <v>122</v>
      </c>
      <c r="L290" s="274" t="s">
        <v>121</v>
      </c>
      <c r="M290" s="274" t="s">
        <v>120</v>
      </c>
      <c r="N290" s="274" t="s">
        <v>122</v>
      </c>
      <c r="O290" s="274" t="s">
        <v>121</v>
      </c>
      <c r="P290" s="274" t="s">
        <v>121</v>
      </c>
      <c r="Q290" s="274" t="s">
        <v>121</v>
      </c>
      <c r="R290" s="274" t="s">
        <v>121</v>
      </c>
      <c r="S290" s="274" t="s">
        <v>121</v>
      </c>
      <c r="T290" s="274" t="s">
        <v>121</v>
      </c>
    </row>
    <row r="291" spans="1:26" s="274" customFormat="1">
      <c r="A291" s="274">
        <v>705946</v>
      </c>
      <c r="B291" s="274" t="s">
        <v>242</v>
      </c>
      <c r="C291" s="274" t="s">
        <v>122</v>
      </c>
      <c r="D291" s="274" t="s">
        <v>122</v>
      </c>
      <c r="E291" s="274" t="s">
        <v>121</v>
      </c>
      <c r="F291" s="274" t="s">
        <v>122</v>
      </c>
      <c r="G291" s="274" t="s">
        <v>122</v>
      </c>
      <c r="H291" s="274" t="s">
        <v>122</v>
      </c>
      <c r="I291" s="274" t="s">
        <v>122</v>
      </c>
      <c r="J291" s="274" t="s">
        <v>122</v>
      </c>
      <c r="K291" s="274" t="s">
        <v>122</v>
      </c>
      <c r="L291" s="274" t="s">
        <v>121</v>
      </c>
      <c r="M291" s="274" t="s">
        <v>122</v>
      </c>
      <c r="N291" s="274" t="s">
        <v>122</v>
      </c>
      <c r="O291" s="274" t="s">
        <v>121</v>
      </c>
      <c r="P291" s="274" t="s">
        <v>121</v>
      </c>
      <c r="Q291" s="274" t="s">
        <v>121</v>
      </c>
      <c r="R291" s="274" t="s">
        <v>122</v>
      </c>
      <c r="S291" s="274" t="s">
        <v>121</v>
      </c>
      <c r="T291" s="274" t="s">
        <v>122</v>
      </c>
      <c r="U291" s="274" t="s">
        <v>121</v>
      </c>
      <c r="V291" s="274" t="s">
        <v>121</v>
      </c>
      <c r="W291" s="274" t="s">
        <v>121</v>
      </c>
      <c r="X291" s="274" t="s">
        <v>121</v>
      </c>
      <c r="Y291" s="274" t="s">
        <v>121</v>
      </c>
      <c r="Z291" s="274" t="s">
        <v>121</v>
      </c>
    </row>
    <row r="292" spans="1:26" s="274" customFormat="1">
      <c r="A292" s="274">
        <v>705953</v>
      </c>
      <c r="B292" s="274" t="s">
        <v>243</v>
      </c>
      <c r="C292" s="274" t="s">
        <v>120</v>
      </c>
      <c r="D292" s="274" t="s">
        <v>120</v>
      </c>
      <c r="E292" s="274" t="s">
        <v>122</v>
      </c>
      <c r="F292" s="274" t="s">
        <v>122</v>
      </c>
      <c r="G292" s="274" t="s">
        <v>122</v>
      </c>
      <c r="H292" s="274" t="s">
        <v>122</v>
      </c>
      <c r="I292" s="274" t="s">
        <v>122</v>
      </c>
      <c r="J292" s="274" t="s">
        <v>122</v>
      </c>
      <c r="K292" s="274" t="s">
        <v>122</v>
      </c>
      <c r="L292" s="274" t="s">
        <v>121</v>
      </c>
      <c r="M292" s="274" t="s">
        <v>122</v>
      </c>
      <c r="N292" s="274" t="s">
        <v>121</v>
      </c>
      <c r="O292" s="274" t="s">
        <v>121</v>
      </c>
      <c r="P292" s="274" t="s">
        <v>121</v>
      </c>
      <c r="Q292" s="274" t="s">
        <v>121</v>
      </c>
      <c r="R292" s="274" t="s">
        <v>121</v>
      </c>
      <c r="S292" s="274" t="s">
        <v>121</v>
      </c>
      <c r="T292" s="274" t="s">
        <v>121</v>
      </c>
    </row>
    <row r="293" spans="1:26" s="274" customFormat="1">
      <c r="A293" s="274">
        <v>705961</v>
      </c>
      <c r="B293" s="274" t="s">
        <v>243</v>
      </c>
      <c r="C293" s="274" t="s">
        <v>122</v>
      </c>
      <c r="D293" s="274" t="s">
        <v>122</v>
      </c>
      <c r="E293" s="274" t="s">
        <v>122</v>
      </c>
      <c r="F293" s="274" t="s">
        <v>122</v>
      </c>
      <c r="G293" s="274" t="s">
        <v>122</v>
      </c>
      <c r="H293" s="274" t="s">
        <v>122</v>
      </c>
      <c r="I293" s="274" t="s">
        <v>122</v>
      </c>
      <c r="J293" s="274" t="s">
        <v>122</v>
      </c>
      <c r="K293" s="274" t="s">
        <v>121</v>
      </c>
      <c r="L293" s="274" t="s">
        <v>122</v>
      </c>
      <c r="M293" s="274" t="s">
        <v>121</v>
      </c>
      <c r="N293" s="274" t="s">
        <v>122</v>
      </c>
      <c r="O293" s="274" t="s">
        <v>121</v>
      </c>
      <c r="P293" s="274" t="s">
        <v>121</v>
      </c>
      <c r="Q293" s="274" t="s">
        <v>121</v>
      </c>
      <c r="R293" s="274" t="s">
        <v>121</v>
      </c>
      <c r="S293" s="274" t="s">
        <v>121</v>
      </c>
      <c r="T293" s="274" t="s">
        <v>121</v>
      </c>
    </row>
    <row r="294" spans="1:26" s="274" customFormat="1">
      <c r="A294" s="274">
        <v>705973</v>
      </c>
      <c r="B294" s="274" t="s">
        <v>243</v>
      </c>
      <c r="C294" s="274" t="s">
        <v>122</v>
      </c>
      <c r="D294" s="274" t="s">
        <v>122</v>
      </c>
      <c r="E294" s="274" t="s">
        <v>122</v>
      </c>
      <c r="F294" s="274" t="s">
        <v>122</v>
      </c>
      <c r="G294" s="274" t="s">
        <v>122</v>
      </c>
      <c r="H294" s="274" t="s">
        <v>122</v>
      </c>
      <c r="I294" s="274" t="s">
        <v>122</v>
      </c>
      <c r="J294" s="274" t="s">
        <v>122</v>
      </c>
      <c r="K294" s="274" t="s">
        <v>122</v>
      </c>
      <c r="L294" s="274" t="s">
        <v>121</v>
      </c>
      <c r="M294" s="274" t="s">
        <v>122</v>
      </c>
      <c r="N294" s="274" t="s">
        <v>122</v>
      </c>
      <c r="O294" s="274" t="s">
        <v>121</v>
      </c>
      <c r="P294" s="274" t="s">
        <v>121</v>
      </c>
      <c r="Q294" s="274" t="s">
        <v>121</v>
      </c>
      <c r="R294" s="274" t="s">
        <v>121</v>
      </c>
      <c r="S294" s="274" t="s">
        <v>121</v>
      </c>
      <c r="T294" s="274" t="s">
        <v>121</v>
      </c>
    </row>
    <row r="295" spans="1:26" s="274" customFormat="1">
      <c r="A295" s="274">
        <v>705979</v>
      </c>
      <c r="B295" s="274" t="s">
        <v>242</v>
      </c>
      <c r="C295" s="274" t="s">
        <v>120</v>
      </c>
      <c r="D295" s="274" t="s">
        <v>120</v>
      </c>
      <c r="E295" s="274" t="s">
        <v>122</v>
      </c>
      <c r="F295" s="274" t="s">
        <v>120</v>
      </c>
      <c r="G295" s="274" t="s">
        <v>122</v>
      </c>
      <c r="H295" s="274" t="s">
        <v>122</v>
      </c>
      <c r="I295" s="274" t="s">
        <v>122</v>
      </c>
      <c r="J295" s="274" t="s">
        <v>122</v>
      </c>
      <c r="K295" s="274" t="s">
        <v>122</v>
      </c>
      <c r="L295" s="274" t="s">
        <v>122</v>
      </c>
      <c r="M295" s="274" t="s">
        <v>122</v>
      </c>
      <c r="N295" s="274" t="s">
        <v>122</v>
      </c>
      <c r="O295" s="274" t="s">
        <v>122</v>
      </c>
      <c r="P295" s="274" t="s">
        <v>122</v>
      </c>
      <c r="Q295" s="274" t="s">
        <v>122</v>
      </c>
      <c r="R295" s="274" t="s">
        <v>122</v>
      </c>
      <c r="S295" s="274" t="s">
        <v>121</v>
      </c>
      <c r="T295" s="274" t="s">
        <v>122</v>
      </c>
      <c r="U295" s="274" t="s">
        <v>121</v>
      </c>
      <c r="V295" s="274" t="s">
        <v>121</v>
      </c>
      <c r="W295" s="274" t="s">
        <v>121</v>
      </c>
      <c r="X295" s="274" t="s">
        <v>121</v>
      </c>
      <c r="Y295" s="274" t="s">
        <v>121</v>
      </c>
      <c r="Z295" s="274" t="s">
        <v>121</v>
      </c>
    </row>
    <row r="296" spans="1:26" s="274" customFormat="1">
      <c r="A296" s="274">
        <v>705980</v>
      </c>
      <c r="B296" s="274" t="s">
        <v>242</v>
      </c>
      <c r="C296" s="274" t="s">
        <v>122</v>
      </c>
      <c r="D296" s="274" t="s">
        <v>122</v>
      </c>
      <c r="E296" s="274" t="s">
        <v>120</v>
      </c>
      <c r="F296" s="274" t="s">
        <v>122</v>
      </c>
      <c r="G296" s="274" t="s">
        <v>122</v>
      </c>
      <c r="H296" s="274" t="s">
        <v>121</v>
      </c>
      <c r="I296" s="274" t="s">
        <v>122</v>
      </c>
      <c r="J296" s="274" t="s">
        <v>122</v>
      </c>
      <c r="K296" s="274" t="s">
        <v>122</v>
      </c>
      <c r="L296" s="274" t="s">
        <v>122</v>
      </c>
      <c r="M296" s="274" t="s">
        <v>122</v>
      </c>
      <c r="N296" s="274" t="s">
        <v>121</v>
      </c>
      <c r="O296" s="274" t="s">
        <v>122</v>
      </c>
      <c r="P296" s="274" t="s">
        <v>122</v>
      </c>
      <c r="Q296" s="274" t="s">
        <v>122</v>
      </c>
      <c r="R296" s="274" t="s">
        <v>122</v>
      </c>
      <c r="S296" s="274" t="s">
        <v>122</v>
      </c>
      <c r="T296" s="274" t="s">
        <v>122</v>
      </c>
      <c r="U296" s="274" t="s">
        <v>121</v>
      </c>
      <c r="V296" s="274" t="s">
        <v>121</v>
      </c>
      <c r="W296" s="274" t="s">
        <v>121</v>
      </c>
      <c r="X296" s="274" t="s">
        <v>121</v>
      </c>
      <c r="Y296" s="274" t="s">
        <v>121</v>
      </c>
      <c r="Z296" s="274" t="s">
        <v>121</v>
      </c>
    </row>
    <row r="297" spans="1:26" s="274" customFormat="1">
      <c r="A297" s="274">
        <v>705983</v>
      </c>
      <c r="B297" s="274" t="s">
        <v>242</v>
      </c>
      <c r="C297" s="274" t="s">
        <v>122</v>
      </c>
      <c r="D297" s="274" t="s">
        <v>120</v>
      </c>
      <c r="E297" s="274" t="s">
        <v>120</v>
      </c>
      <c r="F297" s="274" t="s">
        <v>120</v>
      </c>
      <c r="G297" s="274" t="s">
        <v>120</v>
      </c>
      <c r="H297" s="274" t="s">
        <v>122</v>
      </c>
      <c r="I297" s="274" t="s">
        <v>122</v>
      </c>
      <c r="J297" s="274" t="s">
        <v>122</v>
      </c>
      <c r="K297" s="274" t="s">
        <v>122</v>
      </c>
      <c r="L297" s="274" t="s">
        <v>122</v>
      </c>
      <c r="M297" s="274" t="s">
        <v>122</v>
      </c>
      <c r="N297" s="274" t="s">
        <v>122</v>
      </c>
      <c r="O297" s="274" t="s">
        <v>121</v>
      </c>
      <c r="P297" s="274" t="s">
        <v>121</v>
      </c>
      <c r="Q297" s="274" t="s">
        <v>121</v>
      </c>
      <c r="R297" s="274" t="s">
        <v>121</v>
      </c>
      <c r="S297" s="274" t="s">
        <v>121</v>
      </c>
      <c r="T297" s="274" t="s">
        <v>121</v>
      </c>
      <c r="U297" s="274" t="s">
        <v>121</v>
      </c>
      <c r="V297" s="274" t="s">
        <v>121</v>
      </c>
      <c r="W297" s="274" t="s">
        <v>121</v>
      </c>
      <c r="X297" s="274" t="s">
        <v>121</v>
      </c>
      <c r="Y297" s="274" t="s">
        <v>121</v>
      </c>
      <c r="Z297" s="274" t="s">
        <v>121</v>
      </c>
    </row>
    <row r="298" spans="1:26" s="274" customFormat="1">
      <c r="A298" s="274">
        <v>705992</v>
      </c>
      <c r="B298" s="274" t="s">
        <v>242</v>
      </c>
      <c r="C298" s="274" t="s">
        <v>122</v>
      </c>
      <c r="D298" s="274" t="s">
        <v>122</v>
      </c>
      <c r="E298" s="274" t="s">
        <v>122</v>
      </c>
      <c r="F298" s="274" t="s">
        <v>120</v>
      </c>
      <c r="G298" s="274" t="s">
        <v>122</v>
      </c>
      <c r="H298" s="274" t="s">
        <v>122</v>
      </c>
      <c r="I298" s="274" t="s">
        <v>122</v>
      </c>
      <c r="J298" s="274" t="s">
        <v>122</v>
      </c>
      <c r="K298" s="274" t="s">
        <v>122</v>
      </c>
      <c r="L298" s="274" t="s">
        <v>122</v>
      </c>
      <c r="M298" s="274" t="s">
        <v>122</v>
      </c>
      <c r="N298" s="274" t="s">
        <v>122</v>
      </c>
      <c r="O298" s="274" t="s">
        <v>122</v>
      </c>
      <c r="P298" s="274" t="s">
        <v>122</v>
      </c>
      <c r="Q298" s="274" t="s">
        <v>122</v>
      </c>
      <c r="R298" s="274" t="s">
        <v>122</v>
      </c>
      <c r="S298" s="274" t="s">
        <v>122</v>
      </c>
      <c r="T298" s="274" t="s">
        <v>122</v>
      </c>
      <c r="U298" s="274" t="s">
        <v>121</v>
      </c>
      <c r="V298" s="274" t="s">
        <v>121</v>
      </c>
      <c r="W298" s="274" t="s">
        <v>121</v>
      </c>
      <c r="X298" s="274" t="s">
        <v>121</v>
      </c>
      <c r="Y298" s="274" t="s">
        <v>121</v>
      </c>
      <c r="Z298" s="274" t="s">
        <v>121</v>
      </c>
    </row>
    <row r="299" spans="1:26" s="274" customFormat="1">
      <c r="A299" s="274">
        <v>706021</v>
      </c>
      <c r="B299" s="274" t="s">
        <v>242</v>
      </c>
      <c r="C299" s="274" t="s">
        <v>122</v>
      </c>
      <c r="D299" s="274" t="s">
        <v>122</v>
      </c>
      <c r="E299" s="274" t="s">
        <v>122</v>
      </c>
      <c r="F299" s="274" t="s">
        <v>122</v>
      </c>
      <c r="G299" s="274" t="s">
        <v>121</v>
      </c>
      <c r="H299" s="274" t="s">
        <v>122</v>
      </c>
      <c r="I299" s="274" t="s">
        <v>122</v>
      </c>
      <c r="J299" s="274" t="s">
        <v>122</v>
      </c>
      <c r="K299" s="274" t="s">
        <v>122</v>
      </c>
      <c r="L299" s="274" t="s">
        <v>122</v>
      </c>
      <c r="M299" s="274" t="s">
        <v>122</v>
      </c>
      <c r="N299" s="274" t="s">
        <v>122</v>
      </c>
      <c r="O299" s="274" t="s">
        <v>121</v>
      </c>
      <c r="P299" s="274" t="s">
        <v>121</v>
      </c>
      <c r="Q299" s="274" t="s">
        <v>121</v>
      </c>
      <c r="R299" s="274" t="s">
        <v>121</v>
      </c>
      <c r="S299" s="274" t="s">
        <v>122</v>
      </c>
      <c r="T299" s="274" t="s">
        <v>122</v>
      </c>
      <c r="U299" s="274" t="s">
        <v>121</v>
      </c>
      <c r="V299" s="274" t="s">
        <v>121</v>
      </c>
      <c r="W299" s="274" t="s">
        <v>121</v>
      </c>
      <c r="X299" s="274" t="s">
        <v>121</v>
      </c>
      <c r="Y299" s="274" t="s">
        <v>121</v>
      </c>
      <c r="Z299" s="274" t="s">
        <v>121</v>
      </c>
    </row>
    <row r="300" spans="1:26" s="274" customFormat="1">
      <c r="A300" s="274">
        <v>706026</v>
      </c>
      <c r="B300" s="274" t="s">
        <v>242</v>
      </c>
      <c r="C300" s="274" t="s">
        <v>122</v>
      </c>
      <c r="D300" s="274" t="s">
        <v>122</v>
      </c>
      <c r="E300" s="274" t="s">
        <v>122</v>
      </c>
      <c r="F300" s="274" t="s">
        <v>122</v>
      </c>
      <c r="G300" s="274" t="s">
        <v>122</v>
      </c>
      <c r="H300" s="274" t="s">
        <v>121</v>
      </c>
      <c r="I300" s="274" t="s">
        <v>122</v>
      </c>
      <c r="J300" s="274" t="s">
        <v>122</v>
      </c>
      <c r="K300" s="274" t="s">
        <v>122</v>
      </c>
      <c r="L300" s="274" t="s">
        <v>122</v>
      </c>
      <c r="M300" s="274" t="s">
        <v>122</v>
      </c>
      <c r="N300" s="274" t="s">
        <v>121</v>
      </c>
      <c r="O300" s="274" t="s">
        <v>122</v>
      </c>
      <c r="P300" s="274" t="s">
        <v>122</v>
      </c>
      <c r="Q300" s="274" t="s">
        <v>122</v>
      </c>
      <c r="R300" s="274" t="s">
        <v>122</v>
      </c>
      <c r="S300" s="274" t="s">
        <v>122</v>
      </c>
      <c r="T300" s="274" t="s">
        <v>121</v>
      </c>
      <c r="U300" s="274" t="s">
        <v>121</v>
      </c>
      <c r="V300" s="274" t="s">
        <v>121</v>
      </c>
      <c r="W300" s="274" t="s">
        <v>121</v>
      </c>
      <c r="X300" s="274" t="s">
        <v>121</v>
      </c>
      <c r="Y300" s="274" t="s">
        <v>121</v>
      </c>
      <c r="Z300" s="274" t="s">
        <v>121</v>
      </c>
    </row>
    <row r="301" spans="1:26" s="274" customFormat="1">
      <c r="A301" s="274">
        <v>706035</v>
      </c>
      <c r="B301" s="274" t="s">
        <v>243</v>
      </c>
      <c r="C301" s="274" t="s">
        <v>120</v>
      </c>
      <c r="D301" s="274" t="s">
        <v>120</v>
      </c>
      <c r="E301" s="274" t="s">
        <v>120</v>
      </c>
      <c r="F301" s="274" t="s">
        <v>122</v>
      </c>
      <c r="G301" s="274" t="s">
        <v>120</v>
      </c>
      <c r="H301" s="274" t="s">
        <v>120</v>
      </c>
      <c r="I301" s="274" t="s">
        <v>122</v>
      </c>
      <c r="J301" s="274" t="s">
        <v>122</v>
      </c>
      <c r="K301" s="274" t="s">
        <v>120</v>
      </c>
      <c r="L301" s="274" t="s">
        <v>121</v>
      </c>
      <c r="M301" s="274" t="s">
        <v>122</v>
      </c>
      <c r="N301" s="274" t="s">
        <v>122</v>
      </c>
      <c r="O301" s="274" t="s">
        <v>121</v>
      </c>
      <c r="P301" s="274" t="s">
        <v>121</v>
      </c>
      <c r="Q301" s="274" t="s">
        <v>121</v>
      </c>
      <c r="R301" s="274" t="s">
        <v>121</v>
      </c>
      <c r="S301" s="274" t="s">
        <v>121</v>
      </c>
      <c r="T301" s="274" t="s">
        <v>121</v>
      </c>
    </row>
    <row r="302" spans="1:26" s="274" customFormat="1">
      <c r="A302" s="274">
        <v>706039</v>
      </c>
      <c r="B302" s="274" t="s">
        <v>243</v>
      </c>
      <c r="C302" s="274" t="s">
        <v>120</v>
      </c>
      <c r="D302" s="274" t="s">
        <v>120</v>
      </c>
      <c r="E302" s="274" t="s">
        <v>122</v>
      </c>
      <c r="F302" s="274" t="s">
        <v>122</v>
      </c>
      <c r="G302" s="274" t="s">
        <v>120</v>
      </c>
      <c r="H302" s="274" t="s">
        <v>122</v>
      </c>
      <c r="I302" s="274" t="s">
        <v>122</v>
      </c>
      <c r="J302" s="274" t="s">
        <v>120</v>
      </c>
      <c r="K302" s="274" t="s">
        <v>122</v>
      </c>
      <c r="L302" s="274" t="s">
        <v>122</v>
      </c>
      <c r="M302" s="274" t="s">
        <v>122</v>
      </c>
      <c r="N302" s="274" t="s">
        <v>122</v>
      </c>
      <c r="O302" s="274" t="s">
        <v>121</v>
      </c>
      <c r="P302" s="274" t="s">
        <v>121</v>
      </c>
      <c r="Q302" s="274" t="s">
        <v>121</v>
      </c>
      <c r="R302" s="274" t="s">
        <v>121</v>
      </c>
      <c r="S302" s="274" t="s">
        <v>121</v>
      </c>
      <c r="T302" s="274" t="s">
        <v>121</v>
      </c>
    </row>
    <row r="303" spans="1:26" s="274" customFormat="1">
      <c r="A303" s="274">
        <v>706051</v>
      </c>
      <c r="B303" s="274" t="s">
        <v>243</v>
      </c>
      <c r="C303" s="274" t="s">
        <v>122</v>
      </c>
      <c r="D303" s="274" t="s">
        <v>122</v>
      </c>
      <c r="E303" s="274" t="s">
        <v>120</v>
      </c>
      <c r="F303" s="274" t="s">
        <v>122</v>
      </c>
      <c r="G303" s="274" t="s">
        <v>122</v>
      </c>
      <c r="H303" s="274" t="s">
        <v>122</v>
      </c>
      <c r="I303" s="274" t="s">
        <v>122</v>
      </c>
      <c r="J303" s="274" t="s">
        <v>122</v>
      </c>
      <c r="K303" s="274" t="s">
        <v>122</v>
      </c>
      <c r="L303" s="274" t="s">
        <v>120</v>
      </c>
      <c r="M303" s="274" t="s">
        <v>122</v>
      </c>
      <c r="N303" s="274" t="s">
        <v>122</v>
      </c>
      <c r="O303" s="274" t="s">
        <v>121</v>
      </c>
      <c r="P303" s="274" t="s">
        <v>121</v>
      </c>
      <c r="Q303" s="274" t="s">
        <v>121</v>
      </c>
      <c r="R303" s="274" t="s">
        <v>121</v>
      </c>
      <c r="S303" s="274" t="s">
        <v>121</v>
      </c>
      <c r="T303" s="274" t="s">
        <v>121</v>
      </c>
    </row>
    <row r="304" spans="1:26" s="274" customFormat="1">
      <c r="A304" s="274">
        <v>706055</v>
      </c>
      <c r="B304" s="274" t="s">
        <v>242</v>
      </c>
      <c r="C304" s="274" t="s">
        <v>122</v>
      </c>
      <c r="D304" s="274" t="s">
        <v>122</v>
      </c>
      <c r="E304" s="274" t="s">
        <v>122</v>
      </c>
      <c r="F304" s="274" t="s">
        <v>122</v>
      </c>
      <c r="G304" s="274" t="s">
        <v>122</v>
      </c>
      <c r="H304" s="274" t="s">
        <v>122</v>
      </c>
      <c r="I304" s="274" t="s">
        <v>122</v>
      </c>
      <c r="J304" s="274" t="s">
        <v>122</v>
      </c>
      <c r="K304" s="274" t="s">
        <v>122</v>
      </c>
      <c r="L304" s="274" t="s">
        <v>120</v>
      </c>
      <c r="M304" s="274" t="s">
        <v>122</v>
      </c>
      <c r="N304" s="274" t="s">
        <v>121</v>
      </c>
      <c r="O304" s="274" t="s">
        <v>122</v>
      </c>
      <c r="P304" s="274" t="s">
        <v>122</v>
      </c>
      <c r="Q304" s="274" t="s">
        <v>122</v>
      </c>
      <c r="R304" s="274" t="s">
        <v>122</v>
      </c>
      <c r="S304" s="274" t="s">
        <v>122</v>
      </c>
      <c r="T304" s="274" t="s">
        <v>122</v>
      </c>
      <c r="U304" s="274" t="s">
        <v>121</v>
      </c>
      <c r="V304" s="274" t="s">
        <v>121</v>
      </c>
      <c r="W304" s="274" t="s">
        <v>121</v>
      </c>
      <c r="X304" s="274" t="s">
        <v>121</v>
      </c>
      <c r="Y304" s="274" t="s">
        <v>121</v>
      </c>
      <c r="Z304" s="274" t="s">
        <v>121</v>
      </c>
    </row>
    <row r="305" spans="1:26" s="274" customFormat="1">
      <c r="A305" s="274">
        <v>706060</v>
      </c>
      <c r="B305" s="274" t="s">
        <v>242</v>
      </c>
      <c r="C305" s="274" t="s">
        <v>120</v>
      </c>
      <c r="D305" s="274" t="s">
        <v>122</v>
      </c>
      <c r="E305" s="274" t="s">
        <v>122</v>
      </c>
      <c r="F305" s="274" t="s">
        <v>122</v>
      </c>
      <c r="G305" s="274" t="s">
        <v>122</v>
      </c>
      <c r="H305" s="274" t="s">
        <v>120</v>
      </c>
      <c r="I305" s="274" t="s">
        <v>122</v>
      </c>
      <c r="J305" s="274" t="s">
        <v>122</v>
      </c>
      <c r="K305" s="274" t="s">
        <v>122</v>
      </c>
      <c r="L305" s="274" t="s">
        <v>122</v>
      </c>
      <c r="M305" s="274" t="s">
        <v>122</v>
      </c>
      <c r="N305" s="274" t="s">
        <v>122</v>
      </c>
      <c r="O305" s="274" t="s">
        <v>122</v>
      </c>
      <c r="P305" s="274" t="s">
        <v>122</v>
      </c>
      <c r="Q305" s="274" t="s">
        <v>122</v>
      </c>
      <c r="R305" s="274" t="s">
        <v>122</v>
      </c>
      <c r="S305" s="274" t="s">
        <v>122</v>
      </c>
      <c r="T305" s="274" t="s">
        <v>122</v>
      </c>
      <c r="U305" s="274" t="s">
        <v>121</v>
      </c>
      <c r="V305" s="274" t="s">
        <v>121</v>
      </c>
      <c r="W305" s="274" t="s">
        <v>121</v>
      </c>
      <c r="X305" s="274" t="s">
        <v>121</v>
      </c>
      <c r="Y305" s="274" t="s">
        <v>121</v>
      </c>
      <c r="Z305" s="274" t="s">
        <v>121</v>
      </c>
    </row>
    <row r="306" spans="1:26" s="274" customFormat="1">
      <c r="A306" s="274">
        <v>706063</v>
      </c>
      <c r="B306" s="274" t="s">
        <v>243</v>
      </c>
      <c r="C306" s="274" t="s">
        <v>120</v>
      </c>
      <c r="D306" s="274" t="s">
        <v>122</v>
      </c>
      <c r="E306" s="274" t="s">
        <v>122</v>
      </c>
      <c r="F306" s="274" t="s">
        <v>122</v>
      </c>
      <c r="G306" s="274" t="s">
        <v>120</v>
      </c>
      <c r="H306" s="274" t="s">
        <v>122</v>
      </c>
      <c r="I306" s="274" t="s">
        <v>122</v>
      </c>
      <c r="J306" s="274" t="s">
        <v>122</v>
      </c>
      <c r="K306" s="274" t="s">
        <v>122</v>
      </c>
      <c r="L306" s="274" t="s">
        <v>121</v>
      </c>
      <c r="M306" s="274" t="s">
        <v>121</v>
      </c>
      <c r="N306" s="274" t="s">
        <v>122</v>
      </c>
      <c r="O306" s="274" t="s">
        <v>121</v>
      </c>
      <c r="P306" s="274" t="s">
        <v>121</v>
      </c>
      <c r="Q306" s="274" t="s">
        <v>121</v>
      </c>
      <c r="R306" s="274" t="s">
        <v>121</v>
      </c>
      <c r="S306" s="274" t="s">
        <v>121</v>
      </c>
      <c r="T306" s="274" t="s">
        <v>121</v>
      </c>
    </row>
    <row r="307" spans="1:26" s="274" customFormat="1">
      <c r="A307" s="274">
        <v>706073</v>
      </c>
      <c r="B307" s="274" t="s">
        <v>243</v>
      </c>
      <c r="C307" s="274" t="s">
        <v>120</v>
      </c>
      <c r="D307" s="274" t="s">
        <v>120</v>
      </c>
      <c r="E307" s="274" t="s">
        <v>122</v>
      </c>
      <c r="F307" s="274" t="s">
        <v>122</v>
      </c>
      <c r="G307" s="274" t="s">
        <v>120</v>
      </c>
      <c r="H307" s="274" t="s">
        <v>122</v>
      </c>
      <c r="I307" s="274" t="s">
        <v>122</v>
      </c>
      <c r="J307" s="274" t="s">
        <v>122</v>
      </c>
      <c r="K307" s="274" t="s">
        <v>122</v>
      </c>
      <c r="L307" s="274" t="s">
        <v>121</v>
      </c>
      <c r="M307" s="274" t="s">
        <v>121</v>
      </c>
      <c r="N307" s="274" t="s">
        <v>122</v>
      </c>
      <c r="O307" s="274" t="s">
        <v>121</v>
      </c>
      <c r="P307" s="274" t="s">
        <v>121</v>
      </c>
      <c r="Q307" s="274" t="s">
        <v>121</v>
      </c>
      <c r="R307" s="274" t="s">
        <v>121</v>
      </c>
      <c r="S307" s="274" t="s">
        <v>121</v>
      </c>
      <c r="T307" s="274" t="s">
        <v>121</v>
      </c>
    </row>
    <row r="308" spans="1:26" s="274" customFormat="1">
      <c r="A308" s="274">
        <v>706074</v>
      </c>
      <c r="B308" s="274" t="s">
        <v>242</v>
      </c>
      <c r="C308" s="274" t="s">
        <v>120</v>
      </c>
      <c r="D308" s="274" t="s">
        <v>122</v>
      </c>
      <c r="E308" s="274" t="s">
        <v>122</v>
      </c>
      <c r="F308" s="274" t="s">
        <v>122</v>
      </c>
      <c r="G308" s="274" t="s">
        <v>122</v>
      </c>
      <c r="H308" s="274" t="s">
        <v>122</v>
      </c>
      <c r="I308" s="274" t="s">
        <v>122</v>
      </c>
      <c r="J308" s="274" t="s">
        <v>120</v>
      </c>
      <c r="K308" s="274" t="s">
        <v>122</v>
      </c>
      <c r="L308" s="274" t="s">
        <v>120</v>
      </c>
      <c r="M308" s="274" t="s">
        <v>122</v>
      </c>
      <c r="N308" s="274" t="s">
        <v>122</v>
      </c>
      <c r="O308" s="274" t="s">
        <v>122</v>
      </c>
      <c r="P308" s="274" t="s">
        <v>122</v>
      </c>
      <c r="Q308" s="274" t="s">
        <v>122</v>
      </c>
      <c r="R308" s="274" t="s">
        <v>122</v>
      </c>
      <c r="S308" s="274" t="s">
        <v>122</v>
      </c>
      <c r="T308" s="274" t="s">
        <v>122</v>
      </c>
      <c r="U308" s="274" t="s">
        <v>121</v>
      </c>
      <c r="V308" s="274" t="s">
        <v>121</v>
      </c>
      <c r="W308" s="274" t="s">
        <v>121</v>
      </c>
      <c r="X308" s="274" t="s">
        <v>121</v>
      </c>
      <c r="Y308" s="274" t="s">
        <v>121</v>
      </c>
      <c r="Z308" s="274" t="s">
        <v>121</v>
      </c>
    </row>
    <row r="309" spans="1:26" s="274" customFormat="1">
      <c r="A309" s="274">
        <v>706082</v>
      </c>
      <c r="B309" s="274" t="s">
        <v>243</v>
      </c>
      <c r="C309" s="274" t="s">
        <v>122</v>
      </c>
      <c r="D309" s="274" t="s">
        <v>122</v>
      </c>
      <c r="E309" s="274" t="s">
        <v>120</v>
      </c>
      <c r="F309" s="274" t="s">
        <v>122</v>
      </c>
      <c r="G309" s="274" t="s">
        <v>120</v>
      </c>
      <c r="H309" s="274" t="s">
        <v>122</v>
      </c>
      <c r="I309" s="274" t="s">
        <v>122</v>
      </c>
      <c r="J309" s="274" t="s">
        <v>122</v>
      </c>
      <c r="K309" s="274" t="s">
        <v>122</v>
      </c>
      <c r="L309" s="274" t="s">
        <v>122</v>
      </c>
      <c r="M309" s="274" t="s">
        <v>122</v>
      </c>
      <c r="N309" s="274" t="s">
        <v>122</v>
      </c>
      <c r="O309" s="274" t="s">
        <v>121</v>
      </c>
      <c r="P309" s="274" t="s">
        <v>121</v>
      </c>
      <c r="Q309" s="274" t="s">
        <v>121</v>
      </c>
      <c r="R309" s="274" t="s">
        <v>121</v>
      </c>
      <c r="S309" s="274" t="s">
        <v>121</v>
      </c>
      <c r="T309" s="274" t="s">
        <v>121</v>
      </c>
    </row>
    <row r="310" spans="1:26" s="274" customFormat="1">
      <c r="A310" s="274">
        <v>706095</v>
      </c>
      <c r="B310" s="274" t="s">
        <v>243</v>
      </c>
      <c r="C310" s="274" t="s">
        <v>122</v>
      </c>
      <c r="D310" s="274" t="s">
        <v>122</v>
      </c>
      <c r="E310" s="274" t="s">
        <v>122</v>
      </c>
      <c r="F310" s="274" t="s">
        <v>122</v>
      </c>
      <c r="G310" s="274" t="s">
        <v>122</v>
      </c>
      <c r="H310" s="274" t="s">
        <v>120</v>
      </c>
      <c r="I310" s="274" t="s">
        <v>122</v>
      </c>
      <c r="J310" s="274" t="s">
        <v>122</v>
      </c>
      <c r="K310" s="274" t="s">
        <v>122</v>
      </c>
      <c r="L310" s="274" t="s">
        <v>122</v>
      </c>
      <c r="M310" s="274" t="s">
        <v>122</v>
      </c>
      <c r="N310" s="274" t="s">
        <v>120</v>
      </c>
      <c r="O310" s="274" t="s">
        <v>121</v>
      </c>
      <c r="P310" s="274" t="s">
        <v>121</v>
      </c>
      <c r="Q310" s="274" t="s">
        <v>121</v>
      </c>
      <c r="R310" s="274" t="s">
        <v>121</v>
      </c>
      <c r="S310" s="274" t="s">
        <v>121</v>
      </c>
      <c r="T310" s="274" t="s">
        <v>121</v>
      </c>
    </row>
    <row r="311" spans="1:26" s="274" customFormat="1">
      <c r="A311" s="274">
        <v>706106</v>
      </c>
      <c r="B311" s="274" t="s">
        <v>242</v>
      </c>
      <c r="C311" s="274" t="s">
        <v>122</v>
      </c>
      <c r="D311" s="274" t="s">
        <v>122</v>
      </c>
      <c r="E311" s="274" t="s">
        <v>122</v>
      </c>
      <c r="F311" s="274" t="s">
        <v>122</v>
      </c>
      <c r="G311" s="274" t="s">
        <v>122</v>
      </c>
      <c r="H311" s="274" t="s">
        <v>122</v>
      </c>
      <c r="I311" s="274" t="s">
        <v>122</v>
      </c>
      <c r="J311" s="274" t="s">
        <v>122</v>
      </c>
      <c r="K311" s="274" t="s">
        <v>122</v>
      </c>
      <c r="L311" s="274" t="s">
        <v>121</v>
      </c>
      <c r="M311" s="274" t="s">
        <v>122</v>
      </c>
      <c r="N311" s="274" t="s">
        <v>122</v>
      </c>
      <c r="O311" s="274" t="s">
        <v>122</v>
      </c>
      <c r="P311" s="274" t="s">
        <v>122</v>
      </c>
      <c r="Q311" s="274" t="s">
        <v>122</v>
      </c>
      <c r="R311" s="274" t="s">
        <v>122</v>
      </c>
      <c r="S311" s="274" t="s">
        <v>122</v>
      </c>
      <c r="T311" s="274" t="s">
        <v>122</v>
      </c>
      <c r="U311" s="274" t="s">
        <v>121</v>
      </c>
      <c r="V311" s="274" t="s">
        <v>121</v>
      </c>
      <c r="W311" s="274" t="s">
        <v>121</v>
      </c>
      <c r="X311" s="274" t="s">
        <v>121</v>
      </c>
      <c r="Y311" s="274" t="s">
        <v>121</v>
      </c>
      <c r="Z311" s="274" t="s">
        <v>121</v>
      </c>
    </row>
    <row r="312" spans="1:26" s="274" customFormat="1">
      <c r="A312" s="274">
        <v>706108</v>
      </c>
      <c r="B312" s="274" t="s">
        <v>242</v>
      </c>
      <c r="C312" s="274" t="s">
        <v>122</v>
      </c>
      <c r="D312" s="274" t="s">
        <v>122</v>
      </c>
      <c r="E312" s="274" t="s">
        <v>120</v>
      </c>
      <c r="F312" s="274" t="s">
        <v>122</v>
      </c>
      <c r="G312" s="274" t="s">
        <v>120</v>
      </c>
      <c r="H312" s="274" t="s">
        <v>122</v>
      </c>
      <c r="I312" s="274" t="s">
        <v>122</v>
      </c>
      <c r="J312" s="274" t="s">
        <v>122</v>
      </c>
      <c r="K312" s="274" t="s">
        <v>122</v>
      </c>
      <c r="L312" s="274" t="s">
        <v>122</v>
      </c>
      <c r="M312" s="274" t="s">
        <v>122</v>
      </c>
      <c r="N312" s="274" t="s">
        <v>122</v>
      </c>
      <c r="O312" s="274" t="s">
        <v>121</v>
      </c>
      <c r="P312" s="274" t="s">
        <v>122</v>
      </c>
      <c r="Q312" s="274" t="s">
        <v>122</v>
      </c>
      <c r="R312" s="274" t="s">
        <v>122</v>
      </c>
      <c r="S312" s="274" t="s">
        <v>121</v>
      </c>
      <c r="T312" s="274" t="s">
        <v>122</v>
      </c>
      <c r="U312" s="274" t="s">
        <v>121</v>
      </c>
      <c r="V312" s="274" t="s">
        <v>121</v>
      </c>
      <c r="W312" s="274" t="s">
        <v>121</v>
      </c>
      <c r="X312" s="274" t="s">
        <v>121</v>
      </c>
      <c r="Y312" s="274" t="s">
        <v>121</v>
      </c>
      <c r="Z312" s="274" t="s">
        <v>121</v>
      </c>
    </row>
    <row r="313" spans="1:26" s="274" customFormat="1">
      <c r="A313" s="274">
        <v>706116</v>
      </c>
      <c r="B313" s="274" t="s">
        <v>242</v>
      </c>
      <c r="C313" s="274" t="s">
        <v>122</v>
      </c>
      <c r="D313" s="274" t="s">
        <v>122</v>
      </c>
      <c r="E313" s="274" t="s">
        <v>122</v>
      </c>
      <c r="F313" s="274" t="s">
        <v>120</v>
      </c>
      <c r="G313" s="274" t="s">
        <v>120</v>
      </c>
      <c r="H313" s="274" t="s">
        <v>120</v>
      </c>
      <c r="I313" s="274" t="s">
        <v>122</v>
      </c>
      <c r="J313" s="274" t="s">
        <v>122</v>
      </c>
      <c r="K313" s="274" t="s">
        <v>121</v>
      </c>
      <c r="L313" s="274" t="s">
        <v>121</v>
      </c>
      <c r="M313" s="274" t="s">
        <v>122</v>
      </c>
      <c r="N313" s="274" t="s">
        <v>120</v>
      </c>
      <c r="O313" s="274" t="s">
        <v>122</v>
      </c>
      <c r="P313" s="274" t="s">
        <v>122</v>
      </c>
      <c r="Q313" s="274" t="s">
        <v>122</v>
      </c>
      <c r="R313" s="274" t="s">
        <v>122</v>
      </c>
      <c r="S313" s="274" t="s">
        <v>122</v>
      </c>
      <c r="T313" s="274" t="s">
        <v>121</v>
      </c>
      <c r="U313" s="274" t="s">
        <v>121</v>
      </c>
      <c r="V313" s="274" t="s">
        <v>121</v>
      </c>
      <c r="W313" s="274" t="s">
        <v>121</v>
      </c>
      <c r="X313" s="274" t="s">
        <v>121</v>
      </c>
      <c r="Y313" s="274" t="s">
        <v>121</v>
      </c>
      <c r="Z313" s="274" t="s">
        <v>121</v>
      </c>
    </row>
    <row r="314" spans="1:26" s="274" customFormat="1">
      <c r="A314" s="274">
        <v>706124</v>
      </c>
      <c r="B314" s="274" t="s">
        <v>242</v>
      </c>
      <c r="C314" s="274" t="s">
        <v>122</v>
      </c>
      <c r="D314" s="274" t="s">
        <v>122</v>
      </c>
      <c r="E314" s="274" t="s">
        <v>122</v>
      </c>
      <c r="F314" s="274" t="s">
        <v>122</v>
      </c>
      <c r="G314" s="274" t="s">
        <v>122</v>
      </c>
      <c r="H314" s="274" t="s">
        <v>120</v>
      </c>
      <c r="I314" s="274" t="s">
        <v>122</v>
      </c>
      <c r="J314" s="274" t="s">
        <v>122</v>
      </c>
      <c r="K314" s="274" t="s">
        <v>122</v>
      </c>
      <c r="L314" s="274" t="s">
        <v>122</v>
      </c>
      <c r="M314" s="274" t="s">
        <v>122</v>
      </c>
      <c r="N314" s="274" t="s">
        <v>121</v>
      </c>
      <c r="O314" s="274" t="s">
        <v>122</v>
      </c>
      <c r="P314" s="274" t="s">
        <v>122</v>
      </c>
      <c r="Q314" s="274" t="s">
        <v>122</v>
      </c>
      <c r="R314" s="274" t="s">
        <v>122</v>
      </c>
      <c r="S314" s="274" t="s">
        <v>122</v>
      </c>
      <c r="T314" s="274" t="s">
        <v>122</v>
      </c>
      <c r="U314" s="274" t="s">
        <v>121</v>
      </c>
      <c r="V314" s="274" t="s">
        <v>121</v>
      </c>
      <c r="W314" s="274" t="s">
        <v>121</v>
      </c>
      <c r="X314" s="274" t="s">
        <v>121</v>
      </c>
      <c r="Y314" s="274" t="s">
        <v>121</v>
      </c>
      <c r="Z314" s="274" t="s">
        <v>121</v>
      </c>
    </row>
    <row r="315" spans="1:26" s="274" customFormat="1">
      <c r="A315" s="274">
        <v>706141</v>
      </c>
      <c r="B315" s="274" t="s">
        <v>242</v>
      </c>
      <c r="C315" s="274" t="s">
        <v>122</v>
      </c>
      <c r="D315" s="274" t="s">
        <v>122</v>
      </c>
      <c r="E315" s="274" t="s">
        <v>122</v>
      </c>
      <c r="F315" s="274" t="s">
        <v>122</v>
      </c>
      <c r="G315" s="274" t="s">
        <v>122</v>
      </c>
      <c r="H315" s="274" t="s">
        <v>122</v>
      </c>
      <c r="I315" s="274" t="s">
        <v>122</v>
      </c>
      <c r="J315" s="274" t="s">
        <v>122</v>
      </c>
      <c r="K315" s="274" t="s">
        <v>122</v>
      </c>
      <c r="L315" s="274" t="s">
        <v>121</v>
      </c>
      <c r="M315" s="274" t="s">
        <v>122</v>
      </c>
      <c r="N315" s="274" t="s">
        <v>122</v>
      </c>
      <c r="O315" s="274" t="s">
        <v>122</v>
      </c>
      <c r="P315" s="274" t="s">
        <v>122</v>
      </c>
      <c r="Q315" s="274" t="s">
        <v>122</v>
      </c>
      <c r="R315" s="274" t="s">
        <v>121</v>
      </c>
      <c r="S315" s="274" t="s">
        <v>122</v>
      </c>
      <c r="T315" s="274" t="s">
        <v>122</v>
      </c>
      <c r="U315" s="274" t="s">
        <v>121</v>
      </c>
      <c r="V315" s="274" t="s">
        <v>121</v>
      </c>
      <c r="W315" s="274" t="s">
        <v>121</v>
      </c>
      <c r="X315" s="274" t="s">
        <v>121</v>
      </c>
      <c r="Y315" s="274" t="s">
        <v>121</v>
      </c>
      <c r="Z315" s="274" t="s">
        <v>121</v>
      </c>
    </row>
    <row r="316" spans="1:26" s="274" customFormat="1">
      <c r="A316" s="274">
        <v>706149</v>
      </c>
      <c r="B316" s="274" t="s">
        <v>242</v>
      </c>
      <c r="C316" s="274" t="s">
        <v>122</v>
      </c>
      <c r="D316" s="274" t="s">
        <v>122</v>
      </c>
      <c r="E316" s="274" t="s">
        <v>121</v>
      </c>
      <c r="F316" s="274" t="s">
        <v>122</v>
      </c>
      <c r="G316" s="274" t="s">
        <v>121</v>
      </c>
      <c r="H316" s="274" t="s">
        <v>122</v>
      </c>
      <c r="I316" s="274" t="s">
        <v>122</v>
      </c>
      <c r="J316" s="274" t="s">
        <v>122</v>
      </c>
      <c r="K316" s="274" t="s">
        <v>121</v>
      </c>
      <c r="L316" s="274" t="s">
        <v>122</v>
      </c>
      <c r="M316" s="274" t="s">
        <v>122</v>
      </c>
      <c r="N316" s="274" t="s">
        <v>122</v>
      </c>
      <c r="O316" s="274" t="s">
        <v>122</v>
      </c>
      <c r="P316" s="274" t="s">
        <v>122</v>
      </c>
      <c r="Q316" s="274" t="s">
        <v>122</v>
      </c>
      <c r="R316" s="274" t="s">
        <v>122</v>
      </c>
      <c r="S316" s="274" t="s">
        <v>122</v>
      </c>
      <c r="T316" s="274" t="s">
        <v>122</v>
      </c>
      <c r="U316" s="274" t="s">
        <v>121</v>
      </c>
      <c r="V316" s="274" t="s">
        <v>121</v>
      </c>
      <c r="W316" s="274" t="s">
        <v>121</v>
      </c>
      <c r="X316" s="274" t="s">
        <v>121</v>
      </c>
      <c r="Y316" s="274" t="s">
        <v>121</v>
      </c>
      <c r="Z316" s="274" t="s">
        <v>121</v>
      </c>
    </row>
    <row r="317" spans="1:26" s="274" customFormat="1">
      <c r="A317" s="274">
        <v>706153</v>
      </c>
      <c r="B317" s="274" t="s">
        <v>242</v>
      </c>
      <c r="C317" s="274" t="s">
        <v>122</v>
      </c>
      <c r="D317" s="274" t="s">
        <v>122</v>
      </c>
      <c r="E317" s="274" t="s">
        <v>122</v>
      </c>
      <c r="F317" s="274" t="s">
        <v>122</v>
      </c>
      <c r="G317" s="274" t="s">
        <v>122</v>
      </c>
      <c r="H317" s="274" t="s">
        <v>122</v>
      </c>
      <c r="I317" s="274" t="s">
        <v>122</v>
      </c>
      <c r="J317" s="274" t="s">
        <v>122</v>
      </c>
      <c r="K317" s="274" t="s">
        <v>122</v>
      </c>
      <c r="L317" s="274" t="s">
        <v>122</v>
      </c>
      <c r="M317" s="274" t="s">
        <v>122</v>
      </c>
      <c r="N317" s="274" t="s">
        <v>121</v>
      </c>
      <c r="O317" s="274" t="s">
        <v>122</v>
      </c>
      <c r="P317" s="274" t="s">
        <v>122</v>
      </c>
      <c r="Q317" s="274" t="s">
        <v>122</v>
      </c>
      <c r="R317" s="274" t="s">
        <v>122</v>
      </c>
      <c r="S317" s="274" t="s">
        <v>122</v>
      </c>
      <c r="T317" s="274" t="s">
        <v>122</v>
      </c>
      <c r="U317" s="274" t="s">
        <v>121</v>
      </c>
      <c r="V317" s="274" t="s">
        <v>121</v>
      </c>
      <c r="W317" s="274" t="s">
        <v>121</v>
      </c>
      <c r="X317" s="274" t="s">
        <v>121</v>
      </c>
      <c r="Y317" s="274" t="s">
        <v>121</v>
      </c>
      <c r="Z317" s="274" t="s">
        <v>121</v>
      </c>
    </row>
    <row r="318" spans="1:26" s="274" customFormat="1">
      <c r="A318" s="274">
        <v>706314</v>
      </c>
      <c r="B318" s="274" t="s">
        <v>243</v>
      </c>
      <c r="C318" s="274" t="s">
        <v>122</v>
      </c>
      <c r="D318" s="274" t="s">
        <v>122</v>
      </c>
      <c r="E318" s="274" t="s">
        <v>122</v>
      </c>
      <c r="F318" s="274" t="s">
        <v>122</v>
      </c>
      <c r="G318" s="274" t="s">
        <v>122</v>
      </c>
      <c r="H318" s="274" t="s">
        <v>121</v>
      </c>
      <c r="I318" s="274" t="s">
        <v>121</v>
      </c>
      <c r="J318" s="274" t="s">
        <v>121</v>
      </c>
      <c r="K318" s="274" t="s">
        <v>121</v>
      </c>
      <c r="L318" s="274" t="s">
        <v>121</v>
      </c>
      <c r="M318" s="274" t="s">
        <v>121</v>
      </c>
      <c r="N318" s="274" t="s">
        <v>121</v>
      </c>
      <c r="O318" s="274" t="s">
        <v>121</v>
      </c>
      <c r="P318" s="274" t="s">
        <v>121</v>
      </c>
      <c r="Q318" s="274" t="s">
        <v>121</v>
      </c>
      <c r="R318" s="274" t="s">
        <v>121</v>
      </c>
      <c r="S318" s="274" t="s">
        <v>121</v>
      </c>
      <c r="T318" s="274" t="s">
        <v>121</v>
      </c>
    </row>
    <row r="319" spans="1:26" s="274" customFormat="1"/>
    <row r="320" spans="1:26" s="274" customFormat="1"/>
    <row r="321" s="274" customFormat="1"/>
    <row r="322" s="274" customFormat="1"/>
    <row r="323" s="274" customFormat="1"/>
    <row r="324" s="274" customFormat="1"/>
    <row r="325" s="274" customFormat="1"/>
    <row r="326" s="274" customFormat="1"/>
    <row r="327" s="274" customFormat="1"/>
    <row r="328" s="274" customFormat="1"/>
    <row r="329" s="274" customFormat="1"/>
    <row r="330" s="274" customFormat="1"/>
    <row r="331" s="274" customFormat="1"/>
    <row r="332" s="274" customFormat="1"/>
    <row r="333" s="274" customFormat="1"/>
    <row r="334" s="274" customFormat="1"/>
    <row r="335" s="274" customFormat="1"/>
    <row r="336" s="274" customFormat="1"/>
    <row r="337" s="274" customFormat="1"/>
    <row r="338" s="274" customFormat="1"/>
    <row r="339" s="274" customFormat="1"/>
    <row r="340" s="274" customFormat="1"/>
    <row r="341" s="274" customFormat="1"/>
    <row r="342" s="274" customFormat="1"/>
    <row r="343" s="274" customFormat="1"/>
    <row r="344" s="274" customFormat="1"/>
    <row r="345" s="274" customFormat="1"/>
    <row r="346" s="274" customFormat="1"/>
    <row r="347" s="274" customFormat="1"/>
    <row r="348" s="274" customFormat="1"/>
    <row r="349" s="274" customFormat="1"/>
    <row r="350" s="274" customFormat="1"/>
    <row r="351" s="274" customFormat="1"/>
    <row r="352" s="274" customFormat="1"/>
    <row r="353" s="274" customFormat="1"/>
    <row r="354" s="274" customFormat="1"/>
    <row r="355" s="274" customFormat="1"/>
    <row r="356" s="274" customFormat="1"/>
    <row r="357" s="274" customFormat="1"/>
    <row r="358" s="274" customFormat="1"/>
    <row r="359" s="274" customFormat="1"/>
    <row r="360" s="274" customFormat="1"/>
    <row r="361" s="274" customFormat="1"/>
    <row r="362" s="274" customFormat="1"/>
    <row r="363" s="274" customFormat="1"/>
    <row r="364" s="274" customFormat="1"/>
    <row r="365" s="274" customFormat="1"/>
    <row r="366" s="274" customFormat="1"/>
    <row r="367" s="274" customFormat="1"/>
    <row r="368" s="274" customFormat="1"/>
    <row r="369" s="274" customFormat="1"/>
    <row r="370" s="274" customFormat="1"/>
    <row r="371" s="274" customFormat="1"/>
    <row r="372" s="274" customFormat="1"/>
    <row r="373" s="274" customFormat="1"/>
    <row r="374" s="274" customFormat="1"/>
    <row r="375" s="274" customFormat="1"/>
    <row r="376" s="274" customFormat="1"/>
    <row r="377" s="274" customFormat="1"/>
    <row r="378" s="274" customFormat="1"/>
    <row r="379" s="274" customFormat="1"/>
    <row r="380" s="274" customFormat="1"/>
    <row r="381" s="274" customFormat="1"/>
    <row r="382" s="274" customFormat="1"/>
    <row r="383" s="274" customFormat="1"/>
    <row r="384" s="274" customFormat="1"/>
    <row r="385" s="274" customFormat="1"/>
    <row r="386" s="274" customFormat="1"/>
    <row r="387" s="274" customFormat="1"/>
    <row r="388" s="274" customFormat="1"/>
    <row r="389" s="274" customFormat="1"/>
    <row r="390" s="274" customFormat="1"/>
    <row r="391" s="274" customFormat="1"/>
    <row r="392" s="274" customFormat="1"/>
    <row r="393" s="274" customFormat="1"/>
    <row r="394" s="274" customFormat="1"/>
    <row r="395" s="274" customFormat="1"/>
    <row r="396" s="274" customFormat="1"/>
    <row r="397" s="274" customFormat="1"/>
    <row r="398" s="274" customFormat="1"/>
    <row r="399" s="274" customFormat="1"/>
    <row r="400" s="274" customFormat="1"/>
    <row r="401" s="274" customFormat="1"/>
    <row r="402" s="274" customFormat="1"/>
    <row r="403" s="274" customFormat="1"/>
    <row r="404" s="274" customFormat="1"/>
    <row r="405" s="274" customFormat="1"/>
    <row r="406" s="274" customFormat="1"/>
    <row r="407" s="274" customFormat="1"/>
    <row r="408" s="274" customFormat="1"/>
    <row r="409" s="274" customFormat="1"/>
    <row r="410" s="274" customFormat="1"/>
    <row r="411" s="274" customFormat="1"/>
    <row r="412" s="274" customFormat="1"/>
    <row r="413" s="274" customFormat="1"/>
    <row r="414" s="274" customFormat="1"/>
    <row r="415" s="274" customFormat="1"/>
    <row r="416" s="274" customFormat="1"/>
    <row r="417" s="274" customFormat="1"/>
    <row r="418" s="274" customFormat="1"/>
    <row r="419" s="274" customFormat="1"/>
    <row r="420" s="274" customFormat="1"/>
    <row r="421" s="274" customFormat="1"/>
    <row r="422" s="274" customFormat="1"/>
    <row r="423" s="274" customFormat="1"/>
    <row r="424" s="274" customFormat="1"/>
    <row r="425" s="274" customFormat="1"/>
    <row r="426" s="274" customFormat="1"/>
    <row r="427" s="274" customFormat="1"/>
    <row r="428" s="274" customFormat="1"/>
    <row r="429" s="274" customFormat="1"/>
    <row r="430" s="274" customFormat="1"/>
    <row r="431" s="274" customFormat="1"/>
    <row r="432" s="274" customFormat="1"/>
    <row r="433" s="274" customFormat="1"/>
    <row r="434" s="274" customFormat="1"/>
    <row r="435" s="274" customFormat="1"/>
    <row r="436" s="274" customFormat="1"/>
    <row r="437" s="274" customFormat="1"/>
    <row r="438" s="274" customFormat="1"/>
    <row r="439" s="274" customFormat="1"/>
    <row r="440" s="274" customFormat="1"/>
    <row r="441" s="274" customFormat="1"/>
    <row r="442" s="274" customFormat="1"/>
    <row r="443" s="274" customFormat="1"/>
    <row r="444" s="274" customFormat="1"/>
    <row r="445" s="274" customFormat="1"/>
    <row r="446" s="274" customFormat="1"/>
    <row r="447" s="274" customFormat="1"/>
    <row r="448" s="274" customFormat="1"/>
    <row r="449" s="274" customFormat="1"/>
    <row r="450" s="274" customFormat="1"/>
    <row r="451" s="274" customFormat="1"/>
    <row r="452" s="274" customFormat="1"/>
    <row r="453" s="274" customFormat="1"/>
    <row r="454" s="274" customFormat="1"/>
    <row r="455" s="274" customFormat="1"/>
    <row r="456" s="274" customFormat="1"/>
    <row r="457" s="274" customFormat="1"/>
    <row r="458" s="274" customFormat="1"/>
    <row r="459" s="274" customFormat="1"/>
    <row r="460" s="274" customFormat="1"/>
    <row r="461" s="274" customFormat="1"/>
    <row r="462" s="274" customFormat="1"/>
    <row r="463" s="274" customFormat="1"/>
    <row r="464" s="274" customFormat="1"/>
    <row r="465" s="274" customFormat="1"/>
    <row r="466" s="274" customFormat="1"/>
    <row r="467" s="274" customFormat="1"/>
    <row r="468" s="274" customFormat="1"/>
    <row r="469" s="274" customFormat="1"/>
    <row r="470" s="274" customFormat="1"/>
    <row r="471" s="274" customFormat="1"/>
    <row r="472" s="274" customFormat="1"/>
    <row r="473" s="274" customFormat="1"/>
    <row r="474" s="274" customFormat="1"/>
    <row r="475" s="274" customFormat="1"/>
    <row r="476" s="274" customFormat="1"/>
    <row r="477" s="274" customFormat="1"/>
    <row r="478" s="274" customFormat="1"/>
    <row r="479" s="274" customFormat="1"/>
    <row r="480" s="274" customFormat="1"/>
    <row r="481" s="274" customFormat="1"/>
    <row r="482" s="274" customFormat="1"/>
    <row r="483" s="274" customFormat="1"/>
    <row r="484" s="274" customFormat="1"/>
    <row r="485" s="274" customFormat="1"/>
    <row r="486" s="274" customFormat="1"/>
    <row r="487" s="274" customFormat="1"/>
    <row r="488" s="274" customFormat="1"/>
    <row r="489" s="274" customFormat="1"/>
    <row r="490" s="274" customFormat="1"/>
    <row r="491" s="274" customFormat="1"/>
    <row r="492" s="274" customFormat="1"/>
    <row r="493" s="274" customFormat="1"/>
    <row r="494" s="274" customFormat="1"/>
    <row r="495" s="274" customFormat="1"/>
    <row r="496" s="274" customFormat="1"/>
    <row r="497" s="274" customFormat="1"/>
    <row r="498" s="274" customFormat="1"/>
    <row r="499" s="274" customFormat="1"/>
    <row r="500" s="274" customFormat="1"/>
    <row r="501" s="274" customFormat="1"/>
    <row r="502" s="274" customFormat="1"/>
    <row r="503" s="274" customFormat="1"/>
    <row r="504" s="274" customFormat="1"/>
    <row r="505" s="274" customFormat="1"/>
    <row r="506" s="274" customFormat="1"/>
    <row r="507" s="274" customFormat="1"/>
    <row r="508" s="274" customFormat="1"/>
    <row r="509" s="274" customFormat="1"/>
    <row r="510" s="274" customFormat="1"/>
    <row r="511" s="274" customFormat="1"/>
    <row r="512" s="274" customFormat="1"/>
    <row r="513" s="274" customFormat="1"/>
    <row r="514" s="274" customFormat="1"/>
    <row r="515" s="274" customFormat="1"/>
    <row r="516" s="274" customFormat="1"/>
    <row r="517" s="274" customFormat="1"/>
    <row r="518" s="274" customFormat="1"/>
    <row r="519" s="274" customFormat="1"/>
    <row r="520" s="274" customFormat="1"/>
    <row r="521" s="274" customFormat="1"/>
    <row r="522" s="274" customFormat="1"/>
    <row r="523" s="274" customFormat="1"/>
    <row r="524" s="274" customFormat="1"/>
    <row r="525" s="274" customFormat="1"/>
    <row r="526" s="274" customFormat="1"/>
    <row r="527" s="274" customFormat="1"/>
    <row r="528" s="274" customFormat="1"/>
    <row r="529" s="274" customFormat="1"/>
    <row r="530" s="274" customFormat="1"/>
    <row r="531" s="274" customFormat="1"/>
    <row r="532" s="274" customFormat="1"/>
    <row r="533" s="274" customFormat="1"/>
    <row r="534" s="274" customFormat="1"/>
    <row r="535" s="274" customFormat="1"/>
    <row r="536" s="274" customFormat="1"/>
    <row r="537" s="274" customFormat="1"/>
    <row r="538" s="274" customFormat="1"/>
    <row r="539" s="274" customFormat="1"/>
    <row r="540" s="274" customFormat="1"/>
    <row r="541" s="274" customFormat="1"/>
    <row r="542" s="274" customFormat="1"/>
    <row r="543" s="274" customFormat="1"/>
    <row r="544" s="274" customFormat="1"/>
    <row r="545" s="274" customFormat="1"/>
    <row r="546" s="274" customFormat="1"/>
    <row r="547" s="274" customFormat="1"/>
    <row r="548" s="274" customFormat="1"/>
    <row r="549" s="274" customFormat="1"/>
    <row r="550" s="274" customFormat="1"/>
    <row r="551" s="274" customFormat="1"/>
    <row r="552" s="274" customFormat="1"/>
    <row r="553" s="274" customFormat="1"/>
    <row r="554" s="274" customFormat="1"/>
    <row r="555" s="274" customFormat="1"/>
    <row r="556" s="274" customFormat="1"/>
    <row r="557" s="274" customFormat="1"/>
    <row r="558" s="274" customFormat="1"/>
    <row r="559" s="274" customFormat="1"/>
    <row r="560" s="274" customFormat="1"/>
    <row r="561" s="274" customFormat="1"/>
    <row r="562" s="274" customFormat="1"/>
    <row r="563" s="274" customFormat="1"/>
    <row r="564" s="274" customFormat="1"/>
    <row r="565" s="274" customFormat="1"/>
    <row r="566" s="274" customFormat="1"/>
    <row r="567" s="274" customFormat="1"/>
    <row r="568" s="274" customFormat="1"/>
    <row r="569" s="274" customFormat="1"/>
    <row r="570" s="274" customFormat="1"/>
    <row r="571" s="274" customFormat="1"/>
    <row r="572" s="274" customFormat="1"/>
    <row r="573" s="274" customFormat="1"/>
    <row r="574" s="274" customFormat="1"/>
    <row r="575" s="274" customFormat="1"/>
    <row r="576" s="274" customFormat="1"/>
    <row r="577" s="274" customFormat="1"/>
    <row r="578" s="274" customFormat="1"/>
    <row r="579" s="274" customFormat="1"/>
    <row r="580" s="274" customFormat="1"/>
    <row r="581" s="274" customFormat="1"/>
    <row r="582" s="274" customFormat="1"/>
    <row r="583" s="274" customFormat="1"/>
    <row r="584" s="274" customFormat="1"/>
    <row r="585" s="274" customFormat="1"/>
    <row r="586" s="274" customFormat="1"/>
    <row r="587" s="274" customFormat="1"/>
    <row r="588" s="274" customFormat="1"/>
    <row r="589" s="274" customFormat="1"/>
    <row r="590" s="274" customFormat="1"/>
    <row r="591" s="274" customFormat="1"/>
    <row r="592" s="274" customFormat="1"/>
    <row r="593" s="274" customFormat="1"/>
    <row r="594" s="274" customFormat="1"/>
    <row r="595" s="274" customFormat="1"/>
    <row r="596" s="274" customFormat="1"/>
    <row r="597" s="274" customFormat="1"/>
    <row r="598" s="274" customFormat="1"/>
    <row r="599" s="274" customFormat="1"/>
    <row r="600" s="274" customFormat="1"/>
    <row r="601" s="274" customFormat="1"/>
    <row r="602" s="274" customFormat="1"/>
    <row r="603" s="274" customFormat="1"/>
    <row r="604" s="274" customFormat="1"/>
    <row r="605" s="274" customFormat="1"/>
    <row r="606" s="274" customFormat="1"/>
    <row r="607" s="274" customFormat="1"/>
    <row r="608" s="274" customFormat="1"/>
    <row r="609" s="274" customFormat="1"/>
    <row r="610" s="274" customFormat="1"/>
    <row r="611" s="274" customFormat="1"/>
    <row r="612" s="274" customFormat="1"/>
    <row r="613" s="274" customFormat="1"/>
    <row r="614" s="274" customFormat="1"/>
    <row r="615" s="274" customFormat="1"/>
    <row r="616" s="274" customFormat="1"/>
    <row r="617" s="274" customFormat="1"/>
    <row r="618" s="274" customFormat="1"/>
    <row r="619" s="274" customFormat="1"/>
    <row r="620" s="274" customFormat="1"/>
    <row r="621" s="274" customFormat="1"/>
    <row r="622" s="274" customFormat="1"/>
    <row r="623" s="274" customFormat="1"/>
    <row r="624" s="274" customFormat="1"/>
    <row r="625" s="274" customFormat="1"/>
    <row r="626" s="274" customFormat="1"/>
    <row r="627" s="274" customFormat="1"/>
    <row r="628" s="274" customFormat="1"/>
    <row r="629" s="274" customFormat="1"/>
    <row r="630" s="274" customFormat="1"/>
    <row r="631" s="274" customFormat="1"/>
    <row r="632" s="274" customFormat="1"/>
    <row r="633" s="274" customFormat="1"/>
    <row r="634" s="274" customFormat="1"/>
    <row r="635" s="274" customFormat="1"/>
    <row r="636" s="274" customFormat="1"/>
    <row r="637" s="274" customFormat="1"/>
    <row r="638" s="274" customFormat="1"/>
    <row r="639" s="274" customFormat="1"/>
    <row r="640" s="274" customFormat="1"/>
    <row r="641" s="274" customFormat="1"/>
    <row r="642" s="274" customFormat="1"/>
    <row r="643" s="274" customFormat="1"/>
    <row r="644" s="274" customFormat="1"/>
    <row r="645" s="274" customFormat="1"/>
    <row r="646" s="274" customFormat="1"/>
    <row r="647" s="274" customFormat="1"/>
    <row r="648" s="274" customFormat="1"/>
    <row r="649" s="274" customFormat="1"/>
    <row r="650" s="274" customFormat="1"/>
    <row r="651" s="274" customFormat="1"/>
    <row r="652" s="274" customFormat="1"/>
    <row r="653" s="274" customFormat="1"/>
    <row r="654" s="274" customFormat="1"/>
    <row r="655" s="274" customFormat="1"/>
    <row r="656" s="274" customFormat="1"/>
    <row r="657" s="274" customFormat="1"/>
    <row r="658" s="274" customFormat="1"/>
    <row r="659" s="274" customFormat="1"/>
    <row r="660" s="274" customFormat="1"/>
    <row r="661" s="274" customFormat="1"/>
    <row r="662" s="274" customFormat="1"/>
    <row r="663" s="274" customFormat="1"/>
    <row r="664" s="274" customFormat="1"/>
    <row r="665" s="274" customFormat="1"/>
    <row r="666" s="274" customFormat="1"/>
    <row r="667" s="274" customFormat="1"/>
    <row r="668" s="274" customFormat="1"/>
    <row r="669" s="274" customFormat="1"/>
    <row r="670" s="274" customFormat="1"/>
    <row r="671" s="274" customFormat="1"/>
    <row r="672" s="274" customFormat="1"/>
    <row r="673" s="274" customFormat="1"/>
    <row r="674" s="274" customFormat="1"/>
    <row r="675" s="274" customFormat="1"/>
    <row r="676" s="274" customFormat="1"/>
    <row r="677" s="274" customFormat="1"/>
    <row r="678" s="274" customFormat="1"/>
    <row r="679" s="274" customFormat="1"/>
    <row r="680" s="274" customFormat="1"/>
    <row r="681" s="274" customFormat="1"/>
    <row r="682" s="274" customFormat="1"/>
    <row r="683" s="274" customFormat="1"/>
    <row r="684" s="274" customFormat="1"/>
    <row r="685" s="274" customFormat="1"/>
    <row r="686" s="274" customFormat="1"/>
    <row r="687" s="274" customFormat="1"/>
    <row r="688" s="274" customFormat="1"/>
    <row r="689" s="274" customFormat="1"/>
    <row r="690" s="274" customFormat="1"/>
    <row r="691" s="274" customFormat="1"/>
    <row r="692" s="274" customFormat="1"/>
    <row r="693" s="274" customFormat="1"/>
    <row r="694" s="274" customFormat="1"/>
    <row r="695" s="274" customFormat="1"/>
    <row r="696" s="274" customFormat="1"/>
    <row r="697" s="274" customFormat="1"/>
    <row r="698" s="274" customFormat="1"/>
    <row r="699" s="274" customFormat="1"/>
    <row r="700" s="274" customFormat="1"/>
    <row r="701" s="274" customFormat="1"/>
    <row r="702" s="274" customFormat="1"/>
    <row r="703" s="274" customFormat="1"/>
    <row r="704" s="274" customFormat="1"/>
    <row r="705" s="274" customFormat="1"/>
    <row r="706" s="274" customFormat="1"/>
    <row r="707" s="274" customFormat="1"/>
    <row r="708" s="274" customFormat="1"/>
    <row r="709" s="274" customFormat="1"/>
    <row r="710" s="274" customFormat="1"/>
    <row r="711" s="274" customFormat="1"/>
    <row r="712" s="274" customFormat="1"/>
    <row r="713" s="274" customFormat="1"/>
    <row r="714" s="274" customFormat="1"/>
    <row r="715" s="274" customFormat="1"/>
    <row r="716" s="274" customFormat="1"/>
    <row r="717" s="274" customFormat="1"/>
    <row r="718" s="274" customFormat="1"/>
    <row r="719" s="274" customFormat="1"/>
    <row r="720" s="274" customFormat="1"/>
    <row r="721" s="274" customFormat="1"/>
    <row r="722" s="274" customFormat="1"/>
    <row r="723" s="274" customFormat="1"/>
    <row r="724" s="274" customFormat="1"/>
    <row r="725" s="274" customFormat="1"/>
    <row r="726" s="274" customFormat="1"/>
    <row r="727" s="274" customFormat="1"/>
    <row r="728" s="274" customFormat="1"/>
    <row r="729" s="274" customFormat="1"/>
    <row r="730" s="274" customFormat="1"/>
    <row r="731" s="274" customFormat="1"/>
    <row r="732" s="274" customFormat="1"/>
    <row r="733" s="274" customFormat="1"/>
    <row r="734" s="274" customFormat="1"/>
    <row r="735" s="274" customFormat="1"/>
    <row r="736" s="274" customFormat="1"/>
    <row r="737" s="274" customFormat="1"/>
    <row r="738" s="274" customFormat="1"/>
    <row r="739" s="274" customFormat="1"/>
    <row r="740" s="274" customFormat="1"/>
    <row r="741" s="274" customFormat="1"/>
    <row r="742" s="274" customFormat="1"/>
    <row r="743" s="274" customFormat="1"/>
    <row r="744" s="274" customFormat="1"/>
    <row r="745" s="274" customFormat="1"/>
    <row r="746" s="274" customFormat="1"/>
    <row r="747" s="274" customFormat="1"/>
    <row r="748" s="274" customFormat="1"/>
    <row r="749" s="274" customFormat="1"/>
    <row r="750" s="274" customFormat="1"/>
    <row r="751" s="274" customFormat="1"/>
    <row r="752" s="274" customFormat="1"/>
    <row r="753" s="274" customFormat="1"/>
    <row r="754" s="274" customFormat="1"/>
    <row r="755" s="274" customFormat="1"/>
    <row r="756" s="274" customFormat="1"/>
    <row r="757" s="274" customFormat="1"/>
    <row r="758" s="274" customFormat="1"/>
    <row r="759" s="274" customFormat="1"/>
    <row r="760" s="274" customFormat="1"/>
    <row r="761" s="274" customFormat="1"/>
    <row r="762" s="274" customFormat="1"/>
    <row r="763" s="274" customFormat="1"/>
    <row r="764" s="274" customFormat="1"/>
    <row r="765" s="274" customFormat="1"/>
    <row r="766" s="274" customFormat="1"/>
    <row r="767" s="274" customFormat="1"/>
    <row r="768" s="274" customFormat="1"/>
    <row r="769" s="274" customFormat="1"/>
    <row r="770" s="274" customFormat="1"/>
    <row r="771" s="274" customFormat="1"/>
    <row r="772" s="274" customFormat="1"/>
    <row r="773" s="274" customFormat="1"/>
    <row r="774" s="274" customFormat="1"/>
    <row r="775" s="274" customFormat="1"/>
    <row r="776" s="274" customFormat="1"/>
    <row r="777" s="274" customFormat="1"/>
    <row r="778" s="274" customFormat="1"/>
    <row r="779" s="274" customFormat="1"/>
    <row r="780" s="274" customFormat="1"/>
    <row r="781" s="274" customFormat="1"/>
    <row r="782" s="274" customFormat="1"/>
    <row r="783" s="274" customFormat="1"/>
    <row r="784" s="274" customFormat="1"/>
    <row r="785" s="274" customFormat="1"/>
    <row r="786" s="274" customFormat="1"/>
    <row r="787" s="274" customFormat="1"/>
    <row r="788" s="274" customFormat="1"/>
    <row r="789" s="274" customFormat="1"/>
    <row r="790" s="274" customFormat="1"/>
    <row r="791" s="274" customFormat="1"/>
    <row r="792" s="274" customFormat="1"/>
    <row r="793" s="274" customFormat="1"/>
    <row r="794" s="274" customFormat="1"/>
    <row r="795" s="274" customFormat="1"/>
    <row r="796" s="274" customFormat="1"/>
    <row r="797" s="274" customFormat="1"/>
    <row r="798" s="274" customFormat="1"/>
    <row r="799" s="274" customFormat="1"/>
    <row r="800" s="274" customFormat="1"/>
    <row r="801" s="274" customFormat="1"/>
    <row r="802" s="274" customFormat="1"/>
    <row r="803" s="274" customFormat="1"/>
    <row r="804" s="274" customFormat="1"/>
    <row r="805" s="274" customFormat="1"/>
    <row r="806" s="274" customFormat="1"/>
    <row r="807" s="274" customFormat="1"/>
    <row r="808" s="274" customFormat="1"/>
    <row r="809" s="274" customFormat="1"/>
    <row r="810" s="274" customFormat="1"/>
    <row r="811" s="274" customFormat="1"/>
    <row r="812" s="274" customFormat="1"/>
    <row r="813" s="274" customFormat="1"/>
    <row r="814" s="274" customFormat="1"/>
    <row r="815" s="274" customFormat="1"/>
    <row r="816" s="274" customFormat="1"/>
    <row r="817" s="274" customFormat="1"/>
    <row r="818" s="274" customFormat="1"/>
    <row r="819" s="274" customFormat="1"/>
    <row r="820" s="274" customFormat="1"/>
    <row r="821" s="274" customFormat="1"/>
    <row r="822" s="274" customFormat="1"/>
    <row r="823" s="274" customFormat="1"/>
    <row r="824" s="274" customFormat="1"/>
    <row r="825" s="274" customFormat="1"/>
    <row r="826" s="274" customFormat="1"/>
    <row r="827" s="274" customFormat="1"/>
    <row r="828" s="274" customFormat="1"/>
    <row r="829" s="274" customFormat="1"/>
    <row r="830" s="274" customFormat="1"/>
    <row r="831" s="274" customFormat="1"/>
    <row r="832" s="274" customFormat="1"/>
    <row r="833" s="274" customFormat="1"/>
    <row r="834" s="274" customFormat="1"/>
    <row r="835" s="274" customFormat="1"/>
    <row r="836" s="274" customFormat="1"/>
    <row r="837" s="274" customFormat="1"/>
    <row r="838" s="274" customFormat="1"/>
    <row r="839" s="274" customFormat="1"/>
    <row r="840" s="274" customFormat="1"/>
    <row r="841" s="274" customFormat="1"/>
    <row r="842" s="274" customFormat="1"/>
    <row r="843" s="274" customFormat="1"/>
    <row r="844" s="274" customFormat="1"/>
    <row r="845" s="274" customFormat="1"/>
    <row r="846" s="274" customFormat="1"/>
    <row r="847" s="274" customFormat="1"/>
    <row r="848" s="274" customFormat="1"/>
    <row r="849" s="274" customFormat="1"/>
    <row r="850" s="274" customFormat="1"/>
    <row r="851" s="274" customFormat="1"/>
    <row r="852" s="274" customFormat="1"/>
    <row r="853" s="274" customFormat="1"/>
    <row r="854" s="274" customFormat="1"/>
    <row r="855" s="274" customFormat="1"/>
    <row r="856" s="274" customFormat="1"/>
    <row r="857" s="274" customFormat="1"/>
    <row r="858" s="274" customFormat="1"/>
    <row r="859" s="274" customFormat="1"/>
    <row r="860" s="274" customFormat="1"/>
    <row r="861" s="274" customFormat="1"/>
    <row r="862" s="274" customFormat="1"/>
    <row r="863" s="274" customFormat="1"/>
    <row r="864" s="274" customFormat="1"/>
    <row r="865" s="274" customFormat="1"/>
    <row r="866" s="274" customFormat="1"/>
    <row r="867" s="274" customFormat="1"/>
    <row r="868" s="274" customFormat="1"/>
    <row r="869" s="274" customFormat="1"/>
    <row r="870" s="274" customFormat="1"/>
    <row r="871" s="274" customFormat="1"/>
    <row r="872" s="274" customFormat="1"/>
    <row r="873" s="274" customFormat="1"/>
    <row r="874" s="274" customFormat="1"/>
    <row r="875" s="274" customFormat="1"/>
    <row r="876" s="274" customFormat="1"/>
    <row r="877" s="274" customFormat="1"/>
    <row r="878" s="274" customFormat="1"/>
    <row r="879" s="274" customFormat="1"/>
    <row r="880" s="274" customFormat="1"/>
    <row r="881" s="274" customFormat="1"/>
    <row r="882" s="274" customFormat="1"/>
    <row r="883" s="274" customFormat="1"/>
    <row r="884" s="274" customFormat="1"/>
    <row r="885" s="274" customFormat="1"/>
    <row r="886" s="274" customFormat="1"/>
    <row r="887" s="274" customFormat="1"/>
    <row r="888" s="274" customFormat="1"/>
    <row r="889" s="274" customFormat="1"/>
    <row r="890" s="274" customFormat="1"/>
    <row r="891" s="274" customFormat="1"/>
    <row r="892" s="274" customFormat="1"/>
    <row r="893" s="274" customFormat="1"/>
    <row r="894" s="274" customFormat="1"/>
    <row r="895" s="274" customFormat="1"/>
    <row r="896" s="274" customFormat="1"/>
    <row r="897" s="274" customFormat="1"/>
    <row r="898" s="274" customFormat="1"/>
    <row r="899" s="274" customFormat="1"/>
    <row r="900" s="274" customFormat="1"/>
    <row r="901" s="274" customFormat="1"/>
    <row r="902" s="274" customFormat="1"/>
    <row r="903" s="274" customFormat="1"/>
    <row r="904" s="274" customFormat="1"/>
    <row r="905" s="274" customFormat="1"/>
    <row r="906" s="274" customFormat="1"/>
    <row r="907" s="274" customFormat="1"/>
    <row r="908" s="274" customFormat="1"/>
    <row r="909" s="274" customFormat="1"/>
    <row r="910" s="274" customFormat="1"/>
    <row r="911" s="274" customFormat="1"/>
    <row r="912" s="274" customFormat="1"/>
    <row r="913" s="274" customFormat="1"/>
    <row r="914" s="274" customFormat="1"/>
    <row r="915" s="274" customFormat="1"/>
    <row r="916" s="274" customFormat="1"/>
    <row r="917" s="274" customFormat="1"/>
    <row r="918" s="274" customFormat="1"/>
    <row r="919" s="274" customFormat="1"/>
    <row r="920" s="274" customFormat="1"/>
    <row r="921" s="274" customFormat="1"/>
    <row r="922" s="274" customFormat="1"/>
    <row r="923" s="274" customFormat="1"/>
    <row r="924" s="274" customFormat="1"/>
    <row r="925" s="274" customFormat="1"/>
    <row r="926" s="274" customFormat="1"/>
    <row r="927" s="274" customFormat="1"/>
    <row r="928" s="274" customFormat="1"/>
    <row r="929" s="274" customFormat="1"/>
    <row r="930" s="274" customFormat="1"/>
    <row r="931" s="274" customFormat="1"/>
    <row r="932" s="274" customFormat="1"/>
    <row r="933" s="274" customFormat="1"/>
    <row r="934" s="274" customFormat="1"/>
    <row r="935" s="274" customFormat="1"/>
    <row r="936" s="274" customFormat="1"/>
    <row r="937" s="274" customFormat="1"/>
    <row r="938" s="274" customFormat="1"/>
    <row r="939" s="274" customFormat="1"/>
    <row r="940" s="274" customFormat="1"/>
    <row r="941" s="274" customFormat="1"/>
    <row r="942" s="274" customFormat="1"/>
    <row r="943" s="274" customFormat="1"/>
    <row r="944" s="274" customFormat="1"/>
    <row r="945" s="274" customFormat="1"/>
    <row r="946" s="274" customFormat="1"/>
    <row r="947" s="274" customFormat="1"/>
    <row r="948" s="274" customFormat="1"/>
    <row r="949" s="274" customFormat="1"/>
    <row r="950" s="274" customFormat="1"/>
    <row r="951" s="274" customFormat="1"/>
    <row r="952" s="274" customFormat="1"/>
    <row r="953" s="274" customFormat="1"/>
    <row r="954" s="274" customFormat="1"/>
    <row r="955" s="274" customFormat="1"/>
    <row r="956" s="274" customFormat="1"/>
    <row r="957" s="274" customFormat="1"/>
    <row r="958" s="274" customFormat="1"/>
    <row r="959" s="274" customFormat="1"/>
    <row r="960" s="274" customFormat="1"/>
    <row r="961" s="274" customFormat="1"/>
    <row r="962" s="274" customFormat="1"/>
    <row r="963" s="274" customFormat="1"/>
    <row r="964" s="274" customFormat="1"/>
    <row r="965" s="274" customFormat="1"/>
    <row r="966" s="274" customFormat="1"/>
    <row r="967" s="274" customFormat="1"/>
    <row r="968" s="274" customFormat="1"/>
    <row r="969" s="274" customFormat="1"/>
    <row r="970" s="274" customFormat="1"/>
    <row r="971" s="274" customFormat="1"/>
    <row r="972" s="274" customFormat="1"/>
    <row r="973" s="274" customFormat="1"/>
    <row r="974" s="274" customFormat="1"/>
    <row r="975" s="274" customFormat="1"/>
    <row r="976" s="274" customFormat="1"/>
    <row r="977" s="274" customFormat="1"/>
    <row r="978" s="274" customFormat="1"/>
    <row r="979" s="274" customFormat="1"/>
    <row r="980" s="274" customFormat="1"/>
    <row r="981" s="274" customFormat="1"/>
    <row r="982" s="274" customFormat="1"/>
    <row r="983" s="274" customFormat="1"/>
    <row r="984" s="274" customFormat="1"/>
    <row r="985" s="274" customFormat="1"/>
    <row r="986" s="274" customFormat="1"/>
    <row r="987" s="274" customFormat="1"/>
    <row r="988" s="274" customFormat="1"/>
    <row r="989" s="274" customFormat="1"/>
    <row r="990" s="274" customFormat="1"/>
    <row r="991" s="274" customFormat="1"/>
    <row r="992" s="274" customFormat="1"/>
    <row r="993" s="274" customFormat="1"/>
    <row r="994" s="274" customFormat="1"/>
    <row r="995" s="274" customFormat="1"/>
    <row r="996" s="274" customFormat="1"/>
    <row r="997" s="274" customFormat="1"/>
    <row r="998" s="274" customFormat="1"/>
    <row r="999" s="274" customFormat="1"/>
    <row r="1000" s="274" customFormat="1"/>
    <row r="1001" s="274" customFormat="1"/>
    <row r="1002" s="274" customFormat="1"/>
    <row r="1003" s="274" customFormat="1"/>
    <row r="1004" s="274" customFormat="1"/>
    <row r="1005" s="274" customFormat="1"/>
    <row r="1006" s="274" customFormat="1"/>
    <row r="1007" s="274" customFormat="1"/>
    <row r="1008" s="274" customFormat="1"/>
    <row r="1009" s="274" customFormat="1"/>
    <row r="1010" s="274" customFormat="1"/>
    <row r="1011" s="274" customFormat="1"/>
    <row r="1012" s="274" customFormat="1"/>
    <row r="1013" s="274" customFormat="1"/>
    <row r="1014" s="274" customFormat="1"/>
    <row r="1015" s="274" customFormat="1"/>
    <row r="1016" s="274" customFormat="1"/>
    <row r="1017" s="274" customFormat="1"/>
    <row r="1018" s="274" customFormat="1"/>
    <row r="1019" s="274" customFormat="1"/>
    <row r="1020" s="274" customFormat="1"/>
    <row r="1021" s="274" customFormat="1"/>
    <row r="1022" s="274" customFormat="1"/>
    <row r="1023" s="274" customFormat="1"/>
    <row r="1024" s="274" customFormat="1"/>
    <row r="1025" s="274" customFormat="1"/>
    <row r="1026" s="274" customFormat="1"/>
    <row r="1027" s="274" customFormat="1"/>
    <row r="1028" s="274" customFormat="1"/>
    <row r="1029" s="274" customFormat="1"/>
    <row r="1030" s="274" customFormat="1"/>
    <row r="1031" s="274" customFormat="1"/>
    <row r="1032" s="274" customFormat="1"/>
    <row r="1033" s="274" customFormat="1"/>
    <row r="1034" s="274" customFormat="1"/>
    <row r="1035" s="274" customFormat="1"/>
    <row r="1036" s="274" customFormat="1"/>
    <row r="1037" s="274" customFormat="1"/>
    <row r="1038" s="274" customFormat="1"/>
    <row r="1039" s="274" customFormat="1"/>
    <row r="1040" s="274" customFormat="1"/>
    <row r="1041" s="274" customFormat="1"/>
    <row r="1042" s="274" customFormat="1"/>
    <row r="1043" s="274" customFormat="1"/>
    <row r="1044" s="274" customFormat="1"/>
    <row r="1045" s="274" customFormat="1"/>
    <row r="1046" s="274" customFormat="1"/>
    <row r="1047" s="274" customFormat="1"/>
    <row r="1048" s="274" customFormat="1"/>
    <row r="1049" s="274" customFormat="1"/>
    <row r="1050" s="274" customFormat="1"/>
    <row r="1051" s="274" customFormat="1"/>
    <row r="1052" s="274" customFormat="1"/>
    <row r="1053" s="274" customFormat="1"/>
    <row r="1054" s="274" customFormat="1"/>
    <row r="1055" s="274" customFormat="1"/>
    <row r="1056" s="274" customFormat="1"/>
    <row r="1057" s="274" customFormat="1"/>
    <row r="1058" s="274" customFormat="1"/>
    <row r="1059" s="274" customFormat="1"/>
    <row r="1060" s="274" customFormat="1"/>
    <row r="1061" s="274" customFormat="1"/>
    <row r="1062" s="274" customFormat="1"/>
    <row r="1063" s="274" customFormat="1"/>
    <row r="1064" s="274" customFormat="1"/>
    <row r="1065" s="274" customFormat="1"/>
    <row r="1066" s="274" customFormat="1"/>
    <row r="1067" s="274" customFormat="1"/>
    <row r="1068" s="274" customFormat="1"/>
    <row r="1069" s="274" customFormat="1"/>
    <row r="1070" s="274" customFormat="1"/>
    <row r="1071" s="274" customFormat="1"/>
    <row r="1072" s="274" customFormat="1"/>
    <row r="1073" s="274" customFormat="1"/>
    <row r="1074" s="274" customFormat="1"/>
    <row r="1075" s="274" customFormat="1"/>
    <row r="1076" s="274" customFormat="1"/>
    <row r="1077" s="274" customFormat="1"/>
    <row r="1078" s="274" customFormat="1"/>
    <row r="1079" s="274" customFormat="1"/>
    <row r="1080" s="274" customFormat="1"/>
    <row r="1081" s="274" customFormat="1"/>
    <row r="1082" s="274" customFormat="1"/>
    <row r="1083" s="274" customFormat="1"/>
    <row r="1084" s="274" customFormat="1"/>
    <row r="1085" s="274" customFormat="1"/>
    <row r="1086" s="274" customFormat="1"/>
    <row r="1087" s="274" customFormat="1"/>
    <row r="1088" s="274" customFormat="1"/>
    <row r="1089" s="274" customFormat="1"/>
    <row r="1090" s="274" customFormat="1"/>
    <row r="1091" s="274" customFormat="1"/>
    <row r="1092" s="274" customFormat="1"/>
    <row r="1093" s="274" customFormat="1"/>
    <row r="1094" s="274" customFormat="1"/>
    <row r="1095" s="274" customFormat="1"/>
    <row r="1096" s="274" customFormat="1"/>
    <row r="1097" s="274" customFormat="1"/>
    <row r="1098" s="274" customFormat="1"/>
    <row r="1099" s="274" customFormat="1"/>
    <row r="1100" s="274" customFormat="1"/>
    <row r="1101" s="274" customFormat="1"/>
    <row r="1102" s="274" customFormat="1"/>
    <row r="1103" s="274" customFormat="1"/>
    <row r="1104" s="274" customFormat="1"/>
    <row r="1105" s="274" customFormat="1"/>
    <row r="1106" s="274" customFormat="1"/>
    <row r="1107" s="274" customFormat="1"/>
    <row r="1108" s="274" customFormat="1"/>
    <row r="1109" s="274" customFormat="1"/>
    <row r="1110" s="274" customFormat="1"/>
    <row r="1111" s="274" customFormat="1"/>
    <row r="1112" s="274" customFormat="1"/>
    <row r="1113" s="274" customFormat="1"/>
    <row r="1114" s="274" customFormat="1"/>
    <row r="1115" s="274" customFormat="1"/>
    <row r="1116" s="274" customFormat="1"/>
    <row r="1117" s="274" customFormat="1"/>
    <row r="1118" s="274" customFormat="1"/>
    <row r="1119" s="274" customFormat="1"/>
    <row r="1120" s="274" customFormat="1"/>
    <row r="1121" s="274" customFormat="1"/>
    <row r="1122" s="274" customFormat="1"/>
    <row r="1123" s="274" customFormat="1"/>
    <row r="1124" s="274" customFormat="1"/>
    <row r="1125" s="274" customFormat="1"/>
    <row r="1126" s="274" customFormat="1"/>
    <row r="1127" s="274" customFormat="1"/>
    <row r="1128" s="274" customFormat="1"/>
    <row r="1129" s="274" customFormat="1"/>
    <row r="1130" s="274" customFormat="1"/>
    <row r="1131" s="274" customFormat="1"/>
    <row r="1132" s="274" customFormat="1"/>
    <row r="1133" s="274" customFormat="1"/>
    <row r="1134" s="274" customFormat="1"/>
    <row r="1135" s="274" customFormat="1"/>
    <row r="1136" s="274" customFormat="1"/>
    <row r="1137" s="274" customFormat="1"/>
    <row r="1138" s="274" customFormat="1"/>
    <row r="1139" s="274" customFormat="1"/>
    <row r="1140" s="274" customFormat="1"/>
    <row r="1141" s="274" customFormat="1"/>
    <row r="1142" s="274" customFormat="1"/>
    <row r="1143" s="274" customFormat="1"/>
    <row r="1144" s="274" customFormat="1"/>
    <row r="1145" s="274" customFormat="1"/>
    <row r="1146" s="274" customFormat="1"/>
    <row r="1147" s="274" customFormat="1"/>
    <row r="1148" s="274" customFormat="1"/>
    <row r="1149" s="274" customFormat="1"/>
    <row r="1150" s="274" customFormat="1"/>
    <row r="1151" s="274" customFormat="1"/>
    <row r="1152" s="274" customFormat="1"/>
    <row r="1153" s="274" customFormat="1"/>
    <row r="1154" s="274" customFormat="1"/>
    <row r="1155" s="274" customFormat="1"/>
    <row r="1156" s="274" customFormat="1"/>
    <row r="1157" s="274" customFormat="1"/>
    <row r="1158" s="274" customFormat="1"/>
    <row r="1159" s="274" customFormat="1"/>
    <row r="1160" s="274" customFormat="1"/>
    <row r="1161" s="274" customFormat="1"/>
    <row r="1162" s="274" customFormat="1"/>
    <row r="1163" s="274" customFormat="1"/>
    <row r="1164" s="274" customFormat="1"/>
    <row r="1165" s="274" customFormat="1"/>
    <row r="1166" s="274" customFormat="1"/>
    <row r="1167" s="274" customFormat="1"/>
    <row r="1168" s="274" customFormat="1"/>
    <row r="1169" s="274" customFormat="1"/>
    <row r="1170" s="274" customFormat="1"/>
    <row r="1171" s="274" customFormat="1"/>
    <row r="1172" s="274" customFormat="1"/>
    <row r="1173" s="274" customFormat="1"/>
    <row r="1174" s="274" customFormat="1"/>
    <row r="1175" s="274" customFormat="1"/>
    <row r="1176" s="274" customFormat="1"/>
    <row r="1177" s="274" customFormat="1"/>
    <row r="1178" s="274" customFormat="1"/>
    <row r="1179" s="274" customFormat="1"/>
    <row r="1180" s="274" customFormat="1"/>
    <row r="1181" s="274" customFormat="1"/>
    <row r="1182" s="274" customFormat="1"/>
    <row r="1183" s="274" customFormat="1"/>
    <row r="1184" s="274" customFormat="1"/>
    <row r="1185" s="274" customFormat="1"/>
    <row r="1186" s="274" customFormat="1"/>
    <row r="1187" s="274" customFormat="1"/>
    <row r="1188" s="274" customFormat="1"/>
    <row r="1189" s="274" customFormat="1"/>
    <row r="1190" s="274" customFormat="1"/>
    <row r="1191" s="274" customFormat="1"/>
    <row r="1192" s="274" customFormat="1"/>
    <row r="1193" s="274" customFormat="1"/>
    <row r="1194" s="274" customFormat="1"/>
    <row r="1195" s="274" customFormat="1"/>
    <row r="1196" s="274" customFormat="1"/>
    <row r="1197" s="274" customFormat="1"/>
    <row r="1198" s="274" customFormat="1"/>
    <row r="1199" s="274" customFormat="1"/>
    <row r="1200" s="274" customFormat="1"/>
    <row r="1201" s="274" customFormat="1"/>
    <row r="1202" s="274" customFormat="1"/>
    <row r="1203" s="274" customFormat="1"/>
    <row r="1204" s="274" customFormat="1"/>
    <row r="1205" s="274" customFormat="1"/>
    <row r="1206" s="274" customFormat="1"/>
    <row r="1207" s="274" customFormat="1"/>
    <row r="1208" s="274" customFormat="1"/>
    <row r="1209" s="274" customFormat="1"/>
    <row r="1210" s="274" customFormat="1"/>
    <row r="1211" s="274" customFormat="1"/>
    <row r="1212" s="274" customFormat="1"/>
    <row r="1213" s="274" customFormat="1"/>
    <row r="1214" s="274" customFormat="1"/>
    <row r="1215" s="274" customFormat="1"/>
    <row r="1216" s="274" customFormat="1"/>
    <row r="1217" s="274" customFormat="1"/>
    <row r="1218" s="274" customFormat="1"/>
    <row r="1219" s="274" customFormat="1"/>
    <row r="1220" s="274" customFormat="1"/>
    <row r="1221" s="274" customFormat="1"/>
    <row r="1222" s="274" customFormat="1"/>
    <row r="1223" s="274" customFormat="1"/>
    <row r="1224" s="274" customFormat="1"/>
    <row r="1225" s="274" customFormat="1"/>
    <row r="1226" s="274" customFormat="1"/>
    <row r="1227" s="274" customFormat="1"/>
    <row r="1228" s="274" customFormat="1"/>
    <row r="1229" s="274" customFormat="1"/>
    <row r="1230" s="274" customFormat="1"/>
    <row r="1231" s="274" customFormat="1"/>
    <row r="1232" s="274" customFormat="1"/>
    <row r="1233" s="274" customFormat="1"/>
    <row r="1234" s="274" customFormat="1"/>
    <row r="1235" s="274" customFormat="1"/>
    <row r="1236" s="274" customFormat="1"/>
    <row r="1237" s="274" customFormat="1"/>
    <row r="1238" s="274" customFormat="1"/>
    <row r="1239" s="274" customFormat="1"/>
    <row r="1240" s="274" customFormat="1"/>
    <row r="1241" s="274" customFormat="1"/>
    <row r="1242" s="274" customFormat="1"/>
    <row r="1243" s="274" customFormat="1"/>
    <row r="1244" s="274" customFormat="1"/>
    <row r="1245" s="274" customFormat="1"/>
    <row r="1246" s="274" customFormat="1"/>
    <row r="1247" s="274" customFormat="1"/>
    <row r="1248" s="274" customFormat="1"/>
    <row r="1249" s="274" customFormat="1"/>
    <row r="1250" s="274" customFormat="1"/>
    <row r="1251" s="274" customFormat="1"/>
    <row r="1252" s="274" customFormat="1"/>
    <row r="1253" s="274" customFormat="1"/>
    <row r="1254" s="274" customFormat="1"/>
    <row r="1255" s="274" customFormat="1"/>
    <row r="1256" s="274" customFormat="1"/>
    <row r="1257" s="274" customFormat="1"/>
    <row r="1258" s="274" customFormat="1"/>
    <row r="1259" s="274" customFormat="1"/>
    <row r="1260" s="274" customFormat="1"/>
    <row r="1261" s="274" customFormat="1"/>
    <row r="1262" s="274" customFormat="1"/>
    <row r="1263" s="274" customFormat="1"/>
    <row r="1264" s="274" customFormat="1"/>
    <row r="1265" s="274" customFormat="1"/>
    <row r="1266" s="274" customFormat="1"/>
    <row r="1267" s="274" customFormat="1"/>
    <row r="1268" s="274" customFormat="1"/>
    <row r="1269" s="274" customFormat="1"/>
    <row r="1270" s="274" customFormat="1"/>
    <row r="1271" s="274" customFormat="1"/>
    <row r="1272" s="274" customFormat="1"/>
    <row r="1273" s="274" customFormat="1"/>
    <row r="1274" s="274" customFormat="1"/>
    <row r="1275" s="274" customFormat="1"/>
    <row r="1276" s="274" customFormat="1"/>
    <row r="1277" s="274" customFormat="1"/>
    <row r="1278" s="274" customFormat="1"/>
    <row r="1279" s="274" customFormat="1"/>
    <row r="1280" s="274" customFormat="1"/>
    <row r="1281" s="274" customFormat="1"/>
    <row r="1282" s="274" customFormat="1"/>
    <row r="1283" s="274" customFormat="1"/>
    <row r="1284" s="274" customFormat="1"/>
    <row r="1285" s="274" customFormat="1"/>
    <row r="1286" s="274" customFormat="1"/>
    <row r="1287" s="274" customFormat="1"/>
    <row r="1288" s="274" customFormat="1"/>
    <row r="1289" s="274" customFormat="1"/>
    <row r="1290" s="274" customFormat="1"/>
    <row r="1291" s="274" customFormat="1"/>
    <row r="1292" s="274" customFormat="1"/>
    <row r="1293" s="274" customFormat="1"/>
    <row r="1294" s="274" customFormat="1"/>
    <row r="1295" s="274" customFormat="1"/>
    <row r="1296" s="274" customFormat="1"/>
    <row r="1297" s="274" customFormat="1"/>
    <row r="1298" s="274" customFormat="1"/>
    <row r="1299" s="274" customFormat="1"/>
    <row r="1300" s="274" customFormat="1"/>
    <row r="1301" s="274" customFormat="1"/>
    <row r="1302" s="274" customFormat="1"/>
    <row r="1303" s="274" customFormat="1"/>
    <row r="1304" s="274" customFormat="1"/>
    <row r="1305" s="274" customFormat="1"/>
    <row r="1306" s="274" customFormat="1"/>
    <row r="1307" s="274" customFormat="1"/>
    <row r="1308" s="274" customFormat="1"/>
    <row r="1309" s="274" customFormat="1"/>
    <row r="1310" s="274" customFormat="1"/>
    <row r="1311" s="274" customFormat="1"/>
    <row r="1312" s="274" customFormat="1"/>
    <row r="1313" s="274" customFormat="1"/>
    <row r="1314" s="274" customFormat="1"/>
    <row r="1315" s="274" customFormat="1"/>
    <row r="1316" s="274" customFormat="1"/>
    <row r="1317" s="274" customFormat="1"/>
    <row r="1318" s="274" customFormat="1"/>
    <row r="1319" s="274" customFormat="1"/>
    <row r="1320" s="274" customFormat="1"/>
    <row r="1321" s="274" customFormat="1"/>
    <row r="1322" s="274" customFormat="1"/>
    <row r="1323" s="274" customFormat="1"/>
    <row r="1324" s="274" customFormat="1"/>
    <row r="1325" s="274" customFormat="1"/>
    <row r="1326" s="274" customFormat="1"/>
    <row r="1327" s="274" customFormat="1"/>
    <row r="1328" s="274" customFormat="1"/>
    <row r="1329" s="274" customFormat="1"/>
    <row r="1330" s="274" customFormat="1"/>
    <row r="1331" s="274" customFormat="1"/>
    <row r="1332" s="274" customFormat="1"/>
    <row r="1333" s="274" customFormat="1"/>
    <row r="1334" s="274" customFormat="1"/>
    <row r="1335" s="274" customFormat="1"/>
    <row r="1336" s="274" customFormat="1"/>
    <row r="1337" s="274" customFormat="1"/>
    <row r="1338" s="274" customFormat="1"/>
    <row r="1339" s="274" customFormat="1"/>
    <row r="1340" s="274" customFormat="1"/>
    <row r="1341" s="274" customFormat="1"/>
    <row r="1342" s="274" customFormat="1"/>
    <row r="1343" s="274" customFormat="1"/>
    <row r="1344" s="274" customFormat="1"/>
    <row r="1345" s="274" customFormat="1"/>
    <row r="1346" s="274" customFormat="1"/>
    <row r="1347" s="274" customFormat="1"/>
    <row r="1348" s="274" customFormat="1"/>
    <row r="1349" s="274" customFormat="1"/>
    <row r="1350" s="274" customFormat="1"/>
    <row r="1351" s="274" customFormat="1"/>
    <row r="1352" s="274" customFormat="1"/>
    <row r="1353" s="274" customFormat="1"/>
    <row r="1354" s="274" customFormat="1"/>
    <row r="1355" s="274" customFormat="1"/>
    <row r="1356" s="274" customFormat="1"/>
    <row r="1357" s="274" customFormat="1"/>
    <row r="1358" s="274" customFormat="1"/>
    <row r="1359" s="274" customFormat="1"/>
    <row r="1360" s="274" customFormat="1"/>
    <row r="1361" s="274" customFormat="1"/>
    <row r="1362" s="274" customFormat="1"/>
    <row r="1363" s="274" customFormat="1"/>
    <row r="1364" s="274" customFormat="1"/>
    <row r="1365" s="274" customFormat="1"/>
    <row r="1366" s="274" customFormat="1"/>
    <row r="1367" s="274" customFormat="1"/>
    <row r="1368" s="274" customFormat="1"/>
    <row r="1369" s="274" customFormat="1"/>
    <row r="1370" s="274" customFormat="1"/>
    <row r="1371" s="274" customFormat="1"/>
    <row r="1372" s="274" customFormat="1"/>
    <row r="1373" s="274" customFormat="1"/>
    <row r="1374" s="274" customFormat="1"/>
    <row r="1375" s="274" customFormat="1"/>
    <row r="1376" s="274" customFormat="1"/>
    <row r="1377" s="274" customFormat="1"/>
    <row r="1378" s="274" customFormat="1"/>
    <row r="1379" s="274" customFormat="1"/>
    <row r="1380" s="274" customFormat="1"/>
    <row r="1381" s="274" customFormat="1"/>
    <row r="1382" s="274" customFormat="1"/>
    <row r="1383" s="274" customFormat="1"/>
    <row r="1384" s="274" customFormat="1"/>
    <row r="1385" s="274" customFormat="1"/>
    <row r="1386" s="274" customFormat="1"/>
    <row r="1387" s="274" customFormat="1"/>
    <row r="1388" s="274" customFormat="1"/>
    <row r="1389" s="274" customFormat="1"/>
    <row r="1390" s="274" customFormat="1"/>
    <row r="1391" s="274" customFormat="1"/>
    <row r="1392" s="274" customFormat="1"/>
    <row r="1393" s="274" customFormat="1"/>
    <row r="1394" s="274" customFormat="1"/>
    <row r="1395" s="274" customFormat="1"/>
    <row r="1396" s="274" customFormat="1"/>
    <row r="1397" s="274" customFormat="1"/>
    <row r="1398" s="274" customFormat="1"/>
    <row r="1399" s="274" customFormat="1"/>
    <row r="1400" s="274" customFormat="1"/>
    <row r="1401" s="274" customFormat="1"/>
    <row r="1402" s="274" customFormat="1"/>
    <row r="1403" s="274" customFormat="1"/>
    <row r="1404" s="274" customFormat="1"/>
    <row r="1405" s="274" customFormat="1"/>
    <row r="1406" s="274" customFormat="1"/>
    <row r="1407" s="274" customFormat="1"/>
    <row r="1408" s="274" customFormat="1"/>
    <row r="1409" s="274" customFormat="1"/>
    <row r="1410" s="274" customFormat="1"/>
    <row r="1411" s="274" customFormat="1"/>
    <row r="1412" s="274" customFormat="1"/>
    <row r="1413" s="274" customFormat="1"/>
    <row r="1414" s="274" customFormat="1"/>
    <row r="1415" s="274" customFormat="1"/>
    <row r="1416" s="274" customFormat="1"/>
    <row r="1417" s="274" customFormat="1"/>
    <row r="1418" s="274" customFormat="1"/>
    <row r="1419" s="274" customFormat="1"/>
    <row r="1420" s="274" customFormat="1"/>
    <row r="1421" s="274" customFormat="1"/>
    <row r="1422" s="274" customFormat="1"/>
    <row r="1423" s="274" customFormat="1"/>
    <row r="1424" s="274" customFormat="1"/>
    <row r="1425" s="274" customFormat="1"/>
    <row r="1426" s="274" customFormat="1"/>
    <row r="1427" s="274" customFormat="1"/>
    <row r="1428" s="274" customFormat="1"/>
    <row r="1429" s="274" customFormat="1"/>
    <row r="1430" s="274" customFormat="1"/>
    <row r="1431" s="274" customFormat="1"/>
    <row r="1432" s="274" customFormat="1"/>
    <row r="1433" s="274" customFormat="1"/>
    <row r="1434" s="274" customFormat="1"/>
    <row r="1435" s="274" customFormat="1"/>
    <row r="1436" s="274" customFormat="1"/>
    <row r="1437" s="274" customFormat="1"/>
    <row r="1438" s="274" customFormat="1"/>
    <row r="1439" s="274" customFormat="1"/>
    <row r="1440" s="274" customFormat="1"/>
    <row r="1441" s="274" customFormat="1"/>
    <row r="1442" s="274" customFormat="1"/>
    <row r="1443" s="274" customFormat="1"/>
    <row r="1444" s="274" customFormat="1"/>
    <row r="1445" s="274" customFormat="1"/>
    <row r="1446" s="274" customFormat="1"/>
    <row r="1447" s="274" customFormat="1"/>
    <row r="1448" s="274" customFormat="1"/>
    <row r="1449" s="274" customFormat="1"/>
    <row r="1450" s="274" customFormat="1"/>
    <row r="1451" s="274" customFormat="1"/>
    <row r="1452" s="274" customFormat="1"/>
    <row r="1453" s="274" customFormat="1"/>
    <row r="1454" s="274" customFormat="1"/>
    <row r="1455" s="274" customFormat="1"/>
    <row r="1456" s="274" customFormat="1"/>
    <row r="1457" s="274" customFormat="1"/>
    <row r="1458" s="274" customFormat="1"/>
    <row r="1459" s="274" customFormat="1"/>
    <row r="1460" s="274" customFormat="1"/>
    <row r="1461" s="274" customFormat="1"/>
    <row r="1462" s="274" customFormat="1"/>
    <row r="1463" s="274" customFormat="1"/>
    <row r="1464" s="274" customFormat="1"/>
    <row r="1465" s="274" customFormat="1"/>
    <row r="1466" s="274" customFormat="1"/>
    <row r="1467" s="274" customFormat="1"/>
    <row r="1468" s="274" customFormat="1"/>
    <row r="1469" s="274" customFormat="1"/>
    <row r="1470" s="274" customFormat="1"/>
    <row r="1471" s="274" customFormat="1"/>
    <row r="1472" s="274" customFormat="1"/>
    <row r="1473" s="274" customFormat="1"/>
    <row r="1474" s="274" customFormat="1"/>
    <row r="1475" s="274" customFormat="1"/>
    <row r="1476" s="274" customFormat="1"/>
    <row r="1477" s="274" customFormat="1"/>
    <row r="1478" s="274" customFormat="1"/>
    <row r="1479" s="274" customFormat="1"/>
    <row r="1480" s="274" customFormat="1"/>
    <row r="1481" s="274" customFormat="1"/>
    <row r="1482" s="274" customFormat="1"/>
    <row r="1483" s="274" customFormat="1"/>
    <row r="1484" s="274" customFormat="1"/>
    <row r="1485" s="274" customFormat="1"/>
    <row r="1486" s="274" customFormat="1"/>
    <row r="1487" s="274" customFormat="1"/>
    <row r="1488" s="274" customFormat="1"/>
    <row r="1489" s="274" customFormat="1"/>
    <row r="1490" s="274" customFormat="1"/>
    <row r="1491" s="274" customFormat="1"/>
    <row r="1492" s="274" customFormat="1"/>
    <row r="1493" s="274" customFormat="1"/>
    <row r="1494" s="274" customFormat="1"/>
    <row r="1495" s="274" customFormat="1"/>
    <row r="1496" s="274" customFormat="1"/>
    <row r="1497" s="274" customFormat="1"/>
    <row r="1498" s="274" customFormat="1"/>
    <row r="1499" s="274" customFormat="1"/>
    <row r="1500" s="274" customFormat="1"/>
    <row r="1501" s="274" customFormat="1"/>
    <row r="1502" s="274" customFormat="1"/>
    <row r="1503" s="274" customFormat="1"/>
    <row r="1504" s="274" customFormat="1"/>
    <row r="1505" s="274" customFormat="1"/>
    <row r="1506" s="274" customFormat="1"/>
    <row r="1507" s="274" customFormat="1"/>
    <row r="1508" s="274" customFormat="1"/>
    <row r="1509" s="274" customFormat="1"/>
    <row r="1510" s="274" customFormat="1"/>
    <row r="1511" s="274" customFormat="1"/>
    <row r="1512" s="274" customFormat="1"/>
    <row r="1513" s="274" customFormat="1"/>
    <row r="1514" s="274" customFormat="1"/>
    <row r="1515" s="274" customFormat="1"/>
    <row r="1516" s="274" customFormat="1"/>
    <row r="1517" s="274" customFormat="1"/>
    <row r="1518" s="274" customFormat="1"/>
    <row r="1519" s="274" customFormat="1"/>
    <row r="1520" s="274" customFormat="1"/>
    <row r="1521" s="274" customFormat="1"/>
    <row r="1522" s="274" customFormat="1"/>
    <row r="1523" s="274" customFormat="1"/>
    <row r="1524" s="274" customFormat="1"/>
    <row r="1525" s="274" customFormat="1"/>
    <row r="1526" s="274" customFormat="1"/>
    <row r="1527" s="274" customFormat="1"/>
    <row r="1528" s="274" customFormat="1"/>
    <row r="1529" s="274" customFormat="1"/>
    <row r="1530" s="274" customFormat="1"/>
    <row r="1531" s="274" customFormat="1"/>
    <row r="1532" s="274" customFormat="1"/>
    <row r="1533" s="274" customFormat="1"/>
    <row r="1534" s="274" customFormat="1"/>
    <row r="1535" s="274" customFormat="1"/>
    <row r="1536" s="274" customFormat="1"/>
    <row r="1537" s="274" customFormat="1"/>
    <row r="1538" s="274" customFormat="1"/>
    <row r="1539" s="274" customFormat="1"/>
    <row r="1540" s="274" customFormat="1"/>
    <row r="1541" s="274" customFormat="1"/>
    <row r="1542" s="274" customFormat="1"/>
    <row r="1543" s="274" customFormat="1"/>
    <row r="1544" s="274" customFormat="1"/>
    <row r="1545" s="274" customFormat="1"/>
    <row r="1546" s="274" customFormat="1"/>
    <row r="1547" s="274" customFormat="1"/>
    <row r="1548" s="274" customFormat="1"/>
    <row r="1549" s="274" customFormat="1"/>
    <row r="1550" s="274" customFormat="1"/>
    <row r="1551" s="274" customFormat="1"/>
    <row r="1552" s="274" customFormat="1"/>
    <row r="1553" s="274" customFormat="1"/>
    <row r="1554" s="274" customFormat="1"/>
    <row r="1555" s="274" customFormat="1"/>
    <row r="1556" s="274" customFormat="1"/>
    <row r="1557" s="274" customFormat="1"/>
    <row r="1558" s="274" customFormat="1"/>
    <row r="1559" s="274" customFormat="1"/>
    <row r="1560" s="274" customFormat="1"/>
    <row r="1561" s="274" customFormat="1"/>
    <row r="1562" s="274" customFormat="1"/>
    <row r="1563" s="274" customFormat="1"/>
    <row r="1564" s="274" customFormat="1"/>
    <row r="1565" s="274" customFormat="1"/>
    <row r="1566" s="274" customFormat="1"/>
    <row r="1567" s="274" customFormat="1"/>
    <row r="1568" s="274" customFormat="1"/>
    <row r="1569" s="274" customFormat="1"/>
    <row r="1570" s="274" customFormat="1"/>
    <row r="1571" s="274" customFormat="1"/>
    <row r="1572" s="274" customFormat="1"/>
    <row r="1573" s="274" customFormat="1"/>
    <row r="1574" s="274" customFormat="1"/>
    <row r="1575" s="274" customFormat="1"/>
    <row r="1576" s="274" customFormat="1"/>
    <row r="1577" s="274" customFormat="1"/>
    <row r="1578" s="274" customFormat="1"/>
    <row r="1579" s="274" customFormat="1"/>
    <row r="1580" s="274" customFormat="1"/>
    <row r="1581" s="274" customFormat="1"/>
    <row r="1582" s="274" customFormat="1"/>
    <row r="1583" s="274" customFormat="1"/>
    <row r="1584" s="274" customFormat="1"/>
    <row r="1585" s="274" customFormat="1"/>
    <row r="1586" s="274" customFormat="1"/>
    <row r="1587" s="274" customFormat="1"/>
    <row r="1588" s="274" customFormat="1"/>
    <row r="1589" s="274" customFormat="1"/>
    <row r="1590" s="274" customFormat="1"/>
    <row r="1591" s="274" customFormat="1"/>
    <row r="1592" s="274" customFormat="1"/>
    <row r="1593" s="274" customFormat="1"/>
    <row r="1594" s="274" customFormat="1"/>
    <row r="1595" s="274" customFormat="1"/>
    <row r="1596" s="274" customFormat="1"/>
    <row r="1597" s="274" customFormat="1"/>
    <row r="1598" s="274" customFormat="1"/>
    <row r="1599" s="274" customFormat="1"/>
    <row r="1600" s="274" customFormat="1"/>
    <row r="1601" s="274" customFormat="1"/>
    <row r="1602" s="274" customFormat="1"/>
    <row r="1603" s="274" customFormat="1"/>
    <row r="1604" s="274" customFormat="1"/>
    <row r="1605" s="274" customFormat="1"/>
    <row r="1606" s="274" customFormat="1"/>
    <row r="1607" s="274" customFormat="1"/>
    <row r="1608" s="274" customFormat="1"/>
    <row r="1609" s="274" customFormat="1"/>
    <row r="1610" s="274" customFormat="1"/>
    <row r="1611" s="274" customFormat="1"/>
    <row r="1612" s="274" customFormat="1"/>
    <row r="1613" s="274" customFormat="1"/>
    <row r="1614" s="274" customFormat="1"/>
    <row r="1615" s="274" customFormat="1"/>
    <row r="1616" s="274" customFormat="1"/>
    <row r="1617" s="274" customFormat="1"/>
    <row r="1618" s="274" customFormat="1"/>
    <row r="1619" s="274" customFormat="1"/>
    <row r="1620" s="274" customFormat="1"/>
    <row r="1621" s="274" customFormat="1"/>
    <row r="1622" s="274" customFormat="1"/>
    <row r="1623" s="274" customFormat="1"/>
    <row r="1624" s="274" customFormat="1"/>
    <row r="1625" s="274" customFormat="1"/>
    <row r="1626" s="274" customFormat="1"/>
    <row r="1627" s="274" customFormat="1"/>
    <row r="1628" s="274" customFormat="1"/>
    <row r="1629" s="274" customFormat="1"/>
    <row r="1630" s="274" customFormat="1"/>
    <row r="1631" s="274" customFormat="1"/>
    <row r="1632" s="274" customFormat="1"/>
    <row r="1633" s="274" customFormat="1"/>
    <row r="1634" s="274" customFormat="1"/>
    <row r="1635" s="274" customFormat="1"/>
    <row r="1636" s="274" customFormat="1"/>
    <row r="1637" s="274" customFormat="1"/>
    <row r="1638" s="274" customFormat="1"/>
    <row r="1639" s="274" customFormat="1"/>
    <row r="1640" s="274" customFormat="1"/>
    <row r="1641" s="274" customFormat="1"/>
    <row r="1642" s="274" customFormat="1"/>
    <row r="1643" s="274" customFormat="1"/>
    <row r="1644" s="274" customFormat="1"/>
    <row r="1645" s="274" customFormat="1"/>
    <row r="1646" s="274" customFormat="1"/>
    <row r="1647" s="274" customFormat="1"/>
    <row r="1648" s="274" customFormat="1"/>
    <row r="1649" s="274" customFormat="1"/>
    <row r="1650" s="274" customFormat="1"/>
    <row r="1651" s="274" customFormat="1"/>
    <row r="1652" s="274" customFormat="1"/>
    <row r="1653" s="274" customFormat="1"/>
    <row r="1654" s="274" customFormat="1"/>
    <row r="1655" s="274" customFormat="1"/>
    <row r="1656" s="274" customFormat="1"/>
    <row r="1657" s="274" customFormat="1"/>
    <row r="1658" s="274" customFormat="1"/>
    <row r="1659" s="274" customFormat="1"/>
    <row r="1660" s="274" customFormat="1"/>
    <row r="1661" s="274" customFormat="1"/>
    <row r="1662" s="274" customFormat="1"/>
    <row r="1663" s="274" customFormat="1"/>
    <row r="1664" s="274" customFormat="1"/>
    <row r="1665" s="274" customFormat="1"/>
    <row r="1666" s="274" customFormat="1"/>
    <row r="1667" s="274" customFormat="1"/>
    <row r="1668" s="274" customFormat="1"/>
    <row r="1669" s="274" customFormat="1"/>
    <row r="1670" s="274" customFormat="1"/>
    <row r="1671" s="274" customFormat="1"/>
    <row r="1672" s="274" customFormat="1"/>
    <row r="1673" s="274" customFormat="1"/>
    <row r="1674" s="274" customFormat="1"/>
    <row r="1675" s="274" customFormat="1"/>
    <row r="1676" s="274" customFormat="1"/>
    <row r="1677" s="274" customFormat="1"/>
    <row r="1678" s="274" customFormat="1"/>
    <row r="1679" s="274" customFormat="1"/>
    <row r="1680" s="274" customFormat="1"/>
    <row r="1681" s="274" customFormat="1"/>
    <row r="1682" s="274" customFormat="1"/>
    <row r="1683" s="274" customFormat="1"/>
    <row r="1684" s="274" customFormat="1"/>
    <row r="1685" s="274" customFormat="1"/>
    <row r="1686" s="274" customFormat="1"/>
    <row r="1687" s="274" customFormat="1"/>
    <row r="1688" s="274" customFormat="1"/>
    <row r="1689" s="274" customFormat="1"/>
    <row r="1690" s="274" customFormat="1"/>
    <row r="1691" s="274" customFormat="1"/>
    <row r="1692" s="274" customFormat="1"/>
    <row r="1693" s="274" customFormat="1"/>
    <row r="1694" s="274" customFormat="1"/>
    <row r="1695" s="274" customFormat="1"/>
    <row r="1696" s="274" customFormat="1"/>
    <row r="1697" s="274" customFormat="1"/>
    <row r="1698" s="274" customFormat="1"/>
    <row r="1699" s="274" customFormat="1"/>
    <row r="1700" s="274" customFormat="1"/>
    <row r="1701" s="274" customFormat="1"/>
    <row r="1702" s="274" customFormat="1"/>
    <row r="1703" s="274" customFormat="1"/>
    <row r="1704" s="274" customFormat="1"/>
    <row r="1705" s="274" customFormat="1"/>
    <row r="1706" s="274" customFormat="1"/>
    <row r="1707" s="274" customFormat="1"/>
    <row r="1708" s="274" customFormat="1"/>
    <row r="1709" s="274" customFormat="1"/>
    <row r="1710" s="274" customFormat="1"/>
    <row r="1711" s="274" customFormat="1"/>
    <row r="1712" s="274" customFormat="1"/>
    <row r="1713" s="274" customFormat="1"/>
    <row r="1714" s="274" customFormat="1"/>
    <row r="1715" s="274" customFormat="1"/>
    <row r="1716" s="274" customFormat="1"/>
    <row r="1717" s="274" customFormat="1"/>
    <row r="1718" s="274" customFormat="1"/>
    <row r="1719" s="274" customFormat="1"/>
    <row r="1720" s="274" customFormat="1"/>
    <row r="1721" s="274" customFormat="1"/>
    <row r="1722" s="274" customFormat="1"/>
    <row r="1723" s="274" customFormat="1"/>
    <row r="1724" s="274" customFormat="1"/>
    <row r="1725" s="274" customFormat="1"/>
    <row r="1726" s="274" customFormat="1"/>
    <row r="1727" s="274" customFormat="1"/>
    <row r="1728" s="274" customFormat="1"/>
    <row r="1729" s="274" customFormat="1"/>
    <row r="1730" s="274" customFormat="1"/>
    <row r="1731" s="274" customFormat="1"/>
    <row r="1732" s="274" customFormat="1"/>
    <row r="1733" s="274" customFormat="1"/>
    <row r="1734" s="274" customFormat="1"/>
    <row r="1735" s="274" customFormat="1"/>
    <row r="1736" s="274" customFormat="1"/>
    <row r="1737" s="274" customFormat="1"/>
    <row r="1738" s="274" customFormat="1"/>
    <row r="1739" s="274" customFormat="1"/>
    <row r="1740" s="274" customFormat="1"/>
    <row r="1741" s="274" customFormat="1"/>
    <row r="1742" s="274" customFormat="1"/>
    <row r="1743" s="274" customFormat="1"/>
    <row r="1744" s="274" customFormat="1"/>
    <row r="1745" s="274" customFormat="1"/>
    <row r="1746" s="274" customFormat="1"/>
    <row r="1747" s="274" customFormat="1"/>
    <row r="1748" s="274" customFormat="1"/>
    <row r="1749" s="274" customFormat="1"/>
    <row r="1750" s="274" customFormat="1"/>
    <row r="1751" s="274" customFormat="1"/>
    <row r="1752" s="274" customFormat="1"/>
    <row r="1753" s="274" customFormat="1"/>
    <row r="1754" s="274" customFormat="1"/>
    <row r="1755" s="274" customFormat="1"/>
    <row r="1756" s="274" customFormat="1"/>
    <row r="1757" s="274" customFormat="1"/>
    <row r="1758" s="274" customFormat="1"/>
    <row r="1759" s="274" customFormat="1"/>
    <row r="1760" s="274" customFormat="1"/>
    <row r="1761" s="274" customFormat="1"/>
    <row r="1762" s="274" customFormat="1"/>
    <row r="1763" s="274" customFormat="1"/>
    <row r="1764" s="274" customFormat="1"/>
    <row r="1765" s="274" customFormat="1"/>
    <row r="1766" s="274" customFormat="1"/>
    <row r="1767" s="274" customFormat="1"/>
    <row r="1768" s="274" customFormat="1"/>
    <row r="1769" s="274" customFormat="1"/>
    <row r="1770" s="274" customFormat="1"/>
    <row r="1771" s="274" customFormat="1"/>
    <row r="1772" s="274" customFormat="1"/>
    <row r="1773" s="274" customFormat="1"/>
    <row r="1774" s="274" customFormat="1"/>
    <row r="1775" s="274" customFormat="1"/>
    <row r="1776" s="274" customFormat="1"/>
    <row r="1777" s="274" customFormat="1"/>
    <row r="1778" s="274" customFormat="1"/>
    <row r="1779" s="274" customFormat="1"/>
    <row r="1780" s="274" customFormat="1"/>
    <row r="1781" s="274" customFormat="1"/>
    <row r="1782" s="274" customFormat="1"/>
    <row r="1783" s="274" customFormat="1"/>
    <row r="1784" s="274" customFormat="1"/>
    <row r="1785" s="274" customFormat="1"/>
    <row r="1786" s="274" customFormat="1"/>
    <row r="1787" s="274" customFormat="1"/>
    <row r="1788" s="274" customFormat="1"/>
    <row r="1789" s="274" customFormat="1"/>
    <row r="1790" s="274" customFormat="1"/>
    <row r="1791" s="274" customFormat="1"/>
    <row r="1792" s="274" customFormat="1"/>
    <row r="1793" s="274" customFormat="1"/>
    <row r="1794" s="274" customFormat="1"/>
    <row r="1795" s="274" customFormat="1"/>
    <row r="1796" s="274" customFormat="1"/>
    <row r="1797" s="274" customFormat="1"/>
    <row r="1798" s="274" customFormat="1"/>
    <row r="1799" s="274" customFormat="1"/>
    <row r="1800" s="274" customFormat="1"/>
    <row r="1801" s="274" customFormat="1"/>
    <row r="1802" s="274" customFormat="1"/>
    <row r="1803" s="274" customFormat="1"/>
    <row r="1804" s="274" customFormat="1"/>
    <row r="1805" s="274" customFormat="1"/>
    <row r="1806" s="274" customFormat="1"/>
    <row r="1807" s="274" customFormat="1"/>
    <row r="1808" s="274" customFormat="1"/>
    <row r="1809" s="274" customFormat="1"/>
    <row r="1810" s="274" customFormat="1"/>
    <row r="1811" s="274" customFormat="1"/>
    <row r="1812" s="274" customFormat="1"/>
    <row r="1813" s="274" customFormat="1"/>
    <row r="1814" s="274" customFormat="1"/>
    <row r="1815" s="274" customFormat="1"/>
    <row r="1816" s="274" customFormat="1"/>
    <row r="1817" s="274" customFormat="1"/>
    <row r="1818" s="274" customFormat="1"/>
    <row r="1819" s="274" customFormat="1"/>
    <row r="1820" s="274" customFormat="1"/>
    <row r="1821" s="274" customFormat="1"/>
    <row r="1822" s="274" customFormat="1"/>
    <row r="1823" s="274" customFormat="1"/>
    <row r="1824" s="274" customFormat="1"/>
    <row r="1825" s="274" customFormat="1"/>
    <row r="1826" s="274" customFormat="1"/>
    <row r="1827" s="274" customFormat="1"/>
    <row r="1828" s="274" customFormat="1"/>
    <row r="1829" s="274" customFormat="1"/>
    <row r="1830" s="274" customFormat="1"/>
    <row r="1831" s="274" customFormat="1"/>
    <row r="1832" s="274" customFormat="1"/>
    <row r="1833" s="274" customFormat="1"/>
    <row r="1834" s="274" customFormat="1"/>
    <row r="1835" s="274" customFormat="1"/>
    <row r="1836" s="274" customFormat="1"/>
    <row r="1837" s="274" customFormat="1"/>
    <row r="1838" s="274" customFormat="1"/>
    <row r="1839" s="274" customFormat="1"/>
    <row r="1840" s="274" customFormat="1"/>
    <row r="1841" s="274" customFormat="1"/>
    <row r="1842" s="274" customFormat="1"/>
    <row r="1843" s="274" customFormat="1"/>
    <row r="1844" s="274" customFormat="1"/>
    <row r="1845" s="274" customFormat="1"/>
    <row r="1846" s="274" customFormat="1"/>
    <row r="1847" s="274" customFormat="1"/>
    <row r="1848" s="274" customFormat="1"/>
    <row r="1849" s="274" customFormat="1"/>
    <row r="1850" s="274" customFormat="1"/>
    <row r="1851" s="274" customFormat="1"/>
    <row r="1852" s="274" customFormat="1"/>
    <row r="1853" s="274" customFormat="1"/>
    <row r="1854" s="274" customFormat="1"/>
    <row r="1855" s="274" customFormat="1"/>
    <row r="1856" s="274" customFormat="1"/>
    <row r="1857" s="274" customFormat="1"/>
    <row r="1858" s="274" customFormat="1"/>
    <row r="1859" s="274" customFormat="1"/>
    <row r="1860" s="274" customFormat="1"/>
    <row r="1861" s="274" customFormat="1"/>
    <row r="1862" s="274" customFormat="1"/>
    <row r="1863" s="274" customFormat="1"/>
    <row r="1864" s="274" customFormat="1"/>
    <row r="1865" s="274" customFormat="1"/>
    <row r="1866" s="274" customFormat="1"/>
    <row r="1867" s="274" customFormat="1"/>
    <row r="1868" s="274" customFormat="1"/>
    <row r="1869" s="274" customFormat="1"/>
    <row r="1870" s="274" customFormat="1"/>
    <row r="1871" s="274" customFormat="1"/>
    <row r="1872" s="274" customFormat="1"/>
    <row r="1873" s="274" customFormat="1"/>
    <row r="1874" s="274" customFormat="1"/>
    <row r="1875" s="274" customFormat="1"/>
    <row r="1876" s="274" customFormat="1"/>
    <row r="1877" s="274" customFormat="1"/>
    <row r="1878" s="274" customFormat="1"/>
    <row r="1879" s="274" customFormat="1"/>
    <row r="1880" s="274" customFormat="1"/>
    <row r="1881" s="274" customFormat="1"/>
    <row r="1882" s="274" customFormat="1"/>
    <row r="1883" s="274" customFormat="1"/>
    <row r="1884" s="274" customFormat="1"/>
    <row r="1885" s="274" customFormat="1"/>
    <row r="1886" s="274" customFormat="1"/>
    <row r="1887" s="274" customFormat="1"/>
    <row r="1888" s="274" customFormat="1"/>
    <row r="1889" s="274" customFormat="1"/>
    <row r="1890" s="274" customFormat="1"/>
    <row r="1891" s="274" customFormat="1"/>
    <row r="1892" s="274" customFormat="1"/>
    <row r="1893" s="274" customFormat="1"/>
    <row r="1894" s="274" customFormat="1"/>
    <row r="1895" s="274" customFormat="1"/>
    <row r="1896" s="274" customFormat="1"/>
    <row r="1897" s="274" customFormat="1"/>
    <row r="1898" s="274" customFormat="1"/>
    <row r="1899" s="274" customFormat="1"/>
    <row r="1900" s="274" customFormat="1"/>
    <row r="1901" s="274" customFormat="1"/>
    <row r="1902" s="274" customFormat="1"/>
    <row r="1903" s="274" customFormat="1"/>
    <row r="1904" s="274" customFormat="1"/>
    <row r="1905" s="274" customFormat="1"/>
    <row r="1906" s="274" customFormat="1"/>
    <row r="1907" s="274" customFormat="1"/>
    <row r="1908" s="274" customFormat="1"/>
    <row r="1909" s="274" customFormat="1"/>
    <row r="1910" s="274" customFormat="1"/>
    <row r="1911" s="274" customFormat="1"/>
    <row r="1912" s="274" customFormat="1"/>
    <row r="1913" s="274" customFormat="1"/>
    <row r="1914" s="274" customFormat="1"/>
    <row r="1915" s="274" customFormat="1"/>
    <row r="1916" s="274" customFormat="1"/>
    <row r="1917" s="274" customFormat="1"/>
    <row r="1918" s="274" customFormat="1"/>
    <row r="1919" s="274" customFormat="1"/>
    <row r="1920" s="274" customFormat="1"/>
    <row r="1921" s="274" customFormat="1"/>
    <row r="1922" s="274" customFormat="1"/>
    <row r="1923" s="274" customFormat="1"/>
    <row r="1924" s="274" customFormat="1"/>
    <row r="1925" s="274" customFormat="1"/>
    <row r="1926" s="274" customFormat="1"/>
    <row r="1927" s="274" customFormat="1"/>
    <row r="1928" s="274" customFormat="1"/>
    <row r="1929" s="274" customFormat="1"/>
    <row r="1930" s="274" customFormat="1"/>
    <row r="1931" s="274" customFormat="1"/>
    <row r="1932" s="274" customFormat="1"/>
    <row r="1933" s="274" customFormat="1"/>
    <row r="1934" s="274" customFormat="1"/>
    <row r="1935" s="274" customFormat="1"/>
    <row r="1936" s="274" customFormat="1"/>
    <row r="1937" s="274" customFormat="1"/>
    <row r="1938" s="274" customFormat="1"/>
    <row r="1939" s="274" customFormat="1"/>
    <row r="1940" s="274" customFormat="1"/>
    <row r="1941" s="274" customFormat="1"/>
    <row r="1942" s="274" customFormat="1"/>
    <row r="1943" s="274" customFormat="1"/>
    <row r="1944" s="274" customFormat="1"/>
    <row r="1945" s="274" customFormat="1"/>
    <row r="1946" s="274" customFormat="1"/>
    <row r="1947" s="274" customFormat="1"/>
    <row r="1948" s="274" customFormat="1"/>
    <row r="1949" s="274" customFormat="1"/>
    <row r="1950" s="274" customFormat="1"/>
    <row r="1951" s="274" customFormat="1"/>
    <row r="1952" s="274" customFormat="1"/>
    <row r="1953" s="274" customFormat="1"/>
    <row r="1954" s="274" customFormat="1"/>
    <row r="1955" s="274" customFormat="1"/>
    <row r="1956" s="274" customFormat="1"/>
    <row r="1957" s="274" customFormat="1"/>
    <row r="1958" s="274" customFormat="1"/>
    <row r="1959" s="274" customFormat="1"/>
    <row r="1960" s="274" customFormat="1"/>
    <row r="1961" s="274" customFormat="1"/>
    <row r="1962" s="274" customFormat="1"/>
    <row r="1963" s="274" customFormat="1"/>
    <row r="1964" s="274" customFormat="1"/>
    <row r="1965" s="274" customFormat="1"/>
    <row r="1966" s="274" customFormat="1"/>
    <row r="1967" s="274" customFormat="1"/>
    <row r="1968" s="274" customFormat="1"/>
    <row r="1969" s="274" customFormat="1"/>
    <row r="1970" s="274" customFormat="1"/>
    <row r="1971" s="274" customFormat="1"/>
    <row r="1972" s="274" customFormat="1"/>
    <row r="1973" s="274" customFormat="1"/>
    <row r="1974" s="274" customFormat="1"/>
    <row r="1975" s="274" customFormat="1"/>
    <row r="1976" s="274" customFormat="1"/>
    <row r="1977" s="274" customFormat="1"/>
    <row r="1978" s="274" customFormat="1"/>
    <row r="1979" s="274" customFormat="1"/>
    <row r="1980" s="274" customFormat="1"/>
    <row r="1981" s="274" customFormat="1"/>
    <row r="1982" s="274" customFormat="1"/>
    <row r="1983" s="274" customFormat="1"/>
    <row r="1984" s="274" customFormat="1"/>
    <row r="1985" spans="1:50" s="274" customFormat="1"/>
    <row r="1986" spans="1:50" s="274" customFormat="1"/>
    <row r="1987" spans="1:50" s="274" customFormat="1">
      <c r="A1987" s="55"/>
      <c r="C1987" s="55"/>
      <c r="D1987" s="55"/>
      <c r="E1987" s="55"/>
      <c r="F1987" s="55"/>
      <c r="G1987" s="55"/>
      <c r="H1987" s="55"/>
      <c r="I1987" s="55"/>
      <c r="J1987" s="55"/>
      <c r="K1987" s="55"/>
      <c r="L1987" s="55"/>
      <c r="M1987" s="55"/>
      <c r="N1987" s="55"/>
      <c r="O1987" s="55"/>
      <c r="P1987" s="55"/>
      <c r="Q1987" s="55"/>
      <c r="R1987" s="55"/>
      <c r="S1987" s="55"/>
      <c r="T1987" s="55"/>
      <c r="U1987" s="55"/>
      <c r="V1987" s="55"/>
      <c r="W1987" s="55"/>
      <c r="X1987" s="55"/>
      <c r="Y1987" s="55"/>
      <c r="Z1987" s="55"/>
      <c r="AA1987" s="55"/>
      <c r="AB1987" s="55"/>
      <c r="AC1987" s="55"/>
      <c r="AD1987" s="55"/>
      <c r="AE1987" s="55"/>
      <c r="AF1987" s="55"/>
      <c r="AG1987" s="55"/>
      <c r="AH1987" s="55"/>
      <c r="AI1987" s="55"/>
      <c r="AJ1987" s="55"/>
      <c r="AK1987" s="55"/>
      <c r="AL1987" s="55"/>
      <c r="AM1987" s="55"/>
      <c r="AN1987" s="55"/>
      <c r="AO1987" s="55"/>
      <c r="AP1987" s="55"/>
      <c r="AQ1987" s="55"/>
      <c r="AR1987" s="55"/>
      <c r="AS1987" s="55"/>
      <c r="AT1987" s="55"/>
      <c r="AU1987" s="55"/>
      <c r="AV1987" s="55"/>
      <c r="AW1987" s="55"/>
      <c r="AX1987" s="55"/>
    </row>
    <row r="1988" spans="1:50" s="274" customFormat="1">
      <c r="A1988" s="55"/>
      <c r="C1988" s="55"/>
      <c r="D1988" s="55"/>
      <c r="E1988" s="55"/>
      <c r="F1988" s="55"/>
      <c r="G1988" s="55"/>
      <c r="H1988" s="55"/>
      <c r="I1988" s="55"/>
      <c r="J1988" s="55"/>
      <c r="K1988" s="55"/>
      <c r="L1988" s="55"/>
      <c r="M1988" s="55"/>
      <c r="N1988" s="55"/>
      <c r="O1988" s="55"/>
      <c r="P1988" s="55"/>
      <c r="Q1988" s="55"/>
      <c r="R1988" s="55"/>
      <c r="S1988" s="55"/>
      <c r="T1988" s="55"/>
      <c r="U1988" s="55"/>
      <c r="V1988" s="55"/>
      <c r="W1988" s="55"/>
      <c r="X1988" s="55"/>
      <c r="Y1988" s="55"/>
      <c r="Z1988" s="55"/>
      <c r="AA1988" s="55"/>
      <c r="AB1988" s="55"/>
      <c r="AC1988" s="55"/>
      <c r="AD1988" s="55"/>
      <c r="AE1988" s="55"/>
      <c r="AF1988" s="55"/>
      <c r="AG1988" s="55"/>
      <c r="AH1988" s="55"/>
      <c r="AI1988" s="55"/>
      <c r="AJ1988" s="55"/>
      <c r="AK1988" s="55"/>
      <c r="AL1988" s="55"/>
      <c r="AM1988" s="55"/>
      <c r="AN1988" s="55"/>
      <c r="AO1988" s="55"/>
      <c r="AP1988" s="55"/>
      <c r="AQ1988" s="55"/>
      <c r="AR1988" s="55"/>
      <c r="AS1988" s="55"/>
      <c r="AT1988" s="55"/>
      <c r="AU1988" s="55"/>
      <c r="AV1988" s="55"/>
      <c r="AW1988" s="55"/>
      <c r="AX1988" s="55"/>
    </row>
    <row r="1989" spans="1:50" s="274" customFormat="1">
      <c r="A1989" s="55"/>
      <c r="C1989" s="55"/>
      <c r="D1989" s="55"/>
      <c r="E1989" s="55"/>
      <c r="F1989" s="55"/>
      <c r="G1989" s="55"/>
      <c r="H1989" s="55"/>
      <c r="I1989" s="55"/>
      <c r="J1989" s="55"/>
      <c r="K1989" s="55"/>
      <c r="L1989" s="55"/>
      <c r="M1989" s="55"/>
      <c r="N1989" s="55"/>
      <c r="O1989" s="55"/>
      <c r="P1989" s="55"/>
      <c r="Q1989" s="55"/>
      <c r="R1989" s="55"/>
      <c r="S1989" s="55"/>
      <c r="T1989" s="55"/>
      <c r="U1989" s="55"/>
      <c r="V1989" s="55"/>
      <c r="W1989" s="55"/>
      <c r="X1989" s="55"/>
      <c r="Y1989" s="55"/>
      <c r="Z1989" s="55"/>
      <c r="AA1989" s="55"/>
      <c r="AB1989" s="55"/>
      <c r="AC1989" s="55"/>
      <c r="AD1989" s="55"/>
      <c r="AE1989" s="55"/>
      <c r="AF1989" s="55"/>
      <c r="AG1989" s="55"/>
      <c r="AH1989" s="55"/>
      <c r="AI1989" s="55"/>
      <c r="AJ1989" s="55"/>
      <c r="AK1989" s="55"/>
      <c r="AL1989" s="55"/>
      <c r="AM1989" s="55"/>
      <c r="AN1989" s="55"/>
      <c r="AO1989" s="55"/>
      <c r="AP1989" s="55"/>
      <c r="AQ1989" s="55"/>
      <c r="AR1989" s="55"/>
      <c r="AS1989" s="55"/>
      <c r="AT1989" s="55"/>
      <c r="AU1989" s="55"/>
      <c r="AV1989" s="55"/>
      <c r="AW1989" s="55"/>
      <c r="AX1989" s="55"/>
    </row>
    <row r="1990" spans="1:50" s="274" customFormat="1">
      <c r="A1990" s="55"/>
      <c r="C1990" s="55"/>
      <c r="D1990" s="55"/>
      <c r="E1990" s="55"/>
      <c r="F1990" s="55"/>
      <c r="G1990" s="55"/>
      <c r="H1990" s="55"/>
      <c r="I1990" s="55"/>
      <c r="J1990" s="55"/>
      <c r="K1990" s="55"/>
      <c r="L1990" s="55"/>
      <c r="M1990" s="55"/>
      <c r="N1990" s="55"/>
      <c r="O1990" s="55"/>
      <c r="P1990" s="55"/>
      <c r="Q1990" s="55"/>
      <c r="R1990" s="55"/>
      <c r="S1990" s="55"/>
      <c r="T1990" s="55"/>
      <c r="U1990" s="55"/>
      <c r="V1990" s="55"/>
      <c r="W1990" s="55"/>
      <c r="X1990" s="55"/>
      <c r="Y1990" s="55"/>
      <c r="Z1990" s="55"/>
      <c r="AA1990" s="55"/>
      <c r="AB1990" s="55"/>
      <c r="AC1990" s="55"/>
      <c r="AD1990" s="55"/>
      <c r="AE1990" s="55"/>
      <c r="AF1990" s="55"/>
      <c r="AG1990" s="55"/>
      <c r="AH1990" s="55"/>
      <c r="AI1990" s="55"/>
      <c r="AJ1990" s="55"/>
      <c r="AK1990" s="55"/>
      <c r="AL1990" s="55"/>
      <c r="AM1990" s="55"/>
      <c r="AN1990" s="55"/>
      <c r="AO1990" s="55"/>
      <c r="AP1990" s="55"/>
      <c r="AQ1990" s="55"/>
      <c r="AR1990" s="55"/>
      <c r="AS1990" s="55"/>
      <c r="AT1990" s="55"/>
      <c r="AU1990" s="55"/>
      <c r="AV1990" s="55"/>
      <c r="AW1990" s="55"/>
      <c r="AX1990" s="55"/>
    </row>
    <row r="1991" spans="1:50" s="274" customFormat="1">
      <c r="A1991" s="55"/>
      <c r="C1991" s="55"/>
      <c r="D1991" s="55"/>
      <c r="E1991" s="55"/>
      <c r="F1991" s="55"/>
      <c r="G1991" s="55"/>
      <c r="H1991" s="55"/>
      <c r="I1991" s="55"/>
      <c r="J1991" s="55"/>
      <c r="K1991" s="55"/>
      <c r="L1991" s="55"/>
      <c r="M1991" s="55"/>
      <c r="N1991" s="55"/>
      <c r="O1991" s="55"/>
      <c r="P1991" s="55"/>
      <c r="Q1991" s="55"/>
      <c r="R1991" s="55"/>
      <c r="S1991" s="55"/>
      <c r="T1991" s="55"/>
      <c r="U1991" s="55"/>
      <c r="V1991" s="55"/>
      <c r="W1991" s="55"/>
      <c r="X1991" s="55"/>
      <c r="Y1991" s="55"/>
      <c r="Z1991" s="55"/>
      <c r="AA1991" s="55"/>
      <c r="AB1991" s="55"/>
      <c r="AC1991" s="55"/>
      <c r="AD1991" s="55"/>
      <c r="AE1991" s="55"/>
      <c r="AF1991" s="55"/>
      <c r="AG1991" s="55"/>
      <c r="AH1991" s="55"/>
      <c r="AI1991" s="55"/>
      <c r="AJ1991" s="55"/>
      <c r="AK1991" s="55"/>
      <c r="AL1991" s="55"/>
      <c r="AM1991" s="55"/>
      <c r="AN1991" s="55"/>
      <c r="AO1991" s="55"/>
      <c r="AP1991" s="55"/>
      <c r="AQ1991" s="55"/>
      <c r="AR1991" s="55"/>
      <c r="AS1991" s="55"/>
      <c r="AT1991" s="55"/>
      <c r="AU1991" s="55"/>
      <c r="AV1991" s="55"/>
      <c r="AW1991" s="55"/>
      <c r="AX1991" s="55"/>
    </row>
    <row r="1992" spans="1:50" s="274" customFormat="1">
      <c r="A1992" s="55"/>
      <c r="C1992" s="55"/>
      <c r="D1992" s="55"/>
      <c r="E1992" s="55"/>
      <c r="F1992" s="55"/>
      <c r="G1992" s="55"/>
      <c r="H1992" s="55"/>
      <c r="I1992" s="55"/>
      <c r="J1992" s="55"/>
      <c r="K1992" s="55"/>
      <c r="L1992" s="55"/>
      <c r="M1992" s="55"/>
      <c r="N1992" s="55"/>
      <c r="O1992" s="55"/>
      <c r="P1992" s="55"/>
      <c r="Q1992" s="55"/>
      <c r="R1992" s="55"/>
      <c r="S1992" s="55"/>
      <c r="T1992" s="55"/>
      <c r="U1992" s="55"/>
      <c r="V1992" s="55"/>
      <c r="W1992" s="55"/>
      <c r="X1992" s="55"/>
      <c r="Y1992" s="55"/>
      <c r="Z1992" s="55"/>
      <c r="AA1992" s="55"/>
      <c r="AB1992" s="55"/>
      <c r="AC1992" s="55"/>
      <c r="AD1992" s="55"/>
      <c r="AE1992" s="55"/>
      <c r="AF1992" s="55"/>
      <c r="AG1992" s="55"/>
      <c r="AH1992" s="55"/>
      <c r="AI1992" s="55"/>
      <c r="AJ1992" s="55"/>
      <c r="AK1992" s="55"/>
      <c r="AL1992" s="55"/>
      <c r="AM1992" s="55"/>
      <c r="AN1992" s="55"/>
      <c r="AO1992" s="55"/>
      <c r="AP1992" s="55"/>
      <c r="AQ1992" s="55"/>
      <c r="AR1992" s="55"/>
      <c r="AS1992" s="55"/>
      <c r="AT1992" s="55"/>
      <c r="AU1992" s="55"/>
      <c r="AV1992" s="55"/>
      <c r="AW1992" s="55"/>
      <c r="AX1992" s="55"/>
    </row>
    <row r="1993" spans="1:50" s="274" customFormat="1">
      <c r="A1993" s="55"/>
      <c r="C1993" s="55"/>
      <c r="D1993" s="55"/>
      <c r="E1993" s="55"/>
      <c r="F1993" s="55"/>
      <c r="G1993" s="55"/>
      <c r="H1993" s="55"/>
      <c r="I1993" s="55"/>
      <c r="J1993" s="55"/>
      <c r="K1993" s="55"/>
      <c r="L1993" s="55"/>
      <c r="M1993" s="55"/>
      <c r="N1993" s="55"/>
      <c r="O1993" s="55"/>
      <c r="P1993" s="55"/>
      <c r="Q1993" s="55"/>
      <c r="R1993" s="55"/>
      <c r="S1993" s="55"/>
      <c r="T1993" s="55"/>
      <c r="U1993" s="55"/>
      <c r="V1993" s="55"/>
      <c r="W1993" s="55"/>
      <c r="X1993" s="55"/>
      <c r="Y1993" s="55"/>
      <c r="Z1993" s="55"/>
      <c r="AA1993" s="55"/>
      <c r="AB1993" s="55"/>
      <c r="AC1993" s="55"/>
      <c r="AD1993" s="55"/>
      <c r="AE1993" s="55"/>
      <c r="AF1993" s="55"/>
      <c r="AG1993" s="55"/>
      <c r="AH1993" s="55"/>
      <c r="AI1993" s="55"/>
      <c r="AJ1993" s="55"/>
      <c r="AK1993" s="55"/>
      <c r="AL1993" s="55"/>
      <c r="AM1993" s="55"/>
      <c r="AN1993" s="55"/>
      <c r="AO1993" s="55"/>
      <c r="AP1993" s="55"/>
      <c r="AQ1993" s="55"/>
      <c r="AR1993" s="55"/>
      <c r="AS1993" s="55"/>
      <c r="AT1993" s="55"/>
      <c r="AU1993" s="55"/>
      <c r="AV1993" s="55"/>
      <c r="AW1993" s="55"/>
      <c r="AX1993" s="55"/>
    </row>
    <row r="1994" spans="1:50" s="274" customFormat="1">
      <c r="A1994" s="55"/>
      <c r="C1994" s="55"/>
      <c r="D1994" s="55"/>
      <c r="E1994" s="55"/>
      <c r="F1994" s="55"/>
      <c r="G1994" s="55"/>
      <c r="H1994" s="55"/>
      <c r="I1994" s="55"/>
      <c r="J1994" s="55"/>
      <c r="K1994" s="55"/>
      <c r="L1994" s="55"/>
      <c r="M1994" s="55"/>
      <c r="N1994" s="55"/>
      <c r="O1994" s="55"/>
      <c r="P1994" s="55"/>
      <c r="Q1994" s="55"/>
      <c r="R1994" s="55"/>
      <c r="S1994" s="55"/>
      <c r="T1994" s="55"/>
      <c r="U1994" s="55"/>
      <c r="V1994" s="55"/>
      <c r="W1994" s="55"/>
      <c r="X1994" s="55"/>
      <c r="Y1994" s="55"/>
      <c r="Z1994" s="55"/>
      <c r="AA1994" s="55"/>
      <c r="AB1994" s="55"/>
      <c r="AC1994" s="55"/>
      <c r="AD1994" s="55"/>
      <c r="AE1994" s="55"/>
      <c r="AF1994" s="55"/>
      <c r="AG1994" s="55"/>
      <c r="AH1994" s="55"/>
      <c r="AI1994" s="55"/>
      <c r="AJ1994" s="55"/>
      <c r="AK1994" s="55"/>
      <c r="AL1994" s="55"/>
      <c r="AM1994" s="55"/>
      <c r="AN1994" s="55"/>
      <c r="AO1994" s="55"/>
      <c r="AP1994" s="55"/>
      <c r="AQ1994" s="55"/>
      <c r="AR1994" s="55"/>
      <c r="AS1994" s="55"/>
      <c r="AT1994" s="55"/>
      <c r="AU1994" s="55"/>
      <c r="AV1994" s="55"/>
      <c r="AW1994" s="55"/>
      <c r="AX1994" s="55"/>
    </row>
    <row r="1995" spans="1:50" s="274" customFormat="1">
      <c r="A1995" s="55"/>
      <c r="C1995" s="55"/>
      <c r="D1995" s="55"/>
      <c r="E1995" s="55"/>
      <c r="F1995" s="55"/>
      <c r="G1995" s="55"/>
      <c r="H1995" s="55"/>
      <c r="I1995" s="55"/>
      <c r="J1995" s="55"/>
      <c r="K1995" s="55"/>
      <c r="L1995" s="55"/>
      <c r="M1995" s="55"/>
      <c r="N1995" s="55"/>
      <c r="O1995" s="55"/>
      <c r="P1995" s="55"/>
      <c r="Q1995" s="55"/>
      <c r="R1995" s="55"/>
      <c r="S1995" s="55"/>
      <c r="T1995" s="55"/>
      <c r="U1995" s="55"/>
      <c r="V1995" s="55"/>
      <c r="W1995" s="55"/>
      <c r="X1995" s="55"/>
      <c r="Y1995" s="55"/>
      <c r="Z1995" s="55"/>
      <c r="AA1995" s="55"/>
      <c r="AB1995" s="55"/>
      <c r="AC1995" s="55"/>
      <c r="AD1995" s="55"/>
      <c r="AE1995" s="55"/>
      <c r="AF1995" s="55"/>
      <c r="AG1995" s="55"/>
      <c r="AH1995" s="55"/>
      <c r="AI1995" s="55"/>
      <c r="AJ1995" s="55"/>
      <c r="AK1995" s="55"/>
      <c r="AL1995" s="55"/>
      <c r="AM1995" s="55"/>
      <c r="AN1995" s="55"/>
      <c r="AO1995" s="55"/>
      <c r="AP1995" s="55"/>
      <c r="AQ1995" s="55"/>
      <c r="AR1995" s="55"/>
      <c r="AS1995" s="55"/>
      <c r="AT1995" s="55"/>
      <c r="AU1995" s="55"/>
      <c r="AV1995" s="55"/>
      <c r="AW1995" s="55"/>
      <c r="AX1995" s="55"/>
    </row>
    <row r="1996" spans="1:50" s="274" customFormat="1">
      <c r="A1996" s="55"/>
      <c r="C1996" s="55"/>
      <c r="D1996" s="55"/>
      <c r="E1996" s="55"/>
      <c r="F1996" s="55"/>
      <c r="G1996" s="55"/>
      <c r="H1996" s="55"/>
      <c r="I1996" s="55"/>
      <c r="J1996" s="55"/>
      <c r="K1996" s="55"/>
      <c r="L1996" s="55"/>
      <c r="M1996" s="55"/>
      <c r="N1996" s="55"/>
      <c r="O1996" s="55"/>
      <c r="P1996" s="55"/>
      <c r="Q1996" s="55"/>
      <c r="R1996" s="55"/>
      <c r="S1996" s="55"/>
      <c r="T1996" s="55"/>
      <c r="U1996" s="55"/>
      <c r="V1996" s="55"/>
      <c r="W1996" s="55"/>
      <c r="X1996" s="55"/>
      <c r="Y1996" s="55"/>
      <c r="Z1996" s="55"/>
      <c r="AA1996" s="55"/>
      <c r="AB1996" s="55"/>
      <c r="AC1996" s="55"/>
      <c r="AD1996" s="55"/>
      <c r="AE1996" s="55"/>
      <c r="AF1996" s="55"/>
      <c r="AG1996" s="55"/>
      <c r="AH1996" s="55"/>
      <c r="AI1996" s="55"/>
      <c r="AJ1996" s="55"/>
      <c r="AK1996" s="55"/>
      <c r="AL1996" s="55"/>
      <c r="AM1996" s="55"/>
      <c r="AN1996" s="55"/>
      <c r="AO1996" s="55"/>
      <c r="AP1996" s="55"/>
      <c r="AQ1996" s="55"/>
      <c r="AR1996" s="55"/>
      <c r="AS1996" s="55"/>
      <c r="AT1996" s="55"/>
      <c r="AU1996" s="55"/>
      <c r="AV1996" s="55"/>
      <c r="AW1996" s="55"/>
      <c r="AX1996" s="55"/>
    </row>
    <row r="1997" spans="1:50" s="274" customFormat="1">
      <c r="A1997" s="55"/>
      <c r="C1997" s="55"/>
      <c r="D1997" s="55"/>
      <c r="E1997" s="55"/>
      <c r="F1997" s="55"/>
      <c r="G1997" s="55"/>
      <c r="H1997" s="55"/>
      <c r="I1997" s="55"/>
      <c r="J1997" s="55"/>
      <c r="K1997" s="55"/>
      <c r="L1997" s="55"/>
      <c r="M1997" s="55"/>
      <c r="N1997" s="55"/>
      <c r="O1997" s="55"/>
      <c r="P1997" s="55"/>
      <c r="Q1997" s="55"/>
      <c r="R1997" s="55"/>
      <c r="S1997" s="55"/>
      <c r="T1997" s="55"/>
      <c r="U1997" s="55"/>
      <c r="V1997" s="55"/>
      <c r="W1997" s="55"/>
      <c r="X1997" s="55"/>
      <c r="Y1997" s="55"/>
      <c r="Z1997" s="55"/>
      <c r="AA1997" s="55"/>
      <c r="AB1997" s="55"/>
      <c r="AC1997" s="55"/>
      <c r="AD1997" s="55"/>
      <c r="AE1997" s="55"/>
      <c r="AF1997" s="55"/>
      <c r="AG1997" s="55"/>
      <c r="AH1997" s="55"/>
      <c r="AI1997" s="55"/>
      <c r="AJ1997" s="55"/>
      <c r="AK1997" s="55"/>
      <c r="AL1997" s="55"/>
      <c r="AM1997" s="55"/>
      <c r="AN1997" s="55"/>
      <c r="AO1997" s="55"/>
      <c r="AP1997" s="55"/>
      <c r="AQ1997" s="55"/>
      <c r="AR1997" s="55"/>
      <c r="AS1997" s="55"/>
      <c r="AT1997" s="55"/>
      <c r="AU1997" s="55"/>
      <c r="AV1997" s="55"/>
      <c r="AW1997" s="55"/>
      <c r="AX1997" s="55"/>
    </row>
    <row r="1998" spans="1:50" s="274" customFormat="1">
      <c r="A1998" s="55"/>
      <c r="C1998" s="55"/>
      <c r="D1998" s="55"/>
      <c r="E1998" s="55"/>
      <c r="F1998" s="55"/>
      <c r="G1998" s="55"/>
      <c r="H1998" s="55"/>
      <c r="I1998" s="55"/>
      <c r="J1998" s="55"/>
      <c r="K1998" s="55"/>
      <c r="L1998" s="55"/>
      <c r="M1998" s="55"/>
      <c r="N1998" s="55"/>
      <c r="O1998" s="55"/>
      <c r="P1998" s="55"/>
      <c r="Q1998" s="55"/>
      <c r="R1998" s="55"/>
      <c r="S1998" s="55"/>
      <c r="T1998" s="55"/>
      <c r="U1998" s="55"/>
      <c r="V1998" s="55"/>
      <c r="W1998" s="55"/>
      <c r="X1998" s="55"/>
      <c r="Y1998" s="55"/>
      <c r="Z1998" s="55"/>
      <c r="AA1998" s="55"/>
      <c r="AB1998" s="55"/>
      <c r="AC1998" s="55"/>
      <c r="AD1998" s="55"/>
      <c r="AE1998" s="55"/>
      <c r="AF1998" s="55"/>
      <c r="AG1998" s="55"/>
      <c r="AH1998" s="55"/>
      <c r="AI1998" s="55"/>
      <c r="AJ1998" s="55"/>
      <c r="AK1998" s="55"/>
      <c r="AL1998" s="55"/>
      <c r="AM1998" s="55"/>
      <c r="AN1998" s="55"/>
      <c r="AO1998" s="55"/>
      <c r="AP1998" s="55"/>
      <c r="AQ1998" s="55"/>
      <c r="AR1998" s="55"/>
      <c r="AS1998" s="55"/>
      <c r="AT1998" s="55"/>
      <c r="AU1998" s="55"/>
      <c r="AV1998" s="55"/>
      <c r="AW1998" s="55"/>
      <c r="AX1998" s="55"/>
    </row>
    <row r="1999" spans="1:50" s="274" customFormat="1">
      <c r="A1999" s="55"/>
      <c r="C1999" s="55"/>
      <c r="D1999" s="55"/>
      <c r="E1999" s="55"/>
      <c r="F1999" s="55"/>
      <c r="G1999" s="55"/>
      <c r="H1999" s="55"/>
      <c r="I1999" s="55"/>
      <c r="J1999" s="55"/>
      <c r="K1999" s="55"/>
      <c r="L1999" s="55"/>
      <c r="M1999" s="55"/>
      <c r="N1999" s="55"/>
      <c r="O1999" s="55"/>
      <c r="P1999" s="55"/>
      <c r="Q1999" s="55"/>
      <c r="R1999" s="55"/>
      <c r="S1999" s="55"/>
      <c r="T1999" s="55"/>
      <c r="U1999" s="55"/>
      <c r="V1999" s="55"/>
      <c r="W1999" s="55"/>
      <c r="X1999" s="55"/>
      <c r="Y1999" s="55"/>
      <c r="Z1999" s="55"/>
      <c r="AA1999" s="55"/>
      <c r="AB1999" s="55"/>
      <c r="AC1999" s="55"/>
      <c r="AD1999" s="55"/>
      <c r="AE1999" s="55"/>
      <c r="AF1999" s="55"/>
      <c r="AG1999" s="55"/>
      <c r="AH1999" s="55"/>
      <c r="AI1999" s="55"/>
      <c r="AJ1999" s="55"/>
      <c r="AK1999" s="55"/>
      <c r="AL1999" s="55"/>
      <c r="AM1999" s="55"/>
      <c r="AN1999" s="55"/>
      <c r="AO1999" s="55"/>
      <c r="AP1999" s="55"/>
      <c r="AQ1999" s="55"/>
      <c r="AR1999" s="55"/>
      <c r="AS1999" s="55"/>
      <c r="AT1999" s="55"/>
      <c r="AU1999" s="55"/>
      <c r="AV1999" s="55"/>
      <c r="AW1999" s="55"/>
      <c r="AX1999" s="55"/>
    </row>
    <row r="2000" spans="1:50" s="274" customFormat="1">
      <c r="A2000" s="55"/>
      <c r="C2000" s="55"/>
      <c r="D2000" s="55"/>
      <c r="E2000" s="55"/>
      <c r="F2000" s="55"/>
      <c r="G2000" s="55"/>
      <c r="H2000" s="55"/>
      <c r="I2000" s="55"/>
      <c r="J2000" s="55"/>
      <c r="K2000" s="55"/>
      <c r="L2000" s="55"/>
      <c r="M2000" s="55"/>
      <c r="N2000" s="55"/>
      <c r="O2000" s="55"/>
      <c r="P2000" s="55"/>
      <c r="Q2000" s="55"/>
      <c r="R2000" s="55"/>
      <c r="S2000" s="55"/>
      <c r="T2000" s="55"/>
      <c r="U2000" s="55"/>
      <c r="V2000" s="55"/>
      <c r="W2000" s="55"/>
      <c r="X2000" s="55"/>
      <c r="Y2000" s="55"/>
      <c r="Z2000" s="55"/>
      <c r="AA2000" s="55"/>
      <c r="AB2000" s="55"/>
      <c r="AC2000" s="55"/>
      <c r="AD2000" s="55"/>
      <c r="AE2000" s="55"/>
      <c r="AF2000" s="55"/>
      <c r="AG2000" s="55"/>
      <c r="AH2000" s="55"/>
      <c r="AI2000" s="55"/>
      <c r="AJ2000" s="55"/>
      <c r="AK2000" s="55"/>
      <c r="AL2000" s="55"/>
      <c r="AM2000" s="55"/>
      <c r="AN2000" s="55"/>
      <c r="AO2000" s="55"/>
      <c r="AP2000" s="55"/>
      <c r="AQ2000" s="55"/>
      <c r="AR2000" s="55"/>
      <c r="AS2000" s="55"/>
      <c r="AT2000" s="55"/>
      <c r="AU2000" s="55"/>
      <c r="AV2000" s="55"/>
      <c r="AW2000" s="55"/>
      <c r="AX2000" s="55"/>
    </row>
    <row r="2001" spans="1:50" s="274" customFormat="1">
      <c r="A2001" s="55"/>
      <c r="C2001" s="55"/>
      <c r="D2001" s="55"/>
      <c r="E2001" s="55"/>
      <c r="F2001" s="55"/>
      <c r="G2001" s="55"/>
      <c r="H2001" s="55"/>
      <c r="I2001" s="55"/>
      <c r="J2001" s="55"/>
      <c r="K2001" s="55"/>
      <c r="L2001" s="55"/>
      <c r="M2001" s="55"/>
      <c r="N2001" s="55"/>
      <c r="O2001" s="55"/>
      <c r="P2001" s="55"/>
      <c r="Q2001" s="55"/>
      <c r="R2001" s="55"/>
      <c r="S2001" s="55"/>
      <c r="T2001" s="55"/>
      <c r="U2001" s="55"/>
      <c r="V2001" s="55"/>
      <c r="W2001" s="55"/>
      <c r="X2001" s="55"/>
      <c r="Y2001" s="55"/>
      <c r="Z2001" s="55"/>
      <c r="AA2001" s="55"/>
      <c r="AB2001" s="55"/>
      <c r="AC2001" s="55"/>
      <c r="AD2001" s="55"/>
      <c r="AE2001" s="55"/>
      <c r="AF2001" s="55"/>
      <c r="AG2001" s="55"/>
      <c r="AH2001" s="55"/>
      <c r="AI2001" s="55"/>
      <c r="AJ2001" s="55"/>
      <c r="AK2001" s="55"/>
      <c r="AL2001" s="55"/>
      <c r="AM2001" s="55"/>
      <c r="AN2001" s="55"/>
      <c r="AO2001" s="55"/>
      <c r="AP2001" s="55"/>
      <c r="AQ2001" s="55"/>
      <c r="AR2001" s="55"/>
      <c r="AS2001" s="55"/>
      <c r="AT2001" s="55"/>
      <c r="AU2001" s="55"/>
      <c r="AV2001" s="55"/>
      <c r="AW2001" s="55"/>
      <c r="AX2001" s="55"/>
    </row>
    <row r="2002" spans="1:50" s="274" customFormat="1">
      <c r="A2002" s="55"/>
      <c r="C2002" s="55"/>
      <c r="D2002" s="55"/>
      <c r="E2002" s="55"/>
      <c r="F2002" s="55"/>
      <c r="G2002" s="55"/>
      <c r="H2002" s="55"/>
      <c r="I2002" s="55"/>
      <c r="J2002" s="55"/>
      <c r="K2002" s="55"/>
      <c r="L2002" s="55"/>
      <c r="M2002" s="55"/>
      <c r="N2002" s="55"/>
      <c r="O2002" s="55"/>
      <c r="P2002" s="55"/>
      <c r="Q2002" s="55"/>
      <c r="R2002" s="55"/>
      <c r="S2002" s="55"/>
      <c r="T2002" s="55"/>
      <c r="U2002" s="55"/>
      <c r="V2002" s="55"/>
      <c r="W2002" s="55"/>
      <c r="X2002" s="55"/>
      <c r="Y2002" s="55"/>
      <c r="Z2002" s="55"/>
      <c r="AA2002" s="55"/>
      <c r="AB2002" s="55"/>
      <c r="AC2002" s="55"/>
      <c r="AD2002" s="55"/>
      <c r="AE2002" s="55"/>
      <c r="AF2002" s="55"/>
      <c r="AG2002" s="55"/>
      <c r="AH2002" s="55"/>
      <c r="AI2002" s="55"/>
      <c r="AJ2002" s="55"/>
      <c r="AK2002" s="55"/>
      <c r="AL2002" s="55"/>
      <c r="AM2002" s="55"/>
      <c r="AN2002" s="55"/>
      <c r="AO2002" s="55"/>
      <c r="AP2002" s="55"/>
      <c r="AQ2002" s="55"/>
      <c r="AR2002" s="55"/>
      <c r="AS2002" s="55"/>
      <c r="AT2002" s="55"/>
      <c r="AU2002" s="55"/>
      <c r="AV2002" s="55"/>
      <c r="AW2002" s="55"/>
      <c r="AX2002" s="55"/>
    </row>
    <row r="2003" spans="1:50" s="274" customFormat="1">
      <c r="A2003" s="55"/>
      <c r="C2003" s="55"/>
      <c r="D2003" s="55"/>
      <c r="E2003" s="55"/>
      <c r="F2003" s="55"/>
      <c r="G2003" s="55"/>
      <c r="H2003" s="55"/>
      <c r="I2003" s="55"/>
      <c r="J2003" s="55"/>
      <c r="K2003" s="55"/>
      <c r="L2003" s="55"/>
      <c r="M2003" s="55"/>
      <c r="N2003" s="55"/>
      <c r="O2003" s="55"/>
      <c r="P2003" s="55"/>
      <c r="Q2003" s="55"/>
      <c r="R2003" s="55"/>
      <c r="S2003" s="55"/>
      <c r="T2003" s="55"/>
      <c r="U2003" s="55"/>
      <c r="V2003" s="55"/>
      <c r="W2003" s="55"/>
      <c r="X2003" s="55"/>
      <c r="Y2003" s="55"/>
      <c r="Z2003" s="55"/>
      <c r="AA2003" s="55"/>
      <c r="AB2003" s="55"/>
      <c r="AC2003" s="55"/>
      <c r="AD2003" s="55"/>
      <c r="AE2003" s="55"/>
      <c r="AF2003" s="55"/>
      <c r="AG2003" s="55"/>
      <c r="AH2003" s="55"/>
      <c r="AI2003" s="55"/>
      <c r="AJ2003" s="55"/>
      <c r="AK2003" s="55"/>
      <c r="AL2003" s="55"/>
      <c r="AM2003" s="55"/>
      <c r="AN2003" s="55"/>
      <c r="AO2003" s="55"/>
      <c r="AP2003" s="55"/>
      <c r="AQ2003" s="55"/>
      <c r="AR2003" s="55"/>
      <c r="AS2003" s="55"/>
      <c r="AT2003" s="55"/>
      <c r="AU2003" s="55"/>
      <c r="AV2003" s="55"/>
      <c r="AW2003" s="55"/>
      <c r="AX2003" s="55"/>
    </row>
    <row r="2004" spans="1:50" s="274" customFormat="1">
      <c r="A2004" s="55"/>
      <c r="C2004" s="55"/>
      <c r="D2004" s="55"/>
      <c r="E2004" s="55"/>
      <c r="F2004" s="55"/>
      <c r="G2004" s="55"/>
      <c r="H2004" s="55"/>
      <c r="I2004" s="55"/>
      <c r="J2004" s="55"/>
      <c r="K2004" s="55"/>
      <c r="L2004" s="55"/>
      <c r="M2004" s="55"/>
      <c r="N2004" s="55"/>
      <c r="O2004" s="55"/>
      <c r="P2004" s="55"/>
      <c r="Q2004" s="55"/>
      <c r="R2004" s="55"/>
      <c r="S2004" s="55"/>
      <c r="T2004" s="55"/>
      <c r="U2004" s="55"/>
      <c r="V2004" s="55"/>
      <c r="W2004" s="55"/>
      <c r="X2004" s="55"/>
      <c r="Y2004" s="55"/>
      <c r="Z2004" s="55"/>
      <c r="AA2004" s="55"/>
      <c r="AB2004" s="55"/>
      <c r="AC2004" s="55"/>
      <c r="AD2004" s="55"/>
      <c r="AE2004" s="55"/>
      <c r="AF2004" s="55"/>
      <c r="AG2004" s="55"/>
      <c r="AH2004" s="55"/>
      <c r="AI2004" s="55"/>
      <c r="AJ2004" s="55"/>
      <c r="AK2004" s="55"/>
      <c r="AL2004" s="55"/>
      <c r="AM2004" s="55"/>
      <c r="AN2004" s="55"/>
      <c r="AO2004" s="55"/>
      <c r="AP2004" s="55"/>
      <c r="AQ2004" s="55"/>
      <c r="AR2004" s="55"/>
      <c r="AS2004" s="55"/>
      <c r="AT2004" s="55"/>
      <c r="AU2004" s="55"/>
      <c r="AV2004" s="55"/>
      <c r="AW2004" s="55"/>
      <c r="AX2004" s="55"/>
    </row>
    <row r="2005" spans="1:50" s="274" customFormat="1">
      <c r="A2005" s="55"/>
      <c r="C2005" s="55"/>
      <c r="D2005" s="55"/>
      <c r="E2005" s="55"/>
      <c r="F2005" s="55"/>
      <c r="G2005" s="55"/>
      <c r="H2005" s="55"/>
      <c r="I2005" s="55"/>
      <c r="J2005" s="55"/>
      <c r="K2005" s="55"/>
      <c r="L2005" s="55"/>
      <c r="M2005" s="55"/>
      <c r="N2005" s="55"/>
      <c r="O2005" s="55"/>
      <c r="P2005" s="55"/>
      <c r="Q2005" s="55"/>
      <c r="R2005" s="55"/>
      <c r="S2005" s="55"/>
      <c r="T2005" s="55"/>
      <c r="U2005" s="55"/>
      <c r="V2005" s="55"/>
      <c r="W2005" s="55"/>
      <c r="X2005" s="55"/>
      <c r="Y2005" s="55"/>
      <c r="Z2005" s="55"/>
      <c r="AA2005" s="55"/>
      <c r="AB2005" s="55"/>
      <c r="AC2005" s="55"/>
      <c r="AD2005" s="55"/>
      <c r="AE2005" s="55"/>
      <c r="AF2005" s="55"/>
      <c r="AG2005" s="55"/>
      <c r="AH2005" s="55"/>
      <c r="AI2005" s="55"/>
      <c r="AJ2005" s="55"/>
      <c r="AK2005" s="55"/>
      <c r="AL2005" s="55"/>
      <c r="AM2005" s="55"/>
      <c r="AN2005" s="55"/>
      <c r="AO2005" s="55"/>
      <c r="AP2005" s="55"/>
      <c r="AQ2005" s="55"/>
      <c r="AR2005" s="55"/>
      <c r="AS2005" s="55"/>
      <c r="AT2005" s="55"/>
      <c r="AU2005" s="55"/>
      <c r="AV2005" s="55"/>
      <c r="AW2005" s="55"/>
      <c r="AX2005" s="55"/>
    </row>
    <row r="2006" spans="1:50" s="274" customFormat="1">
      <c r="A2006" s="55"/>
      <c r="C2006" s="55"/>
      <c r="D2006" s="55"/>
      <c r="E2006" s="55"/>
      <c r="F2006" s="55"/>
      <c r="G2006" s="55"/>
      <c r="H2006" s="55"/>
      <c r="I2006" s="55"/>
      <c r="J2006" s="55"/>
      <c r="K2006" s="55"/>
      <c r="L2006" s="55"/>
      <c r="M2006" s="55"/>
      <c r="N2006" s="55"/>
      <c r="O2006" s="55"/>
      <c r="P2006" s="55"/>
      <c r="Q2006" s="55"/>
      <c r="R2006" s="55"/>
      <c r="S2006" s="55"/>
      <c r="T2006" s="55"/>
      <c r="U2006" s="55"/>
      <c r="V2006" s="55"/>
      <c r="W2006" s="55"/>
      <c r="X2006" s="55"/>
      <c r="Y2006" s="55"/>
      <c r="Z2006" s="55"/>
      <c r="AA2006" s="55"/>
      <c r="AB2006" s="55"/>
      <c r="AC2006" s="55"/>
      <c r="AD2006" s="55"/>
      <c r="AE2006" s="55"/>
      <c r="AF2006" s="55"/>
      <c r="AG2006" s="55"/>
      <c r="AH2006" s="55"/>
      <c r="AI2006" s="55"/>
      <c r="AJ2006" s="55"/>
      <c r="AK2006" s="55"/>
      <c r="AL2006" s="55"/>
      <c r="AM2006" s="55"/>
      <c r="AN2006" s="55"/>
      <c r="AO2006" s="55"/>
      <c r="AP2006" s="55"/>
      <c r="AQ2006" s="55"/>
      <c r="AR2006" s="55"/>
      <c r="AS2006" s="55"/>
      <c r="AT2006" s="55"/>
      <c r="AU2006" s="55"/>
      <c r="AV2006" s="55"/>
      <c r="AW2006" s="55"/>
      <c r="AX2006" s="55"/>
    </row>
    <row r="2007" spans="1:50" s="274" customFormat="1">
      <c r="A2007" s="55"/>
      <c r="C2007" s="55"/>
      <c r="D2007" s="55"/>
      <c r="E2007" s="55"/>
      <c r="F2007" s="55"/>
      <c r="G2007" s="55"/>
      <c r="H2007" s="55"/>
      <c r="I2007" s="55"/>
      <c r="J2007" s="55"/>
      <c r="K2007" s="55"/>
      <c r="L2007" s="55"/>
      <c r="M2007" s="55"/>
      <c r="N2007" s="55"/>
      <c r="O2007" s="55"/>
      <c r="P2007" s="55"/>
      <c r="Q2007" s="55"/>
      <c r="R2007" s="55"/>
      <c r="S2007" s="55"/>
      <c r="T2007" s="55"/>
      <c r="U2007" s="55"/>
      <c r="V2007" s="55"/>
      <c r="W2007" s="55"/>
      <c r="X2007" s="55"/>
      <c r="Y2007" s="55"/>
      <c r="Z2007" s="55"/>
      <c r="AA2007" s="55"/>
      <c r="AB2007" s="55"/>
      <c r="AC2007" s="55"/>
      <c r="AD2007" s="55"/>
      <c r="AE2007" s="55"/>
      <c r="AF2007" s="55"/>
      <c r="AG2007" s="55"/>
      <c r="AH2007" s="55"/>
      <c r="AI2007" s="55"/>
      <c r="AJ2007" s="55"/>
      <c r="AK2007" s="55"/>
      <c r="AL2007" s="55"/>
      <c r="AM2007" s="55"/>
      <c r="AN2007" s="55"/>
      <c r="AO2007" s="55"/>
      <c r="AP2007" s="55"/>
      <c r="AQ2007" s="55"/>
      <c r="AR2007" s="55"/>
      <c r="AS2007" s="55"/>
      <c r="AT2007" s="55"/>
      <c r="AU2007" s="55"/>
      <c r="AV2007" s="55"/>
      <c r="AW2007" s="55"/>
      <c r="AX2007" s="55"/>
    </row>
    <row r="2008" spans="1:50" s="274" customFormat="1">
      <c r="A2008" s="55"/>
      <c r="C2008" s="55"/>
      <c r="D2008" s="55"/>
      <c r="E2008" s="55"/>
      <c r="F2008" s="55"/>
      <c r="G2008" s="55"/>
      <c r="H2008" s="55"/>
      <c r="I2008" s="55"/>
      <c r="J2008" s="55"/>
      <c r="K2008" s="55"/>
      <c r="L2008" s="55"/>
      <c r="M2008" s="55"/>
      <c r="N2008" s="55"/>
      <c r="O2008" s="55"/>
      <c r="P2008" s="55"/>
      <c r="Q2008" s="55"/>
      <c r="R2008" s="55"/>
      <c r="S2008" s="55"/>
      <c r="T2008" s="55"/>
      <c r="U2008" s="55"/>
      <c r="V2008" s="55"/>
      <c r="W2008" s="55"/>
      <c r="X2008" s="55"/>
      <c r="Y2008" s="55"/>
      <c r="Z2008" s="55"/>
      <c r="AA2008" s="55"/>
      <c r="AB2008" s="55"/>
      <c r="AC2008" s="55"/>
      <c r="AD2008" s="55"/>
      <c r="AE2008" s="55"/>
      <c r="AF2008" s="55"/>
      <c r="AG2008" s="55"/>
      <c r="AH2008" s="55"/>
      <c r="AI2008" s="55"/>
      <c r="AJ2008" s="55"/>
      <c r="AK2008" s="55"/>
      <c r="AL2008" s="55"/>
      <c r="AM2008" s="55"/>
      <c r="AN2008" s="55"/>
      <c r="AO2008" s="55"/>
      <c r="AP2008" s="55"/>
      <c r="AQ2008" s="55"/>
      <c r="AR2008" s="55"/>
      <c r="AS2008" s="55"/>
      <c r="AT2008" s="55"/>
      <c r="AU2008" s="55"/>
      <c r="AV2008" s="55"/>
      <c r="AW2008" s="55"/>
      <c r="AX2008" s="55"/>
    </row>
    <row r="2009" spans="1:50" s="274" customFormat="1">
      <c r="A2009" s="55"/>
      <c r="C2009" s="55"/>
      <c r="D2009" s="55"/>
      <c r="E2009" s="55"/>
      <c r="F2009" s="55"/>
      <c r="G2009" s="55"/>
      <c r="H2009" s="55"/>
      <c r="I2009" s="55"/>
      <c r="J2009" s="55"/>
      <c r="K2009" s="55"/>
      <c r="L2009" s="55"/>
      <c r="M2009" s="55"/>
      <c r="N2009" s="55"/>
      <c r="O2009" s="55"/>
      <c r="P2009" s="55"/>
      <c r="Q2009" s="55"/>
      <c r="R2009" s="55"/>
      <c r="S2009" s="55"/>
      <c r="T2009" s="55"/>
      <c r="U2009" s="55"/>
      <c r="V2009" s="55"/>
      <c r="W2009" s="55"/>
      <c r="X2009" s="55"/>
      <c r="Y2009" s="55"/>
      <c r="Z2009" s="55"/>
      <c r="AA2009" s="55"/>
      <c r="AB2009" s="55"/>
      <c r="AC2009" s="55"/>
      <c r="AD2009" s="55"/>
      <c r="AE2009" s="55"/>
      <c r="AF2009" s="55"/>
      <c r="AG2009" s="55"/>
      <c r="AH2009" s="55"/>
      <c r="AI2009" s="55"/>
      <c r="AJ2009" s="55"/>
      <c r="AK2009" s="55"/>
      <c r="AL2009" s="55"/>
      <c r="AM2009" s="55"/>
      <c r="AN2009" s="55"/>
      <c r="AO2009" s="55"/>
      <c r="AP2009" s="55"/>
      <c r="AQ2009" s="55"/>
      <c r="AR2009" s="55"/>
      <c r="AS2009" s="55"/>
      <c r="AT2009" s="55"/>
      <c r="AU2009" s="55"/>
      <c r="AV2009" s="55"/>
      <c r="AW2009" s="55"/>
      <c r="AX2009" s="55"/>
    </row>
    <row r="2010" spans="1:50" s="274" customFormat="1">
      <c r="A2010" s="55"/>
      <c r="C2010" s="55"/>
      <c r="D2010" s="55"/>
      <c r="E2010" s="55"/>
      <c r="F2010" s="55"/>
      <c r="G2010" s="55"/>
      <c r="H2010" s="55"/>
      <c r="I2010" s="55"/>
      <c r="J2010" s="55"/>
      <c r="K2010" s="55"/>
      <c r="L2010" s="55"/>
      <c r="M2010" s="55"/>
      <c r="N2010" s="55"/>
      <c r="O2010" s="55"/>
      <c r="P2010" s="55"/>
      <c r="Q2010" s="55"/>
      <c r="R2010" s="55"/>
      <c r="S2010" s="55"/>
      <c r="T2010" s="55"/>
      <c r="U2010" s="55"/>
      <c r="V2010" s="55"/>
      <c r="W2010" s="55"/>
      <c r="X2010" s="55"/>
      <c r="Y2010" s="55"/>
      <c r="Z2010" s="55"/>
      <c r="AA2010" s="55"/>
      <c r="AB2010" s="55"/>
      <c r="AC2010" s="55"/>
      <c r="AD2010" s="55"/>
      <c r="AE2010" s="55"/>
      <c r="AF2010" s="55"/>
      <c r="AG2010" s="55"/>
      <c r="AH2010" s="55"/>
      <c r="AI2010" s="55"/>
      <c r="AJ2010" s="55"/>
      <c r="AK2010" s="55"/>
      <c r="AL2010" s="55"/>
      <c r="AM2010" s="55"/>
      <c r="AN2010" s="55"/>
      <c r="AO2010" s="55"/>
      <c r="AP2010" s="55"/>
      <c r="AQ2010" s="55"/>
      <c r="AR2010" s="55"/>
      <c r="AS2010" s="55"/>
      <c r="AT2010" s="55"/>
      <c r="AU2010" s="55"/>
      <c r="AV2010" s="55"/>
      <c r="AW2010" s="55"/>
      <c r="AX2010" s="55"/>
    </row>
    <row r="2011" spans="1:50" s="274" customFormat="1">
      <c r="A2011" s="55"/>
      <c r="C2011" s="55"/>
      <c r="D2011" s="55"/>
      <c r="E2011" s="55"/>
      <c r="F2011" s="55"/>
      <c r="G2011" s="55"/>
      <c r="H2011" s="55"/>
      <c r="I2011" s="55"/>
      <c r="J2011" s="55"/>
      <c r="K2011" s="55"/>
      <c r="L2011" s="55"/>
      <c r="M2011" s="55"/>
      <c r="N2011" s="55"/>
      <c r="O2011" s="55"/>
      <c r="P2011" s="55"/>
      <c r="Q2011" s="55"/>
      <c r="R2011" s="55"/>
      <c r="S2011" s="55"/>
      <c r="T2011" s="55"/>
      <c r="U2011" s="55"/>
      <c r="V2011" s="55"/>
      <c r="W2011" s="55"/>
      <c r="X2011" s="55"/>
      <c r="Y2011" s="55"/>
      <c r="Z2011" s="55"/>
      <c r="AA2011" s="55"/>
      <c r="AB2011" s="55"/>
      <c r="AC2011" s="55"/>
      <c r="AD2011" s="55"/>
      <c r="AE2011" s="55"/>
      <c r="AF2011" s="55"/>
      <c r="AG2011" s="55"/>
      <c r="AH2011" s="55"/>
      <c r="AI2011" s="55"/>
      <c r="AJ2011" s="55"/>
      <c r="AK2011" s="55"/>
      <c r="AL2011" s="55"/>
      <c r="AM2011" s="55"/>
      <c r="AN2011" s="55"/>
      <c r="AO2011" s="55"/>
      <c r="AP2011" s="55"/>
      <c r="AQ2011" s="55"/>
      <c r="AR2011" s="55"/>
      <c r="AS2011" s="55"/>
      <c r="AT2011" s="55"/>
      <c r="AU2011" s="55"/>
      <c r="AV2011" s="55"/>
      <c r="AW2011" s="55"/>
      <c r="AX2011" s="55"/>
    </row>
    <row r="2012" spans="1:50" s="274" customFormat="1">
      <c r="A2012" s="55"/>
      <c r="C2012" s="55"/>
      <c r="D2012" s="55"/>
      <c r="E2012" s="55"/>
      <c r="F2012" s="55"/>
      <c r="G2012" s="55"/>
      <c r="H2012" s="55"/>
      <c r="I2012" s="55"/>
      <c r="J2012" s="55"/>
      <c r="K2012" s="55"/>
      <c r="L2012" s="55"/>
      <c r="M2012" s="55"/>
      <c r="N2012" s="55"/>
      <c r="O2012" s="55"/>
      <c r="P2012" s="55"/>
      <c r="Q2012" s="55"/>
      <c r="R2012" s="55"/>
      <c r="S2012" s="55"/>
      <c r="T2012" s="55"/>
      <c r="U2012" s="55"/>
      <c r="V2012" s="55"/>
      <c r="W2012" s="55"/>
      <c r="X2012" s="55"/>
      <c r="Y2012" s="55"/>
      <c r="Z2012" s="55"/>
      <c r="AA2012" s="55"/>
      <c r="AB2012" s="55"/>
      <c r="AC2012" s="55"/>
      <c r="AD2012" s="55"/>
      <c r="AE2012" s="55"/>
      <c r="AF2012" s="55"/>
      <c r="AG2012" s="55"/>
      <c r="AH2012" s="55"/>
      <c r="AI2012" s="55"/>
      <c r="AJ2012" s="55"/>
      <c r="AK2012" s="55"/>
      <c r="AL2012" s="55"/>
      <c r="AM2012" s="55"/>
      <c r="AN2012" s="55"/>
      <c r="AO2012" s="55"/>
      <c r="AP2012" s="55"/>
      <c r="AQ2012" s="55"/>
      <c r="AR2012" s="55"/>
      <c r="AS2012" s="55"/>
      <c r="AT2012" s="55"/>
      <c r="AU2012" s="55"/>
      <c r="AV2012" s="55"/>
      <c r="AW2012" s="55"/>
      <c r="AX2012" s="55"/>
    </row>
    <row r="2013" spans="1:50" s="274" customFormat="1">
      <c r="A2013" s="55"/>
      <c r="C2013" s="55"/>
      <c r="D2013" s="55"/>
      <c r="E2013" s="55"/>
      <c r="F2013" s="55"/>
      <c r="G2013" s="55"/>
      <c r="H2013" s="55"/>
      <c r="I2013" s="55"/>
      <c r="J2013" s="55"/>
      <c r="K2013" s="55"/>
      <c r="L2013" s="55"/>
      <c r="M2013" s="55"/>
      <c r="N2013" s="55"/>
      <c r="O2013" s="55"/>
      <c r="P2013" s="55"/>
      <c r="Q2013" s="55"/>
      <c r="R2013" s="55"/>
      <c r="S2013" s="55"/>
      <c r="T2013" s="55"/>
      <c r="U2013" s="55"/>
      <c r="V2013" s="55"/>
      <c r="W2013" s="55"/>
      <c r="X2013" s="55"/>
      <c r="Y2013" s="55"/>
      <c r="Z2013" s="55"/>
      <c r="AA2013" s="55"/>
      <c r="AB2013" s="55"/>
      <c r="AC2013" s="55"/>
      <c r="AD2013" s="55"/>
      <c r="AE2013" s="55"/>
      <c r="AF2013" s="55"/>
      <c r="AG2013" s="55"/>
      <c r="AH2013" s="55"/>
      <c r="AI2013" s="55"/>
      <c r="AJ2013" s="55"/>
      <c r="AK2013" s="55"/>
      <c r="AL2013" s="55"/>
      <c r="AM2013" s="55"/>
      <c r="AN2013" s="55"/>
      <c r="AO2013" s="55"/>
      <c r="AP2013" s="55"/>
      <c r="AQ2013" s="55"/>
      <c r="AR2013" s="55"/>
      <c r="AS2013" s="55"/>
      <c r="AT2013" s="55"/>
      <c r="AU2013" s="55"/>
      <c r="AV2013" s="55"/>
      <c r="AW2013" s="55"/>
      <c r="AX2013" s="55"/>
    </row>
    <row r="2014" spans="1:50" s="274" customFormat="1">
      <c r="A2014" s="55"/>
      <c r="C2014" s="55"/>
      <c r="D2014" s="55"/>
      <c r="E2014" s="55"/>
      <c r="F2014" s="55"/>
      <c r="G2014" s="55"/>
      <c r="H2014" s="55"/>
      <c r="I2014" s="55"/>
      <c r="J2014" s="55"/>
      <c r="K2014" s="55"/>
      <c r="L2014" s="55"/>
      <c r="M2014" s="55"/>
      <c r="N2014" s="55"/>
      <c r="O2014" s="55"/>
      <c r="P2014" s="55"/>
      <c r="Q2014" s="55"/>
      <c r="R2014" s="55"/>
      <c r="S2014" s="55"/>
      <c r="T2014" s="55"/>
      <c r="U2014" s="55"/>
      <c r="V2014" s="55"/>
      <c r="W2014" s="55"/>
      <c r="X2014" s="55"/>
      <c r="Y2014" s="55"/>
      <c r="Z2014" s="55"/>
      <c r="AA2014" s="55"/>
      <c r="AB2014" s="55"/>
      <c r="AC2014" s="55"/>
      <c r="AD2014" s="55"/>
      <c r="AE2014" s="55"/>
      <c r="AF2014" s="55"/>
      <c r="AG2014" s="55"/>
      <c r="AH2014" s="55"/>
      <c r="AI2014" s="55"/>
      <c r="AJ2014" s="55"/>
      <c r="AK2014" s="55"/>
      <c r="AL2014" s="55"/>
      <c r="AM2014" s="55"/>
      <c r="AN2014" s="55"/>
      <c r="AO2014" s="55"/>
      <c r="AP2014" s="55"/>
      <c r="AQ2014" s="55"/>
      <c r="AR2014" s="55"/>
      <c r="AS2014" s="55"/>
      <c r="AT2014" s="55"/>
      <c r="AU2014" s="55"/>
      <c r="AV2014" s="55"/>
      <c r="AW2014" s="55"/>
      <c r="AX2014" s="55"/>
    </row>
    <row r="2015" spans="1:50" s="274" customFormat="1">
      <c r="A2015" s="55"/>
      <c r="C2015" s="55"/>
      <c r="D2015" s="55"/>
      <c r="E2015" s="55"/>
      <c r="F2015" s="55"/>
      <c r="G2015" s="55"/>
      <c r="H2015" s="55"/>
      <c r="I2015" s="55"/>
      <c r="J2015" s="55"/>
      <c r="K2015" s="55"/>
      <c r="L2015" s="55"/>
      <c r="M2015" s="55"/>
      <c r="N2015" s="55"/>
      <c r="O2015" s="55"/>
      <c r="P2015" s="55"/>
      <c r="Q2015" s="55"/>
      <c r="R2015" s="55"/>
      <c r="S2015" s="55"/>
      <c r="T2015" s="55"/>
      <c r="U2015" s="55"/>
      <c r="V2015" s="55"/>
      <c r="W2015" s="55"/>
      <c r="X2015" s="55"/>
      <c r="Y2015" s="55"/>
      <c r="Z2015" s="55"/>
      <c r="AA2015" s="55"/>
      <c r="AB2015" s="55"/>
      <c r="AC2015" s="55"/>
      <c r="AD2015" s="55"/>
      <c r="AE2015" s="55"/>
      <c r="AF2015" s="55"/>
      <c r="AG2015" s="55"/>
      <c r="AH2015" s="55"/>
      <c r="AI2015" s="55"/>
      <c r="AJ2015" s="55"/>
      <c r="AK2015" s="55"/>
      <c r="AL2015" s="55"/>
      <c r="AM2015" s="55"/>
      <c r="AN2015" s="55"/>
      <c r="AO2015" s="55"/>
      <c r="AP2015" s="55"/>
      <c r="AQ2015" s="55"/>
      <c r="AR2015" s="55"/>
      <c r="AS2015" s="55"/>
      <c r="AT2015" s="55"/>
      <c r="AU2015" s="55"/>
      <c r="AV2015" s="55"/>
      <c r="AW2015" s="55"/>
      <c r="AX2015" s="55"/>
    </row>
    <row r="2016" spans="1:50" s="274" customFormat="1">
      <c r="A2016" s="55"/>
      <c r="C2016" s="55"/>
      <c r="D2016" s="55"/>
      <c r="E2016" s="55"/>
      <c r="F2016" s="55"/>
      <c r="G2016" s="55"/>
      <c r="H2016" s="55"/>
      <c r="I2016" s="55"/>
      <c r="J2016" s="55"/>
      <c r="K2016" s="55"/>
      <c r="L2016" s="55"/>
      <c r="M2016" s="55"/>
      <c r="N2016" s="55"/>
      <c r="O2016" s="55"/>
      <c r="P2016" s="55"/>
      <c r="Q2016" s="55"/>
      <c r="R2016" s="55"/>
      <c r="S2016" s="55"/>
      <c r="T2016" s="55"/>
      <c r="U2016" s="55"/>
      <c r="V2016" s="55"/>
      <c r="W2016" s="55"/>
      <c r="X2016" s="55"/>
      <c r="Y2016" s="55"/>
      <c r="Z2016" s="55"/>
      <c r="AA2016" s="55"/>
      <c r="AB2016" s="55"/>
      <c r="AC2016" s="55"/>
      <c r="AD2016" s="55"/>
      <c r="AE2016" s="55"/>
      <c r="AF2016" s="55"/>
      <c r="AG2016" s="55"/>
      <c r="AH2016" s="55"/>
      <c r="AI2016" s="55"/>
      <c r="AJ2016" s="55"/>
      <c r="AK2016" s="55"/>
      <c r="AL2016" s="55"/>
      <c r="AM2016" s="55"/>
      <c r="AN2016" s="55"/>
      <c r="AO2016" s="55"/>
      <c r="AP2016" s="55"/>
      <c r="AQ2016" s="55"/>
      <c r="AR2016" s="55"/>
      <c r="AS2016" s="55"/>
      <c r="AT2016" s="55"/>
      <c r="AU2016" s="55"/>
      <c r="AV2016" s="55"/>
      <c r="AW2016" s="55"/>
      <c r="AX2016" s="55"/>
    </row>
    <row r="2017" spans="1:50" s="274" customFormat="1">
      <c r="A2017" s="55"/>
      <c r="C2017" s="55"/>
      <c r="D2017" s="55"/>
      <c r="E2017" s="55"/>
      <c r="F2017" s="55"/>
      <c r="G2017" s="55"/>
      <c r="H2017" s="55"/>
      <c r="I2017" s="55"/>
      <c r="J2017" s="55"/>
      <c r="K2017" s="55"/>
      <c r="L2017" s="55"/>
      <c r="M2017" s="55"/>
      <c r="N2017" s="55"/>
      <c r="O2017" s="55"/>
      <c r="P2017" s="55"/>
      <c r="Q2017" s="55"/>
      <c r="R2017" s="55"/>
      <c r="S2017" s="55"/>
      <c r="T2017" s="55"/>
      <c r="U2017" s="55"/>
      <c r="V2017" s="55"/>
      <c r="W2017" s="55"/>
      <c r="X2017" s="55"/>
      <c r="Y2017" s="55"/>
      <c r="Z2017" s="55"/>
      <c r="AA2017" s="55"/>
      <c r="AB2017" s="55"/>
      <c r="AC2017" s="55"/>
      <c r="AD2017" s="55"/>
      <c r="AE2017" s="55"/>
      <c r="AF2017" s="55"/>
      <c r="AG2017" s="55"/>
      <c r="AH2017" s="55"/>
      <c r="AI2017" s="55"/>
      <c r="AJ2017" s="55"/>
      <c r="AK2017" s="55"/>
      <c r="AL2017" s="55"/>
      <c r="AM2017" s="55"/>
      <c r="AN2017" s="55"/>
      <c r="AO2017" s="55"/>
      <c r="AP2017" s="55"/>
      <c r="AQ2017" s="55"/>
      <c r="AR2017" s="55"/>
      <c r="AS2017" s="55"/>
      <c r="AT2017" s="55"/>
      <c r="AU2017" s="55"/>
      <c r="AV2017" s="55"/>
      <c r="AW2017" s="55"/>
      <c r="AX2017" s="55"/>
    </row>
    <row r="2018" spans="1:50" s="274" customFormat="1">
      <c r="A2018" s="55"/>
      <c r="C2018" s="55"/>
      <c r="D2018" s="55"/>
      <c r="E2018" s="55"/>
      <c r="F2018" s="55"/>
      <c r="G2018" s="55"/>
      <c r="H2018" s="55"/>
      <c r="I2018" s="55"/>
      <c r="J2018" s="55"/>
      <c r="K2018" s="55"/>
      <c r="L2018" s="55"/>
      <c r="M2018" s="55"/>
      <c r="N2018" s="55"/>
      <c r="O2018" s="55"/>
      <c r="P2018" s="55"/>
      <c r="Q2018" s="55"/>
      <c r="R2018" s="55"/>
      <c r="S2018" s="55"/>
      <c r="T2018" s="55"/>
      <c r="U2018" s="55"/>
      <c r="V2018" s="55"/>
      <c r="W2018" s="55"/>
      <c r="X2018" s="55"/>
      <c r="Y2018" s="55"/>
      <c r="Z2018" s="55"/>
      <c r="AA2018" s="55"/>
      <c r="AB2018" s="55"/>
      <c r="AC2018" s="55"/>
      <c r="AD2018" s="55"/>
      <c r="AE2018" s="55"/>
      <c r="AF2018" s="55"/>
      <c r="AG2018" s="55"/>
      <c r="AH2018" s="55"/>
      <c r="AI2018" s="55"/>
      <c r="AJ2018" s="55"/>
      <c r="AK2018" s="55"/>
      <c r="AL2018" s="55"/>
      <c r="AM2018" s="55"/>
      <c r="AN2018" s="55"/>
      <c r="AO2018" s="55"/>
      <c r="AP2018" s="55"/>
      <c r="AQ2018" s="55"/>
      <c r="AR2018" s="55"/>
      <c r="AS2018" s="55"/>
      <c r="AT2018" s="55"/>
      <c r="AU2018" s="55"/>
      <c r="AV2018" s="55"/>
      <c r="AW2018" s="55"/>
      <c r="AX2018" s="55"/>
    </row>
    <row r="2019" spans="1:50" s="274" customFormat="1">
      <c r="A2019" s="55"/>
      <c r="C2019" s="55"/>
      <c r="D2019" s="55"/>
      <c r="E2019" s="55"/>
      <c r="F2019" s="55"/>
      <c r="G2019" s="55"/>
      <c r="H2019" s="55"/>
      <c r="I2019" s="55"/>
      <c r="J2019" s="55"/>
      <c r="K2019" s="55"/>
      <c r="L2019" s="55"/>
      <c r="M2019" s="55"/>
      <c r="N2019" s="55"/>
      <c r="O2019" s="55"/>
      <c r="P2019" s="55"/>
      <c r="Q2019" s="55"/>
      <c r="R2019" s="55"/>
      <c r="S2019" s="55"/>
      <c r="T2019" s="55"/>
      <c r="U2019" s="55"/>
      <c r="V2019" s="55"/>
      <c r="W2019" s="55"/>
      <c r="X2019" s="55"/>
      <c r="Y2019" s="55"/>
      <c r="Z2019" s="55"/>
      <c r="AA2019" s="55"/>
      <c r="AB2019" s="55"/>
      <c r="AC2019" s="55"/>
      <c r="AD2019" s="55"/>
      <c r="AE2019" s="55"/>
      <c r="AF2019" s="55"/>
      <c r="AG2019" s="55"/>
      <c r="AH2019" s="55"/>
      <c r="AI2019" s="55"/>
      <c r="AJ2019" s="55"/>
      <c r="AK2019" s="55"/>
      <c r="AL2019" s="55"/>
      <c r="AM2019" s="55"/>
      <c r="AN2019" s="55"/>
      <c r="AO2019" s="55"/>
      <c r="AP2019" s="55"/>
      <c r="AQ2019" s="55"/>
      <c r="AR2019" s="55"/>
      <c r="AS2019" s="55"/>
      <c r="AT2019" s="55"/>
      <c r="AU2019" s="55"/>
      <c r="AV2019" s="55"/>
      <c r="AW2019" s="55"/>
      <c r="AX2019" s="55"/>
    </row>
    <row r="2020" spans="1:50" s="274" customFormat="1">
      <c r="A2020" s="55"/>
      <c r="C2020" s="55"/>
      <c r="D2020" s="55"/>
      <c r="E2020" s="55"/>
      <c r="F2020" s="55"/>
      <c r="G2020" s="55"/>
      <c r="H2020" s="55"/>
      <c r="I2020" s="55"/>
      <c r="J2020" s="55"/>
      <c r="K2020" s="55"/>
      <c r="L2020" s="55"/>
      <c r="M2020" s="55"/>
      <c r="N2020" s="55"/>
      <c r="O2020" s="55"/>
      <c r="P2020" s="55"/>
      <c r="Q2020" s="55"/>
      <c r="R2020" s="55"/>
      <c r="S2020" s="55"/>
      <c r="T2020" s="55"/>
      <c r="U2020" s="55"/>
      <c r="V2020" s="55"/>
      <c r="W2020" s="55"/>
      <c r="X2020" s="55"/>
      <c r="Y2020" s="55"/>
      <c r="Z2020" s="55"/>
      <c r="AA2020" s="55"/>
      <c r="AB2020" s="55"/>
      <c r="AC2020" s="55"/>
      <c r="AD2020" s="55"/>
      <c r="AE2020" s="55"/>
      <c r="AF2020" s="55"/>
      <c r="AG2020" s="55"/>
      <c r="AH2020" s="55"/>
      <c r="AI2020" s="55"/>
      <c r="AJ2020" s="55"/>
      <c r="AK2020" s="55"/>
      <c r="AL2020" s="55"/>
      <c r="AM2020" s="55"/>
      <c r="AN2020" s="55"/>
      <c r="AO2020" s="55"/>
      <c r="AP2020" s="55"/>
      <c r="AQ2020" s="55"/>
      <c r="AR2020" s="55"/>
      <c r="AS2020" s="55"/>
      <c r="AT2020" s="55"/>
      <c r="AU2020" s="55"/>
      <c r="AV2020" s="55"/>
      <c r="AW2020" s="55"/>
      <c r="AX2020" s="55"/>
    </row>
    <row r="2021" spans="1:50" s="274" customFormat="1">
      <c r="A2021" s="55"/>
      <c r="C2021" s="55"/>
      <c r="D2021" s="55"/>
      <c r="E2021" s="55"/>
      <c r="F2021" s="55"/>
      <c r="G2021" s="55"/>
      <c r="H2021" s="55"/>
      <c r="I2021" s="55"/>
      <c r="J2021" s="55"/>
      <c r="K2021" s="55"/>
      <c r="L2021" s="55"/>
      <c r="M2021" s="55"/>
      <c r="N2021" s="55"/>
      <c r="O2021" s="55"/>
      <c r="P2021" s="55"/>
      <c r="Q2021" s="55"/>
      <c r="R2021" s="55"/>
      <c r="S2021" s="55"/>
      <c r="T2021" s="55"/>
      <c r="U2021" s="55"/>
      <c r="V2021" s="55"/>
      <c r="W2021" s="55"/>
      <c r="X2021" s="55"/>
      <c r="Y2021" s="55"/>
      <c r="Z2021" s="55"/>
      <c r="AA2021" s="55"/>
      <c r="AB2021" s="55"/>
      <c r="AC2021" s="55"/>
      <c r="AD2021" s="55"/>
      <c r="AE2021" s="55"/>
      <c r="AF2021" s="55"/>
      <c r="AG2021" s="55"/>
      <c r="AH2021" s="55"/>
      <c r="AI2021" s="55"/>
      <c r="AJ2021" s="55"/>
      <c r="AK2021" s="55"/>
      <c r="AL2021" s="55"/>
      <c r="AM2021" s="55"/>
      <c r="AN2021" s="55"/>
      <c r="AO2021" s="55"/>
      <c r="AP2021" s="55"/>
      <c r="AQ2021" s="55"/>
      <c r="AR2021" s="55"/>
      <c r="AS2021" s="55"/>
      <c r="AT2021" s="55"/>
      <c r="AU2021" s="55"/>
      <c r="AV2021" s="55"/>
      <c r="AW2021" s="55"/>
      <c r="AX2021" s="55"/>
    </row>
    <row r="2022" spans="1:50" s="274" customFormat="1">
      <c r="A2022" s="55"/>
      <c r="C2022" s="55"/>
      <c r="D2022" s="55"/>
      <c r="E2022" s="55"/>
      <c r="F2022" s="55"/>
      <c r="G2022" s="55"/>
      <c r="H2022" s="55"/>
      <c r="I2022" s="55"/>
      <c r="J2022" s="55"/>
      <c r="K2022" s="55"/>
      <c r="L2022" s="55"/>
      <c r="M2022" s="55"/>
      <c r="N2022" s="55"/>
      <c r="O2022" s="55"/>
      <c r="P2022" s="55"/>
      <c r="Q2022" s="55"/>
      <c r="R2022" s="55"/>
      <c r="S2022" s="55"/>
      <c r="T2022" s="55"/>
      <c r="U2022" s="55"/>
      <c r="V2022" s="55"/>
      <c r="W2022" s="55"/>
      <c r="X2022" s="55"/>
      <c r="Y2022" s="55"/>
      <c r="Z2022" s="55"/>
      <c r="AA2022" s="55"/>
      <c r="AB2022" s="55"/>
      <c r="AC2022" s="55"/>
      <c r="AD2022" s="55"/>
      <c r="AE2022" s="55"/>
      <c r="AF2022" s="55"/>
      <c r="AG2022" s="55"/>
      <c r="AH2022" s="55"/>
      <c r="AI2022" s="55"/>
      <c r="AJ2022" s="55"/>
      <c r="AK2022" s="55"/>
      <c r="AL2022" s="55"/>
      <c r="AM2022" s="55"/>
      <c r="AN2022" s="55"/>
      <c r="AO2022" s="55"/>
      <c r="AP2022" s="55"/>
      <c r="AQ2022" s="55"/>
      <c r="AR2022" s="55"/>
      <c r="AS2022" s="55"/>
      <c r="AT2022" s="55"/>
      <c r="AU2022" s="55"/>
      <c r="AV2022" s="55"/>
      <c r="AW2022" s="55"/>
      <c r="AX2022" s="55"/>
    </row>
    <row r="2023" spans="1:50" s="274" customFormat="1">
      <c r="A2023" s="55"/>
      <c r="C2023" s="55"/>
      <c r="D2023" s="55"/>
      <c r="E2023" s="55"/>
      <c r="F2023" s="55"/>
      <c r="G2023" s="55"/>
      <c r="H2023" s="55"/>
      <c r="I2023" s="55"/>
      <c r="J2023" s="55"/>
      <c r="K2023" s="55"/>
      <c r="L2023" s="55"/>
      <c r="M2023" s="55"/>
      <c r="N2023" s="55"/>
      <c r="O2023" s="55"/>
      <c r="P2023" s="55"/>
      <c r="Q2023" s="55"/>
      <c r="R2023" s="55"/>
      <c r="S2023" s="55"/>
      <c r="T2023" s="55"/>
      <c r="U2023" s="55"/>
      <c r="V2023" s="55"/>
      <c r="W2023" s="55"/>
      <c r="X2023" s="55"/>
      <c r="Y2023" s="55"/>
      <c r="Z2023" s="55"/>
      <c r="AA2023" s="55"/>
      <c r="AB2023" s="55"/>
      <c r="AC2023" s="55"/>
      <c r="AD2023" s="55"/>
      <c r="AE2023" s="55"/>
      <c r="AF2023" s="55"/>
      <c r="AG2023" s="55"/>
      <c r="AH2023" s="55"/>
      <c r="AI2023" s="55"/>
      <c r="AJ2023" s="55"/>
      <c r="AK2023" s="55"/>
      <c r="AL2023" s="55"/>
      <c r="AM2023" s="55"/>
      <c r="AN2023" s="55"/>
      <c r="AO2023" s="55"/>
      <c r="AP2023" s="55"/>
      <c r="AQ2023" s="55"/>
      <c r="AR2023" s="55"/>
      <c r="AS2023" s="55"/>
      <c r="AT2023" s="55"/>
      <c r="AU2023" s="55"/>
      <c r="AV2023" s="55"/>
      <c r="AW2023" s="55"/>
      <c r="AX2023" s="55"/>
    </row>
    <row r="2024" spans="1:50" s="274" customFormat="1" ht="21.75">
      <c r="A2024" s="275"/>
      <c r="C2024" s="276"/>
      <c r="D2024" s="276"/>
      <c r="E2024" s="276"/>
      <c r="F2024" s="276"/>
      <c r="G2024" s="276"/>
      <c r="H2024" s="276"/>
      <c r="I2024" s="276"/>
      <c r="J2024" s="276"/>
      <c r="K2024" s="276"/>
      <c r="L2024" s="276"/>
      <c r="M2024" s="276"/>
      <c r="N2024" s="276"/>
      <c r="O2024" s="276"/>
      <c r="P2024" s="276"/>
      <c r="Q2024" s="276"/>
      <c r="R2024" s="276"/>
      <c r="S2024" s="276"/>
      <c r="T2024" s="276"/>
      <c r="U2024" s="276"/>
      <c r="V2024" s="276"/>
      <c r="W2024" s="276"/>
      <c r="X2024" s="276"/>
      <c r="Y2024" s="276"/>
      <c r="Z2024" s="276"/>
      <c r="AA2024" s="276"/>
      <c r="AB2024" s="276"/>
      <c r="AC2024" s="276"/>
      <c r="AD2024" s="276"/>
      <c r="AE2024" s="276"/>
      <c r="AF2024" s="276"/>
      <c r="AG2024" s="276"/>
      <c r="AH2024" s="276"/>
      <c r="AI2024" s="276"/>
      <c r="AJ2024" s="276"/>
      <c r="AK2024" s="276"/>
      <c r="AL2024" s="276"/>
      <c r="AM2024" s="276"/>
      <c r="AN2024" s="276"/>
      <c r="AO2024" s="276"/>
      <c r="AP2024" s="276"/>
      <c r="AQ2024" s="276"/>
      <c r="AR2024" s="276"/>
      <c r="AS2024" s="276"/>
      <c r="AT2024" s="276"/>
      <c r="AU2024" s="276"/>
      <c r="AV2024" s="276"/>
      <c r="AW2024" s="276"/>
      <c r="AX2024" s="276"/>
    </row>
    <row r="2025" spans="1:50" s="274" customFormat="1" ht="21.75">
      <c r="A2025" s="275"/>
      <c r="C2025" s="276"/>
      <c r="D2025" s="276"/>
      <c r="E2025" s="276"/>
      <c r="F2025" s="276"/>
      <c r="G2025" s="276"/>
      <c r="H2025" s="276"/>
      <c r="I2025" s="276"/>
      <c r="J2025" s="276"/>
      <c r="K2025" s="276"/>
      <c r="L2025" s="276"/>
      <c r="M2025" s="276"/>
      <c r="N2025" s="276"/>
      <c r="O2025" s="276"/>
      <c r="P2025" s="276"/>
      <c r="Q2025" s="276"/>
      <c r="R2025" s="276"/>
      <c r="S2025" s="276"/>
      <c r="T2025" s="276"/>
      <c r="U2025" s="276"/>
      <c r="V2025" s="276"/>
      <c r="W2025" s="276"/>
      <c r="X2025" s="276"/>
      <c r="Y2025" s="276"/>
      <c r="Z2025" s="276"/>
      <c r="AA2025" s="276"/>
      <c r="AB2025" s="276"/>
      <c r="AC2025" s="276"/>
      <c r="AD2025" s="276"/>
      <c r="AE2025" s="276"/>
      <c r="AF2025" s="276"/>
      <c r="AG2025" s="276"/>
      <c r="AH2025" s="276"/>
      <c r="AI2025" s="276"/>
      <c r="AJ2025" s="276"/>
      <c r="AK2025" s="276"/>
      <c r="AL2025" s="276"/>
      <c r="AM2025" s="276"/>
      <c r="AN2025" s="276"/>
      <c r="AO2025" s="276"/>
      <c r="AP2025" s="276"/>
      <c r="AQ2025" s="276"/>
      <c r="AR2025" s="276"/>
      <c r="AS2025" s="276"/>
      <c r="AT2025" s="276"/>
      <c r="AU2025" s="276"/>
      <c r="AV2025" s="276"/>
      <c r="AW2025" s="276"/>
      <c r="AX2025" s="276"/>
    </row>
    <row r="2026" spans="1:50" s="274" customFormat="1" ht="21.75">
      <c r="A2026" s="275"/>
      <c r="C2026" s="276"/>
      <c r="D2026" s="276"/>
      <c r="E2026" s="276"/>
      <c r="F2026" s="276"/>
      <c r="G2026" s="276"/>
      <c r="H2026" s="276"/>
      <c r="I2026" s="276"/>
      <c r="J2026" s="276"/>
      <c r="K2026" s="276"/>
      <c r="L2026" s="276"/>
      <c r="M2026" s="276"/>
      <c r="N2026" s="276"/>
      <c r="O2026" s="276"/>
      <c r="P2026" s="276"/>
      <c r="Q2026" s="276"/>
      <c r="R2026" s="276"/>
      <c r="S2026" s="276"/>
      <c r="T2026" s="276"/>
      <c r="U2026" s="276"/>
      <c r="V2026" s="276"/>
      <c r="W2026" s="276"/>
      <c r="X2026" s="276"/>
      <c r="Y2026" s="276"/>
      <c r="Z2026" s="276"/>
      <c r="AA2026" s="276"/>
      <c r="AB2026" s="276"/>
      <c r="AC2026" s="276"/>
      <c r="AD2026" s="276"/>
      <c r="AE2026" s="276"/>
      <c r="AF2026" s="276"/>
      <c r="AG2026" s="276"/>
      <c r="AH2026" s="276"/>
      <c r="AI2026" s="276"/>
      <c r="AJ2026" s="276"/>
      <c r="AK2026" s="276"/>
      <c r="AL2026" s="276"/>
      <c r="AM2026" s="276"/>
      <c r="AN2026" s="276"/>
      <c r="AO2026" s="276"/>
      <c r="AP2026" s="276"/>
      <c r="AQ2026" s="276"/>
      <c r="AR2026" s="276"/>
      <c r="AS2026" s="276"/>
      <c r="AT2026" s="276"/>
      <c r="AU2026" s="276"/>
      <c r="AV2026" s="276"/>
      <c r="AW2026" s="276"/>
      <c r="AX2026" s="276"/>
    </row>
    <row r="2027" spans="1:50" s="274" customFormat="1" ht="21.75">
      <c r="A2027" s="275"/>
      <c r="C2027" s="276"/>
      <c r="D2027" s="276"/>
      <c r="E2027" s="276"/>
      <c r="F2027" s="276"/>
      <c r="G2027" s="276"/>
      <c r="H2027" s="276"/>
      <c r="I2027" s="276"/>
      <c r="J2027" s="276"/>
      <c r="K2027" s="276"/>
      <c r="L2027" s="276"/>
      <c r="M2027" s="276"/>
      <c r="N2027" s="276"/>
      <c r="O2027" s="276"/>
      <c r="P2027" s="276"/>
      <c r="Q2027" s="276"/>
      <c r="R2027" s="276"/>
      <c r="S2027" s="276"/>
      <c r="T2027" s="276"/>
      <c r="U2027" s="276"/>
      <c r="V2027" s="276"/>
      <c r="W2027" s="276"/>
      <c r="X2027" s="276"/>
      <c r="Y2027" s="276"/>
      <c r="Z2027" s="276"/>
      <c r="AA2027" s="276"/>
      <c r="AB2027" s="276"/>
      <c r="AC2027" s="276"/>
      <c r="AD2027" s="276"/>
      <c r="AE2027" s="276"/>
      <c r="AF2027" s="276"/>
      <c r="AG2027" s="276"/>
      <c r="AH2027" s="276"/>
      <c r="AI2027" s="276"/>
      <c r="AJ2027" s="276"/>
      <c r="AK2027" s="276"/>
      <c r="AL2027" s="276"/>
      <c r="AM2027" s="276"/>
      <c r="AN2027" s="276"/>
      <c r="AO2027" s="276"/>
      <c r="AP2027" s="276"/>
      <c r="AQ2027" s="276"/>
      <c r="AR2027" s="276"/>
      <c r="AS2027" s="276"/>
      <c r="AT2027" s="276"/>
      <c r="AU2027" s="276"/>
      <c r="AV2027" s="276"/>
      <c r="AW2027" s="276"/>
      <c r="AX2027" s="276"/>
    </row>
    <row r="2028" spans="1:50" s="274" customFormat="1" ht="21.75">
      <c r="A2028" s="275"/>
      <c r="C2028" s="276"/>
      <c r="D2028" s="276"/>
      <c r="E2028" s="276"/>
      <c r="F2028" s="276"/>
      <c r="G2028" s="276"/>
      <c r="H2028" s="276"/>
      <c r="I2028" s="276"/>
      <c r="J2028" s="276"/>
      <c r="K2028" s="276"/>
      <c r="L2028" s="276"/>
      <c r="M2028" s="276"/>
      <c r="N2028" s="276"/>
      <c r="O2028" s="276"/>
      <c r="P2028" s="276"/>
      <c r="Q2028" s="276"/>
      <c r="R2028" s="276"/>
      <c r="S2028" s="276"/>
      <c r="T2028" s="276"/>
      <c r="U2028" s="276"/>
      <c r="V2028" s="276"/>
      <c r="W2028" s="276"/>
      <c r="X2028" s="276"/>
      <c r="Y2028" s="276"/>
      <c r="Z2028" s="276"/>
      <c r="AA2028" s="276"/>
      <c r="AB2028" s="276"/>
      <c r="AC2028" s="276"/>
      <c r="AD2028" s="276"/>
      <c r="AE2028" s="276"/>
      <c r="AF2028" s="276"/>
      <c r="AG2028" s="276"/>
      <c r="AH2028" s="276"/>
      <c r="AI2028" s="276"/>
      <c r="AJ2028" s="276"/>
      <c r="AK2028" s="276"/>
      <c r="AL2028" s="276"/>
      <c r="AM2028" s="276"/>
      <c r="AN2028" s="276"/>
      <c r="AO2028" s="276"/>
      <c r="AP2028" s="276"/>
      <c r="AQ2028" s="276"/>
      <c r="AR2028" s="276"/>
      <c r="AS2028" s="276"/>
      <c r="AT2028" s="276"/>
      <c r="AU2028" s="276"/>
      <c r="AV2028" s="276"/>
      <c r="AW2028" s="276"/>
      <c r="AX2028" s="276"/>
    </row>
    <row r="2029" spans="1:50" s="274" customFormat="1" ht="21.75">
      <c r="A2029" s="275"/>
      <c r="C2029" s="276"/>
      <c r="D2029" s="276"/>
      <c r="E2029" s="276"/>
      <c r="F2029" s="276"/>
      <c r="G2029" s="276"/>
      <c r="H2029" s="276"/>
      <c r="I2029" s="276"/>
      <c r="J2029" s="276"/>
      <c r="K2029" s="276"/>
      <c r="L2029" s="276"/>
      <c r="M2029" s="276"/>
      <c r="N2029" s="276"/>
      <c r="O2029" s="276"/>
      <c r="P2029" s="276"/>
      <c r="Q2029" s="276"/>
      <c r="R2029" s="276"/>
      <c r="S2029" s="276"/>
      <c r="T2029" s="276"/>
      <c r="U2029" s="276"/>
      <c r="V2029" s="276"/>
      <c r="W2029" s="276"/>
      <c r="X2029" s="276"/>
      <c r="Y2029" s="276"/>
      <c r="Z2029" s="276"/>
      <c r="AA2029" s="276"/>
      <c r="AB2029" s="276"/>
      <c r="AC2029" s="276"/>
      <c r="AD2029" s="276"/>
      <c r="AE2029" s="276"/>
      <c r="AF2029" s="276"/>
      <c r="AG2029" s="276"/>
      <c r="AH2029" s="276"/>
      <c r="AI2029" s="276"/>
      <c r="AJ2029" s="276"/>
      <c r="AK2029" s="276"/>
      <c r="AL2029" s="276"/>
      <c r="AM2029" s="276"/>
      <c r="AN2029" s="276"/>
      <c r="AO2029" s="276"/>
      <c r="AP2029" s="276"/>
      <c r="AQ2029" s="276"/>
      <c r="AR2029" s="276"/>
      <c r="AS2029" s="276"/>
      <c r="AT2029" s="276"/>
      <c r="AU2029" s="276"/>
      <c r="AV2029" s="276"/>
      <c r="AW2029" s="276"/>
      <c r="AX2029" s="276"/>
    </row>
    <row r="2030" spans="1:50" s="274" customFormat="1" ht="21.75">
      <c r="A2030" s="275"/>
      <c r="C2030" s="276"/>
      <c r="D2030" s="276"/>
      <c r="E2030" s="276"/>
      <c r="F2030" s="276"/>
      <c r="G2030" s="276"/>
      <c r="H2030" s="276"/>
      <c r="I2030" s="276"/>
      <c r="J2030" s="276"/>
      <c r="K2030" s="276"/>
      <c r="L2030" s="276"/>
      <c r="M2030" s="276"/>
      <c r="N2030" s="276"/>
      <c r="O2030" s="276"/>
      <c r="P2030" s="276"/>
      <c r="Q2030" s="276"/>
      <c r="R2030" s="276"/>
      <c r="S2030" s="276"/>
      <c r="T2030" s="276"/>
      <c r="U2030" s="276"/>
      <c r="V2030" s="276"/>
      <c r="W2030" s="276"/>
      <c r="X2030" s="276"/>
      <c r="Y2030" s="276"/>
      <c r="Z2030" s="276"/>
      <c r="AA2030" s="276"/>
      <c r="AB2030" s="276"/>
      <c r="AC2030" s="276"/>
      <c r="AD2030" s="276"/>
      <c r="AE2030" s="276"/>
      <c r="AF2030" s="276"/>
      <c r="AG2030" s="276"/>
      <c r="AH2030" s="276"/>
      <c r="AI2030" s="276"/>
      <c r="AJ2030" s="276"/>
      <c r="AK2030" s="276"/>
      <c r="AL2030" s="276"/>
      <c r="AM2030" s="276"/>
      <c r="AN2030" s="276"/>
      <c r="AO2030" s="276"/>
      <c r="AP2030" s="276"/>
      <c r="AQ2030" s="276"/>
      <c r="AR2030" s="276"/>
      <c r="AS2030" s="276"/>
      <c r="AT2030" s="276"/>
      <c r="AU2030" s="276"/>
      <c r="AV2030" s="276"/>
      <c r="AW2030" s="276"/>
      <c r="AX2030" s="276"/>
    </row>
    <row r="2031" spans="1:50" s="274" customFormat="1" ht="21.75">
      <c r="A2031" s="275"/>
      <c r="C2031" s="276"/>
      <c r="D2031" s="276"/>
      <c r="E2031" s="276"/>
      <c r="F2031" s="276"/>
      <c r="G2031" s="276"/>
      <c r="H2031" s="276"/>
      <c r="I2031" s="276"/>
      <c r="J2031" s="276"/>
      <c r="K2031" s="276"/>
      <c r="L2031" s="276"/>
      <c r="M2031" s="276"/>
      <c r="N2031" s="276"/>
      <c r="O2031" s="276"/>
      <c r="P2031" s="276"/>
      <c r="Q2031" s="276"/>
      <c r="R2031" s="276"/>
      <c r="S2031" s="276"/>
      <c r="T2031" s="276"/>
      <c r="U2031" s="276"/>
      <c r="V2031" s="276"/>
      <c r="W2031" s="276"/>
      <c r="X2031" s="276"/>
      <c r="Y2031" s="276"/>
      <c r="Z2031" s="276"/>
      <c r="AA2031" s="276"/>
      <c r="AB2031" s="276"/>
      <c r="AC2031" s="276"/>
      <c r="AD2031" s="276"/>
      <c r="AE2031" s="276"/>
      <c r="AF2031" s="276"/>
      <c r="AG2031" s="276"/>
      <c r="AH2031" s="276"/>
      <c r="AI2031" s="276"/>
      <c r="AJ2031" s="276"/>
      <c r="AK2031" s="276"/>
      <c r="AL2031" s="276"/>
      <c r="AM2031" s="276"/>
      <c r="AN2031" s="276"/>
      <c r="AO2031" s="276"/>
      <c r="AP2031" s="276"/>
      <c r="AQ2031" s="276"/>
      <c r="AR2031" s="276"/>
      <c r="AS2031" s="276"/>
      <c r="AT2031" s="276"/>
      <c r="AU2031" s="276"/>
      <c r="AV2031" s="276"/>
      <c r="AW2031" s="276"/>
      <c r="AX2031" s="276"/>
    </row>
    <row r="2032" spans="1:50" s="274" customFormat="1" ht="21.75">
      <c r="A2032" s="275"/>
      <c r="C2032" s="276"/>
      <c r="D2032" s="276"/>
      <c r="E2032" s="276"/>
      <c r="F2032" s="276"/>
      <c r="G2032" s="276"/>
      <c r="H2032" s="276"/>
      <c r="I2032" s="276"/>
      <c r="J2032" s="276"/>
      <c r="K2032" s="276"/>
      <c r="L2032" s="276"/>
      <c r="M2032" s="276"/>
      <c r="N2032" s="276"/>
      <c r="O2032" s="276"/>
      <c r="P2032" s="276"/>
      <c r="Q2032" s="276"/>
      <c r="R2032" s="276"/>
      <c r="S2032" s="276"/>
      <c r="T2032" s="276"/>
      <c r="U2032" s="276"/>
      <c r="V2032" s="276"/>
      <c r="W2032" s="276"/>
      <c r="X2032" s="276"/>
      <c r="Y2032" s="276"/>
      <c r="Z2032" s="276"/>
      <c r="AA2032" s="276"/>
      <c r="AB2032" s="276"/>
      <c r="AC2032" s="276"/>
      <c r="AD2032" s="276"/>
      <c r="AE2032" s="276"/>
      <c r="AF2032" s="276"/>
      <c r="AG2032" s="276"/>
      <c r="AH2032" s="276"/>
      <c r="AI2032" s="276"/>
      <c r="AJ2032" s="276"/>
      <c r="AK2032" s="276"/>
      <c r="AL2032" s="276"/>
      <c r="AM2032" s="276"/>
      <c r="AN2032" s="276"/>
      <c r="AO2032" s="276"/>
      <c r="AP2032" s="276"/>
      <c r="AQ2032" s="276"/>
      <c r="AR2032" s="276"/>
      <c r="AS2032" s="276"/>
      <c r="AT2032" s="276"/>
      <c r="AU2032" s="276"/>
      <c r="AV2032" s="276"/>
      <c r="AW2032" s="276"/>
      <c r="AX2032" s="276"/>
    </row>
    <row r="2033" spans="1:50" s="274" customFormat="1" ht="21.75">
      <c r="A2033" s="275"/>
      <c r="C2033" s="276"/>
      <c r="D2033" s="276"/>
      <c r="E2033" s="276"/>
      <c r="F2033" s="276"/>
      <c r="G2033" s="276"/>
      <c r="H2033" s="276"/>
      <c r="I2033" s="276"/>
      <c r="J2033" s="276"/>
      <c r="K2033" s="276"/>
      <c r="L2033" s="276"/>
      <c r="M2033" s="276"/>
      <c r="N2033" s="276"/>
      <c r="O2033" s="276"/>
      <c r="P2033" s="276"/>
      <c r="Q2033" s="276"/>
      <c r="R2033" s="276"/>
      <c r="S2033" s="276"/>
      <c r="T2033" s="276"/>
      <c r="U2033" s="276"/>
      <c r="V2033" s="276"/>
      <c r="W2033" s="276"/>
      <c r="X2033" s="276"/>
      <c r="Y2033" s="276"/>
      <c r="Z2033" s="276"/>
      <c r="AA2033" s="276"/>
      <c r="AB2033" s="276"/>
      <c r="AC2033" s="276"/>
      <c r="AD2033" s="276"/>
      <c r="AE2033" s="276"/>
      <c r="AF2033" s="276"/>
      <c r="AG2033" s="276"/>
      <c r="AH2033" s="276"/>
      <c r="AI2033" s="276"/>
      <c r="AJ2033" s="276"/>
      <c r="AK2033" s="276"/>
      <c r="AL2033" s="276"/>
      <c r="AM2033" s="276"/>
      <c r="AN2033" s="276"/>
      <c r="AO2033" s="276"/>
      <c r="AP2033" s="276"/>
      <c r="AQ2033" s="276"/>
      <c r="AR2033" s="276"/>
      <c r="AS2033" s="276"/>
      <c r="AT2033" s="276"/>
      <c r="AU2033" s="276"/>
      <c r="AV2033" s="276"/>
      <c r="AW2033" s="276"/>
      <c r="AX2033" s="276"/>
    </row>
    <row r="2034" spans="1:50" s="274" customFormat="1" ht="21.75">
      <c r="A2034" s="275"/>
      <c r="C2034" s="276"/>
      <c r="D2034" s="276"/>
      <c r="E2034" s="276"/>
      <c r="F2034" s="276"/>
      <c r="G2034" s="276"/>
      <c r="H2034" s="276"/>
      <c r="I2034" s="276"/>
      <c r="J2034" s="276"/>
      <c r="K2034" s="276"/>
      <c r="L2034" s="276"/>
      <c r="M2034" s="276"/>
      <c r="N2034" s="276"/>
      <c r="O2034" s="276"/>
      <c r="P2034" s="276"/>
      <c r="Q2034" s="276"/>
      <c r="R2034" s="276"/>
      <c r="S2034" s="276"/>
      <c r="T2034" s="276"/>
      <c r="U2034" s="276"/>
      <c r="V2034" s="276"/>
      <c r="W2034" s="276"/>
      <c r="X2034" s="276"/>
      <c r="Y2034" s="276"/>
      <c r="Z2034" s="276"/>
      <c r="AA2034" s="276"/>
      <c r="AB2034" s="276"/>
      <c r="AC2034" s="276"/>
      <c r="AD2034" s="276"/>
      <c r="AE2034" s="276"/>
      <c r="AF2034" s="276"/>
      <c r="AG2034" s="276"/>
      <c r="AH2034" s="276"/>
      <c r="AI2034" s="276"/>
      <c r="AJ2034" s="276"/>
      <c r="AK2034" s="276"/>
      <c r="AL2034" s="276"/>
      <c r="AM2034" s="276"/>
      <c r="AN2034" s="276"/>
      <c r="AO2034" s="276"/>
      <c r="AP2034" s="276"/>
      <c r="AQ2034" s="276"/>
      <c r="AR2034" s="276"/>
      <c r="AS2034" s="276"/>
      <c r="AT2034" s="276"/>
      <c r="AU2034" s="276"/>
      <c r="AV2034" s="276"/>
      <c r="AW2034" s="276"/>
      <c r="AX2034" s="276"/>
    </row>
    <row r="2035" spans="1:50" s="274" customFormat="1" ht="21.75">
      <c r="A2035" s="275"/>
      <c r="C2035" s="276"/>
      <c r="D2035" s="276"/>
      <c r="E2035" s="276"/>
      <c r="F2035" s="276"/>
      <c r="G2035" s="276"/>
      <c r="H2035" s="276"/>
      <c r="I2035" s="276"/>
      <c r="J2035" s="276"/>
      <c r="K2035" s="276"/>
      <c r="L2035" s="276"/>
      <c r="M2035" s="276"/>
      <c r="N2035" s="276"/>
      <c r="O2035" s="276"/>
      <c r="P2035" s="276"/>
      <c r="Q2035" s="276"/>
      <c r="R2035" s="276"/>
      <c r="S2035" s="276"/>
      <c r="T2035" s="276"/>
      <c r="U2035" s="276"/>
      <c r="V2035" s="276"/>
      <c r="W2035" s="276"/>
      <c r="X2035" s="276"/>
      <c r="Y2035" s="276"/>
      <c r="Z2035" s="276"/>
      <c r="AA2035" s="276"/>
      <c r="AB2035" s="276"/>
      <c r="AC2035" s="276"/>
      <c r="AD2035" s="276"/>
      <c r="AE2035" s="276"/>
      <c r="AF2035" s="276"/>
      <c r="AG2035" s="276"/>
      <c r="AH2035" s="276"/>
      <c r="AI2035" s="276"/>
      <c r="AJ2035" s="276"/>
      <c r="AK2035" s="276"/>
      <c r="AL2035" s="276"/>
      <c r="AM2035" s="276"/>
      <c r="AN2035" s="276"/>
      <c r="AO2035" s="276"/>
      <c r="AP2035" s="276"/>
      <c r="AQ2035" s="276"/>
      <c r="AR2035" s="276"/>
      <c r="AS2035" s="276"/>
      <c r="AT2035" s="276"/>
      <c r="AU2035" s="276"/>
      <c r="AV2035" s="276"/>
      <c r="AW2035" s="276"/>
      <c r="AX2035" s="276"/>
    </row>
    <row r="2036" spans="1:50" s="274" customFormat="1" ht="21.75">
      <c r="A2036" s="275"/>
      <c r="C2036" s="276"/>
      <c r="D2036" s="276"/>
      <c r="E2036" s="276"/>
      <c r="F2036" s="276"/>
      <c r="G2036" s="276"/>
      <c r="H2036" s="276"/>
      <c r="I2036" s="276"/>
      <c r="J2036" s="276"/>
      <c r="K2036" s="276"/>
      <c r="L2036" s="276"/>
      <c r="M2036" s="276"/>
      <c r="N2036" s="276"/>
      <c r="O2036" s="276"/>
      <c r="P2036" s="276"/>
      <c r="Q2036" s="276"/>
      <c r="R2036" s="276"/>
      <c r="S2036" s="276"/>
      <c r="T2036" s="276"/>
      <c r="U2036" s="276"/>
      <c r="V2036" s="276"/>
      <c r="W2036" s="276"/>
      <c r="X2036" s="276"/>
      <c r="Y2036" s="276"/>
      <c r="Z2036" s="276"/>
      <c r="AA2036" s="276"/>
      <c r="AB2036" s="276"/>
      <c r="AC2036" s="276"/>
      <c r="AD2036" s="276"/>
      <c r="AE2036" s="276"/>
      <c r="AF2036" s="276"/>
      <c r="AG2036" s="276"/>
      <c r="AH2036" s="276"/>
      <c r="AI2036" s="276"/>
      <c r="AJ2036" s="276"/>
      <c r="AK2036" s="276"/>
      <c r="AL2036" s="276"/>
      <c r="AM2036" s="276"/>
      <c r="AN2036" s="276"/>
      <c r="AO2036" s="276"/>
      <c r="AP2036" s="276"/>
      <c r="AQ2036" s="276"/>
      <c r="AR2036" s="276"/>
      <c r="AS2036" s="276"/>
      <c r="AT2036" s="276"/>
      <c r="AU2036" s="276"/>
      <c r="AV2036" s="276"/>
      <c r="AW2036" s="276"/>
      <c r="AX2036" s="276"/>
    </row>
    <row r="2037" spans="1:50" s="274" customFormat="1" ht="21.75">
      <c r="A2037" s="275"/>
      <c r="C2037" s="276"/>
      <c r="D2037" s="276"/>
      <c r="E2037" s="276"/>
      <c r="F2037" s="276"/>
      <c r="G2037" s="276"/>
      <c r="H2037" s="276"/>
      <c r="I2037" s="276"/>
      <c r="J2037" s="276"/>
      <c r="K2037" s="276"/>
      <c r="L2037" s="276"/>
      <c r="M2037" s="276"/>
      <c r="N2037" s="276"/>
      <c r="O2037" s="276"/>
      <c r="P2037" s="276"/>
      <c r="Q2037" s="276"/>
      <c r="R2037" s="276"/>
      <c r="S2037" s="276"/>
      <c r="T2037" s="276"/>
      <c r="U2037" s="276"/>
      <c r="V2037" s="276"/>
      <c r="W2037" s="276"/>
      <c r="X2037" s="276"/>
      <c r="Y2037" s="276"/>
      <c r="Z2037" s="276"/>
      <c r="AA2037" s="276"/>
      <c r="AB2037" s="276"/>
      <c r="AC2037" s="276"/>
      <c r="AD2037" s="276"/>
      <c r="AE2037" s="276"/>
      <c r="AF2037" s="276"/>
      <c r="AG2037" s="276"/>
      <c r="AH2037" s="276"/>
      <c r="AI2037" s="276"/>
      <c r="AJ2037" s="276"/>
      <c r="AK2037" s="276"/>
      <c r="AL2037" s="276"/>
      <c r="AM2037" s="276"/>
      <c r="AN2037" s="276"/>
      <c r="AO2037" s="276"/>
      <c r="AP2037" s="276"/>
      <c r="AQ2037" s="276"/>
      <c r="AR2037" s="276"/>
      <c r="AS2037" s="276"/>
      <c r="AT2037" s="276"/>
      <c r="AU2037" s="276"/>
      <c r="AV2037" s="276"/>
      <c r="AW2037" s="276"/>
      <c r="AX2037" s="276"/>
    </row>
    <row r="2038" spans="1:50" s="274" customFormat="1" ht="21.75">
      <c r="A2038" s="275"/>
      <c r="C2038" s="276"/>
      <c r="D2038" s="276"/>
      <c r="E2038" s="276"/>
      <c r="F2038" s="276"/>
      <c r="G2038" s="276"/>
      <c r="H2038" s="276"/>
      <c r="I2038" s="276"/>
      <c r="J2038" s="276"/>
      <c r="K2038" s="276"/>
      <c r="L2038" s="276"/>
      <c r="M2038" s="276"/>
      <c r="N2038" s="276"/>
      <c r="O2038" s="276"/>
      <c r="P2038" s="276"/>
      <c r="Q2038" s="276"/>
      <c r="R2038" s="276"/>
      <c r="S2038" s="276"/>
      <c r="T2038" s="276"/>
      <c r="U2038" s="276"/>
      <c r="V2038" s="276"/>
      <c r="W2038" s="276"/>
      <c r="X2038" s="276"/>
      <c r="Y2038" s="276"/>
      <c r="Z2038" s="276"/>
      <c r="AA2038" s="276"/>
      <c r="AB2038" s="276"/>
      <c r="AC2038" s="276"/>
      <c r="AD2038" s="276"/>
      <c r="AE2038" s="276"/>
      <c r="AF2038" s="276"/>
      <c r="AG2038" s="276"/>
      <c r="AH2038" s="276"/>
      <c r="AI2038" s="276"/>
      <c r="AJ2038" s="276"/>
      <c r="AK2038" s="276"/>
      <c r="AL2038" s="276"/>
      <c r="AM2038" s="276"/>
      <c r="AN2038" s="276"/>
      <c r="AO2038" s="276"/>
      <c r="AP2038" s="276"/>
      <c r="AQ2038" s="276"/>
      <c r="AR2038" s="276"/>
      <c r="AS2038" s="276"/>
      <c r="AT2038" s="276"/>
      <c r="AU2038" s="276"/>
      <c r="AV2038" s="276"/>
      <c r="AW2038" s="276"/>
      <c r="AX2038" s="276"/>
    </row>
    <row r="2039" spans="1:50" s="274" customFormat="1" ht="21.75">
      <c r="A2039" s="275"/>
      <c r="C2039" s="276"/>
      <c r="D2039" s="276"/>
      <c r="E2039" s="276"/>
      <c r="F2039" s="276"/>
      <c r="G2039" s="276"/>
      <c r="H2039" s="276"/>
      <c r="I2039" s="276"/>
      <c r="J2039" s="276"/>
      <c r="K2039" s="276"/>
      <c r="L2039" s="276"/>
      <c r="M2039" s="276"/>
      <c r="N2039" s="276"/>
      <c r="O2039" s="276"/>
      <c r="P2039" s="276"/>
      <c r="Q2039" s="276"/>
      <c r="R2039" s="276"/>
      <c r="S2039" s="276"/>
      <c r="T2039" s="276"/>
      <c r="U2039" s="276"/>
      <c r="V2039" s="276"/>
      <c r="W2039" s="276"/>
      <c r="X2039" s="276"/>
      <c r="Y2039" s="276"/>
      <c r="Z2039" s="276"/>
      <c r="AA2039" s="276"/>
      <c r="AB2039" s="276"/>
      <c r="AC2039" s="276"/>
      <c r="AD2039" s="276"/>
      <c r="AE2039" s="276"/>
      <c r="AF2039" s="276"/>
      <c r="AG2039" s="276"/>
      <c r="AH2039" s="276"/>
      <c r="AI2039" s="276"/>
      <c r="AJ2039" s="276"/>
      <c r="AK2039" s="276"/>
      <c r="AL2039" s="276"/>
      <c r="AM2039" s="276"/>
      <c r="AN2039" s="276"/>
      <c r="AO2039" s="276"/>
      <c r="AP2039" s="276"/>
      <c r="AQ2039" s="276"/>
      <c r="AR2039" s="276"/>
      <c r="AS2039" s="276"/>
      <c r="AT2039" s="276"/>
      <c r="AU2039" s="276"/>
      <c r="AV2039" s="276"/>
      <c r="AW2039" s="276"/>
      <c r="AX2039" s="276"/>
    </row>
    <row r="2040" spans="1:50" s="274" customFormat="1" ht="21.75">
      <c r="A2040" s="275"/>
      <c r="C2040" s="276"/>
      <c r="D2040" s="276"/>
      <c r="E2040" s="276"/>
      <c r="F2040" s="276"/>
      <c r="G2040" s="276"/>
      <c r="H2040" s="276"/>
      <c r="I2040" s="276"/>
      <c r="J2040" s="276"/>
      <c r="K2040" s="276"/>
      <c r="L2040" s="276"/>
      <c r="M2040" s="276"/>
      <c r="N2040" s="276"/>
      <c r="O2040" s="276"/>
      <c r="P2040" s="276"/>
      <c r="Q2040" s="276"/>
      <c r="R2040" s="276"/>
      <c r="S2040" s="276"/>
      <c r="T2040" s="276"/>
      <c r="U2040" s="276"/>
      <c r="V2040" s="276"/>
      <c r="W2040" s="276"/>
      <c r="X2040" s="276"/>
      <c r="Y2040" s="276"/>
      <c r="Z2040" s="276"/>
      <c r="AA2040" s="276"/>
      <c r="AB2040" s="276"/>
      <c r="AC2040" s="276"/>
      <c r="AD2040" s="276"/>
      <c r="AE2040" s="276"/>
      <c r="AF2040" s="276"/>
      <c r="AG2040" s="276"/>
      <c r="AH2040" s="276"/>
      <c r="AI2040" s="276"/>
      <c r="AJ2040" s="276"/>
      <c r="AK2040" s="276"/>
      <c r="AL2040" s="276"/>
      <c r="AM2040" s="276"/>
      <c r="AN2040" s="276"/>
      <c r="AO2040" s="276"/>
      <c r="AP2040" s="276"/>
      <c r="AQ2040" s="276"/>
      <c r="AR2040" s="276"/>
      <c r="AS2040" s="276"/>
      <c r="AT2040" s="276"/>
      <c r="AU2040" s="276"/>
      <c r="AV2040" s="276"/>
      <c r="AW2040" s="276"/>
      <c r="AX2040" s="276"/>
    </row>
    <row r="2041" spans="1:50" s="274" customFormat="1" ht="21.75">
      <c r="A2041" s="275"/>
      <c r="C2041" s="276"/>
      <c r="D2041" s="276"/>
      <c r="E2041" s="276"/>
      <c r="F2041" s="276"/>
      <c r="G2041" s="276"/>
      <c r="H2041" s="276"/>
      <c r="I2041" s="276"/>
      <c r="J2041" s="276"/>
      <c r="K2041" s="276"/>
      <c r="L2041" s="276"/>
      <c r="M2041" s="276"/>
      <c r="N2041" s="276"/>
      <c r="O2041" s="276"/>
      <c r="P2041" s="276"/>
      <c r="Q2041" s="276"/>
      <c r="R2041" s="276"/>
      <c r="S2041" s="276"/>
      <c r="T2041" s="276"/>
      <c r="U2041" s="276"/>
      <c r="V2041" s="276"/>
      <c r="W2041" s="276"/>
      <c r="X2041" s="276"/>
      <c r="Y2041" s="276"/>
      <c r="Z2041" s="276"/>
      <c r="AA2041" s="276"/>
      <c r="AB2041" s="276"/>
      <c r="AC2041" s="276"/>
      <c r="AD2041" s="276"/>
      <c r="AE2041" s="276"/>
      <c r="AF2041" s="276"/>
      <c r="AG2041" s="276"/>
      <c r="AH2041" s="276"/>
      <c r="AI2041" s="276"/>
      <c r="AJ2041" s="276"/>
      <c r="AK2041" s="276"/>
      <c r="AL2041" s="276"/>
      <c r="AM2041" s="276"/>
      <c r="AN2041" s="276"/>
      <c r="AO2041" s="276"/>
      <c r="AP2041" s="276"/>
      <c r="AQ2041" s="276"/>
      <c r="AR2041" s="276"/>
      <c r="AS2041" s="276"/>
      <c r="AT2041" s="276"/>
      <c r="AU2041" s="276"/>
      <c r="AV2041" s="276"/>
      <c r="AW2041" s="276"/>
      <c r="AX2041" s="276"/>
    </row>
    <row r="2042" spans="1:50" s="274" customFormat="1" ht="21.75">
      <c r="A2042" s="275"/>
      <c r="C2042" s="276"/>
      <c r="D2042" s="276"/>
      <c r="E2042" s="276"/>
      <c r="F2042" s="276"/>
      <c r="G2042" s="276"/>
      <c r="H2042" s="276"/>
      <c r="I2042" s="276"/>
      <c r="J2042" s="276"/>
      <c r="K2042" s="276"/>
      <c r="L2042" s="276"/>
      <c r="M2042" s="276"/>
      <c r="N2042" s="276"/>
      <c r="O2042" s="276"/>
      <c r="P2042" s="276"/>
      <c r="Q2042" s="276"/>
      <c r="R2042" s="276"/>
      <c r="S2042" s="276"/>
      <c r="T2042" s="276"/>
      <c r="U2042" s="276"/>
      <c r="V2042" s="276"/>
      <c r="W2042" s="276"/>
      <c r="X2042" s="276"/>
      <c r="Y2042" s="276"/>
      <c r="Z2042" s="276"/>
      <c r="AA2042" s="276"/>
      <c r="AB2042" s="276"/>
      <c r="AC2042" s="276"/>
      <c r="AD2042" s="276"/>
      <c r="AE2042" s="276"/>
      <c r="AF2042" s="276"/>
      <c r="AG2042" s="276"/>
      <c r="AH2042" s="276"/>
      <c r="AI2042" s="276"/>
      <c r="AJ2042" s="276"/>
      <c r="AK2042" s="276"/>
      <c r="AL2042" s="276"/>
      <c r="AM2042" s="276"/>
      <c r="AN2042" s="276"/>
      <c r="AO2042" s="276"/>
      <c r="AP2042" s="276"/>
      <c r="AQ2042" s="276"/>
      <c r="AR2042" s="276"/>
      <c r="AS2042" s="276"/>
      <c r="AT2042" s="276"/>
      <c r="AU2042" s="276"/>
      <c r="AV2042" s="276"/>
      <c r="AW2042" s="276"/>
      <c r="AX2042" s="276"/>
    </row>
    <row r="2043" spans="1:50" s="274" customFormat="1" ht="21.75">
      <c r="A2043" s="275"/>
      <c r="C2043" s="276"/>
      <c r="D2043" s="276"/>
      <c r="E2043" s="276"/>
      <c r="F2043" s="276"/>
      <c r="G2043" s="276"/>
      <c r="H2043" s="276"/>
      <c r="I2043" s="276"/>
      <c r="J2043" s="276"/>
      <c r="K2043" s="276"/>
      <c r="L2043" s="276"/>
      <c r="M2043" s="276"/>
      <c r="N2043" s="276"/>
      <c r="O2043" s="276"/>
      <c r="P2043" s="276"/>
      <c r="Q2043" s="276"/>
      <c r="R2043" s="276"/>
      <c r="S2043" s="276"/>
      <c r="T2043" s="276"/>
      <c r="U2043" s="276"/>
      <c r="V2043" s="276"/>
      <c r="W2043" s="276"/>
      <c r="X2043" s="276"/>
      <c r="Y2043" s="276"/>
      <c r="Z2043" s="276"/>
      <c r="AA2043" s="276"/>
      <c r="AB2043" s="276"/>
      <c r="AC2043" s="276"/>
      <c r="AD2043" s="276"/>
      <c r="AE2043" s="276"/>
      <c r="AF2043" s="276"/>
      <c r="AG2043" s="276"/>
      <c r="AH2043" s="276"/>
      <c r="AI2043" s="276"/>
      <c r="AJ2043" s="276"/>
      <c r="AK2043" s="276"/>
      <c r="AL2043" s="276"/>
      <c r="AM2043" s="276"/>
      <c r="AN2043" s="276"/>
      <c r="AO2043" s="276"/>
      <c r="AP2043" s="276"/>
      <c r="AQ2043" s="276"/>
      <c r="AR2043" s="276"/>
      <c r="AS2043" s="276"/>
      <c r="AT2043" s="276"/>
      <c r="AU2043" s="276"/>
      <c r="AV2043" s="276"/>
      <c r="AW2043" s="276"/>
      <c r="AX2043" s="276"/>
    </row>
    <row r="2044" spans="1:50" s="274" customFormat="1" ht="21.75">
      <c r="A2044" s="275"/>
      <c r="C2044" s="276"/>
      <c r="D2044" s="276"/>
      <c r="E2044" s="276"/>
      <c r="F2044" s="276"/>
      <c r="G2044" s="276"/>
      <c r="H2044" s="276"/>
      <c r="I2044" s="276"/>
      <c r="J2044" s="276"/>
      <c r="K2044" s="276"/>
      <c r="L2044" s="276"/>
      <c r="M2044" s="276"/>
      <c r="N2044" s="276"/>
      <c r="O2044" s="276"/>
      <c r="P2044" s="276"/>
      <c r="Q2044" s="276"/>
      <c r="R2044" s="276"/>
      <c r="S2044" s="276"/>
      <c r="T2044" s="276"/>
      <c r="U2044" s="276"/>
      <c r="V2044" s="276"/>
      <c r="W2044" s="276"/>
      <c r="X2044" s="276"/>
      <c r="Y2044" s="276"/>
      <c r="Z2044" s="276"/>
      <c r="AA2044" s="276"/>
      <c r="AB2044" s="276"/>
      <c r="AC2044" s="276"/>
      <c r="AD2044" s="276"/>
      <c r="AE2044" s="276"/>
      <c r="AF2044" s="276"/>
      <c r="AG2044" s="276"/>
      <c r="AH2044" s="276"/>
      <c r="AI2044" s="276"/>
      <c r="AJ2044" s="276"/>
      <c r="AK2044" s="276"/>
      <c r="AL2044" s="276"/>
      <c r="AM2044" s="276"/>
      <c r="AN2044" s="276"/>
      <c r="AO2044" s="276"/>
      <c r="AP2044" s="276"/>
      <c r="AQ2044" s="276"/>
      <c r="AR2044" s="276"/>
      <c r="AS2044" s="276"/>
      <c r="AT2044" s="276"/>
      <c r="AU2044" s="276"/>
      <c r="AV2044" s="276"/>
      <c r="AW2044" s="276"/>
      <c r="AX2044" s="276"/>
    </row>
    <row r="2045" spans="1:50" s="274" customFormat="1" ht="21.75">
      <c r="A2045" s="275"/>
      <c r="C2045" s="276"/>
      <c r="D2045" s="276"/>
      <c r="E2045" s="276"/>
      <c r="F2045" s="276"/>
      <c r="G2045" s="276"/>
      <c r="H2045" s="276"/>
      <c r="I2045" s="276"/>
      <c r="J2045" s="276"/>
      <c r="K2045" s="276"/>
      <c r="L2045" s="276"/>
      <c r="M2045" s="276"/>
      <c r="N2045" s="276"/>
      <c r="O2045" s="276"/>
      <c r="P2045" s="276"/>
      <c r="Q2045" s="276"/>
      <c r="R2045" s="276"/>
      <c r="S2045" s="276"/>
      <c r="T2045" s="276"/>
      <c r="U2045" s="276"/>
      <c r="V2045" s="276"/>
      <c r="W2045" s="276"/>
      <c r="X2045" s="276"/>
      <c r="Y2045" s="276"/>
      <c r="Z2045" s="276"/>
      <c r="AA2045" s="276"/>
      <c r="AB2045" s="276"/>
      <c r="AC2045" s="276"/>
      <c r="AD2045" s="276"/>
      <c r="AE2045" s="276"/>
      <c r="AF2045" s="276"/>
      <c r="AG2045" s="276"/>
      <c r="AH2045" s="276"/>
      <c r="AI2045" s="276"/>
      <c r="AJ2045" s="276"/>
      <c r="AK2045" s="276"/>
      <c r="AL2045" s="276"/>
      <c r="AM2045" s="276"/>
      <c r="AN2045" s="276"/>
      <c r="AO2045" s="276"/>
      <c r="AP2045" s="276"/>
      <c r="AQ2045" s="276"/>
      <c r="AR2045" s="276"/>
      <c r="AS2045" s="276"/>
      <c r="AT2045" s="276"/>
      <c r="AU2045" s="276"/>
      <c r="AV2045" s="276"/>
      <c r="AW2045" s="276"/>
      <c r="AX2045" s="276"/>
    </row>
    <row r="2046" spans="1:50" s="274" customFormat="1" ht="21.75">
      <c r="A2046" s="275"/>
      <c r="C2046" s="276"/>
      <c r="D2046" s="276"/>
      <c r="E2046" s="276"/>
      <c r="F2046" s="276"/>
      <c r="G2046" s="276"/>
      <c r="H2046" s="276"/>
      <c r="I2046" s="276"/>
      <c r="J2046" s="276"/>
      <c r="K2046" s="276"/>
      <c r="L2046" s="276"/>
      <c r="M2046" s="276"/>
      <c r="N2046" s="276"/>
      <c r="O2046" s="276"/>
      <c r="P2046" s="276"/>
      <c r="Q2046" s="276"/>
      <c r="R2046" s="276"/>
      <c r="S2046" s="276"/>
      <c r="T2046" s="276"/>
      <c r="U2046" s="276"/>
      <c r="V2046" s="276"/>
      <c r="W2046" s="276"/>
      <c r="X2046" s="276"/>
      <c r="Y2046" s="276"/>
      <c r="Z2046" s="276"/>
      <c r="AA2046" s="276"/>
      <c r="AB2046" s="276"/>
      <c r="AC2046" s="276"/>
      <c r="AD2046" s="276"/>
      <c r="AE2046" s="276"/>
      <c r="AF2046" s="276"/>
      <c r="AG2046" s="276"/>
      <c r="AH2046" s="276"/>
      <c r="AI2046" s="276"/>
      <c r="AJ2046" s="276"/>
      <c r="AK2046" s="276"/>
      <c r="AL2046" s="276"/>
      <c r="AM2046" s="276"/>
      <c r="AN2046" s="276"/>
      <c r="AO2046" s="276"/>
      <c r="AP2046" s="276"/>
      <c r="AQ2046" s="276"/>
      <c r="AR2046" s="276"/>
      <c r="AS2046" s="276"/>
      <c r="AT2046" s="276"/>
      <c r="AU2046" s="276"/>
      <c r="AV2046" s="276"/>
      <c r="AW2046" s="276"/>
      <c r="AX2046" s="276"/>
    </row>
    <row r="2047" spans="1:50" s="274" customFormat="1" ht="21.75">
      <c r="A2047" s="275"/>
      <c r="C2047" s="276"/>
      <c r="D2047" s="276"/>
      <c r="E2047" s="276"/>
      <c r="F2047" s="276"/>
      <c r="G2047" s="276"/>
      <c r="H2047" s="276"/>
      <c r="I2047" s="276"/>
      <c r="J2047" s="276"/>
      <c r="K2047" s="276"/>
      <c r="L2047" s="276"/>
      <c r="M2047" s="276"/>
      <c r="N2047" s="276"/>
      <c r="O2047" s="276"/>
      <c r="P2047" s="276"/>
      <c r="Q2047" s="276"/>
      <c r="R2047" s="276"/>
      <c r="S2047" s="276"/>
      <c r="T2047" s="276"/>
      <c r="U2047" s="276"/>
      <c r="V2047" s="276"/>
      <c r="W2047" s="276"/>
      <c r="X2047" s="276"/>
      <c r="Y2047" s="276"/>
      <c r="Z2047" s="276"/>
      <c r="AA2047" s="276"/>
      <c r="AB2047" s="276"/>
      <c r="AC2047" s="276"/>
      <c r="AD2047" s="276"/>
      <c r="AE2047" s="276"/>
      <c r="AF2047" s="276"/>
      <c r="AG2047" s="276"/>
      <c r="AH2047" s="276"/>
      <c r="AI2047" s="276"/>
      <c r="AJ2047" s="276"/>
      <c r="AK2047" s="276"/>
      <c r="AL2047" s="276"/>
      <c r="AM2047" s="276"/>
      <c r="AN2047" s="276"/>
      <c r="AO2047" s="276"/>
      <c r="AP2047" s="276"/>
      <c r="AQ2047" s="276"/>
      <c r="AR2047" s="276"/>
      <c r="AS2047" s="276"/>
      <c r="AT2047" s="276"/>
      <c r="AU2047" s="276"/>
      <c r="AV2047" s="276"/>
      <c r="AW2047" s="276"/>
      <c r="AX2047" s="276"/>
    </row>
    <row r="2048" spans="1:50" s="274" customFormat="1" ht="21.75">
      <c r="A2048" s="275"/>
      <c r="C2048" s="276"/>
      <c r="D2048" s="276"/>
      <c r="E2048" s="276"/>
      <c r="F2048" s="276"/>
      <c r="G2048" s="276"/>
      <c r="H2048" s="276"/>
      <c r="I2048" s="276"/>
      <c r="J2048" s="276"/>
      <c r="K2048" s="276"/>
      <c r="L2048" s="276"/>
      <c r="M2048" s="276"/>
      <c r="N2048" s="276"/>
      <c r="O2048" s="276"/>
      <c r="P2048" s="276"/>
      <c r="Q2048" s="276"/>
      <c r="R2048" s="276"/>
      <c r="S2048" s="276"/>
      <c r="T2048" s="276"/>
      <c r="U2048" s="276"/>
      <c r="V2048" s="276"/>
      <c r="W2048" s="276"/>
      <c r="X2048" s="276"/>
      <c r="Y2048" s="276"/>
      <c r="Z2048" s="276"/>
      <c r="AA2048" s="276"/>
      <c r="AB2048" s="276"/>
      <c r="AC2048" s="276"/>
      <c r="AD2048" s="276"/>
      <c r="AE2048" s="276"/>
      <c r="AF2048" s="276"/>
      <c r="AG2048" s="276"/>
      <c r="AH2048" s="276"/>
      <c r="AI2048" s="276"/>
      <c r="AJ2048" s="276"/>
      <c r="AK2048" s="276"/>
      <c r="AL2048" s="276"/>
      <c r="AM2048" s="276"/>
      <c r="AN2048" s="276"/>
      <c r="AO2048" s="276"/>
      <c r="AP2048" s="276"/>
      <c r="AQ2048" s="276"/>
      <c r="AR2048" s="276"/>
      <c r="AS2048" s="276"/>
      <c r="AT2048" s="276"/>
      <c r="AU2048" s="276"/>
      <c r="AV2048" s="276"/>
      <c r="AW2048" s="276"/>
      <c r="AX2048" s="276"/>
    </row>
    <row r="2049" spans="1:50" s="274" customFormat="1" ht="21.75">
      <c r="A2049" s="275"/>
      <c r="C2049" s="276"/>
      <c r="D2049" s="276"/>
      <c r="E2049" s="276"/>
      <c r="F2049" s="276"/>
      <c r="G2049" s="276"/>
      <c r="H2049" s="276"/>
      <c r="I2049" s="276"/>
      <c r="J2049" s="276"/>
      <c r="K2049" s="276"/>
      <c r="L2049" s="276"/>
      <c r="M2049" s="276"/>
      <c r="N2049" s="276"/>
      <c r="O2049" s="276"/>
      <c r="P2049" s="276"/>
      <c r="Q2049" s="276"/>
      <c r="R2049" s="276"/>
      <c r="S2049" s="276"/>
      <c r="T2049" s="276"/>
      <c r="U2049" s="276"/>
      <c r="V2049" s="276"/>
      <c r="W2049" s="276"/>
      <c r="X2049" s="276"/>
      <c r="Y2049" s="276"/>
      <c r="Z2049" s="276"/>
      <c r="AA2049" s="276"/>
      <c r="AB2049" s="276"/>
      <c r="AC2049" s="276"/>
      <c r="AD2049" s="276"/>
      <c r="AE2049" s="276"/>
      <c r="AF2049" s="276"/>
      <c r="AG2049" s="276"/>
      <c r="AH2049" s="276"/>
      <c r="AI2049" s="276"/>
      <c r="AJ2049" s="276"/>
      <c r="AK2049" s="276"/>
      <c r="AL2049" s="276"/>
      <c r="AM2049" s="276"/>
      <c r="AN2049" s="276"/>
      <c r="AO2049" s="276"/>
      <c r="AP2049" s="276"/>
      <c r="AQ2049" s="276"/>
      <c r="AR2049" s="276"/>
      <c r="AS2049" s="276"/>
      <c r="AT2049" s="276"/>
      <c r="AU2049" s="276"/>
      <c r="AV2049" s="276"/>
      <c r="AW2049" s="276"/>
      <c r="AX2049" s="276"/>
    </row>
    <row r="2050" spans="1:50" s="274" customFormat="1" ht="21.75">
      <c r="A2050" s="275"/>
      <c r="C2050" s="276"/>
      <c r="D2050" s="276"/>
      <c r="E2050" s="276"/>
      <c r="F2050" s="276"/>
      <c r="G2050" s="276"/>
      <c r="H2050" s="276"/>
      <c r="I2050" s="276"/>
      <c r="J2050" s="276"/>
      <c r="K2050" s="276"/>
      <c r="L2050" s="276"/>
      <c r="M2050" s="276"/>
      <c r="N2050" s="276"/>
      <c r="O2050" s="276"/>
      <c r="P2050" s="276"/>
      <c r="Q2050" s="276"/>
      <c r="R2050" s="276"/>
      <c r="S2050" s="276"/>
      <c r="T2050" s="276"/>
      <c r="U2050" s="276"/>
      <c r="V2050" s="276"/>
      <c r="W2050" s="276"/>
      <c r="X2050" s="276"/>
      <c r="Y2050" s="276"/>
      <c r="Z2050" s="276"/>
      <c r="AA2050" s="276"/>
      <c r="AB2050" s="276"/>
      <c r="AC2050" s="276"/>
      <c r="AD2050" s="276"/>
      <c r="AE2050" s="276"/>
      <c r="AF2050" s="276"/>
      <c r="AG2050" s="276"/>
      <c r="AH2050" s="276"/>
      <c r="AI2050" s="276"/>
      <c r="AJ2050" s="276"/>
      <c r="AK2050" s="276"/>
      <c r="AL2050" s="276"/>
      <c r="AM2050" s="276"/>
      <c r="AN2050" s="276"/>
      <c r="AO2050" s="276"/>
      <c r="AP2050" s="276"/>
      <c r="AQ2050" s="276"/>
      <c r="AR2050" s="276"/>
      <c r="AS2050" s="276"/>
      <c r="AT2050" s="276"/>
      <c r="AU2050" s="276"/>
      <c r="AV2050" s="276"/>
      <c r="AW2050" s="276"/>
      <c r="AX2050" s="276"/>
    </row>
    <row r="2051" spans="1:50" s="274" customFormat="1" ht="21.75">
      <c r="A2051" s="275"/>
      <c r="C2051" s="276"/>
      <c r="D2051" s="276"/>
      <c r="E2051" s="276"/>
      <c r="F2051" s="276"/>
      <c r="G2051" s="276"/>
      <c r="H2051" s="276"/>
      <c r="I2051" s="276"/>
      <c r="J2051" s="276"/>
      <c r="K2051" s="276"/>
      <c r="L2051" s="276"/>
      <c r="M2051" s="276"/>
      <c r="N2051" s="276"/>
      <c r="O2051" s="276"/>
      <c r="P2051" s="276"/>
      <c r="Q2051" s="276"/>
      <c r="R2051" s="276"/>
      <c r="S2051" s="276"/>
      <c r="T2051" s="276"/>
      <c r="U2051" s="276"/>
      <c r="V2051" s="276"/>
      <c r="W2051" s="276"/>
      <c r="X2051" s="276"/>
      <c r="Y2051" s="276"/>
      <c r="Z2051" s="276"/>
      <c r="AA2051" s="276"/>
      <c r="AB2051" s="276"/>
      <c r="AC2051" s="276"/>
      <c r="AD2051" s="276"/>
      <c r="AE2051" s="276"/>
      <c r="AF2051" s="276"/>
      <c r="AG2051" s="276"/>
      <c r="AH2051" s="276"/>
      <c r="AI2051" s="276"/>
      <c r="AJ2051" s="276"/>
      <c r="AK2051" s="276"/>
      <c r="AL2051" s="276"/>
      <c r="AM2051" s="276"/>
      <c r="AN2051" s="276"/>
      <c r="AO2051" s="276"/>
      <c r="AP2051" s="276"/>
      <c r="AQ2051" s="276"/>
      <c r="AR2051" s="276"/>
      <c r="AS2051" s="276"/>
      <c r="AT2051" s="276"/>
      <c r="AU2051" s="276"/>
      <c r="AV2051" s="276"/>
      <c r="AW2051" s="276"/>
      <c r="AX2051" s="276"/>
    </row>
    <row r="2052" spans="1:50" s="274" customFormat="1" ht="21.75">
      <c r="A2052" s="275"/>
      <c r="C2052" s="276"/>
      <c r="D2052" s="276"/>
      <c r="E2052" s="276"/>
      <c r="F2052" s="276"/>
      <c r="G2052" s="276"/>
      <c r="H2052" s="276"/>
      <c r="I2052" s="276"/>
      <c r="J2052" s="276"/>
      <c r="K2052" s="276"/>
      <c r="L2052" s="276"/>
      <c r="M2052" s="276"/>
      <c r="N2052" s="276"/>
      <c r="O2052" s="276"/>
      <c r="P2052" s="276"/>
      <c r="Q2052" s="276"/>
      <c r="R2052" s="276"/>
      <c r="S2052" s="276"/>
      <c r="T2052" s="276"/>
      <c r="U2052" s="276"/>
      <c r="V2052" s="276"/>
      <c r="W2052" s="276"/>
      <c r="X2052" s="276"/>
      <c r="Y2052" s="276"/>
      <c r="Z2052" s="276"/>
      <c r="AA2052" s="276"/>
      <c r="AB2052" s="276"/>
      <c r="AC2052" s="276"/>
      <c r="AD2052" s="276"/>
      <c r="AE2052" s="276"/>
      <c r="AF2052" s="276"/>
      <c r="AG2052" s="276"/>
      <c r="AH2052" s="276"/>
      <c r="AI2052" s="276"/>
      <c r="AJ2052" s="276"/>
      <c r="AK2052" s="276"/>
      <c r="AL2052" s="276"/>
      <c r="AM2052" s="276"/>
      <c r="AN2052" s="276"/>
      <c r="AO2052" s="276"/>
      <c r="AP2052" s="276"/>
      <c r="AQ2052" s="276"/>
      <c r="AR2052" s="276"/>
      <c r="AS2052" s="276"/>
      <c r="AT2052" s="276"/>
      <c r="AU2052" s="276"/>
      <c r="AV2052" s="276"/>
      <c r="AW2052" s="276"/>
      <c r="AX2052" s="276"/>
    </row>
    <row r="2053" spans="1:50" s="274" customFormat="1" ht="21.75">
      <c r="A2053" s="275"/>
      <c r="C2053" s="276"/>
      <c r="D2053" s="276"/>
      <c r="E2053" s="276"/>
      <c r="F2053" s="276"/>
      <c r="G2053" s="276"/>
      <c r="H2053" s="276"/>
      <c r="I2053" s="276"/>
      <c r="J2053" s="276"/>
      <c r="K2053" s="276"/>
      <c r="L2053" s="276"/>
      <c r="M2053" s="276"/>
      <c r="N2053" s="276"/>
      <c r="O2053" s="276"/>
      <c r="P2053" s="276"/>
      <c r="Q2053" s="276"/>
      <c r="R2053" s="276"/>
      <c r="S2053" s="276"/>
      <c r="T2053" s="276"/>
      <c r="U2053" s="276"/>
      <c r="V2053" s="276"/>
      <c r="W2053" s="276"/>
      <c r="X2053" s="276"/>
      <c r="Y2053" s="276"/>
      <c r="Z2053" s="276"/>
      <c r="AA2053" s="276"/>
      <c r="AB2053" s="276"/>
      <c r="AC2053" s="276"/>
      <c r="AD2053" s="276"/>
      <c r="AE2053" s="276"/>
      <c r="AF2053" s="276"/>
      <c r="AG2053" s="276"/>
      <c r="AH2053" s="276"/>
      <c r="AI2053" s="276"/>
      <c r="AJ2053" s="276"/>
      <c r="AK2053" s="276"/>
      <c r="AL2053" s="276"/>
      <c r="AM2053" s="276"/>
      <c r="AN2053" s="276"/>
      <c r="AO2053" s="276"/>
      <c r="AP2053" s="276"/>
      <c r="AQ2053" s="276"/>
      <c r="AR2053" s="276"/>
      <c r="AS2053" s="276"/>
      <c r="AT2053" s="276"/>
      <c r="AU2053" s="276"/>
      <c r="AV2053" s="276"/>
      <c r="AW2053" s="276"/>
      <c r="AX2053" s="276"/>
    </row>
    <row r="2054" spans="1:50" s="274" customFormat="1" ht="21.75">
      <c r="A2054" s="275"/>
      <c r="C2054" s="276"/>
      <c r="D2054" s="276"/>
      <c r="E2054" s="276"/>
      <c r="F2054" s="276"/>
      <c r="G2054" s="276"/>
      <c r="H2054" s="276"/>
      <c r="I2054" s="276"/>
      <c r="J2054" s="276"/>
      <c r="K2054" s="276"/>
      <c r="L2054" s="276"/>
      <c r="M2054" s="276"/>
      <c r="N2054" s="276"/>
      <c r="O2054" s="276"/>
      <c r="P2054" s="276"/>
      <c r="Q2054" s="276"/>
      <c r="R2054" s="276"/>
      <c r="S2054" s="276"/>
      <c r="T2054" s="276"/>
      <c r="U2054" s="276"/>
      <c r="V2054" s="276"/>
      <c r="W2054" s="276"/>
      <c r="X2054" s="276"/>
      <c r="Y2054" s="276"/>
      <c r="Z2054" s="276"/>
      <c r="AA2054" s="276"/>
      <c r="AB2054" s="276"/>
      <c r="AC2054" s="276"/>
      <c r="AD2054" s="276"/>
      <c r="AE2054" s="276"/>
      <c r="AF2054" s="276"/>
      <c r="AG2054" s="276"/>
      <c r="AH2054" s="276"/>
      <c r="AI2054" s="276"/>
      <c r="AJ2054" s="276"/>
      <c r="AK2054" s="276"/>
      <c r="AL2054" s="276"/>
      <c r="AM2054" s="276"/>
      <c r="AN2054" s="276"/>
      <c r="AO2054" s="276"/>
      <c r="AP2054" s="276"/>
      <c r="AQ2054" s="276"/>
      <c r="AR2054" s="276"/>
      <c r="AS2054" s="276"/>
      <c r="AT2054" s="276"/>
      <c r="AU2054" s="276"/>
      <c r="AV2054" s="276"/>
      <c r="AW2054" s="276"/>
      <c r="AX2054" s="276"/>
    </row>
    <row r="2055" spans="1:50" s="274" customFormat="1" ht="21.75">
      <c r="A2055" s="275"/>
      <c r="C2055" s="276"/>
      <c r="D2055" s="276"/>
      <c r="E2055" s="276"/>
      <c r="F2055" s="276"/>
      <c r="G2055" s="276"/>
      <c r="H2055" s="276"/>
      <c r="I2055" s="276"/>
      <c r="J2055" s="276"/>
      <c r="K2055" s="276"/>
      <c r="L2055" s="276"/>
      <c r="M2055" s="276"/>
      <c r="N2055" s="276"/>
      <c r="O2055" s="276"/>
      <c r="P2055" s="276"/>
      <c r="Q2055" s="276"/>
      <c r="R2055" s="276"/>
      <c r="S2055" s="276"/>
      <c r="T2055" s="276"/>
      <c r="U2055" s="276"/>
      <c r="V2055" s="276"/>
      <c r="W2055" s="276"/>
      <c r="X2055" s="276"/>
      <c r="Y2055" s="276"/>
      <c r="Z2055" s="276"/>
      <c r="AA2055" s="276"/>
      <c r="AB2055" s="276"/>
      <c r="AC2055" s="276"/>
      <c r="AD2055" s="276"/>
      <c r="AE2055" s="276"/>
      <c r="AF2055" s="276"/>
      <c r="AG2055" s="276"/>
      <c r="AH2055" s="276"/>
      <c r="AI2055" s="276"/>
      <c r="AJ2055" s="276"/>
      <c r="AK2055" s="276"/>
      <c r="AL2055" s="276"/>
      <c r="AM2055" s="276"/>
      <c r="AN2055" s="276"/>
      <c r="AO2055" s="276"/>
      <c r="AP2055" s="276"/>
      <c r="AQ2055" s="276"/>
      <c r="AR2055" s="276"/>
      <c r="AS2055" s="276"/>
      <c r="AT2055" s="276"/>
      <c r="AU2055" s="276"/>
      <c r="AV2055" s="276"/>
      <c r="AW2055" s="276"/>
      <c r="AX2055" s="276"/>
    </row>
    <row r="2056" spans="1:50" s="274" customFormat="1" ht="21.75">
      <c r="A2056" s="275"/>
      <c r="C2056" s="276"/>
      <c r="D2056" s="276"/>
      <c r="E2056" s="276"/>
      <c r="F2056" s="276"/>
      <c r="G2056" s="276"/>
      <c r="H2056" s="276"/>
      <c r="I2056" s="276"/>
      <c r="J2056" s="276"/>
      <c r="K2056" s="276"/>
      <c r="L2056" s="276"/>
      <c r="M2056" s="276"/>
      <c r="N2056" s="276"/>
      <c r="O2056" s="276"/>
      <c r="P2056" s="276"/>
      <c r="Q2056" s="276"/>
      <c r="R2056" s="276"/>
      <c r="S2056" s="276"/>
      <c r="T2056" s="276"/>
      <c r="U2056" s="276"/>
      <c r="V2056" s="276"/>
      <c r="W2056" s="276"/>
      <c r="X2056" s="276"/>
      <c r="Y2056" s="276"/>
      <c r="Z2056" s="276"/>
      <c r="AA2056" s="276"/>
      <c r="AB2056" s="276"/>
      <c r="AC2056" s="276"/>
      <c r="AD2056" s="276"/>
      <c r="AE2056" s="276"/>
      <c r="AF2056" s="276"/>
      <c r="AG2056" s="276"/>
      <c r="AH2056" s="276"/>
      <c r="AI2056" s="276"/>
      <c r="AJ2056" s="276"/>
      <c r="AK2056" s="276"/>
      <c r="AL2056" s="276"/>
      <c r="AM2056" s="276"/>
      <c r="AN2056" s="276"/>
      <c r="AO2056" s="276"/>
      <c r="AP2056" s="276"/>
      <c r="AQ2056" s="276"/>
      <c r="AR2056" s="276"/>
      <c r="AS2056" s="276"/>
      <c r="AT2056" s="276"/>
      <c r="AU2056" s="276"/>
      <c r="AV2056" s="276"/>
      <c r="AW2056" s="276"/>
      <c r="AX2056" s="276"/>
    </row>
    <row r="2057" spans="1:50" s="274" customFormat="1" ht="21.75">
      <c r="A2057" s="275"/>
      <c r="C2057" s="276"/>
      <c r="D2057" s="276"/>
      <c r="E2057" s="276"/>
      <c r="F2057" s="276"/>
      <c r="G2057" s="276"/>
      <c r="H2057" s="276"/>
      <c r="I2057" s="276"/>
      <c r="J2057" s="276"/>
      <c r="K2057" s="276"/>
      <c r="L2057" s="276"/>
      <c r="M2057" s="276"/>
      <c r="N2057" s="276"/>
      <c r="O2057" s="276"/>
      <c r="P2057" s="276"/>
      <c r="Q2057" s="276"/>
      <c r="R2057" s="276"/>
      <c r="S2057" s="276"/>
      <c r="T2057" s="276"/>
      <c r="U2057" s="276"/>
      <c r="V2057" s="276"/>
      <c r="W2057" s="276"/>
      <c r="X2057" s="276"/>
      <c r="Y2057" s="276"/>
      <c r="Z2057" s="276"/>
      <c r="AA2057" s="276"/>
      <c r="AB2057" s="276"/>
      <c r="AC2057" s="276"/>
      <c r="AD2057" s="276"/>
      <c r="AE2057" s="276"/>
      <c r="AF2057" s="276"/>
      <c r="AG2057" s="276"/>
      <c r="AH2057" s="276"/>
      <c r="AI2057" s="276"/>
      <c r="AJ2057" s="276"/>
      <c r="AK2057" s="276"/>
      <c r="AL2057" s="276"/>
      <c r="AM2057" s="276"/>
      <c r="AN2057" s="276"/>
      <c r="AO2057" s="276"/>
      <c r="AP2057" s="276"/>
      <c r="AQ2057" s="276"/>
      <c r="AR2057" s="276"/>
      <c r="AS2057" s="276"/>
      <c r="AT2057" s="276"/>
      <c r="AU2057" s="276"/>
      <c r="AV2057" s="276"/>
      <c r="AW2057" s="276"/>
      <c r="AX2057" s="276"/>
    </row>
    <row r="2058" spans="1:50" s="274" customFormat="1" ht="21.75">
      <c r="A2058" s="275"/>
      <c r="C2058" s="276"/>
      <c r="D2058" s="276"/>
      <c r="E2058" s="276"/>
      <c r="F2058" s="276"/>
      <c r="G2058" s="276"/>
      <c r="H2058" s="276"/>
      <c r="I2058" s="276"/>
      <c r="J2058" s="276"/>
      <c r="K2058" s="276"/>
      <c r="L2058" s="276"/>
      <c r="M2058" s="276"/>
      <c r="N2058" s="276"/>
      <c r="O2058" s="276"/>
      <c r="P2058" s="276"/>
      <c r="Q2058" s="276"/>
      <c r="R2058" s="276"/>
      <c r="S2058" s="276"/>
      <c r="T2058" s="276"/>
      <c r="U2058" s="276"/>
      <c r="V2058" s="276"/>
      <c r="W2058" s="276"/>
      <c r="X2058" s="276"/>
      <c r="Y2058" s="276"/>
      <c r="Z2058" s="276"/>
      <c r="AA2058" s="276"/>
      <c r="AB2058" s="276"/>
      <c r="AC2058" s="276"/>
      <c r="AD2058" s="276"/>
      <c r="AE2058" s="276"/>
      <c r="AF2058" s="276"/>
      <c r="AG2058" s="276"/>
      <c r="AH2058" s="276"/>
      <c r="AI2058" s="276"/>
      <c r="AJ2058" s="276"/>
      <c r="AK2058" s="276"/>
      <c r="AL2058" s="276"/>
      <c r="AM2058" s="276"/>
      <c r="AN2058" s="276"/>
      <c r="AO2058" s="276"/>
      <c r="AP2058" s="276"/>
      <c r="AQ2058" s="276"/>
      <c r="AR2058" s="276"/>
      <c r="AS2058" s="276"/>
      <c r="AT2058" s="276"/>
      <c r="AU2058" s="276"/>
      <c r="AV2058" s="276"/>
      <c r="AW2058" s="276"/>
      <c r="AX2058" s="276"/>
    </row>
    <row r="2059" spans="1:50" s="274" customFormat="1" ht="21.75">
      <c r="A2059" s="275"/>
      <c r="C2059" s="276"/>
      <c r="D2059" s="276"/>
      <c r="E2059" s="276"/>
      <c r="F2059" s="276"/>
      <c r="G2059" s="276"/>
      <c r="H2059" s="276"/>
      <c r="I2059" s="276"/>
      <c r="J2059" s="276"/>
      <c r="K2059" s="276"/>
      <c r="L2059" s="276"/>
      <c r="M2059" s="276"/>
      <c r="N2059" s="276"/>
      <c r="O2059" s="276"/>
      <c r="P2059" s="276"/>
      <c r="Q2059" s="276"/>
      <c r="R2059" s="276"/>
      <c r="S2059" s="276"/>
      <c r="T2059" s="276"/>
      <c r="U2059" s="276"/>
      <c r="V2059" s="276"/>
      <c r="W2059" s="276"/>
      <c r="X2059" s="276"/>
      <c r="Y2059" s="276"/>
      <c r="Z2059" s="276"/>
      <c r="AA2059" s="276"/>
      <c r="AB2059" s="276"/>
      <c r="AC2059" s="276"/>
      <c r="AD2059" s="276"/>
      <c r="AE2059" s="276"/>
      <c r="AF2059" s="276"/>
      <c r="AG2059" s="276"/>
      <c r="AH2059" s="276"/>
      <c r="AI2059" s="276"/>
      <c r="AJ2059" s="276"/>
      <c r="AK2059" s="276"/>
      <c r="AL2059" s="276"/>
      <c r="AM2059" s="276"/>
      <c r="AN2059" s="276"/>
      <c r="AO2059" s="276"/>
      <c r="AP2059" s="276"/>
      <c r="AQ2059" s="276"/>
      <c r="AR2059" s="276"/>
      <c r="AS2059" s="276"/>
      <c r="AT2059" s="276"/>
      <c r="AU2059" s="276"/>
      <c r="AV2059" s="276"/>
      <c r="AW2059" s="276"/>
      <c r="AX2059" s="276"/>
    </row>
    <row r="2060" spans="1:50" s="274" customFormat="1"/>
    <row r="2061" spans="1:50" s="274" customFormat="1"/>
    <row r="2062" spans="1:50" s="274" customFormat="1"/>
    <row r="2063" spans="1:50" s="274" customFormat="1"/>
    <row r="2064" spans="1:50" s="274" customFormat="1"/>
    <row r="2065" s="274" customFormat="1"/>
    <row r="2066" s="274" customFormat="1"/>
    <row r="2067" s="274" customFormat="1"/>
    <row r="2068" s="274" customFormat="1"/>
    <row r="2069" s="274" customFormat="1"/>
    <row r="2070" s="274" customFormat="1"/>
    <row r="2071" s="274" customFormat="1"/>
    <row r="2072" s="274" customFormat="1"/>
    <row r="2073" s="274" customFormat="1"/>
    <row r="2074" s="274" customFormat="1"/>
    <row r="2075" s="274" customFormat="1"/>
    <row r="2076" s="274" customFormat="1"/>
    <row r="2077" s="274" customFormat="1"/>
    <row r="2078" s="274" customFormat="1"/>
    <row r="2079" s="274" customFormat="1"/>
    <row r="2080" s="274" customFormat="1"/>
    <row r="2081" s="274" customFormat="1"/>
    <row r="2082" s="274" customFormat="1"/>
    <row r="2083" s="274" customFormat="1"/>
    <row r="2084" s="274" customFormat="1"/>
    <row r="2085" s="274" customFormat="1"/>
    <row r="2086" s="274" customFormat="1"/>
    <row r="2087" s="274" customFormat="1"/>
    <row r="2088" s="274" customFormat="1"/>
    <row r="2089" s="274" customFormat="1"/>
    <row r="2090" s="274" customFormat="1"/>
    <row r="2091" s="274" customFormat="1"/>
    <row r="2092" s="274" customFormat="1"/>
    <row r="2093" s="274" customFormat="1"/>
    <row r="2094" s="274" customFormat="1"/>
    <row r="2095" s="274" customFormat="1"/>
    <row r="2096" s="274" customFormat="1"/>
    <row r="2097" s="274" customFormat="1"/>
    <row r="2098" s="274" customFormat="1"/>
    <row r="2099" s="274" customFormat="1"/>
    <row r="2100" s="274" customFormat="1"/>
    <row r="2101" s="274" customFormat="1"/>
    <row r="2102" s="274" customFormat="1"/>
    <row r="2103" s="274" customFormat="1"/>
    <row r="2104" s="274" customFormat="1"/>
    <row r="2105" s="274" customFormat="1"/>
    <row r="2106" s="274" customFormat="1"/>
    <row r="2107" s="274" customFormat="1"/>
    <row r="2108" s="274" customFormat="1"/>
    <row r="2109" s="274" customFormat="1"/>
    <row r="2110" s="274" customFormat="1"/>
    <row r="2111" s="274" customFormat="1"/>
    <row r="2112" s="274" customFormat="1"/>
    <row r="2113" s="274" customFormat="1"/>
    <row r="2114" s="274" customFormat="1"/>
    <row r="2115" s="274" customFormat="1"/>
    <row r="2116" s="274" customFormat="1"/>
    <row r="2117" s="274" customFormat="1"/>
    <row r="2118" s="274" customFormat="1"/>
    <row r="2119" s="274" customFormat="1"/>
    <row r="2120" s="274" customFormat="1"/>
    <row r="2121" s="274" customFormat="1"/>
    <row r="2122" s="274" customFormat="1"/>
    <row r="2123" s="274" customFormat="1"/>
    <row r="2124" s="274" customFormat="1"/>
    <row r="2125" s="274" customFormat="1"/>
    <row r="2126" s="274" customFormat="1"/>
    <row r="2127" s="274" customFormat="1"/>
    <row r="2128" s="274" customFormat="1"/>
    <row r="2129" s="274" customFormat="1"/>
    <row r="2130" s="274" customFormat="1"/>
    <row r="2131" s="274" customFormat="1"/>
    <row r="2132" s="274" customFormat="1"/>
    <row r="2133" s="274" customFormat="1"/>
    <row r="2134" s="274" customFormat="1"/>
    <row r="2135" s="274" customFormat="1"/>
    <row r="2136" s="274" customFormat="1"/>
    <row r="2137" s="274" customFormat="1"/>
    <row r="2138" s="274" customFormat="1"/>
    <row r="2139" s="274" customFormat="1"/>
    <row r="2140" s="274" customFormat="1"/>
    <row r="2141" s="274" customFormat="1"/>
    <row r="2142" s="274" customFormat="1"/>
    <row r="2143" s="274" customFormat="1"/>
    <row r="2144" s="274" customFormat="1"/>
    <row r="2145" s="274" customFormat="1"/>
    <row r="2146" s="274" customFormat="1"/>
    <row r="2147" s="274" customFormat="1"/>
    <row r="2148" s="274" customFormat="1"/>
    <row r="2149" s="274" customFormat="1"/>
    <row r="2150" s="274" customFormat="1"/>
    <row r="2151" s="274" customFormat="1"/>
    <row r="2152" s="274" customFormat="1"/>
    <row r="2153" s="274" customFormat="1"/>
    <row r="2154" s="274" customFormat="1"/>
    <row r="2155" s="274" customFormat="1"/>
    <row r="2156" s="274" customFormat="1"/>
    <row r="2157" s="274" customFormat="1"/>
    <row r="2158" s="274" customFormat="1"/>
    <row r="2159" s="274" customFormat="1"/>
    <row r="2160" s="274" customFormat="1"/>
    <row r="2161" s="274" customFormat="1"/>
    <row r="2162" s="274" customFormat="1"/>
    <row r="2163" s="274" customFormat="1"/>
    <row r="2164" s="274" customFormat="1"/>
    <row r="2165" s="274" customFormat="1"/>
    <row r="2166" s="274" customFormat="1"/>
    <row r="2167" s="274" customFormat="1"/>
    <row r="2168" s="274" customFormat="1"/>
    <row r="2169" s="274" customFormat="1"/>
    <row r="2170" s="274" customFormat="1"/>
    <row r="2171" s="274" customFormat="1"/>
    <row r="2172" s="274" customFormat="1"/>
    <row r="2173" s="274" customFormat="1"/>
    <row r="2174" s="274" customFormat="1"/>
    <row r="2175" s="274" customFormat="1"/>
    <row r="2176" s="274" customFormat="1"/>
    <row r="2177" s="274" customFormat="1"/>
    <row r="2178" s="274" customFormat="1"/>
    <row r="2179" s="274" customFormat="1"/>
    <row r="2180" s="274" customFormat="1"/>
    <row r="2181" s="274" customFormat="1"/>
    <row r="2182" s="274" customFormat="1"/>
    <row r="2183" s="274" customFormat="1"/>
    <row r="2184" s="274" customFormat="1"/>
    <row r="2185" s="274" customFormat="1"/>
    <row r="2186" s="274" customFormat="1"/>
    <row r="2187" s="274" customFormat="1"/>
    <row r="2188" s="274" customFormat="1"/>
    <row r="2189" s="274" customFormat="1"/>
    <row r="2190" s="274" customFormat="1"/>
    <row r="2191" s="274" customFormat="1"/>
    <row r="2192" s="274" customFormat="1"/>
    <row r="2193" spans="4:99" s="274" customFormat="1"/>
    <row r="2194" spans="4:99" s="274" customFormat="1"/>
    <row r="2195" spans="4:99" s="274" customFormat="1"/>
    <row r="2196" spans="4:99" s="274" customFormat="1"/>
    <row r="2197" spans="4:99" s="274" customFormat="1"/>
    <row r="2198" spans="4:99" s="274" customFormat="1"/>
    <row r="2199" spans="4:99" s="274" customFormat="1"/>
    <row r="2200" spans="4:99" s="274" customFormat="1"/>
    <row r="2201" spans="4:99" s="274" customFormat="1"/>
    <row r="2202" spans="4:99" s="274" customFormat="1"/>
    <row r="2203" spans="4:99" s="274" customFormat="1"/>
    <row r="2204" spans="4:99" s="274" customFormat="1"/>
    <row r="2205" spans="4:99">
      <c r="D2205" s="55"/>
      <c r="F2205" s="55"/>
      <c r="H2205" s="55"/>
      <c r="J2205" s="55"/>
      <c r="L2205" s="55"/>
      <c r="N2205" s="55"/>
      <c r="P2205" s="55"/>
      <c r="R2205" s="55"/>
      <c r="T2205" s="55"/>
      <c r="V2205" s="55"/>
      <c r="X2205" s="55"/>
      <c r="Z2205" s="55"/>
      <c r="AB2205" s="55"/>
      <c r="AD2205" s="55"/>
      <c r="AF2205" s="55"/>
      <c r="AH2205" s="55"/>
      <c r="AJ2205" s="55"/>
      <c r="AL2205" s="55"/>
      <c r="AN2205" s="55"/>
      <c r="AP2205" s="55"/>
      <c r="AR2205" s="55"/>
      <c r="AT2205" s="55"/>
      <c r="AV2205" s="55"/>
      <c r="AX2205" s="55"/>
      <c r="AY2205" s="274"/>
      <c r="AZ2205" s="55"/>
      <c r="BB2205" s="55"/>
      <c r="BD2205" s="55"/>
      <c r="BF2205" s="55"/>
      <c r="BH2205" s="55"/>
      <c r="BJ2205" s="55"/>
      <c r="BL2205" s="55"/>
      <c r="BN2205" s="55"/>
      <c r="BP2205" s="55"/>
      <c r="BR2205" s="55"/>
      <c r="BT2205" s="55"/>
      <c r="BV2205" s="55"/>
      <c r="BX2205" s="55"/>
      <c r="BZ2205" s="55"/>
      <c r="CB2205" s="55"/>
      <c r="CD2205" s="55"/>
      <c r="CF2205" s="55"/>
      <c r="CH2205" s="55"/>
      <c r="CJ2205" s="55"/>
      <c r="CL2205" s="55"/>
      <c r="CN2205" s="55"/>
      <c r="CP2205" s="55"/>
      <c r="CR2205" s="55"/>
      <c r="CT2205" s="55"/>
      <c r="CU2205" s="55"/>
    </row>
    <row r="2206" spans="4:99">
      <c r="D2206" s="55"/>
      <c r="F2206" s="55"/>
      <c r="H2206" s="55"/>
      <c r="J2206" s="55"/>
      <c r="L2206" s="55"/>
      <c r="N2206" s="55"/>
      <c r="P2206" s="55"/>
      <c r="R2206" s="55"/>
      <c r="T2206" s="55"/>
      <c r="V2206" s="55"/>
      <c r="X2206" s="55"/>
      <c r="Z2206" s="55"/>
      <c r="AB2206" s="55"/>
      <c r="AD2206" s="55"/>
      <c r="AF2206" s="55"/>
      <c r="AH2206" s="55"/>
      <c r="AJ2206" s="55"/>
      <c r="AL2206" s="55"/>
      <c r="AN2206" s="55"/>
      <c r="AP2206" s="55"/>
      <c r="AR2206" s="55"/>
      <c r="AT2206" s="55"/>
      <c r="AV2206" s="55"/>
      <c r="AX2206" s="55"/>
      <c r="AY2206" s="274"/>
      <c r="AZ2206" s="55"/>
      <c r="BB2206" s="55"/>
      <c r="BD2206" s="55"/>
      <c r="BF2206" s="55"/>
      <c r="BH2206" s="55"/>
      <c r="BJ2206" s="55"/>
      <c r="BL2206" s="55"/>
      <c r="BN2206" s="55"/>
      <c r="BP2206" s="55"/>
      <c r="BR2206" s="55"/>
      <c r="BT2206" s="55"/>
      <c r="BV2206" s="55"/>
      <c r="BX2206" s="55"/>
      <c r="BZ2206" s="55"/>
      <c r="CB2206" s="55"/>
      <c r="CD2206" s="55"/>
      <c r="CF2206" s="55"/>
      <c r="CH2206" s="55"/>
      <c r="CJ2206" s="55"/>
      <c r="CL2206" s="55"/>
      <c r="CN2206" s="55"/>
      <c r="CP2206" s="55"/>
      <c r="CR2206" s="55"/>
      <c r="CT2206" s="55"/>
      <c r="CU2206" s="55"/>
    </row>
    <row r="2207" spans="4:99">
      <c r="D2207" s="55"/>
      <c r="F2207" s="55"/>
      <c r="H2207" s="55"/>
      <c r="J2207" s="55"/>
      <c r="L2207" s="55"/>
      <c r="N2207" s="55"/>
      <c r="P2207" s="55"/>
      <c r="R2207" s="55"/>
      <c r="T2207" s="55"/>
      <c r="V2207" s="55"/>
      <c r="X2207" s="55"/>
      <c r="Z2207" s="55"/>
      <c r="AB2207" s="55"/>
      <c r="AD2207" s="55"/>
      <c r="AF2207" s="55"/>
      <c r="AH2207" s="55"/>
      <c r="AJ2207" s="55"/>
      <c r="AL2207" s="55"/>
      <c r="AN2207" s="55"/>
      <c r="AP2207" s="55"/>
      <c r="AR2207" s="55"/>
      <c r="AT2207" s="55"/>
      <c r="AV2207" s="55"/>
      <c r="AX2207" s="55"/>
      <c r="AY2207" s="274"/>
      <c r="AZ2207" s="55"/>
      <c r="BB2207" s="55"/>
      <c r="BD2207" s="55"/>
      <c r="BF2207" s="55"/>
      <c r="BH2207" s="55"/>
      <c r="BJ2207" s="55"/>
      <c r="BL2207" s="55"/>
      <c r="BN2207" s="55"/>
      <c r="BP2207" s="55"/>
      <c r="BR2207" s="55"/>
      <c r="BT2207" s="55"/>
      <c r="BV2207" s="55"/>
      <c r="BX2207" s="55"/>
      <c r="BZ2207" s="55"/>
      <c r="CB2207" s="55"/>
      <c r="CD2207" s="55"/>
      <c r="CF2207" s="55"/>
      <c r="CH2207" s="55"/>
      <c r="CJ2207" s="55"/>
      <c r="CL2207" s="55"/>
      <c r="CN2207" s="55"/>
      <c r="CP2207" s="55"/>
      <c r="CR2207" s="55"/>
      <c r="CT2207" s="55"/>
      <c r="CU2207" s="55"/>
    </row>
    <row r="2208" spans="4:99">
      <c r="D2208" s="55"/>
      <c r="F2208" s="55"/>
      <c r="H2208" s="55"/>
      <c r="J2208" s="55"/>
      <c r="L2208" s="55"/>
      <c r="N2208" s="55"/>
      <c r="P2208" s="55"/>
      <c r="R2208" s="55"/>
      <c r="T2208" s="55"/>
      <c r="V2208" s="55"/>
      <c r="X2208" s="55"/>
      <c r="Z2208" s="55"/>
      <c r="AB2208" s="55"/>
      <c r="AD2208" s="55"/>
      <c r="AF2208" s="55"/>
      <c r="AH2208" s="55"/>
      <c r="AJ2208" s="55"/>
      <c r="AL2208" s="55"/>
      <c r="AN2208" s="55"/>
      <c r="AP2208" s="55"/>
      <c r="AR2208" s="55"/>
      <c r="AT2208" s="55"/>
      <c r="AV2208" s="55"/>
      <c r="AX2208" s="55"/>
      <c r="AY2208" s="274"/>
      <c r="AZ2208" s="55"/>
      <c r="BB2208" s="55"/>
      <c r="BD2208" s="55"/>
      <c r="BF2208" s="55"/>
      <c r="BH2208" s="55"/>
      <c r="BJ2208" s="55"/>
      <c r="BL2208" s="55"/>
      <c r="BN2208" s="55"/>
      <c r="BP2208" s="55"/>
      <c r="BR2208" s="55"/>
      <c r="BT2208" s="55"/>
      <c r="BV2208" s="55"/>
      <c r="BX2208" s="55"/>
      <c r="BZ2208" s="55"/>
      <c r="CB2208" s="55"/>
      <c r="CD2208" s="55"/>
      <c r="CF2208" s="55"/>
      <c r="CH2208" s="55"/>
      <c r="CJ2208" s="55"/>
      <c r="CL2208" s="55"/>
      <c r="CN2208" s="55"/>
      <c r="CP2208" s="55"/>
      <c r="CR2208" s="55"/>
      <c r="CT2208" s="55"/>
      <c r="CU2208" s="55"/>
    </row>
    <row r="2209" spans="4:99">
      <c r="D2209" s="55"/>
      <c r="F2209" s="55"/>
      <c r="H2209" s="55"/>
      <c r="J2209" s="55"/>
      <c r="L2209" s="55"/>
      <c r="N2209" s="55"/>
      <c r="P2209" s="55"/>
      <c r="R2209" s="55"/>
      <c r="T2209" s="55"/>
      <c r="V2209" s="55"/>
      <c r="X2209" s="55"/>
      <c r="Z2209" s="55"/>
      <c r="AB2209" s="55"/>
      <c r="AD2209" s="55"/>
      <c r="AF2209" s="55"/>
      <c r="AH2209" s="55"/>
      <c r="AJ2209" s="55"/>
      <c r="AL2209" s="55"/>
      <c r="AN2209" s="55"/>
      <c r="AP2209" s="55"/>
      <c r="AR2209" s="55"/>
      <c r="AT2209" s="55"/>
      <c r="AV2209" s="55"/>
      <c r="AX2209" s="55"/>
      <c r="AY2209" s="274"/>
      <c r="AZ2209" s="55"/>
      <c r="BB2209" s="55"/>
      <c r="BD2209" s="55"/>
      <c r="BF2209" s="55"/>
      <c r="BH2209" s="55"/>
      <c r="BJ2209" s="55"/>
      <c r="BL2209" s="55"/>
      <c r="BN2209" s="55"/>
      <c r="BP2209" s="55"/>
      <c r="BR2209" s="55"/>
      <c r="BT2209" s="55"/>
      <c r="BV2209" s="55"/>
      <c r="BX2209" s="55"/>
      <c r="BZ2209" s="55"/>
      <c r="CB2209" s="55"/>
      <c r="CD2209" s="55"/>
      <c r="CF2209" s="55"/>
      <c r="CH2209" s="55"/>
      <c r="CJ2209" s="55"/>
      <c r="CL2209" s="55"/>
      <c r="CN2209" s="55"/>
      <c r="CP2209" s="55"/>
      <c r="CR2209" s="55"/>
      <c r="CT2209" s="55"/>
      <c r="CU2209" s="55"/>
    </row>
    <row r="2210" spans="4:99">
      <c r="D2210" s="55"/>
      <c r="F2210" s="55"/>
      <c r="H2210" s="55"/>
      <c r="J2210" s="55"/>
      <c r="L2210" s="55"/>
      <c r="N2210" s="55"/>
      <c r="P2210" s="55"/>
      <c r="R2210" s="55"/>
      <c r="T2210" s="55"/>
      <c r="V2210" s="55"/>
      <c r="X2210" s="55"/>
      <c r="Z2210" s="55"/>
      <c r="AB2210" s="55"/>
      <c r="AD2210" s="55"/>
      <c r="AF2210" s="55"/>
      <c r="AH2210" s="55"/>
      <c r="AJ2210" s="55"/>
      <c r="AL2210" s="55"/>
      <c r="AN2210" s="55"/>
      <c r="AP2210" s="55"/>
      <c r="AR2210" s="55"/>
      <c r="AT2210" s="55"/>
      <c r="AV2210" s="55"/>
      <c r="AX2210" s="55"/>
      <c r="AY2210" s="274"/>
      <c r="AZ2210" s="55"/>
      <c r="BB2210" s="55"/>
      <c r="BD2210" s="55"/>
      <c r="BF2210" s="55"/>
      <c r="BH2210" s="55"/>
      <c r="BJ2210" s="55"/>
      <c r="BL2210" s="55"/>
      <c r="BN2210" s="55"/>
      <c r="BP2210" s="55"/>
      <c r="BR2210" s="55"/>
      <c r="BT2210" s="55"/>
      <c r="BV2210" s="55"/>
      <c r="BX2210" s="55"/>
      <c r="BZ2210" s="55"/>
      <c r="CB2210" s="55"/>
      <c r="CD2210" s="55"/>
      <c r="CF2210" s="55"/>
      <c r="CH2210" s="55"/>
      <c r="CJ2210" s="55"/>
      <c r="CL2210" s="55"/>
      <c r="CN2210" s="55"/>
      <c r="CP2210" s="55"/>
      <c r="CR2210" s="55"/>
      <c r="CT2210" s="55"/>
      <c r="CU2210" s="55"/>
    </row>
    <row r="2211" spans="4:99">
      <c r="D2211" s="55"/>
      <c r="F2211" s="55"/>
      <c r="H2211" s="55"/>
      <c r="J2211" s="55"/>
      <c r="L2211" s="55"/>
      <c r="N2211" s="55"/>
      <c r="P2211" s="55"/>
      <c r="R2211" s="55"/>
      <c r="T2211" s="55"/>
      <c r="V2211" s="55"/>
      <c r="X2211" s="55"/>
      <c r="Z2211" s="55"/>
      <c r="AB2211" s="55"/>
      <c r="AD2211" s="55"/>
      <c r="AF2211" s="55"/>
      <c r="AH2211" s="55"/>
      <c r="AJ2211" s="55"/>
      <c r="AL2211" s="55"/>
      <c r="AN2211" s="55"/>
      <c r="AP2211" s="55"/>
      <c r="AR2211" s="55"/>
      <c r="AT2211" s="55"/>
      <c r="AV2211" s="55"/>
      <c r="AX2211" s="55"/>
      <c r="AY2211" s="274"/>
      <c r="AZ2211" s="55"/>
      <c r="BB2211" s="55"/>
      <c r="BD2211" s="55"/>
      <c r="BF2211" s="55"/>
      <c r="BH2211" s="55"/>
      <c r="BJ2211" s="55"/>
      <c r="BL2211" s="55"/>
      <c r="BN2211" s="55"/>
      <c r="BP2211" s="55"/>
      <c r="BR2211" s="55"/>
      <c r="BT2211" s="55"/>
      <c r="BV2211" s="55"/>
      <c r="BX2211" s="55"/>
      <c r="BZ2211" s="55"/>
      <c r="CB2211" s="55"/>
      <c r="CD2211" s="55"/>
      <c r="CF2211" s="55"/>
      <c r="CH2211" s="55"/>
      <c r="CJ2211" s="55"/>
      <c r="CL2211" s="55"/>
      <c r="CN2211" s="55"/>
      <c r="CP2211" s="55"/>
      <c r="CR2211" s="55"/>
      <c r="CT2211" s="55"/>
      <c r="CU2211" s="55"/>
    </row>
    <row r="2212" spans="4:99">
      <c r="D2212" s="55"/>
      <c r="F2212" s="55"/>
      <c r="H2212" s="55"/>
      <c r="J2212" s="55"/>
      <c r="L2212" s="55"/>
      <c r="N2212" s="55"/>
      <c r="P2212" s="55"/>
      <c r="R2212" s="55"/>
      <c r="T2212" s="55"/>
      <c r="V2212" s="55"/>
      <c r="X2212" s="55"/>
      <c r="Z2212" s="55"/>
      <c r="AB2212" s="55"/>
      <c r="AD2212" s="55"/>
      <c r="AF2212" s="55"/>
      <c r="AH2212" s="55"/>
      <c r="AJ2212" s="55"/>
      <c r="AL2212" s="55"/>
      <c r="AN2212" s="55"/>
      <c r="AP2212" s="55"/>
      <c r="AR2212" s="55"/>
      <c r="AT2212" s="55"/>
      <c r="AV2212" s="55"/>
      <c r="AX2212" s="55"/>
      <c r="AY2212" s="274"/>
      <c r="AZ2212" s="55"/>
      <c r="BB2212" s="55"/>
      <c r="BD2212" s="55"/>
      <c r="BF2212" s="55"/>
      <c r="BH2212" s="55"/>
      <c r="BJ2212" s="55"/>
      <c r="BL2212" s="55"/>
      <c r="BN2212" s="55"/>
      <c r="BP2212" s="55"/>
      <c r="BR2212" s="55"/>
      <c r="BT2212" s="55"/>
      <c r="BV2212" s="55"/>
      <c r="BX2212" s="55"/>
      <c r="BZ2212" s="55"/>
      <c r="CB2212" s="55"/>
      <c r="CD2212" s="55"/>
      <c r="CF2212" s="55"/>
      <c r="CH2212" s="55"/>
      <c r="CJ2212" s="55"/>
      <c r="CL2212" s="55"/>
      <c r="CN2212" s="55"/>
      <c r="CP2212" s="55"/>
      <c r="CR2212" s="55"/>
      <c r="CT2212" s="55"/>
      <c r="CU2212" s="55"/>
    </row>
    <row r="2213" spans="4:99">
      <c r="D2213" s="55"/>
      <c r="F2213" s="55"/>
      <c r="H2213" s="55"/>
      <c r="J2213" s="55"/>
      <c r="L2213" s="55"/>
      <c r="N2213" s="55"/>
      <c r="P2213" s="55"/>
      <c r="R2213" s="55"/>
      <c r="T2213" s="55"/>
      <c r="V2213" s="55"/>
      <c r="X2213" s="55"/>
      <c r="Z2213" s="55"/>
      <c r="AB2213" s="55"/>
      <c r="AD2213" s="55"/>
      <c r="AF2213" s="55"/>
      <c r="AH2213" s="55"/>
      <c r="AJ2213" s="55"/>
      <c r="AL2213" s="55"/>
      <c r="AN2213" s="55"/>
      <c r="AP2213" s="55"/>
      <c r="AR2213" s="55"/>
      <c r="AT2213" s="55"/>
      <c r="AV2213" s="55"/>
      <c r="AX2213" s="55"/>
      <c r="AY2213" s="274"/>
      <c r="AZ2213" s="55"/>
      <c r="BB2213" s="55"/>
      <c r="BD2213" s="55"/>
      <c r="BF2213" s="55"/>
      <c r="BH2213" s="55"/>
      <c r="BJ2213" s="55"/>
      <c r="BL2213" s="55"/>
      <c r="BN2213" s="55"/>
      <c r="BP2213" s="55"/>
      <c r="BR2213" s="55"/>
      <c r="BT2213" s="55"/>
      <c r="BV2213" s="55"/>
      <c r="BX2213" s="55"/>
      <c r="BZ2213" s="55"/>
      <c r="CB2213" s="55"/>
      <c r="CD2213" s="55"/>
      <c r="CF2213" s="55"/>
      <c r="CH2213" s="55"/>
      <c r="CJ2213" s="55"/>
      <c r="CL2213" s="55"/>
      <c r="CN2213" s="55"/>
      <c r="CP2213" s="55"/>
      <c r="CR2213" s="55"/>
      <c r="CT2213" s="55"/>
      <c r="CU2213" s="55"/>
    </row>
    <row r="2214" spans="4:99">
      <c r="D2214" s="55"/>
      <c r="F2214" s="55"/>
      <c r="H2214" s="55"/>
      <c r="J2214" s="55"/>
      <c r="L2214" s="55"/>
      <c r="N2214" s="55"/>
      <c r="P2214" s="55"/>
      <c r="R2214" s="55"/>
      <c r="T2214" s="55"/>
      <c r="V2214" s="55"/>
      <c r="X2214" s="55"/>
      <c r="Z2214" s="55"/>
      <c r="AB2214" s="55"/>
      <c r="AD2214" s="55"/>
      <c r="AF2214" s="55"/>
      <c r="AH2214" s="55"/>
      <c r="AJ2214" s="55"/>
      <c r="AL2214" s="55"/>
      <c r="AN2214" s="55"/>
      <c r="AP2214" s="55"/>
      <c r="AR2214" s="55"/>
      <c r="AT2214" s="55"/>
      <c r="AV2214" s="55"/>
      <c r="AX2214" s="55"/>
      <c r="AY2214" s="274"/>
      <c r="AZ2214" s="55"/>
      <c r="BB2214" s="55"/>
      <c r="BD2214" s="55"/>
      <c r="BF2214" s="55"/>
      <c r="BH2214" s="55"/>
      <c r="BJ2214" s="55"/>
      <c r="BL2214" s="55"/>
      <c r="BN2214" s="55"/>
      <c r="BP2214" s="55"/>
      <c r="BR2214" s="55"/>
      <c r="BT2214" s="55"/>
      <c r="BV2214" s="55"/>
      <c r="BX2214" s="55"/>
      <c r="BZ2214" s="55"/>
      <c r="CB2214" s="55"/>
      <c r="CD2214" s="55"/>
      <c r="CF2214" s="55"/>
      <c r="CH2214" s="55"/>
      <c r="CJ2214" s="55"/>
      <c r="CL2214" s="55"/>
      <c r="CN2214" s="55"/>
      <c r="CP2214" s="55"/>
      <c r="CR2214" s="55"/>
      <c r="CT2214" s="55"/>
      <c r="CU2214" s="55"/>
    </row>
    <row r="2215" spans="4:99">
      <c r="D2215" s="55"/>
      <c r="F2215" s="55"/>
      <c r="H2215" s="55"/>
      <c r="J2215" s="55"/>
      <c r="L2215" s="55"/>
      <c r="N2215" s="55"/>
      <c r="P2215" s="55"/>
      <c r="R2215" s="55"/>
      <c r="T2215" s="55"/>
      <c r="V2215" s="55"/>
      <c r="X2215" s="55"/>
      <c r="Z2215" s="55"/>
      <c r="AB2215" s="55"/>
      <c r="AD2215" s="55"/>
      <c r="AF2215" s="55"/>
      <c r="AH2215" s="55"/>
      <c r="AJ2215" s="55"/>
      <c r="AL2215" s="55"/>
      <c r="AN2215" s="55"/>
      <c r="AP2215" s="55"/>
      <c r="AR2215" s="55"/>
      <c r="AT2215" s="55"/>
      <c r="AV2215" s="55"/>
      <c r="AX2215" s="55"/>
      <c r="AY2215" s="274"/>
      <c r="AZ2215" s="55"/>
      <c r="BB2215" s="55"/>
      <c r="BD2215" s="55"/>
      <c r="BF2215" s="55"/>
      <c r="BH2215" s="55"/>
      <c r="BJ2215" s="55"/>
      <c r="BL2215" s="55"/>
      <c r="BN2215" s="55"/>
      <c r="BP2215" s="55"/>
      <c r="BR2215" s="55"/>
      <c r="BT2215" s="55"/>
      <c r="BV2215" s="55"/>
      <c r="BX2215" s="55"/>
      <c r="BZ2215" s="55"/>
      <c r="CB2215" s="55"/>
      <c r="CD2215" s="55"/>
      <c r="CF2215" s="55"/>
      <c r="CH2215" s="55"/>
      <c r="CJ2215" s="55"/>
      <c r="CL2215" s="55"/>
      <c r="CN2215" s="55"/>
      <c r="CP2215" s="55"/>
      <c r="CR2215" s="55"/>
      <c r="CT2215" s="55"/>
      <c r="CU2215" s="55"/>
    </row>
    <row r="2216" spans="4:99">
      <c r="D2216" s="55"/>
      <c r="F2216" s="55"/>
      <c r="H2216" s="55"/>
      <c r="J2216" s="55"/>
      <c r="L2216" s="55"/>
      <c r="N2216" s="55"/>
      <c r="P2216" s="55"/>
      <c r="R2216" s="55"/>
      <c r="T2216" s="55"/>
      <c r="V2216" s="55"/>
      <c r="X2216" s="55"/>
      <c r="Z2216" s="55"/>
      <c r="AB2216" s="55"/>
      <c r="AD2216" s="55"/>
      <c r="AF2216" s="55"/>
      <c r="AH2216" s="55"/>
      <c r="AJ2216" s="55"/>
      <c r="AL2216" s="55"/>
      <c r="AN2216" s="55"/>
      <c r="AP2216" s="55"/>
      <c r="AR2216" s="55"/>
      <c r="AT2216" s="55"/>
      <c r="AV2216" s="55"/>
      <c r="AX2216" s="55"/>
      <c r="AY2216" s="274"/>
      <c r="AZ2216" s="55"/>
      <c r="BB2216" s="55"/>
      <c r="BD2216" s="55"/>
      <c r="BF2216" s="55"/>
      <c r="BH2216" s="55"/>
      <c r="BJ2216" s="55"/>
      <c r="BL2216" s="55"/>
      <c r="BN2216" s="55"/>
      <c r="BP2216" s="55"/>
      <c r="BR2216" s="55"/>
      <c r="BT2216" s="55"/>
      <c r="BV2216" s="55"/>
      <c r="BX2216" s="55"/>
      <c r="BZ2216" s="55"/>
      <c r="CB2216" s="55"/>
      <c r="CD2216" s="55"/>
      <c r="CF2216" s="55"/>
      <c r="CH2216" s="55"/>
      <c r="CJ2216" s="55"/>
      <c r="CL2216" s="55"/>
      <c r="CN2216" s="55"/>
      <c r="CP2216" s="55"/>
      <c r="CR2216" s="55"/>
      <c r="CT2216" s="55"/>
      <c r="CU2216" s="55"/>
    </row>
    <row r="2217" spans="4:99">
      <c r="D2217" s="55"/>
      <c r="F2217" s="55"/>
      <c r="H2217" s="55"/>
      <c r="J2217" s="55"/>
      <c r="L2217" s="55"/>
      <c r="N2217" s="55"/>
      <c r="P2217" s="55"/>
      <c r="R2217" s="55"/>
      <c r="T2217" s="55"/>
      <c r="V2217" s="55"/>
      <c r="X2217" s="55"/>
      <c r="Z2217" s="55"/>
      <c r="AB2217" s="55"/>
      <c r="AD2217" s="55"/>
      <c r="AF2217" s="55"/>
      <c r="AH2217" s="55"/>
      <c r="AJ2217" s="55"/>
      <c r="AL2217" s="55"/>
      <c r="AN2217" s="55"/>
      <c r="AP2217" s="55"/>
      <c r="AR2217" s="55"/>
      <c r="AT2217" s="55"/>
      <c r="AV2217" s="55"/>
      <c r="AX2217" s="55"/>
      <c r="AY2217" s="274"/>
      <c r="AZ2217" s="55"/>
      <c r="BB2217" s="55"/>
      <c r="BD2217" s="55"/>
      <c r="BF2217" s="55"/>
      <c r="BH2217" s="55"/>
      <c r="BJ2217" s="55"/>
      <c r="BL2217" s="55"/>
      <c r="BN2217" s="55"/>
      <c r="BP2217" s="55"/>
      <c r="BR2217" s="55"/>
      <c r="BT2217" s="55"/>
      <c r="BV2217" s="55"/>
      <c r="BX2217" s="55"/>
      <c r="BZ2217" s="55"/>
      <c r="CB2217" s="55"/>
      <c r="CD2217" s="55"/>
      <c r="CF2217" s="55"/>
      <c r="CH2217" s="55"/>
      <c r="CJ2217" s="55"/>
      <c r="CL2217" s="55"/>
      <c r="CN2217" s="55"/>
      <c r="CP2217" s="55"/>
      <c r="CR2217" s="55"/>
      <c r="CT2217" s="55"/>
      <c r="CU2217" s="55"/>
    </row>
    <row r="2218" spans="4:99">
      <c r="D2218" s="55"/>
      <c r="F2218" s="55"/>
      <c r="H2218" s="55"/>
      <c r="J2218" s="55"/>
      <c r="L2218" s="55"/>
      <c r="N2218" s="55"/>
      <c r="P2218" s="55"/>
      <c r="R2218" s="55"/>
      <c r="T2218" s="55"/>
      <c r="V2218" s="55"/>
      <c r="X2218" s="55"/>
      <c r="Z2218" s="55"/>
      <c r="AB2218" s="55"/>
      <c r="AD2218" s="55"/>
      <c r="AF2218" s="55"/>
      <c r="AH2218" s="55"/>
      <c r="AJ2218" s="55"/>
      <c r="AL2218" s="55"/>
      <c r="AN2218" s="55"/>
      <c r="AP2218" s="55"/>
      <c r="AR2218" s="55"/>
      <c r="AT2218" s="55"/>
      <c r="AV2218" s="55"/>
      <c r="AX2218" s="55"/>
      <c r="AY2218" s="274"/>
      <c r="AZ2218" s="55"/>
      <c r="BB2218" s="55"/>
      <c r="BD2218" s="55"/>
      <c r="BF2218" s="55"/>
      <c r="BH2218" s="55"/>
      <c r="BJ2218" s="55"/>
      <c r="BL2218" s="55"/>
      <c r="BN2218" s="55"/>
      <c r="BP2218" s="55"/>
      <c r="BR2218" s="55"/>
      <c r="BT2218" s="55"/>
      <c r="BV2218" s="55"/>
      <c r="BX2218" s="55"/>
      <c r="BZ2218" s="55"/>
      <c r="CB2218" s="55"/>
      <c r="CD2218" s="55"/>
      <c r="CF2218" s="55"/>
      <c r="CH2218" s="55"/>
      <c r="CJ2218" s="55"/>
      <c r="CL2218" s="55"/>
      <c r="CN2218" s="55"/>
      <c r="CP2218" s="55"/>
      <c r="CR2218" s="55"/>
      <c r="CT2218" s="55"/>
      <c r="CU2218" s="55"/>
    </row>
    <row r="2219" spans="4:99">
      <c r="D2219" s="55"/>
      <c r="F2219" s="55"/>
      <c r="H2219" s="55"/>
      <c r="J2219" s="55"/>
      <c r="L2219" s="55"/>
      <c r="N2219" s="55"/>
      <c r="P2219" s="55"/>
      <c r="R2219" s="55"/>
      <c r="T2219" s="55"/>
      <c r="V2219" s="55"/>
      <c r="X2219" s="55"/>
      <c r="Z2219" s="55"/>
      <c r="AB2219" s="55"/>
      <c r="AD2219" s="55"/>
      <c r="AF2219" s="55"/>
      <c r="AH2219" s="55"/>
      <c r="AJ2219" s="55"/>
      <c r="AL2219" s="55"/>
      <c r="AN2219" s="55"/>
      <c r="AP2219" s="55"/>
      <c r="AR2219" s="55"/>
      <c r="AT2219" s="55"/>
      <c r="AV2219" s="55"/>
      <c r="AX2219" s="55"/>
      <c r="AY2219" s="274"/>
      <c r="AZ2219" s="55"/>
      <c r="BB2219" s="55"/>
      <c r="BD2219" s="55"/>
      <c r="BF2219" s="55"/>
      <c r="BH2219" s="55"/>
      <c r="BJ2219" s="55"/>
      <c r="BL2219" s="55"/>
      <c r="BN2219" s="55"/>
      <c r="BP2219" s="55"/>
      <c r="BR2219" s="55"/>
      <c r="BT2219" s="55"/>
      <c r="BV2219" s="55"/>
      <c r="BX2219" s="55"/>
      <c r="BZ2219" s="55"/>
      <c r="CB2219" s="55"/>
      <c r="CD2219" s="55"/>
      <c r="CF2219" s="55"/>
      <c r="CH2219" s="55"/>
      <c r="CJ2219" s="55"/>
      <c r="CL2219" s="55"/>
      <c r="CN2219" s="55"/>
      <c r="CP2219" s="55"/>
      <c r="CR2219" s="55"/>
      <c r="CT2219" s="55"/>
      <c r="CU2219" s="55"/>
    </row>
    <row r="2220" spans="4:99">
      <c r="D2220" s="55"/>
      <c r="F2220" s="55"/>
      <c r="H2220" s="55"/>
      <c r="J2220" s="55"/>
      <c r="L2220" s="55"/>
      <c r="N2220" s="55"/>
      <c r="P2220" s="55"/>
      <c r="R2220" s="55"/>
      <c r="T2220" s="55"/>
      <c r="V2220" s="55"/>
      <c r="X2220" s="55"/>
      <c r="Z2220" s="55"/>
      <c r="AB2220" s="55"/>
      <c r="AD2220" s="55"/>
      <c r="AF2220" s="55"/>
      <c r="AH2220" s="55"/>
      <c r="AJ2220" s="55"/>
      <c r="AL2220" s="55"/>
      <c r="AN2220" s="55"/>
      <c r="AP2220" s="55"/>
      <c r="AR2220" s="55"/>
      <c r="AT2220" s="55"/>
      <c r="AV2220" s="55"/>
      <c r="AX2220" s="55"/>
      <c r="AY2220" s="274"/>
      <c r="AZ2220" s="55"/>
      <c r="BB2220" s="55"/>
      <c r="BD2220" s="55"/>
      <c r="BF2220" s="55"/>
      <c r="BH2220" s="55"/>
      <c r="BJ2220" s="55"/>
      <c r="BL2220" s="55"/>
      <c r="BN2220" s="55"/>
      <c r="BP2220" s="55"/>
      <c r="BR2220" s="55"/>
      <c r="BT2220" s="55"/>
      <c r="BV2220" s="55"/>
      <c r="BX2220" s="55"/>
      <c r="BZ2220" s="55"/>
      <c r="CB2220" s="55"/>
      <c r="CD2220" s="55"/>
      <c r="CF2220" s="55"/>
      <c r="CH2220" s="55"/>
      <c r="CJ2220" s="55"/>
      <c r="CL2220" s="55"/>
      <c r="CN2220" s="55"/>
      <c r="CP2220" s="55"/>
      <c r="CR2220" s="55"/>
      <c r="CT2220" s="55"/>
      <c r="CU2220" s="55"/>
    </row>
    <row r="2221" spans="4:99">
      <c r="D2221" s="55"/>
      <c r="F2221" s="55"/>
      <c r="H2221" s="55"/>
      <c r="J2221" s="55"/>
      <c r="L2221" s="55"/>
      <c r="N2221" s="55"/>
      <c r="P2221" s="55"/>
      <c r="R2221" s="55"/>
      <c r="T2221" s="55"/>
      <c r="V2221" s="55"/>
      <c r="X2221" s="55"/>
      <c r="Z2221" s="55"/>
      <c r="AB2221" s="55"/>
      <c r="AD2221" s="55"/>
      <c r="AF2221" s="55"/>
      <c r="AH2221" s="55"/>
      <c r="AJ2221" s="55"/>
      <c r="AL2221" s="55"/>
      <c r="AN2221" s="55"/>
      <c r="AP2221" s="55"/>
      <c r="AR2221" s="55"/>
      <c r="AT2221" s="55"/>
      <c r="AV2221" s="55"/>
      <c r="AX2221" s="55"/>
      <c r="AY2221" s="274"/>
      <c r="AZ2221" s="55"/>
      <c r="BB2221" s="55"/>
      <c r="BD2221" s="55"/>
      <c r="BF2221" s="55"/>
      <c r="BH2221" s="55"/>
      <c r="BJ2221" s="55"/>
      <c r="BL2221" s="55"/>
      <c r="BN2221" s="55"/>
      <c r="BP2221" s="55"/>
      <c r="BR2221" s="55"/>
      <c r="BT2221" s="55"/>
      <c r="BV2221" s="55"/>
      <c r="BX2221" s="55"/>
      <c r="BZ2221" s="55"/>
      <c r="CB2221" s="55"/>
      <c r="CD2221" s="55"/>
      <c r="CF2221" s="55"/>
      <c r="CH2221" s="55"/>
      <c r="CJ2221" s="55"/>
      <c r="CL2221" s="55"/>
      <c r="CN2221" s="55"/>
      <c r="CP2221" s="55"/>
      <c r="CR2221" s="55"/>
      <c r="CT2221" s="55"/>
      <c r="CU2221" s="55"/>
    </row>
    <row r="2222" spans="4:99">
      <c r="D2222" s="55"/>
      <c r="F2222" s="55"/>
      <c r="H2222" s="55"/>
      <c r="J2222" s="55"/>
      <c r="L2222" s="55"/>
      <c r="N2222" s="55"/>
      <c r="P2222" s="55"/>
      <c r="R2222" s="55"/>
      <c r="T2222" s="55"/>
      <c r="V2222" s="55"/>
      <c r="X2222" s="55"/>
      <c r="Z2222" s="55"/>
      <c r="AB2222" s="55"/>
      <c r="AD2222" s="55"/>
      <c r="AF2222" s="55"/>
      <c r="AH2222" s="55"/>
      <c r="AJ2222" s="55"/>
      <c r="AL2222" s="55"/>
      <c r="AN2222" s="55"/>
      <c r="AP2222" s="55"/>
      <c r="AR2222" s="55"/>
      <c r="AT2222" s="55"/>
      <c r="AV2222" s="55"/>
      <c r="AX2222" s="55"/>
      <c r="AY2222" s="274"/>
      <c r="AZ2222" s="55"/>
      <c r="BB2222" s="55"/>
      <c r="BD2222" s="55"/>
      <c r="BF2222" s="55"/>
      <c r="BH2222" s="55"/>
      <c r="BJ2222" s="55"/>
      <c r="BL2222" s="55"/>
      <c r="BN2222" s="55"/>
      <c r="BP2222" s="55"/>
      <c r="BR2222" s="55"/>
      <c r="BT2222" s="55"/>
      <c r="BV2222" s="55"/>
      <c r="BX2222" s="55"/>
      <c r="BZ2222" s="55"/>
      <c r="CB2222" s="55"/>
      <c r="CD2222" s="55"/>
      <c r="CF2222" s="55"/>
      <c r="CH2222" s="55"/>
      <c r="CJ2222" s="55"/>
      <c r="CL2222" s="55"/>
      <c r="CN2222" s="55"/>
      <c r="CP2222" s="55"/>
      <c r="CR2222" s="55"/>
      <c r="CT2222" s="55"/>
      <c r="CU2222" s="55"/>
    </row>
    <row r="2223" spans="4:99">
      <c r="D2223" s="55"/>
      <c r="F2223" s="55"/>
      <c r="H2223" s="55"/>
      <c r="J2223" s="55"/>
      <c r="L2223" s="55"/>
      <c r="N2223" s="55"/>
      <c r="P2223" s="55"/>
      <c r="R2223" s="55"/>
      <c r="T2223" s="55"/>
      <c r="V2223" s="55"/>
      <c r="X2223" s="55"/>
      <c r="Z2223" s="55"/>
      <c r="AB2223" s="55"/>
      <c r="AD2223" s="55"/>
      <c r="AF2223" s="55"/>
      <c r="AH2223" s="55"/>
      <c r="AJ2223" s="55"/>
      <c r="AL2223" s="55"/>
      <c r="AN2223" s="55"/>
      <c r="AP2223" s="55"/>
      <c r="AR2223" s="55"/>
      <c r="AT2223" s="55"/>
      <c r="AV2223" s="55"/>
      <c r="AX2223" s="55"/>
      <c r="AY2223" s="274"/>
      <c r="AZ2223" s="55"/>
      <c r="BB2223" s="55"/>
      <c r="BD2223" s="55"/>
      <c r="BF2223" s="55"/>
      <c r="BH2223" s="55"/>
      <c r="BJ2223" s="55"/>
      <c r="BL2223" s="55"/>
      <c r="BN2223" s="55"/>
      <c r="BP2223" s="55"/>
      <c r="BR2223" s="55"/>
      <c r="BT2223" s="55"/>
      <c r="BV2223" s="55"/>
      <c r="BX2223" s="55"/>
      <c r="BZ2223" s="55"/>
      <c r="CB2223" s="55"/>
      <c r="CD2223" s="55"/>
      <c r="CF2223" s="55"/>
      <c r="CH2223" s="55"/>
      <c r="CJ2223" s="55"/>
      <c r="CL2223" s="55"/>
      <c r="CN2223" s="55"/>
      <c r="CP2223" s="55"/>
      <c r="CR2223" s="55"/>
      <c r="CT2223" s="55"/>
      <c r="CU2223" s="55"/>
    </row>
    <row r="2224" spans="4:99">
      <c r="D2224" s="55"/>
      <c r="F2224" s="55"/>
      <c r="H2224" s="55"/>
      <c r="J2224" s="55"/>
      <c r="L2224" s="55"/>
      <c r="N2224" s="55"/>
      <c r="P2224" s="55"/>
      <c r="R2224" s="55"/>
      <c r="T2224" s="55"/>
      <c r="V2224" s="55"/>
      <c r="X2224" s="55"/>
      <c r="Z2224" s="55"/>
      <c r="AB2224" s="55"/>
      <c r="AD2224" s="55"/>
      <c r="AF2224" s="55"/>
      <c r="AH2224" s="55"/>
      <c r="AJ2224" s="55"/>
      <c r="AL2224" s="55"/>
      <c r="AN2224" s="55"/>
      <c r="AP2224" s="55"/>
      <c r="AR2224" s="55"/>
      <c r="AT2224" s="55"/>
      <c r="AV2224" s="55"/>
      <c r="AX2224" s="55"/>
      <c r="AY2224" s="274"/>
      <c r="AZ2224" s="55"/>
      <c r="BB2224" s="55"/>
      <c r="BD2224" s="55"/>
      <c r="BF2224" s="55"/>
      <c r="BH2224" s="55"/>
      <c r="BJ2224" s="55"/>
      <c r="BL2224" s="55"/>
      <c r="BN2224" s="55"/>
      <c r="BP2224" s="55"/>
      <c r="BR2224" s="55"/>
      <c r="BT2224" s="55"/>
      <c r="BV2224" s="55"/>
      <c r="BX2224" s="55"/>
      <c r="BZ2224" s="55"/>
      <c r="CB2224" s="55"/>
      <c r="CD2224" s="55"/>
      <c r="CF2224" s="55"/>
      <c r="CH2224" s="55"/>
      <c r="CJ2224" s="55"/>
      <c r="CL2224" s="55"/>
      <c r="CN2224" s="55"/>
      <c r="CP2224" s="55"/>
      <c r="CR2224" s="55"/>
      <c r="CT2224" s="55"/>
      <c r="CU2224" s="55"/>
    </row>
    <row r="2225" spans="4:99">
      <c r="D2225" s="55"/>
      <c r="F2225" s="55"/>
      <c r="H2225" s="55"/>
      <c r="J2225" s="55"/>
      <c r="L2225" s="55"/>
      <c r="N2225" s="55"/>
      <c r="P2225" s="55"/>
      <c r="R2225" s="55"/>
      <c r="T2225" s="55"/>
      <c r="V2225" s="55"/>
      <c r="X2225" s="55"/>
      <c r="Z2225" s="55"/>
      <c r="AB2225" s="55"/>
      <c r="AD2225" s="55"/>
      <c r="AF2225" s="55"/>
      <c r="AH2225" s="55"/>
      <c r="AJ2225" s="55"/>
      <c r="AL2225" s="55"/>
      <c r="AN2225" s="55"/>
      <c r="AP2225" s="55"/>
      <c r="AR2225" s="55"/>
      <c r="AT2225" s="55"/>
      <c r="AV2225" s="55"/>
      <c r="AX2225" s="55"/>
      <c r="AY2225" s="274"/>
      <c r="AZ2225" s="55"/>
      <c r="BB2225" s="55"/>
      <c r="BD2225" s="55"/>
      <c r="BF2225" s="55"/>
      <c r="BH2225" s="55"/>
      <c r="BJ2225" s="55"/>
      <c r="BL2225" s="55"/>
      <c r="BN2225" s="55"/>
      <c r="BP2225" s="55"/>
      <c r="BR2225" s="55"/>
      <c r="BT2225" s="55"/>
      <c r="BV2225" s="55"/>
      <c r="BX2225" s="55"/>
      <c r="BZ2225" s="55"/>
      <c r="CB2225" s="55"/>
      <c r="CD2225" s="55"/>
      <c r="CF2225" s="55"/>
      <c r="CH2225" s="55"/>
      <c r="CJ2225" s="55"/>
      <c r="CL2225" s="55"/>
      <c r="CN2225" s="55"/>
      <c r="CP2225" s="55"/>
      <c r="CR2225" s="55"/>
      <c r="CT2225" s="55"/>
      <c r="CU2225" s="55"/>
    </row>
    <row r="2226" spans="4:99">
      <c r="D2226" s="55"/>
      <c r="F2226" s="55"/>
      <c r="H2226" s="55"/>
      <c r="J2226" s="55"/>
      <c r="L2226" s="55"/>
      <c r="N2226" s="55"/>
      <c r="P2226" s="55"/>
      <c r="R2226" s="55"/>
      <c r="T2226" s="55"/>
      <c r="V2226" s="55"/>
      <c r="X2226" s="55"/>
      <c r="Z2226" s="55"/>
      <c r="AB2226" s="55"/>
      <c r="AD2226" s="55"/>
      <c r="AF2226" s="55"/>
      <c r="AH2226" s="55"/>
      <c r="AJ2226" s="55"/>
      <c r="AL2226" s="55"/>
      <c r="AN2226" s="55"/>
      <c r="AP2226" s="55"/>
      <c r="AR2226" s="55"/>
      <c r="AT2226" s="55"/>
      <c r="AV2226" s="55"/>
      <c r="AX2226" s="55"/>
      <c r="AY2226" s="274"/>
      <c r="AZ2226" s="55"/>
      <c r="BB2226" s="55"/>
      <c r="BD2226" s="55"/>
      <c r="BF2226" s="55"/>
      <c r="BH2226" s="55"/>
      <c r="BJ2226" s="55"/>
      <c r="BL2226" s="55"/>
      <c r="BN2226" s="55"/>
      <c r="BP2226" s="55"/>
      <c r="BR2226" s="55"/>
      <c r="BT2226" s="55"/>
      <c r="BV2226" s="55"/>
      <c r="BX2226" s="55"/>
      <c r="BZ2226" s="55"/>
      <c r="CB2226" s="55"/>
      <c r="CD2226" s="55"/>
      <c r="CF2226" s="55"/>
      <c r="CH2226" s="55"/>
      <c r="CJ2226" s="55"/>
      <c r="CL2226" s="55"/>
      <c r="CN2226" s="55"/>
      <c r="CP2226" s="55"/>
      <c r="CR2226" s="55"/>
      <c r="CT2226" s="55"/>
      <c r="CU2226" s="55"/>
    </row>
    <row r="2227" spans="4:99">
      <c r="D2227" s="55"/>
      <c r="F2227" s="55"/>
      <c r="H2227" s="55"/>
      <c r="J2227" s="55"/>
      <c r="L2227" s="55"/>
      <c r="N2227" s="55"/>
      <c r="P2227" s="55"/>
      <c r="R2227" s="55"/>
      <c r="T2227" s="55"/>
      <c r="V2227" s="55"/>
      <c r="X2227" s="55"/>
      <c r="Z2227" s="55"/>
      <c r="AB2227" s="55"/>
      <c r="AD2227" s="55"/>
      <c r="AF2227" s="55"/>
      <c r="AH2227" s="55"/>
      <c r="AJ2227" s="55"/>
      <c r="AL2227" s="55"/>
      <c r="AN2227" s="55"/>
      <c r="AP2227" s="55"/>
      <c r="AR2227" s="55"/>
      <c r="AT2227" s="55"/>
      <c r="AV2227" s="55"/>
      <c r="AX2227" s="55"/>
      <c r="AY2227" s="274"/>
      <c r="AZ2227" s="55"/>
      <c r="BB2227" s="55"/>
      <c r="BD2227" s="55"/>
      <c r="BF2227" s="55"/>
      <c r="BH2227" s="55"/>
      <c r="BJ2227" s="55"/>
      <c r="BL2227" s="55"/>
      <c r="BN2227" s="55"/>
      <c r="BP2227" s="55"/>
      <c r="BR2227" s="55"/>
      <c r="BT2227" s="55"/>
      <c r="BV2227" s="55"/>
      <c r="BX2227" s="55"/>
      <c r="BZ2227" s="55"/>
      <c r="CB2227" s="55"/>
      <c r="CD2227" s="55"/>
      <c r="CF2227" s="55"/>
      <c r="CH2227" s="55"/>
      <c r="CJ2227" s="55"/>
      <c r="CL2227" s="55"/>
      <c r="CN2227" s="55"/>
      <c r="CP2227" s="55"/>
      <c r="CR2227" s="55"/>
      <c r="CT2227" s="55"/>
      <c r="CU2227" s="55"/>
    </row>
    <row r="2228" spans="4:99">
      <c r="D2228" s="55"/>
      <c r="F2228" s="55"/>
      <c r="H2228" s="55"/>
      <c r="J2228" s="55"/>
      <c r="L2228" s="55"/>
      <c r="N2228" s="55"/>
      <c r="P2228" s="55"/>
      <c r="R2228" s="55"/>
      <c r="T2228" s="55"/>
      <c r="V2228" s="55"/>
      <c r="X2228" s="55"/>
      <c r="Z2228" s="55"/>
      <c r="AB2228" s="55"/>
      <c r="AD2228" s="55"/>
      <c r="AF2228" s="55"/>
      <c r="AH2228" s="55"/>
      <c r="AJ2228" s="55"/>
      <c r="AL2228" s="55"/>
      <c r="AN2228" s="55"/>
      <c r="AP2228" s="55"/>
      <c r="AR2228" s="55"/>
      <c r="AT2228" s="55"/>
      <c r="AV2228" s="55"/>
      <c r="AX2228" s="55"/>
      <c r="AY2228" s="274"/>
      <c r="AZ2228" s="55"/>
      <c r="BB2228" s="55"/>
      <c r="BD2228" s="55"/>
      <c r="BF2228" s="55"/>
      <c r="BH2228" s="55"/>
      <c r="BJ2228" s="55"/>
      <c r="BL2228" s="55"/>
      <c r="BN2228" s="55"/>
      <c r="BP2228" s="55"/>
      <c r="BR2228" s="55"/>
      <c r="BT2228" s="55"/>
      <c r="BV2228" s="55"/>
      <c r="BX2228" s="55"/>
      <c r="BZ2228" s="55"/>
      <c r="CB2228" s="55"/>
      <c r="CD2228" s="55"/>
      <c r="CF2228" s="55"/>
      <c r="CH2228" s="55"/>
      <c r="CJ2228" s="55"/>
      <c r="CL2228" s="55"/>
      <c r="CN2228" s="55"/>
      <c r="CP2228" s="55"/>
      <c r="CR2228" s="55"/>
      <c r="CT2228" s="55"/>
      <c r="CU2228" s="55"/>
    </row>
    <row r="2229" spans="4:99">
      <c r="D2229" s="55"/>
      <c r="F2229" s="55"/>
      <c r="H2229" s="55"/>
      <c r="J2229" s="55"/>
      <c r="L2229" s="55"/>
      <c r="N2229" s="55"/>
      <c r="P2229" s="55"/>
      <c r="R2229" s="55"/>
      <c r="T2229" s="55"/>
      <c r="V2229" s="55"/>
      <c r="X2229" s="55"/>
      <c r="Z2229" s="55"/>
      <c r="AB2229" s="55"/>
      <c r="AD2229" s="55"/>
      <c r="AF2229" s="55"/>
      <c r="AH2229" s="55"/>
      <c r="AJ2229" s="55"/>
      <c r="AL2229" s="55"/>
      <c r="AN2229" s="55"/>
      <c r="AP2229" s="55"/>
      <c r="AR2229" s="55"/>
      <c r="AT2229" s="55"/>
      <c r="AV2229" s="55"/>
      <c r="AX2229" s="55"/>
      <c r="AY2229" s="274"/>
      <c r="AZ2229" s="55"/>
      <c r="BB2229" s="55"/>
      <c r="BD2229" s="55"/>
      <c r="BF2229" s="55"/>
      <c r="BH2229" s="55"/>
      <c r="BJ2229" s="55"/>
      <c r="BL2229" s="55"/>
      <c r="BN2229" s="55"/>
      <c r="BP2229" s="55"/>
      <c r="BR2229" s="55"/>
      <c r="BT2229" s="55"/>
      <c r="BV2229" s="55"/>
      <c r="BX2229" s="55"/>
      <c r="BZ2229" s="55"/>
      <c r="CB2229" s="55"/>
      <c r="CD2229" s="55"/>
      <c r="CF2229" s="55"/>
      <c r="CH2229" s="55"/>
      <c r="CJ2229" s="55"/>
      <c r="CL2229" s="55"/>
      <c r="CN2229" s="55"/>
      <c r="CP2229" s="55"/>
      <c r="CR2229" s="55"/>
      <c r="CT2229" s="55"/>
      <c r="CU2229" s="55"/>
    </row>
    <row r="2230" spans="4:99">
      <c r="D2230" s="55"/>
      <c r="F2230" s="55"/>
      <c r="H2230" s="55"/>
      <c r="J2230" s="55"/>
      <c r="L2230" s="55"/>
      <c r="N2230" s="55"/>
      <c r="P2230" s="55"/>
      <c r="R2230" s="55"/>
      <c r="T2230" s="55"/>
      <c r="V2230" s="55"/>
      <c r="X2230" s="55"/>
      <c r="Z2230" s="55"/>
      <c r="AB2230" s="55"/>
      <c r="AD2230" s="55"/>
      <c r="AF2230" s="55"/>
      <c r="AH2230" s="55"/>
      <c r="AJ2230" s="55"/>
      <c r="AL2230" s="55"/>
      <c r="AN2230" s="55"/>
      <c r="AP2230" s="55"/>
      <c r="AR2230" s="55"/>
      <c r="AT2230" s="55"/>
      <c r="AV2230" s="55"/>
      <c r="AX2230" s="55"/>
      <c r="AY2230" s="274"/>
      <c r="AZ2230" s="55"/>
      <c r="BB2230" s="55"/>
      <c r="BD2230" s="55"/>
      <c r="BF2230" s="55"/>
      <c r="BH2230" s="55"/>
      <c r="BJ2230" s="55"/>
      <c r="BL2230" s="55"/>
      <c r="BN2230" s="55"/>
      <c r="BP2230" s="55"/>
      <c r="BR2230" s="55"/>
      <c r="BT2230" s="55"/>
      <c r="BV2230" s="55"/>
      <c r="BX2230" s="55"/>
      <c r="BZ2230" s="55"/>
      <c r="CB2230" s="55"/>
      <c r="CD2230" s="55"/>
      <c r="CF2230" s="55"/>
      <c r="CH2230" s="55"/>
      <c r="CJ2230" s="55"/>
      <c r="CL2230" s="55"/>
      <c r="CN2230" s="55"/>
      <c r="CP2230" s="55"/>
      <c r="CR2230" s="55"/>
      <c r="CT2230" s="55"/>
      <c r="CU2230" s="55"/>
    </row>
    <row r="2231" spans="4:99">
      <c r="D2231" s="55"/>
      <c r="F2231" s="55"/>
      <c r="H2231" s="55"/>
      <c r="J2231" s="55"/>
      <c r="L2231" s="55"/>
      <c r="N2231" s="55"/>
      <c r="P2231" s="55"/>
      <c r="R2231" s="55"/>
      <c r="T2231" s="55"/>
      <c r="V2231" s="55"/>
      <c r="X2231" s="55"/>
      <c r="Z2231" s="55"/>
      <c r="AB2231" s="55"/>
      <c r="AD2231" s="55"/>
      <c r="AF2231" s="55"/>
      <c r="AH2231" s="55"/>
      <c r="AJ2231" s="55"/>
      <c r="AL2231" s="55"/>
      <c r="AN2231" s="55"/>
      <c r="AP2231" s="55"/>
      <c r="AR2231" s="55"/>
      <c r="AT2231" s="55"/>
      <c r="AV2231" s="55"/>
      <c r="AX2231" s="55"/>
      <c r="AY2231" s="274"/>
      <c r="AZ2231" s="55"/>
      <c r="BB2231" s="55"/>
      <c r="BD2231" s="55"/>
      <c r="BF2231" s="55"/>
      <c r="BH2231" s="55"/>
      <c r="BJ2231" s="55"/>
      <c r="BL2231" s="55"/>
      <c r="BN2231" s="55"/>
      <c r="BP2231" s="55"/>
      <c r="BR2231" s="55"/>
      <c r="BT2231" s="55"/>
      <c r="BV2231" s="55"/>
      <c r="BX2231" s="55"/>
      <c r="BZ2231" s="55"/>
      <c r="CB2231" s="55"/>
      <c r="CD2231" s="55"/>
      <c r="CF2231" s="55"/>
      <c r="CH2231" s="55"/>
      <c r="CJ2231" s="55"/>
      <c r="CL2231" s="55"/>
      <c r="CN2231" s="55"/>
      <c r="CP2231" s="55"/>
      <c r="CR2231" s="55"/>
      <c r="CT2231" s="55"/>
      <c r="CU2231" s="55"/>
    </row>
    <row r="2232" spans="4:99">
      <c r="D2232" s="55"/>
      <c r="F2232" s="55"/>
      <c r="H2232" s="55"/>
      <c r="J2232" s="55"/>
      <c r="L2232" s="55"/>
      <c r="N2232" s="55"/>
      <c r="P2232" s="55"/>
      <c r="R2232" s="55"/>
      <c r="T2232" s="55"/>
      <c r="V2232" s="55"/>
      <c r="X2232" s="55"/>
      <c r="Z2232" s="55"/>
      <c r="AB2232" s="55"/>
      <c r="AD2232" s="55"/>
      <c r="AF2232" s="55"/>
      <c r="AH2232" s="55"/>
      <c r="AJ2232" s="55"/>
      <c r="AL2232" s="55"/>
      <c r="AN2232" s="55"/>
      <c r="AP2232" s="55"/>
      <c r="AR2232" s="55"/>
      <c r="AT2232" s="55"/>
      <c r="AV2232" s="55"/>
      <c r="AX2232" s="55"/>
      <c r="AY2232" s="274"/>
      <c r="AZ2232" s="55"/>
      <c r="BB2232" s="55"/>
      <c r="BD2232" s="55"/>
      <c r="BF2232" s="55"/>
      <c r="BH2232" s="55"/>
      <c r="BJ2232" s="55"/>
      <c r="BL2232" s="55"/>
      <c r="BN2232" s="55"/>
      <c r="BP2232" s="55"/>
      <c r="BR2232" s="55"/>
      <c r="BT2232" s="55"/>
      <c r="BV2232" s="55"/>
      <c r="BX2232" s="55"/>
      <c r="BZ2232" s="55"/>
      <c r="CB2232" s="55"/>
      <c r="CD2232" s="55"/>
      <c r="CF2232" s="55"/>
      <c r="CH2232" s="55"/>
      <c r="CJ2232" s="55"/>
      <c r="CL2232" s="55"/>
      <c r="CN2232" s="55"/>
      <c r="CP2232" s="55"/>
      <c r="CR2232" s="55"/>
      <c r="CT2232" s="55"/>
      <c r="CU2232" s="55"/>
    </row>
    <row r="2233" spans="4:99">
      <c r="D2233" s="55"/>
      <c r="F2233" s="55"/>
      <c r="H2233" s="55"/>
      <c r="J2233" s="55"/>
      <c r="L2233" s="55"/>
      <c r="N2233" s="55"/>
      <c r="P2233" s="55"/>
      <c r="R2233" s="55"/>
      <c r="T2233" s="55"/>
      <c r="V2233" s="55"/>
      <c r="X2233" s="55"/>
      <c r="Z2233" s="55"/>
      <c r="AB2233" s="55"/>
      <c r="AD2233" s="55"/>
      <c r="AF2233" s="55"/>
      <c r="AH2233" s="55"/>
      <c r="AJ2233" s="55"/>
      <c r="AL2233" s="55"/>
      <c r="AN2233" s="55"/>
      <c r="AP2233" s="55"/>
      <c r="AR2233" s="55"/>
      <c r="AT2233" s="55"/>
      <c r="AV2233" s="55"/>
      <c r="AX2233" s="55"/>
      <c r="AY2233" s="274"/>
      <c r="AZ2233" s="55"/>
      <c r="BB2233" s="55"/>
      <c r="BD2233" s="55"/>
      <c r="BF2233" s="55"/>
      <c r="BH2233" s="55"/>
      <c r="BJ2233" s="55"/>
      <c r="BL2233" s="55"/>
      <c r="BN2233" s="55"/>
      <c r="BP2233" s="55"/>
      <c r="BR2233" s="55"/>
      <c r="BT2233" s="55"/>
      <c r="BV2233" s="55"/>
      <c r="BX2233" s="55"/>
      <c r="BZ2233" s="55"/>
      <c r="CB2233" s="55"/>
      <c r="CD2233" s="55"/>
      <c r="CF2233" s="55"/>
      <c r="CH2233" s="55"/>
      <c r="CJ2233" s="55"/>
      <c r="CL2233" s="55"/>
      <c r="CN2233" s="55"/>
      <c r="CP2233" s="55"/>
      <c r="CR2233" s="55"/>
      <c r="CT2233" s="55"/>
      <c r="CU2233" s="55"/>
    </row>
    <row r="2234" spans="4:99">
      <c r="D2234" s="55"/>
      <c r="F2234" s="55"/>
      <c r="H2234" s="55"/>
      <c r="J2234" s="55"/>
      <c r="L2234" s="55"/>
      <c r="N2234" s="55"/>
      <c r="P2234" s="55"/>
      <c r="R2234" s="55"/>
      <c r="T2234" s="55"/>
      <c r="V2234" s="55"/>
      <c r="X2234" s="55"/>
      <c r="Z2234" s="55"/>
      <c r="AB2234" s="55"/>
      <c r="AD2234" s="55"/>
      <c r="AF2234" s="55"/>
      <c r="AH2234" s="55"/>
      <c r="AJ2234" s="55"/>
      <c r="AL2234" s="55"/>
      <c r="AN2234" s="55"/>
      <c r="AP2234" s="55"/>
      <c r="AR2234" s="55"/>
      <c r="AT2234" s="55"/>
      <c r="AV2234" s="55"/>
      <c r="AX2234" s="55"/>
      <c r="AY2234" s="274"/>
      <c r="AZ2234" s="55"/>
      <c r="BB2234" s="55"/>
      <c r="BD2234" s="55"/>
      <c r="BF2234" s="55"/>
      <c r="BH2234" s="55"/>
      <c r="BJ2234" s="55"/>
      <c r="BL2234" s="55"/>
      <c r="BN2234" s="55"/>
      <c r="BP2234" s="55"/>
      <c r="BR2234" s="55"/>
      <c r="BT2234" s="55"/>
      <c r="BV2234" s="55"/>
      <c r="BX2234" s="55"/>
      <c r="BZ2234" s="55"/>
      <c r="CB2234" s="55"/>
      <c r="CD2234" s="55"/>
      <c r="CF2234" s="55"/>
      <c r="CH2234" s="55"/>
      <c r="CJ2234" s="55"/>
      <c r="CL2234" s="55"/>
      <c r="CN2234" s="55"/>
      <c r="CP2234" s="55"/>
      <c r="CR2234" s="55"/>
      <c r="CT2234" s="55"/>
      <c r="CU2234" s="55"/>
    </row>
    <row r="2235" spans="4:99">
      <c r="D2235" s="55"/>
      <c r="F2235" s="55"/>
      <c r="H2235" s="55"/>
      <c r="J2235" s="55"/>
      <c r="L2235" s="55"/>
      <c r="N2235" s="55"/>
      <c r="P2235" s="55"/>
      <c r="R2235" s="55"/>
      <c r="T2235" s="55"/>
      <c r="V2235" s="55"/>
      <c r="X2235" s="55"/>
      <c r="Z2235" s="55"/>
      <c r="AB2235" s="55"/>
      <c r="AD2235" s="55"/>
      <c r="AF2235" s="55"/>
      <c r="AH2235" s="55"/>
      <c r="AJ2235" s="55"/>
      <c r="AL2235" s="55"/>
      <c r="AN2235" s="55"/>
      <c r="AP2235" s="55"/>
      <c r="AR2235" s="55"/>
      <c r="AT2235" s="55"/>
      <c r="AV2235" s="55"/>
      <c r="AX2235" s="55"/>
      <c r="AY2235" s="274"/>
      <c r="AZ2235" s="55"/>
      <c r="BB2235" s="55"/>
      <c r="BD2235" s="55"/>
      <c r="BF2235" s="55"/>
      <c r="BH2235" s="55"/>
      <c r="BJ2235" s="55"/>
      <c r="BL2235" s="55"/>
      <c r="BN2235" s="55"/>
      <c r="BP2235" s="55"/>
      <c r="BR2235" s="55"/>
      <c r="BT2235" s="55"/>
      <c r="BV2235" s="55"/>
      <c r="BX2235" s="55"/>
      <c r="BZ2235" s="55"/>
      <c r="CB2235" s="55"/>
      <c r="CD2235" s="55"/>
      <c r="CF2235" s="55"/>
      <c r="CH2235" s="55"/>
      <c r="CJ2235" s="55"/>
      <c r="CL2235" s="55"/>
      <c r="CN2235" s="55"/>
      <c r="CP2235" s="55"/>
      <c r="CR2235" s="55"/>
      <c r="CT2235" s="55"/>
      <c r="CU2235" s="55"/>
    </row>
    <row r="2236" spans="4:99">
      <c r="D2236" s="55"/>
      <c r="F2236" s="55"/>
      <c r="H2236" s="55"/>
      <c r="J2236" s="55"/>
      <c r="L2236" s="55"/>
      <c r="N2236" s="55"/>
      <c r="P2236" s="55"/>
      <c r="R2236" s="55"/>
      <c r="T2236" s="55"/>
      <c r="V2236" s="55"/>
      <c r="X2236" s="55"/>
      <c r="Z2236" s="55"/>
      <c r="AB2236" s="55"/>
      <c r="AD2236" s="55"/>
      <c r="AF2236" s="55"/>
      <c r="AH2236" s="55"/>
      <c r="AJ2236" s="55"/>
      <c r="AL2236" s="55"/>
      <c r="AN2236" s="55"/>
      <c r="AP2236" s="55"/>
      <c r="AR2236" s="55"/>
      <c r="AT2236" s="55"/>
      <c r="AV2236" s="55"/>
      <c r="AX2236" s="55"/>
      <c r="AY2236" s="274"/>
      <c r="AZ2236" s="55"/>
      <c r="BB2236" s="55"/>
      <c r="BD2236" s="55"/>
      <c r="BF2236" s="55"/>
      <c r="BH2236" s="55"/>
      <c r="BJ2236" s="55"/>
      <c r="BL2236" s="55"/>
      <c r="BN2236" s="55"/>
      <c r="BP2236" s="55"/>
      <c r="BR2236" s="55"/>
      <c r="BT2236" s="55"/>
      <c r="BV2236" s="55"/>
      <c r="BX2236" s="55"/>
      <c r="BZ2236" s="55"/>
      <c r="CB2236" s="55"/>
      <c r="CD2236" s="55"/>
      <c r="CF2236" s="55"/>
      <c r="CH2236" s="55"/>
      <c r="CJ2236" s="55"/>
      <c r="CL2236" s="55"/>
      <c r="CN2236" s="55"/>
      <c r="CP2236" s="55"/>
      <c r="CR2236" s="55"/>
      <c r="CT2236" s="55"/>
      <c r="CU2236" s="55"/>
    </row>
    <row r="2237" spans="4:99">
      <c r="D2237" s="55"/>
      <c r="F2237" s="55"/>
      <c r="H2237" s="55"/>
      <c r="J2237" s="55"/>
      <c r="L2237" s="55"/>
      <c r="N2237" s="55"/>
      <c r="P2237" s="55"/>
      <c r="R2237" s="55"/>
      <c r="T2237" s="55"/>
      <c r="V2237" s="55"/>
      <c r="X2237" s="55"/>
      <c r="Z2237" s="55"/>
      <c r="AB2237" s="55"/>
      <c r="AD2237" s="55"/>
      <c r="AF2237" s="55"/>
      <c r="AH2237" s="55"/>
      <c r="AJ2237" s="55"/>
      <c r="AL2237" s="55"/>
      <c r="AN2237" s="55"/>
      <c r="AP2237" s="55"/>
      <c r="AR2237" s="55"/>
      <c r="AT2237" s="55"/>
      <c r="AV2237" s="55"/>
      <c r="AX2237" s="55"/>
      <c r="AY2237" s="274"/>
      <c r="AZ2237" s="55"/>
      <c r="BB2237" s="55"/>
      <c r="BD2237" s="55"/>
      <c r="BF2237" s="55"/>
      <c r="BH2237" s="55"/>
      <c r="BJ2237" s="55"/>
      <c r="BL2237" s="55"/>
      <c r="BN2237" s="55"/>
      <c r="BP2237" s="55"/>
      <c r="BR2237" s="55"/>
      <c r="BT2237" s="55"/>
      <c r="BV2237" s="55"/>
      <c r="BX2237" s="55"/>
      <c r="BZ2237" s="55"/>
      <c r="CB2237" s="55"/>
      <c r="CD2237" s="55"/>
      <c r="CF2237" s="55"/>
      <c r="CH2237" s="55"/>
      <c r="CJ2237" s="55"/>
      <c r="CL2237" s="55"/>
      <c r="CN2237" s="55"/>
      <c r="CP2237" s="55"/>
      <c r="CR2237" s="55"/>
      <c r="CT2237" s="55"/>
      <c r="CU2237" s="55"/>
    </row>
    <row r="2238" spans="4:99">
      <c r="D2238" s="55"/>
      <c r="F2238" s="55"/>
      <c r="H2238" s="55"/>
      <c r="J2238" s="55"/>
      <c r="L2238" s="55"/>
      <c r="N2238" s="55"/>
      <c r="P2238" s="55"/>
      <c r="R2238" s="55"/>
      <c r="T2238" s="55"/>
      <c r="V2238" s="55"/>
      <c r="X2238" s="55"/>
      <c r="Z2238" s="55"/>
      <c r="AB2238" s="55"/>
      <c r="AD2238" s="55"/>
      <c r="AF2238" s="55"/>
      <c r="AH2238" s="55"/>
      <c r="AJ2238" s="55"/>
      <c r="AL2238" s="55"/>
      <c r="AN2238" s="55"/>
      <c r="AP2238" s="55"/>
      <c r="AR2238" s="55"/>
      <c r="AT2238" s="55"/>
      <c r="AV2238" s="55"/>
      <c r="AX2238" s="55"/>
      <c r="AY2238" s="274"/>
      <c r="AZ2238" s="55"/>
      <c r="BB2238" s="55"/>
      <c r="BD2238" s="55"/>
      <c r="BF2238" s="55"/>
      <c r="BH2238" s="55"/>
      <c r="BJ2238" s="55"/>
      <c r="BL2238" s="55"/>
      <c r="BN2238" s="55"/>
      <c r="BP2238" s="55"/>
      <c r="BR2238" s="55"/>
      <c r="BT2238" s="55"/>
      <c r="BV2238" s="55"/>
      <c r="BX2238" s="55"/>
      <c r="BZ2238" s="55"/>
      <c r="CB2238" s="55"/>
      <c r="CD2238" s="55"/>
      <c r="CF2238" s="55"/>
      <c r="CH2238" s="55"/>
      <c r="CJ2238" s="55"/>
      <c r="CL2238" s="55"/>
      <c r="CN2238" s="55"/>
      <c r="CP2238" s="55"/>
      <c r="CR2238" s="55"/>
      <c r="CT2238" s="55"/>
      <c r="CU2238" s="55"/>
    </row>
    <row r="2239" spans="4:99">
      <c r="D2239" s="55"/>
      <c r="F2239" s="55"/>
      <c r="H2239" s="55"/>
      <c r="J2239" s="55"/>
      <c r="L2239" s="55"/>
      <c r="N2239" s="55"/>
      <c r="P2239" s="55"/>
      <c r="R2239" s="55"/>
      <c r="T2239" s="55"/>
      <c r="V2239" s="55"/>
      <c r="X2239" s="55"/>
      <c r="Z2239" s="55"/>
      <c r="AB2239" s="55"/>
      <c r="AD2239" s="55"/>
      <c r="AF2239" s="55"/>
      <c r="AH2239" s="55"/>
      <c r="AJ2239" s="55"/>
      <c r="AL2239" s="55"/>
      <c r="AN2239" s="55"/>
      <c r="AP2239" s="55"/>
      <c r="AR2239" s="55"/>
      <c r="AT2239" s="55"/>
      <c r="AV2239" s="55"/>
      <c r="AX2239" s="55"/>
      <c r="AY2239" s="274"/>
      <c r="AZ2239" s="55"/>
      <c r="BB2239" s="55"/>
      <c r="BD2239" s="55"/>
      <c r="BF2239" s="55"/>
      <c r="BH2239" s="55"/>
      <c r="BJ2239" s="55"/>
      <c r="BL2239" s="55"/>
      <c r="BN2239" s="55"/>
      <c r="BP2239" s="55"/>
      <c r="BR2239" s="55"/>
      <c r="BT2239" s="55"/>
      <c r="BV2239" s="55"/>
      <c r="BX2239" s="55"/>
      <c r="BZ2239" s="55"/>
      <c r="CB2239" s="55"/>
      <c r="CD2239" s="55"/>
      <c r="CF2239" s="55"/>
      <c r="CH2239" s="55"/>
      <c r="CJ2239" s="55"/>
      <c r="CL2239" s="55"/>
      <c r="CN2239" s="55"/>
      <c r="CP2239" s="55"/>
      <c r="CR2239" s="55"/>
      <c r="CT2239" s="55"/>
      <c r="CU2239" s="55"/>
    </row>
    <row r="2240" spans="4:99">
      <c r="D2240" s="55"/>
      <c r="F2240" s="55"/>
      <c r="H2240" s="55"/>
      <c r="J2240" s="55"/>
      <c r="L2240" s="55"/>
      <c r="N2240" s="55"/>
      <c r="P2240" s="55"/>
      <c r="R2240" s="55"/>
      <c r="T2240" s="55"/>
      <c r="V2240" s="55"/>
      <c r="X2240" s="55"/>
      <c r="Z2240" s="55"/>
      <c r="AB2240" s="55"/>
      <c r="AD2240" s="55"/>
      <c r="AF2240" s="55"/>
      <c r="AH2240" s="55"/>
      <c r="AJ2240" s="55"/>
      <c r="AL2240" s="55"/>
      <c r="AN2240" s="55"/>
      <c r="AP2240" s="55"/>
      <c r="AR2240" s="55"/>
      <c r="AT2240" s="55"/>
      <c r="AV2240" s="55"/>
      <c r="AX2240" s="55"/>
      <c r="AY2240" s="274"/>
      <c r="AZ2240" s="55"/>
      <c r="BB2240" s="55"/>
      <c r="BD2240" s="55"/>
      <c r="BF2240" s="55"/>
      <c r="BH2240" s="55"/>
      <c r="BJ2240" s="55"/>
      <c r="BL2240" s="55"/>
      <c r="BN2240" s="55"/>
      <c r="BP2240" s="55"/>
      <c r="BR2240" s="55"/>
      <c r="BT2240" s="55"/>
      <c r="BV2240" s="55"/>
      <c r="BX2240" s="55"/>
      <c r="BZ2240" s="55"/>
      <c r="CB2240" s="55"/>
      <c r="CD2240" s="55"/>
      <c r="CF2240" s="55"/>
      <c r="CH2240" s="55"/>
      <c r="CJ2240" s="55"/>
      <c r="CL2240" s="55"/>
      <c r="CN2240" s="55"/>
      <c r="CP2240" s="55"/>
      <c r="CR2240" s="55"/>
      <c r="CT2240" s="55"/>
      <c r="CU2240" s="55"/>
    </row>
    <row r="2241" spans="4:99">
      <c r="D2241" s="55"/>
      <c r="F2241" s="55"/>
      <c r="H2241" s="55"/>
      <c r="J2241" s="55"/>
      <c r="L2241" s="55"/>
      <c r="N2241" s="55"/>
      <c r="P2241" s="55"/>
      <c r="R2241" s="55"/>
      <c r="T2241" s="55"/>
      <c r="V2241" s="55"/>
      <c r="X2241" s="55"/>
      <c r="Z2241" s="55"/>
      <c r="AB2241" s="55"/>
      <c r="AD2241" s="55"/>
      <c r="AF2241" s="55"/>
      <c r="AH2241" s="55"/>
      <c r="AJ2241" s="55"/>
      <c r="AL2241" s="55"/>
      <c r="AN2241" s="55"/>
      <c r="AP2241" s="55"/>
      <c r="AR2241" s="55"/>
      <c r="AT2241" s="55"/>
      <c r="AV2241" s="55"/>
      <c r="AX2241" s="55"/>
      <c r="AY2241" s="274"/>
      <c r="AZ2241" s="55"/>
      <c r="BB2241" s="55"/>
      <c r="BD2241" s="55"/>
      <c r="BF2241" s="55"/>
      <c r="BH2241" s="55"/>
      <c r="BJ2241" s="55"/>
      <c r="BL2241" s="55"/>
      <c r="BN2241" s="55"/>
      <c r="BP2241" s="55"/>
      <c r="BR2241" s="55"/>
      <c r="BT2241" s="55"/>
      <c r="BV2241" s="55"/>
      <c r="BX2241" s="55"/>
      <c r="BZ2241" s="55"/>
      <c r="CB2241" s="55"/>
      <c r="CD2241" s="55"/>
      <c r="CF2241" s="55"/>
      <c r="CH2241" s="55"/>
      <c r="CJ2241" s="55"/>
      <c r="CL2241" s="55"/>
      <c r="CN2241" s="55"/>
      <c r="CP2241" s="55"/>
      <c r="CR2241" s="55"/>
      <c r="CT2241" s="55"/>
      <c r="CU2241" s="55"/>
    </row>
    <row r="2242" spans="4:99">
      <c r="D2242" s="55"/>
      <c r="F2242" s="55"/>
      <c r="H2242" s="55"/>
      <c r="J2242" s="55"/>
      <c r="L2242" s="55"/>
      <c r="N2242" s="55"/>
      <c r="P2242" s="55"/>
      <c r="R2242" s="55"/>
      <c r="T2242" s="55"/>
      <c r="V2242" s="55"/>
      <c r="X2242" s="55"/>
      <c r="Z2242" s="55"/>
      <c r="AB2242" s="55"/>
      <c r="AD2242" s="55"/>
      <c r="AF2242" s="55"/>
      <c r="AH2242" s="55"/>
      <c r="AJ2242" s="55"/>
      <c r="AL2242" s="55"/>
      <c r="AN2242" s="55"/>
      <c r="AP2242" s="55"/>
      <c r="AR2242" s="55"/>
      <c r="AT2242" s="55"/>
      <c r="AV2242" s="55"/>
      <c r="AX2242" s="55"/>
      <c r="AY2242" s="274"/>
      <c r="AZ2242" s="55"/>
      <c r="BB2242" s="55"/>
      <c r="BD2242" s="55"/>
      <c r="BF2242" s="55"/>
      <c r="BH2242" s="55"/>
      <c r="BJ2242" s="55"/>
      <c r="BL2242" s="55"/>
      <c r="BN2242" s="55"/>
      <c r="BP2242" s="55"/>
      <c r="BR2242" s="55"/>
      <c r="BT2242" s="55"/>
      <c r="BV2242" s="55"/>
      <c r="BX2242" s="55"/>
      <c r="BZ2242" s="55"/>
      <c r="CB2242" s="55"/>
      <c r="CD2242" s="55"/>
      <c r="CF2242" s="55"/>
      <c r="CH2242" s="55"/>
      <c r="CJ2242" s="55"/>
      <c r="CL2242" s="55"/>
      <c r="CN2242" s="55"/>
      <c r="CP2242" s="55"/>
      <c r="CR2242" s="55"/>
      <c r="CT2242" s="55"/>
      <c r="CU2242" s="55"/>
    </row>
    <row r="2243" spans="4:99">
      <c r="D2243" s="55"/>
      <c r="F2243" s="55"/>
      <c r="H2243" s="55"/>
      <c r="J2243" s="55"/>
      <c r="L2243" s="55"/>
      <c r="N2243" s="55"/>
      <c r="P2243" s="55"/>
      <c r="R2243" s="55"/>
      <c r="T2243" s="55"/>
      <c r="V2243" s="55"/>
      <c r="X2243" s="55"/>
      <c r="Z2243" s="55"/>
      <c r="AB2243" s="55"/>
      <c r="AD2243" s="55"/>
      <c r="AF2243" s="55"/>
      <c r="AH2243" s="55"/>
      <c r="AJ2243" s="55"/>
      <c r="AL2243" s="55"/>
      <c r="AN2243" s="55"/>
      <c r="AP2243" s="55"/>
      <c r="AR2243" s="55"/>
      <c r="AT2243" s="55"/>
      <c r="AV2243" s="55"/>
      <c r="AX2243" s="55"/>
      <c r="AY2243" s="274"/>
      <c r="AZ2243" s="55"/>
      <c r="BB2243" s="55"/>
      <c r="BD2243" s="55"/>
      <c r="BF2243" s="55"/>
      <c r="BH2243" s="55"/>
      <c r="BJ2243" s="55"/>
      <c r="BL2243" s="55"/>
      <c r="BN2243" s="55"/>
      <c r="BP2243" s="55"/>
      <c r="BR2243" s="55"/>
      <c r="BT2243" s="55"/>
      <c r="BV2243" s="55"/>
      <c r="BX2243" s="55"/>
      <c r="BZ2243" s="55"/>
      <c r="CB2243" s="55"/>
      <c r="CD2243" s="55"/>
      <c r="CF2243" s="55"/>
      <c r="CH2243" s="55"/>
      <c r="CJ2243" s="55"/>
      <c r="CL2243" s="55"/>
      <c r="CN2243" s="55"/>
      <c r="CP2243" s="55"/>
      <c r="CR2243" s="55"/>
      <c r="CT2243" s="55"/>
      <c r="CU2243" s="55"/>
    </row>
    <row r="2244" spans="4:99">
      <c r="D2244" s="55"/>
      <c r="F2244" s="55"/>
      <c r="H2244" s="55"/>
      <c r="J2244" s="55"/>
      <c r="L2244" s="55"/>
      <c r="N2244" s="55"/>
      <c r="P2244" s="55"/>
      <c r="R2244" s="55"/>
      <c r="T2244" s="55"/>
      <c r="V2244" s="55"/>
      <c r="X2244" s="55"/>
      <c r="Z2244" s="55"/>
      <c r="AB2244" s="55"/>
      <c r="AD2244" s="55"/>
      <c r="AF2244" s="55"/>
      <c r="AH2244" s="55"/>
      <c r="AJ2244" s="55"/>
      <c r="AL2244" s="55"/>
      <c r="AN2244" s="55"/>
      <c r="AP2244" s="55"/>
      <c r="AR2244" s="55"/>
      <c r="AT2244" s="55"/>
      <c r="AV2244" s="55"/>
      <c r="AX2244" s="55"/>
      <c r="AY2244" s="274"/>
      <c r="AZ2244" s="55"/>
      <c r="BB2244" s="55"/>
      <c r="BD2244" s="55"/>
      <c r="BF2244" s="55"/>
      <c r="BH2244" s="55"/>
      <c r="BJ2244" s="55"/>
      <c r="BL2244" s="55"/>
      <c r="BN2244" s="55"/>
      <c r="BP2244" s="55"/>
      <c r="BR2244" s="55"/>
      <c r="BT2244" s="55"/>
      <c r="BV2244" s="55"/>
      <c r="BX2244" s="55"/>
      <c r="BZ2244" s="55"/>
      <c r="CB2244" s="55"/>
      <c r="CD2244" s="55"/>
      <c r="CF2244" s="55"/>
      <c r="CH2244" s="55"/>
      <c r="CJ2244" s="55"/>
      <c r="CL2244" s="55"/>
      <c r="CN2244" s="55"/>
      <c r="CP2244" s="55"/>
      <c r="CR2244" s="55"/>
      <c r="CT2244" s="55"/>
      <c r="CU2244" s="55"/>
    </row>
    <row r="2245" spans="4:99">
      <c r="D2245" s="55"/>
      <c r="F2245" s="55"/>
      <c r="H2245" s="55"/>
      <c r="J2245" s="55"/>
      <c r="L2245" s="55"/>
      <c r="N2245" s="55"/>
      <c r="P2245" s="55"/>
      <c r="R2245" s="55"/>
      <c r="T2245" s="55"/>
      <c r="V2245" s="55"/>
      <c r="X2245" s="55"/>
      <c r="Z2245" s="55"/>
      <c r="AB2245" s="55"/>
      <c r="AD2245" s="55"/>
      <c r="AF2245" s="55"/>
      <c r="AH2245" s="55"/>
      <c r="AJ2245" s="55"/>
      <c r="AL2245" s="55"/>
      <c r="AN2245" s="55"/>
      <c r="AP2245" s="55"/>
      <c r="AR2245" s="55"/>
      <c r="AT2245" s="55"/>
      <c r="AV2245" s="55"/>
      <c r="AX2245" s="55"/>
      <c r="AY2245" s="274"/>
      <c r="AZ2245" s="55"/>
      <c r="BB2245" s="55"/>
      <c r="BD2245" s="55"/>
      <c r="BF2245" s="55"/>
      <c r="BH2245" s="55"/>
      <c r="BJ2245" s="55"/>
      <c r="BL2245" s="55"/>
      <c r="BN2245" s="55"/>
      <c r="BP2245" s="55"/>
      <c r="BR2245" s="55"/>
      <c r="BT2245" s="55"/>
      <c r="BV2245" s="55"/>
      <c r="BX2245" s="55"/>
      <c r="BZ2245" s="55"/>
      <c r="CB2245" s="55"/>
      <c r="CD2245" s="55"/>
      <c r="CF2245" s="55"/>
      <c r="CH2245" s="55"/>
      <c r="CJ2245" s="55"/>
      <c r="CL2245" s="55"/>
      <c r="CN2245" s="55"/>
      <c r="CP2245" s="55"/>
      <c r="CR2245" s="55"/>
      <c r="CT2245" s="55"/>
      <c r="CU2245" s="55"/>
    </row>
    <row r="2246" spans="4:99">
      <c r="D2246" s="55"/>
      <c r="F2246" s="55"/>
      <c r="H2246" s="55"/>
      <c r="J2246" s="55"/>
      <c r="L2246" s="55"/>
      <c r="N2246" s="55"/>
      <c r="P2246" s="55"/>
      <c r="R2246" s="55"/>
      <c r="T2246" s="55"/>
      <c r="V2246" s="55"/>
      <c r="X2246" s="55"/>
      <c r="Z2246" s="55"/>
      <c r="AB2246" s="55"/>
      <c r="AD2246" s="55"/>
      <c r="AF2246" s="55"/>
      <c r="AH2246" s="55"/>
      <c r="AJ2246" s="55"/>
      <c r="AL2246" s="55"/>
      <c r="AN2246" s="55"/>
      <c r="AP2246" s="55"/>
      <c r="AR2246" s="55"/>
      <c r="AT2246" s="55"/>
      <c r="AV2246" s="55"/>
      <c r="AX2246" s="55"/>
      <c r="AY2246" s="274"/>
      <c r="AZ2246" s="55"/>
      <c r="BB2246" s="55"/>
      <c r="BD2246" s="55"/>
      <c r="BF2246" s="55"/>
      <c r="BH2246" s="55"/>
      <c r="BJ2246" s="55"/>
      <c r="BL2246" s="55"/>
      <c r="BN2246" s="55"/>
      <c r="BP2246" s="55"/>
      <c r="BR2246" s="55"/>
      <c r="BT2246" s="55"/>
      <c r="BV2246" s="55"/>
      <c r="BX2246" s="55"/>
      <c r="BZ2246" s="55"/>
      <c r="CB2246" s="55"/>
      <c r="CD2246" s="55"/>
      <c r="CF2246" s="55"/>
      <c r="CH2246" s="55"/>
      <c r="CJ2246" s="55"/>
      <c r="CL2246" s="55"/>
      <c r="CN2246" s="55"/>
      <c r="CP2246" s="55"/>
      <c r="CR2246" s="55"/>
      <c r="CT2246" s="55"/>
      <c r="CU2246" s="55"/>
    </row>
    <row r="2247" spans="4:99">
      <c r="D2247" s="55"/>
      <c r="F2247" s="55"/>
      <c r="H2247" s="55"/>
      <c r="J2247" s="55"/>
      <c r="L2247" s="55"/>
      <c r="N2247" s="55"/>
      <c r="P2247" s="55"/>
      <c r="R2247" s="55"/>
      <c r="T2247" s="55"/>
      <c r="V2247" s="55"/>
      <c r="X2247" s="55"/>
      <c r="Z2247" s="55"/>
      <c r="AB2247" s="55"/>
      <c r="AD2247" s="55"/>
      <c r="AF2247" s="55"/>
      <c r="AH2247" s="55"/>
      <c r="AJ2247" s="55"/>
      <c r="AL2247" s="55"/>
      <c r="AN2247" s="55"/>
      <c r="AP2247" s="55"/>
      <c r="AR2247" s="55"/>
      <c r="AT2247" s="55"/>
      <c r="AV2247" s="55"/>
      <c r="AX2247" s="55"/>
      <c r="AY2247" s="274"/>
      <c r="AZ2247" s="55"/>
      <c r="BB2247" s="55"/>
      <c r="BD2247" s="55"/>
      <c r="BF2247" s="55"/>
      <c r="BH2247" s="55"/>
      <c r="BJ2247" s="55"/>
      <c r="BL2247" s="55"/>
      <c r="BN2247" s="55"/>
      <c r="BP2247" s="55"/>
      <c r="BR2247" s="55"/>
      <c r="BT2247" s="55"/>
      <c r="BV2247" s="55"/>
      <c r="BX2247" s="55"/>
      <c r="BZ2247" s="55"/>
      <c r="CB2247" s="55"/>
      <c r="CD2247" s="55"/>
      <c r="CF2247" s="55"/>
      <c r="CH2247" s="55"/>
      <c r="CJ2247" s="55"/>
      <c r="CL2247" s="55"/>
      <c r="CN2247" s="55"/>
      <c r="CP2247" s="55"/>
      <c r="CR2247" s="55"/>
      <c r="CT2247" s="55"/>
      <c r="CU2247" s="55"/>
    </row>
    <row r="2248" spans="4:99">
      <c r="D2248" s="55"/>
      <c r="F2248" s="55"/>
      <c r="H2248" s="55"/>
      <c r="J2248" s="55"/>
      <c r="L2248" s="55"/>
      <c r="N2248" s="55"/>
      <c r="P2248" s="55"/>
      <c r="R2248" s="55"/>
      <c r="T2248" s="55"/>
      <c r="V2248" s="55"/>
      <c r="X2248" s="55"/>
      <c r="Z2248" s="55"/>
      <c r="AB2248" s="55"/>
      <c r="AD2248" s="55"/>
      <c r="AF2248" s="55"/>
      <c r="AH2248" s="55"/>
      <c r="AJ2248" s="55"/>
      <c r="AL2248" s="55"/>
      <c r="AN2248" s="55"/>
      <c r="AP2248" s="55"/>
      <c r="AR2248" s="55"/>
      <c r="AT2248" s="55"/>
      <c r="AV2248" s="55"/>
      <c r="AX2248" s="55"/>
      <c r="AY2248" s="274"/>
      <c r="AZ2248" s="55"/>
      <c r="BB2248" s="55"/>
      <c r="BD2248" s="55"/>
      <c r="BF2248" s="55"/>
      <c r="BH2248" s="55"/>
      <c r="BJ2248" s="55"/>
      <c r="BL2248" s="55"/>
      <c r="BN2248" s="55"/>
      <c r="BP2248" s="55"/>
      <c r="BR2248" s="55"/>
      <c r="BT2248" s="55"/>
      <c r="BV2248" s="55"/>
      <c r="BX2248" s="55"/>
      <c r="BZ2248" s="55"/>
      <c r="CB2248" s="55"/>
      <c r="CD2248" s="55"/>
      <c r="CF2248" s="55"/>
      <c r="CH2248" s="55"/>
      <c r="CJ2248" s="55"/>
      <c r="CL2248" s="55"/>
      <c r="CN2248" s="55"/>
      <c r="CP2248" s="55"/>
      <c r="CR2248" s="55"/>
      <c r="CT2248" s="55"/>
      <c r="CU2248" s="55"/>
    </row>
    <row r="2249" spans="4:99">
      <c r="D2249" s="55"/>
      <c r="F2249" s="55"/>
      <c r="H2249" s="55"/>
      <c r="J2249" s="55"/>
      <c r="L2249" s="55"/>
      <c r="N2249" s="55"/>
      <c r="P2249" s="55"/>
      <c r="R2249" s="55"/>
      <c r="T2249" s="55"/>
      <c r="V2249" s="55"/>
      <c r="X2249" s="55"/>
      <c r="Z2249" s="55"/>
      <c r="AB2249" s="55"/>
      <c r="AD2249" s="55"/>
      <c r="AF2249" s="55"/>
      <c r="AH2249" s="55"/>
      <c r="AJ2249" s="55"/>
      <c r="AL2249" s="55"/>
      <c r="AN2249" s="55"/>
      <c r="AP2249" s="55"/>
      <c r="AR2249" s="55"/>
      <c r="AT2249" s="55"/>
      <c r="AV2249" s="55"/>
      <c r="AX2249" s="55"/>
      <c r="AY2249" s="274"/>
      <c r="AZ2249" s="55"/>
      <c r="BB2249" s="55"/>
      <c r="BD2249" s="55"/>
      <c r="BF2249" s="55"/>
      <c r="BH2249" s="55"/>
      <c r="BJ2249" s="55"/>
      <c r="BL2249" s="55"/>
      <c r="BN2249" s="55"/>
      <c r="BP2249" s="55"/>
      <c r="BR2249" s="55"/>
      <c r="BT2249" s="55"/>
      <c r="BV2249" s="55"/>
      <c r="BX2249" s="55"/>
      <c r="BZ2249" s="55"/>
      <c r="CB2249" s="55"/>
      <c r="CD2249" s="55"/>
      <c r="CF2249" s="55"/>
      <c r="CH2249" s="55"/>
      <c r="CJ2249" s="55"/>
      <c r="CL2249" s="55"/>
      <c r="CN2249" s="55"/>
      <c r="CP2249" s="55"/>
      <c r="CR2249" s="55"/>
      <c r="CT2249" s="55"/>
      <c r="CU2249" s="55"/>
    </row>
    <row r="2250" spans="4:99">
      <c r="D2250" s="55"/>
      <c r="F2250" s="55"/>
      <c r="H2250" s="55"/>
      <c r="J2250" s="55"/>
      <c r="L2250" s="55"/>
      <c r="N2250" s="55"/>
      <c r="P2250" s="55"/>
      <c r="R2250" s="55"/>
      <c r="T2250" s="55"/>
      <c r="V2250" s="55"/>
      <c r="X2250" s="55"/>
      <c r="Z2250" s="55"/>
      <c r="AB2250" s="55"/>
      <c r="AD2250" s="55"/>
      <c r="AF2250" s="55"/>
      <c r="AH2250" s="55"/>
      <c r="AJ2250" s="55"/>
      <c r="AL2250" s="55"/>
      <c r="AN2250" s="55"/>
      <c r="AP2250" s="55"/>
      <c r="AR2250" s="55"/>
      <c r="AT2250" s="55"/>
      <c r="AV2250" s="55"/>
      <c r="AX2250" s="55"/>
      <c r="AY2250" s="274"/>
      <c r="AZ2250" s="55"/>
      <c r="BB2250" s="55"/>
      <c r="BD2250" s="55"/>
      <c r="BF2250" s="55"/>
      <c r="BH2250" s="55"/>
      <c r="BJ2250" s="55"/>
      <c r="BL2250" s="55"/>
      <c r="BN2250" s="55"/>
      <c r="BP2250" s="55"/>
      <c r="BR2250" s="55"/>
      <c r="BT2250" s="55"/>
      <c r="BV2250" s="55"/>
      <c r="BX2250" s="55"/>
      <c r="BZ2250" s="55"/>
      <c r="CB2250" s="55"/>
      <c r="CD2250" s="55"/>
      <c r="CF2250" s="55"/>
      <c r="CH2250" s="55"/>
      <c r="CJ2250" s="55"/>
      <c r="CL2250" s="55"/>
      <c r="CN2250" s="55"/>
      <c r="CP2250" s="55"/>
      <c r="CR2250" s="55"/>
      <c r="CT2250" s="55"/>
      <c r="CU2250" s="55"/>
    </row>
    <row r="2251" spans="4:99">
      <c r="D2251" s="55"/>
      <c r="F2251" s="55"/>
      <c r="H2251" s="55"/>
      <c r="J2251" s="55"/>
      <c r="L2251" s="55"/>
      <c r="N2251" s="55"/>
      <c r="P2251" s="55"/>
      <c r="R2251" s="55"/>
      <c r="T2251" s="55"/>
      <c r="V2251" s="55"/>
      <c r="X2251" s="55"/>
      <c r="Z2251" s="55"/>
      <c r="AB2251" s="55"/>
      <c r="AD2251" s="55"/>
      <c r="AF2251" s="55"/>
      <c r="AH2251" s="55"/>
      <c r="AJ2251" s="55"/>
      <c r="AL2251" s="55"/>
      <c r="AN2251" s="55"/>
      <c r="AP2251" s="55"/>
      <c r="AR2251" s="55"/>
      <c r="AT2251" s="55"/>
      <c r="AV2251" s="55"/>
      <c r="AX2251" s="55"/>
      <c r="AY2251" s="274"/>
      <c r="AZ2251" s="55"/>
      <c r="BB2251" s="55"/>
      <c r="BD2251" s="55"/>
      <c r="BF2251" s="55"/>
      <c r="BH2251" s="55"/>
      <c r="BJ2251" s="55"/>
      <c r="BL2251" s="55"/>
      <c r="BN2251" s="55"/>
      <c r="BP2251" s="55"/>
      <c r="BR2251" s="55"/>
      <c r="BT2251" s="55"/>
      <c r="BV2251" s="55"/>
      <c r="BX2251" s="55"/>
      <c r="BZ2251" s="55"/>
      <c r="CB2251" s="55"/>
      <c r="CD2251" s="55"/>
      <c r="CF2251" s="55"/>
      <c r="CH2251" s="55"/>
      <c r="CJ2251" s="55"/>
      <c r="CL2251" s="55"/>
      <c r="CN2251" s="55"/>
      <c r="CP2251" s="55"/>
      <c r="CR2251" s="55"/>
      <c r="CT2251" s="55"/>
      <c r="CU2251" s="55"/>
    </row>
    <row r="2252" spans="4:99">
      <c r="D2252" s="55"/>
      <c r="F2252" s="55"/>
      <c r="H2252" s="55"/>
      <c r="J2252" s="55"/>
      <c r="L2252" s="55"/>
      <c r="N2252" s="55"/>
      <c r="P2252" s="55"/>
      <c r="R2252" s="55"/>
      <c r="T2252" s="55"/>
      <c r="V2252" s="55"/>
      <c r="X2252" s="55"/>
      <c r="Z2252" s="55"/>
      <c r="AB2252" s="55"/>
      <c r="AD2252" s="55"/>
      <c r="AF2252" s="55"/>
      <c r="AH2252" s="55"/>
      <c r="AJ2252" s="55"/>
      <c r="AL2252" s="55"/>
      <c r="AN2252" s="55"/>
      <c r="AP2252" s="55"/>
      <c r="AR2252" s="55"/>
      <c r="AT2252" s="55"/>
      <c r="AV2252" s="55"/>
      <c r="AX2252" s="55"/>
      <c r="AZ2252" s="55"/>
      <c r="BB2252" s="55"/>
      <c r="BD2252" s="55"/>
      <c r="BF2252" s="55"/>
      <c r="BH2252" s="55"/>
      <c r="BJ2252" s="55"/>
      <c r="BL2252" s="55"/>
      <c r="BN2252" s="55"/>
      <c r="BP2252" s="55"/>
      <c r="BR2252" s="55"/>
      <c r="BT2252" s="55"/>
      <c r="BV2252" s="55"/>
      <c r="BX2252" s="55"/>
      <c r="BZ2252" s="55"/>
      <c r="CB2252" s="55"/>
      <c r="CD2252" s="55"/>
      <c r="CF2252" s="55"/>
      <c r="CH2252" s="55"/>
      <c r="CJ2252" s="55"/>
      <c r="CL2252" s="55"/>
      <c r="CN2252" s="55"/>
      <c r="CP2252" s="55"/>
      <c r="CR2252" s="55"/>
      <c r="CT2252" s="55"/>
      <c r="CU2252" s="55"/>
    </row>
    <row r="2253" spans="4:99">
      <c r="D2253" s="55"/>
      <c r="F2253" s="55"/>
      <c r="H2253" s="55"/>
      <c r="J2253" s="55"/>
      <c r="L2253" s="55"/>
      <c r="N2253" s="55"/>
      <c r="P2253" s="55"/>
      <c r="R2253" s="55"/>
      <c r="T2253" s="55"/>
      <c r="V2253" s="55"/>
      <c r="X2253" s="55"/>
      <c r="Z2253" s="55"/>
      <c r="AB2253" s="55"/>
      <c r="AD2253" s="55"/>
      <c r="AF2253" s="55"/>
      <c r="AH2253" s="55"/>
      <c r="AJ2253" s="55"/>
      <c r="AL2253" s="55"/>
      <c r="AN2253" s="55"/>
      <c r="AP2253" s="55"/>
      <c r="AR2253" s="55"/>
      <c r="AT2253" s="55"/>
      <c r="AV2253" s="55"/>
      <c r="AX2253" s="55"/>
      <c r="AZ2253" s="55"/>
      <c r="BB2253" s="55"/>
      <c r="BD2253" s="55"/>
      <c r="BF2253" s="55"/>
      <c r="BH2253" s="55"/>
      <c r="BJ2253" s="55"/>
      <c r="BL2253" s="55"/>
      <c r="BN2253" s="55"/>
      <c r="BP2253" s="55"/>
      <c r="BR2253" s="55"/>
      <c r="BT2253" s="55"/>
      <c r="BV2253" s="55"/>
      <c r="BX2253" s="55"/>
      <c r="BZ2253" s="55"/>
      <c r="CB2253" s="55"/>
      <c r="CD2253" s="55"/>
      <c r="CF2253" s="55"/>
      <c r="CH2253" s="55"/>
      <c r="CJ2253" s="55"/>
      <c r="CL2253" s="55"/>
      <c r="CN2253" s="55"/>
      <c r="CP2253" s="55"/>
      <c r="CR2253" s="55"/>
      <c r="CT2253" s="55"/>
      <c r="CU2253" s="55"/>
    </row>
    <row r="2254" spans="4:99">
      <c r="D2254" s="55"/>
      <c r="F2254" s="55"/>
      <c r="H2254" s="55"/>
      <c r="J2254" s="55"/>
      <c r="L2254" s="55"/>
      <c r="N2254" s="55"/>
      <c r="P2254" s="55"/>
      <c r="R2254" s="55"/>
      <c r="T2254" s="55"/>
      <c r="V2254" s="55"/>
      <c r="X2254" s="55"/>
      <c r="Z2254" s="55"/>
      <c r="AB2254" s="55"/>
      <c r="AD2254" s="55"/>
      <c r="AF2254" s="55"/>
      <c r="AH2254" s="55"/>
      <c r="AJ2254" s="55"/>
      <c r="AL2254" s="55"/>
      <c r="AN2254" s="55"/>
      <c r="AP2254" s="55"/>
      <c r="AR2254" s="55"/>
      <c r="AT2254" s="55"/>
      <c r="AV2254" s="55"/>
      <c r="AX2254" s="55"/>
      <c r="AZ2254" s="55"/>
      <c r="BB2254" s="55"/>
      <c r="BD2254" s="55"/>
      <c r="BF2254" s="55"/>
      <c r="BH2254" s="55"/>
      <c r="BJ2254" s="55"/>
      <c r="BL2254" s="55"/>
      <c r="BN2254" s="55"/>
      <c r="BP2254" s="55"/>
      <c r="BR2254" s="55"/>
      <c r="BT2254" s="55"/>
      <c r="BV2254" s="55"/>
      <c r="BX2254" s="55"/>
      <c r="BZ2254" s="55"/>
      <c r="CB2254" s="55"/>
      <c r="CD2254" s="55"/>
      <c r="CF2254" s="55"/>
      <c r="CH2254" s="55"/>
      <c r="CJ2254" s="55"/>
      <c r="CL2254" s="55"/>
      <c r="CN2254" s="55"/>
      <c r="CP2254" s="55"/>
      <c r="CR2254" s="55"/>
      <c r="CT2254" s="55"/>
      <c r="CU2254" s="55"/>
    </row>
    <row r="2255" spans="4:99">
      <c r="D2255" s="55"/>
      <c r="F2255" s="55"/>
      <c r="H2255" s="55"/>
      <c r="J2255" s="55"/>
      <c r="L2255" s="55"/>
      <c r="N2255" s="55"/>
      <c r="P2255" s="55"/>
      <c r="R2255" s="55"/>
      <c r="T2255" s="55"/>
      <c r="V2255" s="55"/>
      <c r="X2255" s="55"/>
      <c r="Z2255" s="55"/>
      <c r="AB2255" s="55"/>
      <c r="AD2255" s="55"/>
      <c r="AF2255" s="55"/>
      <c r="AH2255" s="55"/>
      <c r="AJ2255" s="55"/>
      <c r="AL2255" s="55"/>
      <c r="AN2255" s="55"/>
      <c r="AP2255" s="55"/>
      <c r="AR2255" s="55"/>
      <c r="AT2255" s="55"/>
      <c r="AV2255" s="55"/>
      <c r="AX2255" s="55"/>
      <c r="AZ2255" s="55"/>
      <c r="BB2255" s="55"/>
      <c r="BD2255" s="55"/>
      <c r="BF2255" s="55"/>
      <c r="BH2255" s="55"/>
      <c r="BJ2255" s="55"/>
      <c r="BL2255" s="55"/>
      <c r="BN2255" s="55"/>
      <c r="BP2255" s="55"/>
      <c r="BR2255" s="55"/>
      <c r="BT2255" s="55"/>
      <c r="BV2255" s="55"/>
      <c r="BX2255" s="55"/>
      <c r="BZ2255" s="55"/>
      <c r="CB2255" s="55"/>
      <c r="CD2255" s="55"/>
      <c r="CF2255" s="55"/>
      <c r="CH2255" s="55"/>
      <c r="CJ2255" s="55"/>
      <c r="CL2255" s="55"/>
      <c r="CN2255" s="55"/>
      <c r="CP2255" s="55"/>
      <c r="CR2255" s="55"/>
      <c r="CT2255" s="55"/>
      <c r="CU2255" s="55"/>
    </row>
    <row r="2256" spans="4:99">
      <c r="D2256" s="55"/>
      <c r="F2256" s="55"/>
      <c r="H2256" s="55"/>
      <c r="J2256" s="55"/>
      <c r="L2256" s="55"/>
      <c r="N2256" s="55"/>
      <c r="P2256" s="55"/>
      <c r="R2256" s="55"/>
      <c r="T2256" s="55"/>
      <c r="V2256" s="55"/>
      <c r="X2256" s="55"/>
      <c r="Z2256" s="55"/>
      <c r="AB2256" s="55"/>
      <c r="AD2256" s="55"/>
      <c r="AF2256" s="55"/>
      <c r="AH2256" s="55"/>
      <c r="AJ2256" s="55"/>
      <c r="AL2256" s="55"/>
      <c r="AN2256" s="55"/>
      <c r="AP2256" s="55"/>
      <c r="AR2256" s="55"/>
      <c r="AT2256" s="55"/>
      <c r="AV2256" s="55"/>
      <c r="AX2256" s="55"/>
      <c r="AZ2256" s="55"/>
      <c r="BB2256" s="55"/>
      <c r="BD2256" s="55"/>
      <c r="BF2256" s="55"/>
      <c r="BH2256" s="55"/>
      <c r="BJ2256" s="55"/>
      <c r="BL2256" s="55"/>
      <c r="BN2256" s="55"/>
      <c r="BP2256" s="55"/>
      <c r="BR2256" s="55"/>
      <c r="BT2256" s="55"/>
      <c r="BV2256" s="55"/>
      <c r="BX2256" s="55"/>
      <c r="BZ2256" s="55"/>
      <c r="CB2256" s="55"/>
      <c r="CD2256" s="55"/>
      <c r="CF2256" s="55"/>
      <c r="CH2256" s="55"/>
      <c r="CJ2256" s="55"/>
      <c r="CL2256" s="55"/>
      <c r="CN2256" s="55"/>
      <c r="CP2256" s="55"/>
      <c r="CR2256" s="55"/>
      <c r="CT2256" s="55"/>
      <c r="CU2256" s="55"/>
    </row>
    <row r="2257" spans="1:99">
      <c r="A2257" s="277"/>
      <c r="D2257" s="55"/>
      <c r="F2257" s="55"/>
      <c r="H2257" s="55"/>
      <c r="J2257" s="55"/>
      <c r="L2257" s="55"/>
      <c r="N2257" s="55"/>
      <c r="P2257" s="55"/>
      <c r="R2257" s="55"/>
      <c r="T2257" s="55"/>
      <c r="V2257" s="55"/>
      <c r="X2257" s="55"/>
      <c r="Z2257" s="55"/>
      <c r="AB2257" s="55"/>
      <c r="AD2257" s="55"/>
      <c r="AF2257" s="55"/>
      <c r="AH2257" s="55"/>
      <c r="AJ2257" s="55"/>
      <c r="AL2257" s="55"/>
      <c r="AN2257" s="55"/>
      <c r="AP2257" s="55"/>
      <c r="AR2257" s="55"/>
      <c r="AT2257" s="55"/>
      <c r="AV2257" s="55"/>
      <c r="AX2257" s="55"/>
      <c r="AZ2257" s="55"/>
      <c r="BB2257" s="55"/>
      <c r="BD2257" s="55"/>
      <c r="BF2257" s="55"/>
      <c r="BH2257" s="55"/>
      <c r="BJ2257" s="55"/>
      <c r="BL2257" s="55"/>
      <c r="BN2257" s="55"/>
      <c r="BP2257" s="55"/>
      <c r="BR2257" s="55"/>
      <c r="BT2257" s="55"/>
      <c r="BV2257" s="55"/>
      <c r="BX2257" s="55"/>
      <c r="BZ2257" s="55"/>
      <c r="CB2257" s="55"/>
      <c r="CD2257" s="55"/>
      <c r="CF2257" s="55"/>
      <c r="CH2257" s="55"/>
      <c r="CJ2257" s="55"/>
      <c r="CL2257" s="55"/>
      <c r="CN2257" s="55"/>
      <c r="CP2257" s="55"/>
      <c r="CR2257" s="55"/>
      <c r="CT2257" s="55"/>
      <c r="CU2257" s="55"/>
    </row>
    <row r="2258" spans="1:99">
      <c r="A2258" s="277"/>
      <c r="D2258" s="55"/>
      <c r="F2258" s="55"/>
      <c r="H2258" s="55"/>
      <c r="J2258" s="55"/>
      <c r="L2258" s="55"/>
      <c r="N2258" s="55"/>
      <c r="P2258" s="55"/>
      <c r="R2258" s="55"/>
      <c r="T2258" s="55"/>
      <c r="V2258" s="55"/>
      <c r="X2258" s="55"/>
      <c r="Z2258" s="55"/>
      <c r="AB2258" s="55"/>
      <c r="AD2258" s="55"/>
      <c r="AF2258" s="55"/>
      <c r="AH2258" s="55"/>
      <c r="AJ2258" s="55"/>
      <c r="AL2258" s="55"/>
      <c r="AN2258" s="55"/>
      <c r="AP2258" s="55"/>
      <c r="AR2258" s="55"/>
      <c r="AT2258" s="55"/>
      <c r="AV2258" s="55"/>
      <c r="AX2258" s="55"/>
      <c r="AZ2258" s="55"/>
      <c r="BB2258" s="55"/>
      <c r="BD2258" s="55"/>
      <c r="BF2258" s="55"/>
      <c r="BH2258" s="55"/>
      <c r="BJ2258" s="55"/>
      <c r="BL2258" s="55"/>
      <c r="BN2258" s="55"/>
      <c r="BP2258" s="55"/>
      <c r="BR2258" s="55"/>
      <c r="BT2258" s="55"/>
      <c r="BV2258" s="55"/>
      <c r="BX2258" s="55"/>
      <c r="BZ2258" s="55"/>
      <c r="CB2258" s="55"/>
      <c r="CD2258" s="55"/>
      <c r="CF2258" s="55"/>
      <c r="CH2258" s="55"/>
      <c r="CJ2258" s="55"/>
      <c r="CL2258" s="55"/>
      <c r="CN2258" s="55"/>
      <c r="CP2258" s="55"/>
      <c r="CR2258" s="55"/>
      <c r="CT2258" s="55"/>
      <c r="CU2258" s="55"/>
    </row>
    <row r="2259" spans="1:99">
      <c r="A2259" s="277"/>
      <c r="D2259" s="55"/>
      <c r="F2259" s="55"/>
      <c r="H2259" s="55"/>
      <c r="J2259" s="55"/>
      <c r="L2259" s="55"/>
      <c r="N2259" s="55"/>
      <c r="P2259" s="55"/>
      <c r="R2259" s="55"/>
      <c r="T2259" s="55"/>
      <c r="V2259" s="55"/>
      <c r="X2259" s="55"/>
      <c r="Z2259" s="55"/>
      <c r="AB2259" s="55"/>
      <c r="AD2259" s="55"/>
      <c r="AF2259" s="55"/>
      <c r="AH2259" s="55"/>
      <c r="AJ2259" s="55"/>
      <c r="AL2259" s="55"/>
      <c r="AN2259" s="55"/>
      <c r="AP2259" s="55"/>
      <c r="AR2259" s="55"/>
      <c r="AT2259" s="55"/>
      <c r="AV2259" s="55"/>
      <c r="AX2259" s="55"/>
      <c r="AZ2259" s="55"/>
      <c r="BB2259" s="55"/>
      <c r="BD2259" s="55"/>
      <c r="BF2259" s="55"/>
      <c r="BH2259" s="55"/>
      <c r="BJ2259" s="55"/>
      <c r="BL2259" s="55"/>
      <c r="BN2259" s="55"/>
      <c r="BP2259" s="55"/>
      <c r="BR2259" s="55"/>
      <c r="BT2259" s="55"/>
      <c r="BV2259" s="55"/>
      <c r="BX2259" s="55"/>
      <c r="BZ2259" s="55"/>
      <c r="CB2259" s="55"/>
      <c r="CD2259" s="55"/>
      <c r="CF2259" s="55"/>
      <c r="CH2259" s="55"/>
      <c r="CJ2259" s="55"/>
      <c r="CL2259" s="55"/>
      <c r="CN2259" s="55"/>
      <c r="CP2259" s="55"/>
      <c r="CR2259" s="55"/>
      <c r="CT2259" s="55"/>
      <c r="CU2259" s="55"/>
    </row>
    <row r="2260" spans="1:99">
      <c r="A2260" s="277"/>
      <c r="D2260" s="55"/>
      <c r="F2260" s="55"/>
      <c r="H2260" s="55"/>
      <c r="J2260" s="55"/>
      <c r="L2260" s="55"/>
      <c r="N2260" s="55"/>
      <c r="P2260" s="55"/>
      <c r="R2260" s="55"/>
      <c r="T2260" s="55"/>
      <c r="V2260" s="55"/>
      <c r="X2260" s="55"/>
      <c r="Z2260" s="55"/>
      <c r="AB2260" s="55"/>
      <c r="AD2260" s="55"/>
      <c r="AF2260" s="55"/>
      <c r="AH2260" s="55"/>
      <c r="AJ2260" s="55"/>
      <c r="AL2260" s="55"/>
      <c r="AN2260" s="55"/>
      <c r="AP2260" s="55"/>
      <c r="AR2260" s="55"/>
      <c r="AT2260" s="55"/>
      <c r="AV2260" s="55"/>
      <c r="AX2260" s="55"/>
      <c r="AZ2260" s="55"/>
      <c r="BB2260" s="55"/>
      <c r="BD2260" s="55"/>
      <c r="BF2260" s="55"/>
      <c r="BH2260" s="55"/>
      <c r="BJ2260" s="55"/>
      <c r="BL2260" s="55"/>
      <c r="BN2260" s="55"/>
      <c r="BP2260" s="55"/>
      <c r="BR2260" s="55"/>
      <c r="BT2260" s="55"/>
      <c r="BV2260" s="55"/>
      <c r="BX2260" s="55"/>
      <c r="BZ2260" s="55"/>
      <c r="CB2260" s="55"/>
      <c r="CD2260" s="55"/>
      <c r="CF2260" s="55"/>
      <c r="CH2260" s="55"/>
      <c r="CJ2260" s="55"/>
      <c r="CL2260" s="55"/>
      <c r="CN2260" s="55"/>
      <c r="CP2260" s="55"/>
      <c r="CR2260" s="55"/>
      <c r="CT2260" s="55"/>
      <c r="CU2260" s="55"/>
    </row>
    <row r="2261" spans="1:99">
      <c r="A2261" s="277"/>
      <c r="D2261" s="55"/>
      <c r="F2261" s="55"/>
      <c r="H2261" s="55"/>
      <c r="J2261" s="55"/>
      <c r="L2261" s="55"/>
      <c r="N2261" s="55"/>
      <c r="P2261" s="55"/>
      <c r="R2261" s="55"/>
      <c r="T2261" s="55"/>
      <c r="V2261" s="55"/>
      <c r="X2261" s="55"/>
      <c r="Z2261" s="55"/>
      <c r="AB2261" s="55"/>
      <c r="AD2261" s="55"/>
      <c r="AF2261" s="55"/>
      <c r="AH2261" s="55"/>
      <c r="AJ2261" s="55"/>
      <c r="AL2261" s="55"/>
      <c r="AN2261" s="55"/>
      <c r="AP2261" s="55"/>
      <c r="AR2261" s="55"/>
      <c r="AT2261" s="55"/>
      <c r="AV2261" s="55"/>
      <c r="AX2261" s="55"/>
      <c r="AZ2261" s="55"/>
      <c r="BB2261" s="55"/>
      <c r="BD2261" s="55"/>
      <c r="BF2261" s="55"/>
      <c r="BH2261" s="55"/>
      <c r="BJ2261" s="55"/>
      <c r="BL2261" s="55"/>
      <c r="BN2261" s="55"/>
      <c r="BP2261" s="55"/>
      <c r="BR2261" s="55"/>
      <c r="BT2261" s="55"/>
      <c r="BV2261" s="55"/>
      <c r="BX2261" s="55"/>
      <c r="BZ2261" s="55"/>
      <c r="CB2261" s="55"/>
      <c r="CD2261" s="55"/>
      <c r="CF2261" s="55"/>
      <c r="CH2261" s="55"/>
      <c r="CJ2261" s="55"/>
      <c r="CL2261" s="55"/>
      <c r="CN2261" s="55"/>
      <c r="CP2261" s="55"/>
      <c r="CR2261" s="55"/>
      <c r="CT2261" s="55"/>
      <c r="CU2261" s="55"/>
    </row>
    <row r="2262" spans="1:99">
      <c r="A2262" s="277"/>
      <c r="D2262" s="55"/>
      <c r="F2262" s="55"/>
      <c r="H2262" s="55"/>
      <c r="J2262" s="55"/>
      <c r="L2262" s="55"/>
      <c r="N2262" s="55"/>
      <c r="P2262" s="55"/>
      <c r="R2262" s="55"/>
      <c r="T2262" s="55"/>
      <c r="V2262" s="55"/>
      <c r="X2262" s="55"/>
      <c r="Z2262" s="55"/>
      <c r="AB2262" s="55"/>
      <c r="AD2262" s="55"/>
      <c r="AF2262" s="55"/>
      <c r="AH2262" s="55"/>
      <c r="AJ2262" s="55"/>
      <c r="AL2262" s="55"/>
      <c r="AN2262" s="55"/>
      <c r="AP2262" s="55"/>
      <c r="AR2262" s="55"/>
      <c r="AT2262" s="55"/>
      <c r="AV2262" s="55"/>
      <c r="AX2262" s="55"/>
      <c r="AZ2262" s="55"/>
      <c r="BB2262" s="55"/>
      <c r="BD2262" s="55"/>
      <c r="BF2262" s="55"/>
      <c r="BH2262" s="55"/>
      <c r="BJ2262" s="55"/>
      <c r="BL2262" s="55"/>
      <c r="BN2262" s="55"/>
      <c r="BP2262" s="55"/>
      <c r="BR2262" s="55"/>
      <c r="BT2262" s="55"/>
      <c r="BV2262" s="55"/>
      <c r="BX2262" s="55"/>
      <c r="BZ2262" s="55"/>
      <c r="CB2262" s="55"/>
      <c r="CD2262" s="55"/>
      <c r="CF2262" s="55"/>
      <c r="CH2262" s="55"/>
      <c r="CJ2262" s="55"/>
      <c r="CL2262" s="55"/>
      <c r="CN2262" s="55"/>
      <c r="CP2262" s="55"/>
      <c r="CR2262" s="55"/>
      <c r="CT2262" s="55"/>
      <c r="CU2262" s="55"/>
    </row>
    <row r="2263" spans="1:99">
      <c r="A2263" s="277"/>
      <c r="D2263" s="55"/>
      <c r="F2263" s="55"/>
      <c r="H2263" s="55"/>
      <c r="J2263" s="55"/>
      <c r="L2263" s="55"/>
      <c r="N2263" s="55"/>
      <c r="P2263" s="55"/>
      <c r="R2263" s="55"/>
      <c r="T2263" s="55"/>
      <c r="V2263" s="55"/>
      <c r="X2263" s="55"/>
      <c r="Z2263" s="55"/>
      <c r="AB2263" s="55"/>
      <c r="AD2263" s="55"/>
      <c r="AF2263" s="55"/>
      <c r="AH2263" s="55"/>
      <c r="AJ2263" s="55"/>
      <c r="AL2263" s="55"/>
      <c r="AN2263" s="55"/>
      <c r="AP2263" s="55"/>
      <c r="AR2263" s="55"/>
      <c r="AT2263" s="55"/>
      <c r="AV2263" s="55"/>
      <c r="AX2263" s="55"/>
      <c r="AZ2263" s="55"/>
      <c r="BB2263" s="55"/>
      <c r="BD2263" s="55"/>
      <c r="BF2263" s="55"/>
      <c r="BH2263" s="55"/>
      <c r="BJ2263" s="55"/>
      <c r="BL2263" s="55"/>
      <c r="BN2263" s="55"/>
      <c r="BP2263" s="55"/>
      <c r="BR2263" s="55"/>
      <c r="BT2263" s="55"/>
      <c r="BV2263" s="55"/>
      <c r="BX2263" s="55"/>
      <c r="BZ2263" s="55"/>
      <c r="CB2263" s="55"/>
      <c r="CD2263" s="55"/>
      <c r="CF2263" s="55"/>
      <c r="CH2263" s="55"/>
      <c r="CJ2263" s="55"/>
      <c r="CL2263" s="55"/>
      <c r="CN2263" s="55"/>
      <c r="CP2263" s="55"/>
      <c r="CR2263" s="55"/>
      <c r="CT2263" s="55"/>
      <c r="CU2263" s="55"/>
    </row>
    <row r="2264" spans="1:99">
      <c r="A2264" s="277"/>
      <c r="D2264" s="55"/>
      <c r="F2264" s="55"/>
      <c r="H2264" s="55"/>
      <c r="J2264" s="55"/>
      <c r="L2264" s="55"/>
      <c r="N2264" s="55"/>
      <c r="P2264" s="55"/>
      <c r="R2264" s="55"/>
      <c r="T2264" s="55"/>
      <c r="V2264" s="55"/>
      <c r="X2264" s="55"/>
      <c r="Z2264" s="55"/>
      <c r="AB2264" s="55"/>
      <c r="AD2264" s="55"/>
      <c r="AF2264" s="55"/>
      <c r="AH2264" s="55"/>
      <c r="AJ2264" s="55"/>
      <c r="AL2264" s="55"/>
      <c r="AN2264" s="55"/>
      <c r="AP2264" s="55"/>
      <c r="AR2264" s="55"/>
      <c r="AT2264" s="55"/>
      <c r="AV2264" s="55"/>
      <c r="AX2264" s="55"/>
      <c r="AZ2264" s="55"/>
      <c r="BB2264" s="55"/>
      <c r="BD2264" s="55"/>
      <c r="BF2264" s="55"/>
      <c r="BH2264" s="55"/>
      <c r="BJ2264" s="55"/>
      <c r="BL2264" s="55"/>
      <c r="BN2264" s="55"/>
      <c r="BP2264" s="55"/>
      <c r="BR2264" s="55"/>
      <c r="BT2264" s="55"/>
      <c r="BV2264" s="55"/>
      <c r="BX2264" s="55"/>
      <c r="BZ2264" s="55"/>
      <c r="CB2264" s="55"/>
      <c r="CD2264" s="55"/>
      <c r="CF2264" s="55"/>
      <c r="CH2264" s="55"/>
      <c r="CJ2264" s="55"/>
      <c r="CL2264" s="55"/>
      <c r="CN2264" s="55"/>
      <c r="CP2264" s="55"/>
      <c r="CR2264" s="55"/>
      <c r="CT2264" s="55"/>
      <c r="CU2264" s="55"/>
    </row>
    <row r="2265" spans="1:99">
      <c r="A2265" s="277"/>
      <c r="D2265" s="55"/>
      <c r="F2265" s="55"/>
      <c r="H2265" s="55"/>
      <c r="J2265" s="55"/>
      <c r="L2265" s="55"/>
      <c r="N2265" s="55"/>
      <c r="P2265" s="55"/>
      <c r="R2265" s="55"/>
      <c r="T2265" s="55"/>
      <c r="V2265" s="55"/>
      <c r="X2265" s="55"/>
      <c r="Z2265" s="55"/>
      <c r="AB2265" s="55"/>
      <c r="AD2265" s="55"/>
      <c r="AF2265" s="55"/>
      <c r="AH2265" s="55"/>
      <c r="AJ2265" s="55"/>
      <c r="AL2265" s="55"/>
      <c r="AN2265" s="55"/>
      <c r="AP2265" s="55"/>
      <c r="AR2265" s="55"/>
      <c r="AT2265" s="55"/>
      <c r="AV2265" s="55"/>
      <c r="AX2265" s="55"/>
      <c r="AZ2265" s="55"/>
      <c r="BB2265" s="55"/>
      <c r="BD2265" s="55"/>
      <c r="BF2265" s="55"/>
      <c r="BH2265" s="55"/>
      <c r="BJ2265" s="55"/>
      <c r="BL2265" s="55"/>
      <c r="BN2265" s="55"/>
      <c r="BP2265" s="55"/>
      <c r="BR2265" s="55"/>
      <c r="BT2265" s="55"/>
      <c r="BV2265" s="55"/>
      <c r="BX2265" s="55"/>
      <c r="BZ2265" s="55"/>
      <c r="CB2265" s="55"/>
      <c r="CD2265" s="55"/>
      <c r="CF2265" s="55"/>
      <c r="CH2265" s="55"/>
      <c r="CJ2265" s="55"/>
      <c r="CL2265" s="55"/>
      <c r="CN2265" s="55"/>
      <c r="CP2265" s="55"/>
      <c r="CR2265" s="55"/>
      <c r="CT2265" s="55"/>
      <c r="CU2265" s="55"/>
    </row>
    <row r="2266" spans="1:99">
      <c r="A2266" s="277"/>
      <c r="D2266" s="55"/>
      <c r="F2266" s="55"/>
      <c r="H2266" s="55"/>
      <c r="J2266" s="55"/>
      <c r="L2266" s="55"/>
      <c r="N2266" s="55"/>
      <c r="P2266" s="55"/>
      <c r="R2266" s="55"/>
      <c r="T2266" s="55"/>
      <c r="V2266" s="55"/>
      <c r="X2266" s="55"/>
      <c r="Z2266" s="55"/>
      <c r="AB2266" s="55"/>
      <c r="AD2266" s="55"/>
      <c r="AF2266" s="55"/>
      <c r="AH2266" s="55"/>
      <c r="AJ2266" s="55"/>
      <c r="AL2266" s="55"/>
      <c r="AN2266" s="55"/>
      <c r="AP2266" s="55"/>
      <c r="AR2266" s="55"/>
      <c r="AT2266" s="55"/>
      <c r="AV2266" s="55"/>
      <c r="AX2266" s="55"/>
      <c r="AZ2266" s="55"/>
      <c r="BB2266" s="55"/>
      <c r="BD2266" s="55"/>
      <c r="BF2266" s="55"/>
      <c r="BH2266" s="55"/>
      <c r="BJ2266" s="55"/>
      <c r="BL2266" s="55"/>
      <c r="BN2266" s="55"/>
      <c r="BP2266" s="55"/>
      <c r="BR2266" s="55"/>
      <c r="BT2266" s="55"/>
      <c r="BV2266" s="55"/>
      <c r="BX2266" s="55"/>
      <c r="BZ2266" s="55"/>
      <c r="CB2266" s="55"/>
      <c r="CD2266" s="55"/>
      <c r="CF2266" s="55"/>
      <c r="CH2266" s="55"/>
      <c r="CJ2266" s="55"/>
      <c r="CL2266" s="55"/>
      <c r="CN2266" s="55"/>
      <c r="CP2266" s="55"/>
      <c r="CR2266" s="55"/>
      <c r="CT2266" s="55"/>
      <c r="CU2266" s="55"/>
    </row>
    <row r="2267" spans="1:99">
      <c r="A2267" s="277"/>
      <c r="D2267" s="55"/>
      <c r="F2267" s="55"/>
      <c r="H2267" s="55"/>
      <c r="J2267" s="55"/>
      <c r="L2267" s="55"/>
      <c r="N2267" s="55"/>
      <c r="P2267" s="55"/>
      <c r="R2267" s="55"/>
      <c r="T2267" s="55"/>
      <c r="V2267" s="55"/>
      <c r="X2267" s="55"/>
      <c r="Z2267" s="55"/>
      <c r="AB2267" s="55"/>
      <c r="AD2267" s="55"/>
      <c r="AF2267" s="55"/>
      <c r="AH2267" s="55"/>
      <c r="AJ2267" s="55"/>
      <c r="AL2267" s="55"/>
      <c r="AN2267" s="55"/>
      <c r="AP2267" s="55"/>
      <c r="AR2267" s="55"/>
      <c r="AT2267" s="55"/>
      <c r="AV2267" s="55"/>
      <c r="AX2267" s="55"/>
      <c r="AZ2267" s="55"/>
      <c r="BB2267" s="55"/>
      <c r="BD2267" s="55"/>
      <c r="BF2267" s="55"/>
      <c r="BH2267" s="55"/>
      <c r="BJ2267" s="55"/>
      <c r="BL2267" s="55"/>
      <c r="BN2267" s="55"/>
      <c r="BP2267" s="55"/>
      <c r="BR2267" s="55"/>
      <c r="BT2267" s="55"/>
      <c r="BV2267" s="55"/>
      <c r="BX2267" s="55"/>
      <c r="BZ2267" s="55"/>
      <c r="CB2267" s="55"/>
      <c r="CD2267" s="55"/>
      <c r="CF2267" s="55"/>
      <c r="CH2267" s="55"/>
      <c r="CJ2267" s="55"/>
      <c r="CL2267" s="55"/>
      <c r="CN2267" s="55"/>
      <c r="CP2267" s="55"/>
      <c r="CR2267" s="55"/>
      <c r="CT2267" s="55"/>
      <c r="CU2267" s="55"/>
    </row>
    <row r="2268" spans="1:99">
      <c r="A2268" s="277"/>
      <c r="D2268" s="55"/>
      <c r="F2268" s="55"/>
      <c r="H2268" s="55"/>
      <c r="J2268" s="55"/>
      <c r="L2268" s="55"/>
      <c r="N2268" s="55"/>
      <c r="P2268" s="55"/>
      <c r="R2268" s="55"/>
      <c r="T2268" s="55"/>
      <c r="V2268" s="55"/>
      <c r="X2268" s="55"/>
      <c r="Z2268" s="55"/>
      <c r="AB2268" s="55"/>
      <c r="AD2268" s="55"/>
      <c r="AF2268" s="55"/>
      <c r="AH2268" s="55"/>
      <c r="AJ2268" s="55"/>
      <c r="AL2268" s="55"/>
      <c r="AN2268" s="55"/>
      <c r="AP2268" s="55"/>
      <c r="AR2268" s="55"/>
      <c r="AT2268" s="55"/>
      <c r="AV2268" s="55"/>
      <c r="AX2268" s="55"/>
      <c r="AZ2268" s="55"/>
      <c r="BB2268" s="55"/>
      <c r="BD2268" s="55"/>
      <c r="BF2268" s="55"/>
      <c r="BH2268" s="55"/>
      <c r="BJ2268" s="55"/>
      <c r="BL2268" s="55"/>
      <c r="BN2268" s="55"/>
      <c r="BP2268" s="55"/>
      <c r="BR2268" s="55"/>
      <c r="BT2268" s="55"/>
      <c r="BV2268" s="55"/>
      <c r="BX2268" s="55"/>
      <c r="BZ2268" s="55"/>
      <c r="CB2268" s="55"/>
      <c r="CD2268" s="55"/>
      <c r="CF2268" s="55"/>
      <c r="CH2268" s="55"/>
      <c r="CJ2268" s="55"/>
      <c r="CL2268" s="55"/>
      <c r="CN2268" s="55"/>
      <c r="CP2268" s="55"/>
      <c r="CR2268" s="55"/>
      <c r="CT2268" s="55"/>
      <c r="CU2268" s="55"/>
    </row>
    <row r="2269" spans="1:99">
      <c r="A2269" s="277"/>
      <c r="D2269" s="55"/>
      <c r="F2269" s="55"/>
      <c r="H2269" s="55"/>
      <c r="J2269" s="55"/>
      <c r="L2269" s="55"/>
      <c r="N2269" s="55"/>
      <c r="P2269" s="55"/>
      <c r="R2269" s="55"/>
      <c r="T2269" s="55"/>
      <c r="V2269" s="55"/>
      <c r="X2269" s="55"/>
      <c r="Z2269" s="55"/>
      <c r="AB2269" s="55"/>
      <c r="AD2269" s="55"/>
      <c r="AF2269" s="55"/>
      <c r="AH2269" s="55"/>
      <c r="AJ2269" s="55"/>
      <c r="AL2269" s="55"/>
      <c r="AN2269" s="55"/>
      <c r="AP2269" s="55"/>
      <c r="AR2269" s="55"/>
      <c r="AT2269" s="55"/>
      <c r="AV2269" s="55"/>
      <c r="AX2269" s="55"/>
      <c r="AZ2269" s="55"/>
      <c r="BB2269" s="55"/>
      <c r="BD2269" s="55"/>
      <c r="BF2269" s="55"/>
      <c r="BH2269" s="55"/>
      <c r="BJ2269" s="55"/>
      <c r="BL2269" s="55"/>
      <c r="BN2269" s="55"/>
      <c r="BP2269" s="55"/>
      <c r="BR2269" s="55"/>
      <c r="BT2269" s="55"/>
      <c r="BV2269" s="55"/>
      <c r="BX2269" s="55"/>
      <c r="BZ2269" s="55"/>
      <c r="CB2269" s="55"/>
      <c r="CD2269" s="55"/>
      <c r="CF2269" s="55"/>
      <c r="CH2269" s="55"/>
      <c r="CJ2269" s="55"/>
      <c r="CL2269" s="55"/>
      <c r="CN2269" s="55"/>
      <c r="CP2269" s="55"/>
      <c r="CR2269" s="55"/>
      <c r="CT2269" s="55"/>
      <c r="CU2269" s="55"/>
    </row>
    <row r="2270" spans="1:99">
      <c r="A2270" s="277"/>
      <c r="D2270" s="55"/>
      <c r="F2270" s="55"/>
      <c r="H2270" s="55"/>
      <c r="J2270" s="55"/>
      <c r="L2270" s="55"/>
      <c r="N2270" s="55"/>
      <c r="P2270" s="55"/>
      <c r="R2270" s="55"/>
      <c r="T2270" s="55"/>
      <c r="V2270" s="55"/>
      <c r="X2270" s="55"/>
      <c r="Z2270" s="55"/>
      <c r="AB2270" s="55"/>
      <c r="AD2270" s="55"/>
      <c r="AF2270" s="55"/>
      <c r="AH2270" s="55"/>
      <c r="AJ2270" s="55"/>
      <c r="AL2270" s="55"/>
      <c r="AN2270" s="55"/>
      <c r="AP2270" s="55"/>
      <c r="AR2270" s="55"/>
      <c r="AT2270" s="55"/>
      <c r="AV2270" s="55"/>
      <c r="AX2270" s="55"/>
      <c r="AZ2270" s="55"/>
      <c r="BB2270" s="55"/>
      <c r="BD2270" s="55"/>
      <c r="BF2270" s="55"/>
      <c r="BH2270" s="55"/>
      <c r="BJ2270" s="55"/>
      <c r="BL2270" s="55"/>
      <c r="BN2270" s="55"/>
      <c r="BP2270" s="55"/>
      <c r="BR2270" s="55"/>
      <c r="BT2270" s="55"/>
      <c r="BV2270" s="55"/>
      <c r="BX2270" s="55"/>
      <c r="BZ2270" s="55"/>
      <c r="CB2270" s="55"/>
      <c r="CD2270" s="55"/>
      <c r="CF2270" s="55"/>
      <c r="CH2270" s="55"/>
      <c r="CJ2270" s="55"/>
      <c r="CL2270" s="55"/>
      <c r="CN2270" s="55"/>
      <c r="CP2270" s="55"/>
      <c r="CR2270" s="55"/>
      <c r="CT2270" s="55"/>
      <c r="CU2270" s="55"/>
    </row>
    <row r="2271" spans="1:99">
      <c r="A2271" s="277"/>
      <c r="D2271" s="55"/>
      <c r="F2271" s="55"/>
      <c r="H2271" s="55"/>
      <c r="J2271" s="55"/>
      <c r="L2271" s="55"/>
      <c r="N2271" s="55"/>
      <c r="P2271" s="55"/>
      <c r="R2271" s="55"/>
      <c r="T2271" s="55"/>
      <c r="V2271" s="55"/>
      <c r="X2271" s="55"/>
      <c r="Z2271" s="55"/>
      <c r="AB2271" s="55"/>
      <c r="AD2271" s="55"/>
      <c r="AF2271" s="55"/>
      <c r="AH2271" s="55"/>
      <c r="AJ2271" s="55"/>
      <c r="AL2271" s="55"/>
      <c r="AN2271" s="55"/>
      <c r="AP2271" s="55"/>
      <c r="AR2271" s="55"/>
      <c r="AT2271" s="55"/>
      <c r="AV2271" s="55"/>
      <c r="AX2271" s="55"/>
      <c r="AZ2271" s="55"/>
      <c r="BB2271" s="55"/>
      <c r="BD2271" s="55"/>
      <c r="BF2271" s="55"/>
      <c r="BH2271" s="55"/>
      <c r="BJ2271" s="55"/>
      <c r="BL2271" s="55"/>
      <c r="BN2271" s="55"/>
      <c r="BP2271" s="55"/>
      <c r="BR2271" s="55"/>
      <c r="BT2271" s="55"/>
      <c r="BV2271" s="55"/>
      <c r="BX2271" s="55"/>
      <c r="BZ2271" s="55"/>
      <c r="CB2271" s="55"/>
      <c r="CD2271" s="55"/>
      <c r="CF2271" s="55"/>
      <c r="CH2271" s="55"/>
      <c r="CJ2271" s="55"/>
      <c r="CL2271" s="55"/>
      <c r="CN2271" s="55"/>
      <c r="CP2271" s="55"/>
      <c r="CR2271" s="55"/>
      <c r="CT2271" s="55"/>
      <c r="CU2271" s="55"/>
    </row>
    <row r="2272" spans="1:99">
      <c r="A2272" s="277"/>
      <c r="D2272" s="55"/>
      <c r="F2272" s="55"/>
      <c r="H2272" s="55"/>
      <c r="J2272" s="55"/>
      <c r="L2272" s="55"/>
      <c r="N2272" s="55"/>
      <c r="P2272" s="55"/>
      <c r="R2272" s="55"/>
      <c r="T2272" s="55"/>
      <c r="V2272" s="55"/>
      <c r="X2272" s="55"/>
      <c r="Z2272" s="55"/>
      <c r="AB2272" s="55"/>
      <c r="AD2272" s="55"/>
      <c r="AF2272" s="55"/>
      <c r="AH2272" s="55"/>
      <c r="AJ2272" s="55"/>
      <c r="AL2272" s="55"/>
      <c r="AN2272" s="55"/>
      <c r="AP2272" s="55"/>
      <c r="AR2272" s="55"/>
      <c r="AT2272" s="55"/>
      <c r="AV2272" s="55"/>
      <c r="AX2272" s="55"/>
      <c r="AZ2272" s="55"/>
      <c r="BB2272" s="55"/>
      <c r="BD2272" s="55"/>
      <c r="BF2272" s="55"/>
      <c r="BH2272" s="55"/>
      <c r="BJ2272" s="55"/>
      <c r="BL2272" s="55"/>
      <c r="BN2272" s="55"/>
      <c r="BP2272" s="55"/>
      <c r="BR2272" s="55"/>
      <c r="BT2272" s="55"/>
      <c r="BV2272" s="55"/>
      <c r="BX2272" s="55"/>
      <c r="BZ2272" s="55"/>
      <c r="CB2272" s="55"/>
      <c r="CD2272" s="55"/>
      <c r="CF2272" s="55"/>
      <c r="CH2272" s="55"/>
      <c r="CJ2272" s="55"/>
      <c r="CL2272" s="55"/>
      <c r="CN2272" s="55"/>
      <c r="CP2272" s="55"/>
      <c r="CR2272" s="55"/>
      <c r="CT2272" s="55"/>
      <c r="CU2272" s="55"/>
    </row>
    <row r="2273" spans="1:99">
      <c r="A2273" s="277"/>
      <c r="D2273" s="55"/>
      <c r="F2273" s="55"/>
      <c r="H2273" s="55"/>
      <c r="J2273" s="55"/>
      <c r="L2273" s="55"/>
      <c r="N2273" s="55"/>
      <c r="P2273" s="55"/>
      <c r="R2273" s="55"/>
      <c r="T2273" s="55"/>
      <c r="V2273" s="55"/>
      <c r="X2273" s="55"/>
      <c r="Z2273" s="55"/>
      <c r="AB2273" s="55"/>
      <c r="AD2273" s="55"/>
      <c r="AF2273" s="55"/>
      <c r="AH2273" s="55"/>
      <c r="AJ2273" s="55"/>
      <c r="AL2273" s="55"/>
      <c r="AN2273" s="55"/>
      <c r="AP2273" s="55"/>
      <c r="AR2273" s="55"/>
      <c r="AT2273" s="55"/>
      <c r="AV2273" s="55"/>
      <c r="AX2273" s="55"/>
      <c r="AZ2273" s="55"/>
      <c r="BB2273" s="55"/>
      <c r="BD2273" s="55"/>
      <c r="BF2273" s="55"/>
      <c r="BH2273" s="55"/>
      <c r="BJ2273" s="55"/>
      <c r="BL2273" s="55"/>
      <c r="BN2273" s="55"/>
      <c r="BP2273" s="55"/>
      <c r="BR2273" s="55"/>
      <c r="BT2273" s="55"/>
      <c r="BV2273" s="55"/>
      <c r="BX2273" s="55"/>
      <c r="BZ2273" s="55"/>
      <c r="CB2273" s="55"/>
      <c r="CD2273" s="55"/>
      <c r="CF2273" s="55"/>
      <c r="CH2273" s="55"/>
      <c r="CJ2273" s="55"/>
      <c r="CL2273" s="55"/>
      <c r="CN2273" s="55"/>
      <c r="CP2273" s="55"/>
      <c r="CR2273" s="55"/>
      <c r="CT2273" s="55"/>
      <c r="CU2273" s="55"/>
    </row>
    <row r="2274" spans="1:99">
      <c r="A2274" s="277"/>
      <c r="D2274" s="55"/>
      <c r="F2274" s="55"/>
      <c r="H2274" s="55"/>
      <c r="J2274" s="55"/>
      <c r="L2274" s="55"/>
      <c r="N2274" s="55"/>
      <c r="P2274" s="55"/>
      <c r="R2274" s="55"/>
      <c r="T2274" s="55"/>
      <c r="V2274" s="55"/>
      <c r="X2274" s="55"/>
      <c r="Z2274" s="55"/>
      <c r="AB2274" s="55"/>
      <c r="AD2274" s="55"/>
      <c r="AF2274" s="55"/>
      <c r="AH2274" s="55"/>
      <c r="AJ2274" s="55"/>
      <c r="AL2274" s="55"/>
      <c r="AN2274" s="55"/>
      <c r="AP2274" s="55"/>
      <c r="AR2274" s="55"/>
      <c r="AT2274" s="55"/>
      <c r="AV2274" s="55"/>
      <c r="AX2274" s="55"/>
      <c r="AZ2274" s="55"/>
      <c r="BB2274" s="55"/>
      <c r="BD2274" s="55"/>
      <c r="BF2274" s="55"/>
      <c r="BH2274" s="55"/>
      <c r="BJ2274" s="55"/>
      <c r="BL2274" s="55"/>
      <c r="BN2274" s="55"/>
      <c r="BP2274" s="55"/>
      <c r="BR2274" s="55"/>
      <c r="BT2274" s="55"/>
      <c r="BV2274" s="55"/>
      <c r="BX2274" s="55"/>
      <c r="BZ2274" s="55"/>
      <c r="CB2274" s="55"/>
      <c r="CD2274" s="55"/>
      <c r="CF2274" s="55"/>
      <c r="CH2274" s="55"/>
      <c r="CJ2274" s="55"/>
      <c r="CL2274" s="55"/>
      <c r="CN2274" s="55"/>
      <c r="CP2274" s="55"/>
      <c r="CR2274" s="55"/>
      <c r="CT2274" s="55"/>
      <c r="CU2274" s="55"/>
    </row>
    <row r="2275" spans="1:99">
      <c r="A2275" s="277"/>
      <c r="D2275" s="55"/>
      <c r="F2275" s="55"/>
      <c r="H2275" s="55"/>
      <c r="J2275" s="55"/>
      <c r="L2275" s="55"/>
      <c r="N2275" s="55"/>
      <c r="P2275" s="55"/>
      <c r="R2275" s="55"/>
      <c r="T2275" s="55"/>
      <c r="V2275" s="55"/>
      <c r="X2275" s="55"/>
      <c r="Z2275" s="55"/>
      <c r="AB2275" s="55"/>
      <c r="AD2275" s="55"/>
      <c r="AF2275" s="55"/>
      <c r="AH2275" s="55"/>
      <c r="AJ2275" s="55"/>
      <c r="AL2275" s="55"/>
      <c r="AN2275" s="55"/>
      <c r="AP2275" s="55"/>
      <c r="AR2275" s="55"/>
      <c r="AT2275" s="55"/>
      <c r="AV2275" s="55"/>
      <c r="AX2275" s="55"/>
      <c r="AZ2275" s="55"/>
      <c r="BB2275" s="55"/>
      <c r="BD2275" s="55"/>
      <c r="BF2275" s="55"/>
      <c r="BH2275" s="55"/>
      <c r="BJ2275" s="55"/>
      <c r="BL2275" s="55"/>
      <c r="BN2275" s="55"/>
      <c r="BP2275" s="55"/>
      <c r="BR2275" s="55"/>
      <c r="BT2275" s="55"/>
      <c r="BV2275" s="55"/>
      <c r="BX2275" s="55"/>
      <c r="BZ2275" s="55"/>
      <c r="CB2275" s="55"/>
      <c r="CD2275" s="55"/>
      <c r="CF2275" s="55"/>
      <c r="CH2275" s="55"/>
      <c r="CJ2275" s="55"/>
      <c r="CL2275" s="55"/>
      <c r="CN2275" s="55"/>
      <c r="CP2275" s="55"/>
      <c r="CR2275" s="55"/>
      <c r="CT2275" s="55"/>
      <c r="CU2275" s="55"/>
    </row>
    <row r="2276" spans="1:99">
      <c r="A2276" s="277"/>
      <c r="D2276" s="55"/>
      <c r="F2276" s="55"/>
      <c r="H2276" s="55"/>
      <c r="J2276" s="55"/>
      <c r="L2276" s="55"/>
      <c r="N2276" s="55"/>
      <c r="P2276" s="55"/>
      <c r="R2276" s="55"/>
      <c r="T2276" s="55"/>
      <c r="V2276" s="55"/>
      <c r="X2276" s="55"/>
      <c r="Z2276" s="55"/>
      <c r="AB2276" s="55"/>
      <c r="AD2276" s="55"/>
      <c r="AF2276" s="55"/>
      <c r="AH2276" s="55"/>
      <c r="AJ2276" s="55"/>
      <c r="AL2276" s="55"/>
      <c r="AN2276" s="55"/>
      <c r="AP2276" s="55"/>
      <c r="AR2276" s="55"/>
      <c r="AT2276" s="55"/>
      <c r="AV2276" s="55"/>
      <c r="AX2276" s="55"/>
      <c r="AZ2276" s="55"/>
      <c r="BB2276" s="55"/>
      <c r="BD2276" s="55"/>
      <c r="BF2276" s="55"/>
      <c r="BH2276" s="55"/>
      <c r="BJ2276" s="55"/>
      <c r="BL2276" s="55"/>
      <c r="BN2276" s="55"/>
      <c r="BP2276" s="55"/>
      <c r="BR2276" s="55"/>
      <c r="BT2276" s="55"/>
      <c r="BV2276" s="55"/>
      <c r="BX2276" s="55"/>
      <c r="BZ2276" s="55"/>
      <c r="CB2276" s="55"/>
      <c r="CD2276" s="55"/>
      <c r="CF2276" s="55"/>
      <c r="CH2276" s="55"/>
      <c r="CJ2276" s="55"/>
      <c r="CL2276" s="55"/>
      <c r="CN2276" s="55"/>
      <c r="CP2276" s="55"/>
      <c r="CR2276" s="55"/>
      <c r="CT2276" s="55"/>
      <c r="CU2276" s="55"/>
    </row>
    <row r="2277" spans="1:99">
      <c r="A2277" s="277"/>
      <c r="D2277" s="55"/>
      <c r="F2277" s="55"/>
      <c r="H2277" s="55"/>
      <c r="J2277" s="55"/>
      <c r="L2277" s="55"/>
      <c r="N2277" s="55"/>
      <c r="P2277" s="55"/>
      <c r="R2277" s="55"/>
      <c r="T2277" s="55"/>
      <c r="V2277" s="55"/>
      <c r="X2277" s="55"/>
      <c r="Z2277" s="55"/>
      <c r="AB2277" s="55"/>
      <c r="AD2277" s="55"/>
      <c r="AF2277" s="55"/>
      <c r="AH2277" s="55"/>
      <c r="AJ2277" s="55"/>
      <c r="AL2277" s="55"/>
      <c r="AN2277" s="55"/>
      <c r="AP2277" s="55"/>
      <c r="AR2277" s="55"/>
      <c r="AT2277" s="55"/>
      <c r="AV2277" s="55"/>
      <c r="AX2277" s="55"/>
      <c r="AZ2277" s="55"/>
      <c r="BB2277" s="55"/>
      <c r="BD2277" s="55"/>
      <c r="BF2277" s="55"/>
      <c r="BH2277" s="55"/>
      <c r="BJ2277" s="55"/>
      <c r="BL2277" s="55"/>
      <c r="BN2277" s="55"/>
      <c r="BP2277" s="55"/>
      <c r="BR2277" s="55"/>
      <c r="BT2277" s="55"/>
      <c r="BV2277" s="55"/>
      <c r="BX2277" s="55"/>
      <c r="BZ2277" s="55"/>
      <c r="CB2277" s="55"/>
      <c r="CD2277" s="55"/>
      <c r="CF2277" s="55"/>
      <c r="CH2277" s="55"/>
      <c r="CJ2277" s="55"/>
      <c r="CL2277" s="55"/>
      <c r="CN2277" s="55"/>
      <c r="CP2277" s="55"/>
      <c r="CR2277" s="55"/>
      <c r="CT2277" s="55"/>
      <c r="CU2277" s="55"/>
    </row>
    <row r="2278" spans="1:99">
      <c r="A2278" s="277"/>
      <c r="D2278" s="55"/>
      <c r="F2278" s="55"/>
      <c r="H2278" s="55"/>
      <c r="J2278" s="55"/>
      <c r="L2278" s="55"/>
      <c r="N2278" s="55"/>
      <c r="P2278" s="55"/>
      <c r="R2278" s="55"/>
      <c r="T2278" s="55"/>
      <c r="V2278" s="55"/>
      <c r="X2278" s="55"/>
      <c r="Z2278" s="55"/>
      <c r="AB2278" s="55"/>
      <c r="AD2278" s="55"/>
      <c r="AF2278" s="55"/>
      <c r="AH2278" s="55"/>
      <c r="AJ2278" s="55"/>
      <c r="AL2278" s="55"/>
      <c r="AN2278" s="55"/>
      <c r="AP2278" s="55"/>
      <c r="AR2278" s="55"/>
      <c r="AT2278" s="55"/>
      <c r="AV2278" s="55"/>
      <c r="AX2278" s="55"/>
      <c r="AZ2278" s="55"/>
      <c r="BB2278" s="55"/>
      <c r="BD2278" s="55"/>
      <c r="BF2278" s="55"/>
      <c r="BH2278" s="55"/>
      <c r="BJ2278" s="55"/>
      <c r="BL2278" s="55"/>
      <c r="BN2278" s="55"/>
      <c r="BP2278" s="55"/>
      <c r="BR2278" s="55"/>
      <c r="BT2278" s="55"/>
      <c r="BV2278" s="55"/>
      <c r="BX2278" s="55"/>
      <c r="BZ2278" s="55"/>
      <c r="CB2278" s="55"/>
      <c r="CD2278" s="55"/>
      <c r="CF2278" s="55"/>
      <c r="CH2278" s="55"/>
      <c r="CJ2278" s="55"/>
      <c r="CL2278" s="55"/>
      <c r="CN2278" s="55"/>
      <c r="CP2278" s="55"/>
      <c r="CR2278" s="55"/>
      <c r="CT2278" s="55"/>
      <c r="CU2278" s="55"/>
    </row>
    <row r="2279" spans="1:99">
      <c r="A2279" s="277"/>
      <c r="D2279" s="55"/>
      <c r="F2279" s="55"/>
      <c r="H2279" s="55"/>
      <c r="J2279" s="55"/>
      <c r="L2279" s="55"/>
      <c r="N2279" s="55"/>
      <c r="P2279" s="55"/>
      <c r="R2279" s="55"/>
      <c r="T2279" s="55"/>
      <c r="V2279" s="55"/>
      <c r="X2279" s="55"/>
      <c r="Z2279" s="55"/>
      <c r="AB2279" s="55"/>
      <c r="AD2279" s="55"/>
      <c r="AF2279" s="55"/>
      <c r="AH2279" s="55"/>
      <c r="AJ2279" s="55"/>
      <c r="AL2279" s="55"/>
      <c r="AN2279" s="55"/>
      <c r="AP2279" s="55"/>
      <c r="AR2279" s="55"/>
      <c r="AT2279" s="55"/>
      <c r="AV2279" s="55"/>
      <c r="AX2279" s="55"/>
      <c r="AZ2279" s="55"/>
      <c r="BB2279" s="55"/>
      <c r="BD2279" s="55"/>
      <c r="BF2279" s="55"/>
      <c r="BH2279" s="55"/>
      <c r="BJ2279" s="55"/>
      <c r="BL2279" s="55"/>
      <c r="BN2279" s="55"/>
      <c r="BP2279" s="55"/>
      <c r="BR2279" s="55"/>
      <c r="BT2279" s="55"/>
      <c r="BV2279" s="55"/>
      <c r="BX2279" s="55"/>
      <c r="BZ2279" s="55"/>
      <c r="CB2279" s="55"/>
      <c r="CD2279" s="55"/>
      <c r="CF2279" s="55"/>
      <c r="CH2279" s="55"/>
      <c r="CJ2279" s="55"/>
      <c r="CL2279" s="55"/>
      <c r="CN2279" s="55"/>
      <c r="CP2279" s="55"/>
      <c r="CR2279" s="55"/>
      <c r="CT2279" s="55"/>
      <c r="CU2279" s="55"/>
    </row>
    <row r="2280" spans="1:99">
      <c r="A2280" s="277"/>
      <c r="D2280" s="55"/>
      <c r="F2280" s="55"/>
      <c r="H2280" s="55"/>
      <c r="J2280" s="55"/>
      <c r="L2280" s="55"/>
      <c r="N2280" s="55"/>
      <c r="P2280" s="55"/>
      <c r="R2280" s="55"/>
      <c r="T2280" s="55"/>
      <c r="V2280" s="55"/>
      <c r="X2280" s="55"/>
      <c r="Z2280" s="55"/>
      <c r="AB2280" s="55"/>
      <c r="AD2280" s="55"/>
      <c r="AF2280" s="55"/>
      <c r="AH2280" s="55"/>
      <c r="AJ2280" s="55"/>
      <c r="AL2280" s="55"/>
      <c r="AN2280" s="55"/>
      <c r="AP2280" s="55"/>
      <c r="AR2280" s="55"/>
      <c r="AT2280" s="55"/>
      <c r="AV2280" s="55"/>
      <c r="AX2280" s="55"/>
      <c r="AZ2280" s="55"/>
      <c r="BB2280" s="55"/>
      <c r="BD2280" s="55"/>
      <c r="BF2280" s="55"/>
      <c r="BH2280" s="55"/>
      <c r="BJ2280" s="55"/>
      <c r="BL2280" s="55"/>
      <c r="BN2280" s="55"/>
      <c r="BP2280" s="55"/>
      <c r="BR2280" s="55"/>
      <c r="BT2280" s="55"/>
      <c r="BV2280" s="55"/>
      <c r="BX2280" s="55"/>
      <c r="BZ2280" s="55"/>
      <c r="CB2280" s="55"/>
      <c r="CD2280" s="55"/>
      <c r="CF2280" s="55"/>
      <c r="CH2280" s="55"/>
      <c r="CJ2280" s="55"/>
      <c r="CL2280" s="55"/>
      <c r="CN2280" s="55"/>
      <c r="CP2280" s="55"/>
      <c r="CR2280" s="55"/>
      <c r="CT2280" s="55"/>
      <c r="CU2280" s="55"/>
    </row>
    <row r="2281" spans="1:99">
      <c r="A2281" s="277"/>
      <c r="D2281" s="55"/>
      <c r="F2281" s="55"/>
      <c r="H2281" s="55"/>
      <c r="J2281" s="55"/>
      <c r="L2281" s="55"/>
      <c r="N2281" s="55"/>
      <c r="P2281" s="55"/>
      <c r="R2281" s="55"/>
      <c r="T2281" s="55"/>
      <c r="V2281" s="55"/>
      <c r="X2281" s="55"/>
      <c r="Z2281" s="55"/>
      <c r="AB2281" s="55"/>
      <c r="AD2281" s="55"/>
      <c r="AF2281" s="55"/>
      <c r="AH2281" s="55"/>
      <c r="AJ2281" s="55"/>
      <c r="AL2281" s="55"/>
      <c r="AN2281" s="55"/>
      <c r="AP2281" s="55"/>
      <c r="AR2281" s="55"/>
      <c r="AT2281" s="55"/>
      <c r="AV2281" s="55"/>
      <c r="AX2281" s="55"/>
      <c r="AZ2281" s="55"/>
      <c r="BB2281" s="55"/>
      <c r="BD2281" s="55"/>
      <c r="BF2281" s="55"/>
      <c r="BH2281" s="55"/>
      <c r="BJ2281" s="55"/>
      <c r="BL2281" s="55"/>
      <c r="BN2281" s="55"/>
      <c r="BP2281" s="55"/>
      <c r="BR2281" s="55"/>
      <c r="BT2281" s="55"/>
      <c r="BV2281" s="55"/>
      <c r="BX2281" s="55"/>
      <c r="BZ2281" s="55"/>
      <c r="CB2281" s="55"/>
      <c r="CD2281" s="55"/>
      <c r="CF2281" s="55"/>
      <c r="CH2281" s="55"/>
      <c r="CJ2281" s="55"/>
      <c r="CL2281" s="55"/>
      <c r="CN2281" s="55"/>
      <c r="CP2281" s="55"/>
      <c r="CR2281" s="55"/>
      <c r="CT2281" s="55"/>
      <c r="CU2281" s="55"/>
    </row>
    <row r="2282" spans="1:99">
      <c r="A2282" s="277"/>
      <c r="D2282" s="55"/>
      <c r="F2282" s="55"/>
      <c r="H2282" s="55"/>
      <c r="J2282" s="55"/>
      <c r="L2282" s="55"/>
      <c r="N2282" s="55"/>
      <c r="P2282" s="55"/>
      <c r="R2282" s="55"/>
      <c r="T2282" s="55"/>
      <c r="V2282" s="55"/>
      <c r="X2282" s="55"/>
      <c r="Z2282" s="55"/>
      <c r="AB2282" s="55"/>
      <c r="AD2282" s="55"/>
      <c r="AF2282" s="55"/>
      <c r="AH2282" s="55"/>
      <c r="AJ2282" s="55"/>
      <c r="AL2282" s="55"/>
      <c r="AN2282" s="55"/>
      <c r="AP2282" s="55"/>
      <c r="AR2282" s="55"/>
      <c r="AT2282" s="55"/>
      <c r="AV2282" s="55"/>
      <c r="AX2282" s="55"/>
      <c r="AZ2282" s="55"/>
      <c r="BB2282" s="55"/>
      <c r="BD2282" s="55"/>
      <c r="BF2282" s="55"/>
      <c r="BH2282" s="55"/>
      <c r="BJ2282" s="55"/>
      <c r="BL2282" s="55"/>
      <c r="BN2282" s="55"/>
      <c r="BP2282" s="55"/>
      <c r="BR2282" s="55"/>
      <c r="BT2282" s="55"/>
      <c r="BV2282" s="55"/>
      <c r="BX2282" s="55"/>
      <c r="BZ2282" s="55"/>
      <c r="CB2282" s="55"/>
      <c r="CD2282" s="55"/>
      <c r="CF2282" s="55"/>
      <c r="CH2282" s="55"/>
      <c r="CJ2282" s="55"/>
      <c r="CL2282" s="55"/>
      <c r="CN2282" s="55"/>
      <c r="CP2282" s="55"/>
      <c r="CR2282" s="55"/>
      <c r="CT2282" s="55"/>
      <c r="CU2282" s="55"/>
    </row>
    <row r="2283" spans="1:99">
      <c r="A2283" s="277"/>
      <c r="D2283" s="55"/>
      <c r="F2283" s="55"/>
      <c r="H2283" s="55"/>
      <c r="J2283" s="55"/>
      <c r="L2283" s="55"/>
      <c r="N2283" s="55"/>
      <c r="P2283" s="55"/>
      <c r="R2283" s="55"/>
      <c r="T2283" s="55"/>
      <c r="V2283" s="55"/>
      <c r="X2283" s="55"/>
      <c r="Z2283" s="55"/>
      <c r="AB2283" s="55"/>
      <c r="AD2283" s="55"/>
      <c r="AF2283" s="55"/>
      <c r="AH2283" s="55"/>
      <c r="AJ2283" s="55"/>
      <c r="AL2283" s="55"/>
      <c r="AN2283" s="55"/>
      <c r="AP2283" s="55"/>
      <c r="AR2283" s="55"/>
      <c r="AT2283" s="55"/>
      <c r="AV2283" s="55"/>
      <c r="AX2283" s="55"/>
      <c r="AZ2283" s="55"/>
      <c r="BB2283" s="55"/>
      <c r="BD2283" s="55"/>
      <c r="BF2283" s="55"/>
      <c r="BH2283" s="55"/>
      <c r="BJ2283" s="55"/>
      <c r="BL2283" s="55"/>
      <c r="BN2283" s="55"/>
      <c r="BP2283" s="55"/>
      <c r="BR2283" s="55"/>
      <c r="BT2283" s="55"/>
      <c r="BV2283" s="55"/>
      <c r="BX2283" s="55"/>
      <c r="BZ2283" s="55"/>
      <c r="CB2283" s="55"/>
      <c r="CD2283" s="55"/>
      <c r="CF2283" s="55"/>
      <c r="CH2283" s="55"/>
      <c r="CJ2283" s="55"/>
      <c r="CL2283" s="55"/>
      <c r="CN2283" s="55"/>
      <c r="CP2283" s="55"/>
      <c r="CR2283" s="55"/>
      <c r="CT2283" s="55"/>
      <c r="CU2283" s="55"/>
    </row>
    <row r="2284" spans="1:99">
      <c r="A2284" s="277"/>
      <c r="D2284" s="55"/>
      <c r="F2284" s="55"/>
      <c r="H2284" s="55"/>
      <c r="J2284" s="55"/>
      <c r="L2284" s="55"/>
      <c r="N2284" s="55"/>
      <c r="P2284" s="55"/>
      <c r="R2284" s="55"/>
      <c r="T2284" s="55"/>
      <c r="V2284" s="55"/>
      <c r="X2284" s="55"/>
      <c r="Z2284" s="55"/>
      <c r="AB2284" s="55"/>
      <c r="AD2284" s="55"/>
      <c r="AF2284" s="55"/>
      <c r="AH2284" s="55"/>
      <c r="AJ2284" s="55"/>
      <c r="AL2284" s="55"/>
      <c r="AN2284" s="55"/>
      <c r="AP2284" s="55"/>
      <c r="AR2284" s="55"/>
      <c r="AT2284" s="55"/>
      <c r="AV2284" s="55"/>
      <c r="AX2284" s="55"/>
      <c r="AZ2284" s="55"/>
      <c r="BB2284" s="55"/>
      <c r="BD2284" s="55"/>
      <c r="BF2284" s="55"/>
      <c r="BH2284" s="55"/>
      <c r="BJ2284" s="55"/>
      <c r="BL2284" s="55"/>
      <c r="BN2284" s="55"/>
      <c r="BP2284" s="55"/>
      <c r="BR2284" s="55"/>
      <c r="BT2284" s="55"/>
      <c r="BV2284" s="55"/>
      <c r="BX2284" s="55"/>
      <c r="BZ2284" s="55"/>
      <c r="CB2284" s="55"/>
      <c r="CD2284" s="55"/>
      <c r="CF2284" s="55"/>
      <c r="CH2284" s="55"/>
      <c r="CJ2284" s="55"/>
      <c r="CL2284" s="55"/>
      <c r="CN2284" s="55"/>
      <c r="CP2284" s="55"/>
      <c r="CR2284" s="55"/>
      <c r="CT2284" s="55"/>
      <c r="CU2284" s="55"/>
    </row>
    <row r="2285" spans="1:99">
      <c r="A2285" s="277"/>
      <c r="D2285" s="55"/>
      <c r="F2285" s="55"/>
      <c r="H2285" s="55"/>
      <c r="J2285" s="55"/>
      <c r="L2285" s="55"/>
      <c r="N2285" s="55"/>
      <c r="P2285" s="55"/>
      <c r="R2285" s="55"/>
      <c r="T2285" s="55"/>
      <c r="V2285" s="55"/>
      <c r="X2285" s="55"/>
      <c r="Z2285" s="55"/>
      <c r="AB2285" s="55"/>
      <c r="AD2285" s="55"/>
      <c r="AF2285" s="55"/>
      <c r="AH2285" s="55"/>
      <c r="AJ2285" s="55"/>
      <c r="AL2285" s="55"/>
      <c r="AN2285" s="55"/>
      <c r="AP2285" s="55"/>
      <c r="AR2285" s="55"/>
      <c r="AT2285" s="55"/>
      <c r="AV2285" s="55"/>
      <c r="AX2285" s="55"/>
      <c r="AZ2285" s="55"/>
      <c r="BB2285" s="55"/>
      <c r="BD2285" s="55"/>
      <c r="BF2285" s="55"/>
      <c r="BH2285" s="55"/>
      <c r="BJ2285" s="55"/>
      <c r="BL2285" s="55"/>
      <c r="BN2285" s="55"/>
      <c r="BP2285" s="55"/>
      <c r="BR2285" s="55"/>
      <c r="BT2285" s="55"/>
      <c r="BV2285" s="55"/>
      <c r="BX2285" s="55"/>
      <c r="BZ2285" s="55"/>
      <c r="CB2285" s="55"/>
      <c r="CD2285" s="55"/>
      <c r="CF2285" s="55"/>
      <c r="CH2285" s="55"/>
      <c r="CJ2285" s="55"/>
      <c r="CL2285" s="55"/>
      <c r="CN2285" s="55"/>
      <c r="CP2285" s="55"/>
      <c r="CR2285" s="55"/>
      <c r="CT2285" s="55"/>
      <c r="CU2285" s="55"/>
    </row>
    <row r="2286" spans="1:99">
      <c r="A2286" s="277"/>
      <c r="D2286" s="55"/>
      <c r="F2286" s="55"/>
      <c r="H2286" s="55"/>
      <c r="J2286" s="55"/>
      <c r="L2286" s="55"/>
      <c r="N2286" s="55"/>
      <c r="P2286" s="55"/>
      <c r="R2286" s="55"/>
      <c r="T2286" s="55"/>
      <c r="V2286" s="55"/>
      <c r="X2286" s="55"/>
      <c r="Z2286" s="55"/>
      <c r="AB2286" s="55"/>
      <c r="AD2286" s="55"/>
      <c r="AF2286" s="55"/>
      <c r="AH2286" s="55"/>
      <c r="AJ2286" s="55"/>
      <c r="AL2286" s="55"/>
      <c r="AN2286" s="55"/>
      <c r="AP2286" s="55"/>
      <c r="AR2286" s="55"/>
      <c r="AT2286" s="55"/>
      <c r="AV2286" s="55"/>
      <c r="AX2286" s="55"/>
      <c r="AZ2286" s="55"/>
      <c r="BB2286" s="55"/>
      <c r="BD2286" s="55"/>
      <c r="BF2286" s="55"/>
      <c r="BH2286" s="55"/>
      <c r="BJ2286" s="55"/>
      <c r="BL2286" s="55"/>
      <c r="BN2286" s="55"/>
      <c r="BP2286" s="55"/>
      <c r="BR2286" s="55"/>
      <c r="BT2286" s="55"/>
      <c r="BV2286" s="55"/>
      <c r="BX2286" s="55"/>
      <c r="BZ2286" s="55"/>
      <c r="CB2286" s="55"/>
      <c r="CD2286" s="55"/>
      <c r="CF2286" s="55"/>
      <c r="CH2286" s="55"/>
      <c r="CJ2286" s="55"/>
      <c r="CL2286" s="55"/>
      <c r="CN2286" s="55"/>
      <c r="CP2286" s="55"/>
      <c r="CR2286" s="55"/>
      <c r="CT2286" s="55"/>
      <c r="CU2286" s="55"/>
    </row>
    <row r="2287" spans="1:99">
      <c r="A2287" s="277"/>
      <c r="D2287" s="55"/>
      <c r="F2287" s="55"/>
      <c r="H2287" s="55"/>
      <c r="J2287" s="55"/>
      <c r="L2287" s="55"/>
      <c r="N2287" s="55"/>
      <c r="P2287" s="55"/>
      <c r="R2287" s="55"/>
      <c r="T2287" s="55"/>
      <c r="V2287" s="55"/>
      <c r="X2287" s="55"/>
      <c r="Z2287" s="55"/>
      <c r="AB2287" s="55"/>
      <c r="AD2287" s="55"/>
      <c r="AF2287" s="55"/>
      <c r="AH2287" s="55"/>
      <c r="AJ2287" s="55"/>
      <c r="AL2287" s="55"/>
      <c r="AN2287" s="55"/>
      <c r="AP2287" s="55"/>
      <c r="AR2287" s="55"/>
      <c r="AT2287" s="55"/>
      <c r="AV2287" s="55"/>
      <c r="AX2287" s="55"/>
      <c r="AZ2287" s="55"/>
      <c r="BB2287" s="55"/>
      <c r="BD2287" s="55"/>
      <c r="BF2287" s="55"/>
      <c r="BH2287" s="55"/>
      <c r="BJ2287" s="55"/>
      <c r="BL2287" s="55"/>
      <c r="BN2287" s="55"/>
      <c r="BP2287" s="55"/>
      <c r="BR2287" s="55"/>
      <c r="BT2287" s="55"/>
      <c r="BV2287" s="55"/>
      <c r="BX2287" s="55"/>
      <c r="BZ2287" s="55"/>
      <c r="CB2287" s="55"/>
      <c r="CD2287" s="55"/>
      <c r="CF2287" s="55"/>
      <c r="CH2287" s="55"/>
      <c r="CJ2287" s="55"/>
      <c r="CL2287" s="55"/>
      <c r="CN2287" s="55"/>
      <c r="CP2287" s="55"/>
      <c r="CR2287" s="55"/>
      <c r="CT2287" s="55"/>
      <c r="CU2287" s="55"/>
    </row>
    <row r="2288" spans="1:99">
      <c r="A2288" s="277"/>
      <c r="D2288" s="55"/>
      <c r="F2288" s="55"/>
      <c r="H2288" s="55"/>
      <c r="J2288" s="55"/>
      <c r="L2288" s="55"/>
      <c r="N2288" s="55"/>
      <c r="P2288" s="55"/>
      <c r="R2288" s="55"/>
      <c r="T2288" s="55"/>
      <c r="V2288" s="55"/>
      <c r="X2288" s="55"/>
      <c r="Z2288" s="55"/>
      <c r="AB2288" s="55"/>
      <c r="AD2288" s="55"/>
      <c r="AF2288" s="55"/>
      <c r="AH2288" s="55"/>
      <c r="AJ2288" s="55"/>
      <c r="AL2288" s="55"/>
      <c r="AN2288" s="55"/>
      <c r="AP2288" s="55"/>
      <c r="AR2288" s="55"/>
      <c r="AT2288" s="55"/>
      <c r="AV2288" s="55"/>
      <c r="AX2288" s="55"/>
      <c r="AZ2288" s="55"/>
      <c r="BB2288" s="55"/>
      <c r="BD2288" s="55"/>
      <c r="BF2288" s="55"/>
      <c r="BH2288" s="55"/>
      <c r="BJ2288" s="55"/>
      <c r="BL2288" s="55"/>
      <c r="BN2288" s="55"/>
      <c r="BP2288" s="55"/>
      <c r="BR2288" s="55"/>
      <c r="BT2288" s="55"/>
      <c r="BV2288" s="55"/>
      <c r="BX2288" s="55"/>
      <c r="BZ2288" s="55"/>
      <c r="CB2288" s="55"/>
      <c r="CD2288" s="55"/>
      <c r="CF2288" s="55"/>
      <c r="CH2288" s="55"/>
      <c r="CJ2288" s="55"/>
      <c r="CL2288" s="55"/>
      <c r="CN2288" s="55"/>
      <c r="CP2288" s="55"/>
      <c r="CR2288" s="55"/>
      <c r="CT2288" s="55"/>
      <c r="CU2288" s="55"/>
    </row>
    <row r="2289" spans="1:99">
      <c r="A2289" s="277"/>
      <c r="D2289" s="55"/>
      <c r="F2289" s="55"/>
      <c r="H2289" s="55"/>
      <c r="J2289" s="55"/>
      <c r="L2289" s="55"/>
      <c r="N2289" s="55"/>
      <c r="P2289" s="55"/>
      <c r="R2289" s="55"/>
      <c r="T2289" s="55"/>
      <c r="V2289" s="55"/>
      <c r="X2289" s="55"/>
      <c r="Z2289" s="55"/>
      <c r="AB2289" s="55"/>
      <c r="AD2289" s="55"/>
      <c r="AF2289" s="55"/>
      <c r="AH2289" s="55"/>
      <c r="AJ2289" s="55"/>
      <c r="AL2289" s="55"/>
      <c r="AN2289" s="55"/>
      <c r="AP2289" s="55"/>
      <c r="AR2289" s="55"/>
      <c r="AT2289" s="55"/>
      <c r="AV2289" s="55"/>
      <c r="AX2289" s="55"/>
      <c r="AZ2289" s="55"/>
      <c r="BB2289" s="55"/>
      <c r="BD2289" s="55"/>
      <c r="BF2289" s="55"/>
      <c r="BH2289" s="55"/>
      <c r="BJ2289" s="55"/>
      <c r="BL2289" s="55"/>
      <c r="BN2289" s="55"/>
      <c r="BP2289" s="55"/>
      <c r="BR2289" s="55"/>
      <c r="BT2289" s="55"/>
      <c r="BV2289" s="55"/>
      <c r="BX2289" s="55"/>
      <c r="BZ2289" s="55"/>
      <c r="CB2289" s="55"/>
      <c r="CD2289" s="55"/>
      <c r="CF2289" s="55"/>
      <c r="CH2289" s="55"/>
      <c r="CJ2289" s="55"/>
      <c r="CL2289" s="55"/>
      <c r="CN2289" s="55"/>
      <c r="CP2289" s="55"/>
      <c r="CR2289" s="55"/>
      <c r="CT2289" s="55"/>
      <c r="CU2289" s="55"/>
    </row>
    <row r="2290" spans="1:99">
      <c r="A2290" s="277"/>
      <c r="D2290" s="55"/>
      <c r="F2290" s="55"/>
      <c r="H2290" s="55"/>
      <c r="J2290" s="55"/>
      <c r="L2290" s="55"/>
      <c r="N2290" s="55"/>
      <c r="P2290" s="55"/>
      <c r="R2290" s="55"/>
      <c r="T2290" s="55"/>
      <c r="V2290" s="55"/>
      <c r="X2290" s="55"/>
      <c r="Z2290" s="55"/>
      <c r="AB2290" s="55"/>
      <c r="AD2290" s="55"/>
      <c r="AF2290" s="55"/>
      <c r="AH2290" s="55"/>
      <c r="AJ2290" s="55"/>
      <c r="AL2290" s="55"/>
      <c r="AN2290" s="55"/>
      <c r="AP2290" s="55"/>
      <c r="AR2290" s="55"/>
      <c r="AT2290" s="55"/>
      <c r="AV2290" s="55"/>
      <c r="AX2290" s="55"/>
      <c r="AZ2290" s="55"/>
      <c r="BB2290" s="55"/>
      <c r="BD2290" s="55"/>
      <c r="BF2290" s="55"/>
      <c r="BH2290" s="55"/>
      <c r="BJ2290" s="55"/>
      <c r="BL2290" s="55"/>
      <c r="BN2290" s="55"/>
      <c r="BP2290" s="55"/>
      <c r="BR2290" s="55"/>
      <c r="BT2290" s="55"/>
      <c r="BV2290" s="55"/>
      <c r="BX2290" s="55"/>
      <c r="BZ2290" s="55"/>
      <c r="CB2290" s="55"/>
      <c r="CD2290" s="55"/>
      <c r="CF2290" s="55"/>
      <c r="CH2290" s="55"/>
      <c r="CJ2290" s="55"/>
      <c r="CL2290" s="55"/>
      <c r="CN2290" s="55"/>
      <c r="CP2290" s="55"/>
      <c r="CR2290" s="55"/>
      <c r="CT2290" s="55"/>
      <c r="CU2290" s="55"/>
    </row>
    <row r="2291" spans="1:99">
      <c r="A2291" s="277"/>
      <c r="D2291" s="55"/>
      <c r="F2291" s="55"/>
      <c r="H2291" s="55"/>
      <c r="J2291" s="55"/>
      <c r="L2291" s="55"/>
      <c r="N2291" s="55"/>
      <c r="P2291" s="55"/>
      <c r="R2291" s="55"/>
      <c r="T2291" s="55"/>
      <c r="V2291" s="55"/>
      <c r="X2291" s="55"/>
      <c r="Z2291" s="55"/>
      <c r="AB2291" s="55"/>
      <c r="AD2291" s="55"/>
      <c r="AF2291" s="55"/>
      <c r="AH2291" s="55"/>
      <c r="AJ2291" s="55"/>
      <c r="AL2291" s="55"/>
      <c r="AN2291" s="55"/>
      <c r="AP2291" s="55"/>
      <c r="AR2291" s="55"/>
      <c r="AT2291" s="55"/>
      <c r="AV2291" s="55"/>
      <c r="AX2291" s="55"/>
      <c r="AZ2291" s="55"/>
      <c r="BB2291" s="55"/>
      <c r="BD2291" s="55"/>
      <c r="BF2291" s="55"/>
      <c r="BH2291" s="55"/>
      <c r="BJ2291" s="55"/>
      <c r="BL2291" s="55"/>
      <c r="BN2291" s="55"/>
      <c r="BP2291" s="55"/>
      <c r="BR2291" s="55"/>
      <c r="BT2291" s="55"/>
      <c r="BV2291" s="55"/>
      <c r="BX2291" s="55"/>
      <c r="BZ2291" s="55"/>
      <c r="CB2291" s="55"/>
      <c r="CD2291" s="55"/>
      <c r="CF2291" s="55"/>
      <c r="CH2291" s="55"/>
      <c r="CJ2291" s="55"/>
      <c r="CL2291" s="55"/>
      <c r="CN2291" s="55"/>
      <c r="CP2291" s="55"/>
      <c r="CR2291" s="55"/>
      <c r="CT2291" s="55"/>
      <c r="CU2291" s="55"/>
    </row>
    <row r="2292" spans="1:99">
      <c r="A2292" s="277"/>
      <c r="D2292" s="55"/>
      <c r="F2292" s="55"/>
      <c r="H2292" s="55"/>
      <c r="J2292" s="55"/>
      <c r="L2292" s="55"/>
      <c r="N2292" s="55"/>
      <c r="P2292" s="55"/>
      <c r="R2292" s="55"/>
      <c r="T2292" s="55"/>
      <c r="V2292" s="55"/>
      <c r="X2292" s="55"/>
      <c r="Z2292" s="55"/>
      <c r="AB2292" s="55"/>
      <c r="AD2292" s="55"/>
      <c r="AF2292" s="55"/>
      <c r="AH2292" s="55"/>
      <c r="AJ2292" s="55"/>
      <c r="AL2292" s="55"/>
      <c r="AN2292" s="55"/>
      <c r="AP2292" s="55"/>
      <c r="AR2292" s="55"/>
      <c r="AT2292" s="55"/>
      <c r="AV2292" s="55"/>
      <c r="AX2292" s="55"/>
      <c r="AZ2292" s="55"/>
      <c r="BB2292" s="55"/>
      <c r="BD2292" s="55"/>
      <c r="BF2292" s="55"/>
      <c r="BH2292" s="55"/>
      <c r="BJ2292" s="55"/>
      <c r="BL2292" s="55"/>
      <c r="BN2292" s="55"/>
      <c r="BP2292" s="55"/>
      <c r="BR2292" s="55"/>
      <c r="BT2292" s="55"/>
      <c r="BV2292" s="55"/>
      <c r="BX2292" s="55"/>
      <c r="BZ2292" s="55"/>
      <c r="CB2292" s="55"/>
      <c r="CD2292" s="55"/>
      <c r="CF2292" s="55"/>
      <c r="CH2292" s="55"/>
      <c r="CJ2292" s="55"/>
      <c r="CL2292" s="55"/>
      <c r="CN2292" s="55"/>
      <c r="CP2292" s="55"/>
      <c r="CR2292" s="55"/>
      <c r="CT2292" s="55"/>
      <c r="CU2292" s="55"/>
    </row>
  </sheetData>
  <sheetProtection password="DA61" sheet="1" objects="1" scenarios="1" selectLockedCells="1" selectUnlockedCells="1"/>
  <conditionalFormatting sqref="A2205:A2256 A2293:A1048576">
    <cfRule type="duplicateValues" dxfId="268" priority="269"/>
  </conditionalFormatting>
  <conditionalFormatting sqref="A2274:A2275">
    <cfRule type="duplicateValues" dxfId="267" priority="167" stopIfTrue="1"/>
  </conditionalFormatting>
  <conditionalFormatting sqref="A2274:A2275">
    <cfRule type="duplicateValues" dxfId="266" priority="165" stopIfTrue="1"/>
    <cfRule type="duplicateValues" dxfId="265" priority="166" stopIfTrue="1"/>
  </conditionalFormatting>
  <conditionalFormatting sqref="A2274:A2275">
    <cfRule type="duplicateValues" dxfId="264" priority="148" stopIfTrue="1"/>
  </conditionalFormatting>
  <conditionalFormatting sqref="A2274:A2275">
    <cfRule type="duplicateValues" dxfId="263" priority="149" stopIfTrue="1"/>
  </conditionalFormatting>
  <conditionalFormatting sqref="A2274:A2275">
    <cfRule type="duplicateValues" dxfId="262" priority="150" stopIfTrue="1"/>
  </conditionalFormatting>
  <conditionalFormatting sqref="A2274:A2275">
    <cfRule type="duplicateValues" dxfId="261" priority="151" stopIfTrue="1"/>
    <cfRule type="duplicateValues" dxfId="260" priority="152" stopIfTrue="1"/>
  </conditionalFormatting>
  <conditionalFormatting sqref="A2274:A2275">
    <cfRule type="duplicateValues" dxfId="259" priority="153" stopIfTrue="1"/>
  </conditionalFormatting>
  <conditionalFormatting sqref="A2274:A2275">
    <cfRule type="duplicateValues" dxfId="258" priority="154" stopIfTrue="1"/>
    <cfRule type="duplicateValues" dxfId="257" priority="155" stopIfTrue="1"/>
  </conditionalFormatting>
  <conditionalFormatting sqref="A2274:A2275">
    <cfRule type="duplicateValues" dxfId="256" priority="156" stopIfTrue="1"/>
  </conditionalFormatting>
  <conditionalFormatting sqref="A2274:A2275">
    <cfRule type="duplicateValues" dxfId="255" priority="157" stopIfTrue="1"/>
    <cfRule type="duplicateValues" dxfId="254" priority="158" stopIfTrue="1"/>
  </conditionalFormatting>
  <conditionalFormatting sqref="A2274:A2275">
    <cfRule type="duplicateValues" dxfId="253" priority="159" stopIfTrue="1"/>
  </conditionalFormatting>
  <conditionalFormatting sqref="A2274:A2275">
    <cfRule type="duplicateValues" dxfId="252" priority="160" stopIfTrue="1"/>
    <cfRule type="duplicateValues" dxfId="251" priority="161" stopIfTrue="1"/>
  </conditionalFormatting>
  <conditionalFormatting sqref="A2274:A2275">
    <cfRule type="duplicateValues" dxfId="250" priority="162" stopIfTrue="1"/>
  </conditionalFormatting>
  <conditionalFormatting sqref="A2274:A2275">
    <cfRule type="duplicateValues" dxfId="249" priority="163" stopIfTrue="1"/>
    <cfRule type="duplicateValues" dxfId="248" priority="164" stopIfTrue="1"/>
  </conditionalFormatting>
  <conditionalFormatting sqref="A2274:A2275">
    <cfRule type="duplicateValues" dxfId="247" priority="168" stopIfTrue="1"/>
  </conditionalFormatting>
  <conditionalFormatting sqref="A2274:A2275">
    <cfRule type="duplicateValues" dxfId="246" priority="169" stopIfTrue="1"/>
    <cfRule type="duplicateValues" dxfId="245" priority="170" stopIfTrue="1"/>
  </conditionalFormatting>
  <conditionalFormatting sqref="A2274:A2275">
    <cfRule type="duplicateValues" dxfId="244" priority="171" stopIfTrue="1"/>
  </conditionalFormatting>
  <conditionalFormatting sqref="A2274:A2275">
    <cfRule type="duplicateValues" dxfId="243" priority="172" stopIfTrue="1"/>
    <cfRule type="duplicateValues" dxfId="242" priority="173" stopIfTrue="1"/>
  </conditionalFormatting>
  <conditionalFormatting sqref="A2274:A2275">
    <cfRule type="duplicateValues" dxfId="241" priority="174" stopIfTrue="1"/>
  </conditionalFormatting>
  <conditionalFormatting sqref="A2274:A2275">
    <cfRule type="duplicateValues" dxfId="240" priority="175" stopIfTrue="1"/>
    <cfRule type="duplicateValues" dxfId="239" priority="176" stopIfTrue="1"/>
  </conditionalFormatting>
  <conditionalFormatting sqref="A2274:A2275">
    <cfRule type="duplicateValues" dxfId="238" priority="177" stopIfTrue="1"/>
  </conditionalFormatting>
  <conditionalFormatting sqref="A2274:A2275">
    <cfRule type="duplicateValues" dxfId="237" priority="178" stopIfTrue="1"/>
    <cfRule type="duplicateValues" dxfId="236" priority="179" stopIfTrue="1"/>
  </conditionalFormatting>
  <conditionalFormatting sqref="A2274:A2275">
    <cfRule type="duplicateValues" dxfId="235" priority="180" stopIfTrue="1"/>
  </conditionalFormatting>
  <conditionalFormatting sqref="A2274:A2275">
    <cfRule type="duplicateValues" dxfId="234" priority="181" stopIfTrue="1"/>
    <cfRule type="duplicateValues" dxfId="233" priority="182" stopIfTrue="1"/>
  </conditionalFormatting>
  <conditionalFormatting sqref="A2274:A2275">
    <cfRule type="duplicateValues" dxfId="232" priority="183" stopIfTrue="1"/>
  </conditionalFormatting>
  <conditionalFormatting sqref="A2274:A2275">
    <cfRule type="duplicateValues" dxfId="231" priority="184" stopIfTrue="1"/>
    <cfRule type="duplicateValues" dxfId="230" priority="185" stopIfTrue="1"/>
  </conditionalFormatting>
  <conditionalFormatting sqref="A2274:A2275">
    <cfRule type="duplicateValues" dxfId="229" priority="186" stopIfTrue="1"/>
  </conditionalFormatting>
  <conditionalFormatting sqref="A2274:A2275">
    <cfRule type="duplicateValues" dxfId="228" priority="187" stopIfTrue="1"/>
    <cfRule type="duplicateValues" dxfId="227" priority="188" stopIfTrue="1"/>
  </conditionalFormatting>
  <conditionalFormatting sqref="A2274:A2275">
    <cfRule type="duplicateValues" dxfId="226" priority="189" stopIfTrue="1"/>
  </conditionalFormatting>
  <conditionalFormatting sqref="A2274:A2275">
    <cfRule type="duplicateValues" dxfId="225" priority="190" stopIfTrue="1"/>
    <cfRule type="duplicateValues" dxfId="224" priority="191" stopIfTrue="1"/>
  </conditionalFormatting>
  <conditionalFormatting sqref="A2274:A2275">
    <cfRule type="duplicateValues" dxfId="223" priority="192" stopIfTrue="1"/>
  </conditionalFormatting>
  <conditionalFormatting sqref="A2274:A2275">
    <cfRule type="duplicateValues" dxfId="222" priority="193" stopIfTrue="1"/>
  </conditionalFormatting>
  <conditionalFormatting sqref="A2274:A2275">
    <cfRule type="duplicateValues" dxfId="221" priority="194" stopIfTrue="1"/>
  </conditionalFormatting>
  <conditionalFormatting sqref="A2274:A2275">
    <cfRule type="duplicateValues" dxfId="220" priority="195" stopIfTrue="1"/>
    <cfRule type="duplicateValues" dxfId="219" priority="196" stopIfTrue="1"/>
  </conditionalFormatting>
  <conditionalFormatting sqref="A2274:A2275">
    <cfRule type="duplicateValues" dxfId="218" priority="197" stopIfTrue="1"/>
  </conditionalFormatting>
  <conditionalFormatting sqref="A2274:A2275">
    <cfRule type="duplicateValues" dxfId="217" priority="198" stopIfTrue="1"/>
    <cfRule type="duplicateValues" dxfId="216" priority="199" stopIfTrue="1"/>
  </conditionalFormatting>
  <conditionalFormatting sqref="A2274:A2275">
    <cfRule type="duplicateValues" dxfId="215" priority="200" stopIfTrue="1"/>
  </conditionalFormatting>
  <conditionalFormatting sqref="A2274:A2275">
    <cfRule type="duplicateValues" dxfId="214" priority="201" stopIfTrue="1"/>
  </conditionalFormatting>
  <conditionalFormatting sqref="A2274:A2275">
    <cfRule type="duplicateValues" dxfId="213" priority="202" stopIfTrue="1"/>
  </conditionalFormatting>
  <conditionalFormatting sqref="A2274:A2275">
    <cfRule type="duplicateValues" dxfId="212" priority="203" stopIfTrue="1"/>
    <cfRule type="duplicateValues" dxfId="211" priority="204" stopIfTrue="1"/>
  </conditionalFormatting>
  <conditionalFormatting sqref="A2274:A2276">
    <cfRule type="duplicateValues" dxfId="210" priority="205" stopIfTrue="1"/>
  </conditionalFormatting>
  <conditionalFormatting sqref="A2274:A2276">
    <cfRule type="duplicateValues" dxfId="209" priority="206" stopIfTrue="1"/>
    <cfRule type="duplicateValues" dxfId="208" priority="207" stopIfTrue="1"/>
  </conditionalFormatting>
  <conditionalFormatting sqref="A2274:A2276">
    <cfRule type="duplicateValues" dxfId="207" priority="208" stopIfTrue="1"/>
  </conditionalFormatting>
  <conditionalFormatting sqref="A2274:A2276">
    <cfRule type="duplicateValues" dxfId="206" priority="209" stopIfTrue="1"/>
  </conditionalFormatting>
  <conditionalFormatting sqref="A2274:A2276">
    <cfRule type="duplicateValues" dxfId="205" priority="210" stopIfTrue="1"/>
    <cfRule type="duplicateValues" dxfId="204" priority="211" stopIfTrue="1"/>
  </conditionalFormatting>
  <conditionalFormatting sqref="A2274:A2276">
    <cfRule type="duplicateValues" dxfId="203" priority="212" stopIfTrue="1"/>
  </conditionalFormatting>
  <conditionalFormatting sqref="A2274:A2276">
    <cfRule type="duplicateValues" dxfId="202" priority="213" stopIfTrue="1"/>
    <cfRule type="duplicateValues" dxfId="201" priority="214" stopIfTrue="1"/>
  </conditionalFormatting>
  <conditionalFormatting sqref="A2274:A2276">
    <cfRule type="duplicateValues" dxfId="200" priority="215" stopIfTrue="1"/>
  </conditionalFormatting>
  <conditionalFormatting sqref="A2274:A2276">
    <cfRule type="duplicateValues" dxfId="199" priority="216" stopIfTrue="1"/>
  </conditionalFormatting>
  <conditionalFormatting sqref="A2274:A2276">
    <cfRule type="duplicateValues" dxfId="198" priority="217" stopIfTrue="1"/>
  </conditionalFormatting>
  <conditionalFormatting sqref="A2274:A2276">
    <cfRule type="duplicateValues" dxfId="197" priority="218" stopIfTrue="1"/>
  </conditionalFormatting>
  <conditionalFormatting sqref="A2274:A2276">
    <cfRule type="duplicateValues" dxfId="196" priority="219" stopIfTrue="1"/>
    <cfRule type="duplicateValues" dxfId="195" priority="220" stopIfTrue="1"/>
  </conditionalFormatting>
  <conditionalFormatting sqref="A2274:A2276">
    <cfRule type="duplicateValues" dxfId="194" priority="221" stopIfTrue="1"/>
  </conditionalFormatting>
  <conditionalFormatting sqref="A2274:A2276">
    <cfRule type="duplicateValues" dxfId="193" priority="222" stopIfTrue="1"/>
    <cfRule type="duplicateValues" dxfId="192" priority="223" stopIfTrue="1"/>
    <cfRule type="duplicateValues" dxfId="191" priority="224" stopIfTrue="1"/>
    <cfRule type="duplicateValues" dxfId="190" priority="225" stopIfTrue="1"/>
    <cfRule type="duplicateValues" dxfId="189" priority="226" stopIfTrue="1"/>
    <cfRule type="duplicateValues" dxfId="188" priority="227" stopIfTrue="1"/>
  </conditionalFormatting>
  <conditionalFormatting sqref="A2274:A2276">
    <cfRule type="duplicateValues" dxfId="187" priority="228" stopIfTrue="1"/>
  </conditionalFormatting>
  <conditionalFormatting sqref="A2274:A2275">
    <cfRule type="duplicateValues" dxfId="186" priority="229" stopIfTrue="1"/>
  </conditionalFormatting>
  <conditionalFormatting sqref="A2274:A2276">
    <cfRule type="duplicateValues" dxfId="185" priority="230" stopIfTrue="1"/>
  </conditionalFormatting>
  <conditionalFormatting sqref="A2257:A2258">
    <cfRule type="duplicateValues" dxfId="184" priority="147" stopIfTrue="1"/>
  </conditionalFormatting>
  <conditionalFormatting sqref="A2259">
    <cfRule type="duplicateValues" dxfId="183" priority="146" stopIfTrue="1"/>
  </conditionalFormatting>
  <conditionalFormatting sqref="A2259">
    <cfRule type="duplicateValues" dxfId="182" priority="144" stopIfTrue="1"/>
    <cfRule type="duplicateValues" dxfId="181" priority="145" stopIfTrue="1"/>
  </conditionalFormatting>
  <conditionalFormatting sqref="A2261:A2263">
    <cfRule type="duplicateValues" dxfId="180" priority="143" stopIfTrue="1"/>
  </conditionalFormatting>
  <conditionalFormatting sqref="A2261:A2264">
    <cfRule type="duplicateValues" dxfId="179" priority="142" stopIfTrue="1"/>
  </conditionalFormatting>
  <conditionalFormatting sqref="A2262">
    <cfRule type="duplicateValues" dxfId="178" priority="141" stopIfTrue="1"/>
  </conditionalFormatting>
  <conditionalFormatting sqref="A2262">
    <cfRule type="duplicateValues" dxfId="177" priority="139" stopIfTrue="1"/>
    <cfRule type="duplicateValues" dxfId="176" priority="140" stopIfTrue="1"/>
  </conditionalFormatting>
  <conditionalFormatting sqref="A2262:A2263">
    <cfRule type="duplicateValues" dxfId="175" priority="138" stopIfTrue="1"/>
  </conditionalFormatting>
  <conditionalFormatting sqref="A2262:A2263">
    <cfRule type="duplicateValues" dxfId="174" priority="136" stopIfTrue="1"/>
    <cfRule type="duplicateValues" dxfId="173" priority="137" stopIfTrue="1"/>
  </conditionalFormatting>
  <conditionalFormatting sqref="A2261:A2263">
    <cfRule type="duplicateValues" dxfId="172" priority="134" stopIfTrue="1"/>
    <cfRule type="duplicateValues" dxfId="171" priority="135" stopIfTrue="1"/>
  </conditionalFormatting>
  <conditionalFormatting sqref="A2263">
    <cfRule type="duplicateValues" dxfId="170" priority="133" stopIfTrue="1"/>
  </conditionalFormatting>
  <conditionalFormatting sqref="A2263">
    <cfRule type="duplicateValues" dxfId="169" priority="131" stopIfTrue="1"/>
    <cfRule type="duplicateValues" dxfId="168" priority="132" stopIfTrue="1"/>
  </conditionalFormatting>
  <conditionalFormatting sqref="A2263:A2264">
    <cfRule type="duplicateValues" dxfId="167" priority="130" stopIfTrue="1"/>
  </conditionalFormatting>
  <conditionalFormatting sqref="A2264">
    <cfRule type="duplicateValues" dxfId="166" priority="129" stopIfTrue="1"/>
  </conditionalFormatting>
  <conditionalFormatting sqref="A2264">
    <cfRule type="duplicateValues" dxfId="165" priority="127" stopIfTrue="1"/>
    <cfRule type="duplicateValues" dxfId="164" priority="128" stopIfTrue="1"/>
  </conditionalFormatting>
  <conditionalFormatting sqref="A2267">
    <cfRule type="duplicateValues" dxfId="163" priority="126" stopIfTrue="1"/>
  </conditionalFormatting>
  <conditionalFormatting sqref="A2269">
    <cfRule type="duplicateValues" dxfId="162" priority="125" stopIfTrue="1"/>
  </conditionalFormatting>
  <conditionalFormatting sqref="A2270:A2272">
    <cfRule type="duplicateValues" dxfId="161" priority="124" stopIfTrue="1"/>
  </conditionalFormatting>
  <conditionalFormatting sqref="A2270:A2272">
    <cfRule type="duplicateValues" dxfId="160" priority="118" stopIfTrue="1"/>
    <cfRule type="duplicateValues" dxfId="159" priority="119" stopIfTrue="1"/>
    <cfRule type="duplicateValues" dxfId="158" priority="120" stopIfTrue="1"/>
    <cfRule type="duplicateValues" dxfId="157" priority="121" stopIfTrue="1"/>
    <cfRule type="duplicateValues" dxfId="156" priority="122" stopIfTrue="1"/>
    <cfRule type="duplicateValues" dxfId="155" priority="123" stopIfTrue="1"/>
  </conditionalFormatting>
  <conditionalFormatting sqref="A2269:A2272">
    <cfRule type="duplicateValues" dxfId="154" priority="117" stopIfTrue="1"/>
  </conditionalFormatting>
  <conditionalFormatting sqref="A2269:A2273">
    <cfRule type="duplicateValues" dxfId="153" priority="116" stopIfTrue="1"/>
  </conditionalFormatting>
  <conditionalFormatting sqref="A2270:A2273">
    <cfRule type="duplicateValues" dxfId="152" priority="115" stopIfTrue="1"/>
  </conditionalFormatting>
  <conditionalFormatting sqref="A2270:A2273">
    <cfRule type="duplicateValues" dxfId="151" priority="113" stopIfTrue="1"/>
    <cfRule type="duplicateValues" dxfId="150" priority="114" stopIfTrue="1"/>
  </conditionalFormatting>
  <conditionalFormatting sqref="A2269:A2273">
    <cfRule type="duplicateValues" dxfId="149" priority="111" stopIfTrue="1"/>
    <cfRule type="duplicateValues" dxfId="148" priority="112" stopIfTrue="1"/>
  </conditionalFormatting>
  <conditionalFormatting sqref="A2269:A2273">
    <cfRule type="duplicateValues" dxfId="147" priority="105" stopIfTrue="1"/>
    <cfRule type="duplicateValues" dxfId="146" priority="106" stopIfTrue="1"/>
    <cfRule type="duplicateValues" dxfId="145" priority="107" stopIfTrue="1"/>
    <cfRule type="duplicateValues" dxfId="144" priority="108" stopIfTrue="1"/>
    <cfRule type="duplicateValues" dxfId="143" priority="109" stopIfTrue="1"/>
    <cfRule type="duplicateValues" dxfId="142" priority="110" stopIfTrue="1"/>
  </conditionalFormatting>
  <conditionalFormatting sqref="A2272">
    <cfRule type="duplicateValues" dxfId="141" priority="104" stopIfTrue="1"/>
  </conditionalFormatting>
  <conditionalFormatting sqref="A2271">
    <cfRule type="duplicateValues" dxfId="140" priority="103" stopIfTrue="1"/>
  </conditionalFormatting>
  <conditionalFormatting sqref="A2272">
    <cfRule type="duplicateValues" dxfId="139" priority="101" stopIfTrue="1"/>
    <cfRule type="duplicateValues" dxfId="138" priority="102" stopIfTrue="1"/>
  </conditionalFormatting>
  <conditionalFormatting sqref="A2271:A2272">
    <cfRule type="duplicateValues" dxfId="137" priority="100" stopIfTrue="1"/>
  </conditionalFormatting>
  <conditionalFormatting sqref="A2272:A2273">
    <cfRule type="duplicateValues" dxfId="136" priority="99" stopIfTrue="1"/>
  </conditionalFormatting>
  <conditionalFormatting sqref="A2272:A2273">
    <cfRule type="duplicateValues" dxfId="135" priority="97" stopIfTrue="1"/>
    <cfRule type="duplicateValues" dxfId="134" priority="98" stopIfTrue="1"/>
  </conditionalFormatting>
  <conditionalFormatting sqref="A2273">
    <cfRule type="duplicateValues" dxfId="133" priority="96" stopIfTrue="1"/>
  </conditionalFormatting>
  <conditionalFormatting sqref="A2273">
    <cfRule type="duplicateValues" dxfId="132" priority="94" stopIfTrue="1"/>
    <cfRule type="duplicateValues" dxfId="131" priority="95" stopIfTrue="1"/>
  </conditionalFormatting>
  <conditionalFormatting sqref="A2266:A2273">
    <cfRule type="duplicateValues" dxfId="130" priority="231" stopIfTrue="1"/>
  </conditionalFormatting>
  <conditionalFormatting sqref="A2266:A2273">
    <cfRule type="duplicateValues" dxfId="129" priority="232" stopIfTrue="1"/>
    <cfRule type="duplicateValues" dxfId="128" priority="233" stopIfTrue="1"/>
  </conditionalFormatting>
  <conditionalFormatting sqref="A2267:A2273">
    <cfRule type="duplicateValues" dxfId="127" priority="234" stopIfTrue="1"/>
  </conditionalFormatting>
  <conditionalFormatting sqref="A2268:A2273">
    <cfRule type="duplicateValues" dxfId="126" priority="235" stopIfTrue="1"/>
  </conditionalFormatting>
  <conditionalFormatting sqref="A2268:A2273">
    <cfRule type="duplicateValues" dxfId="125" priority="236" stopIfTrue="1"/>
    <cfRule type="duplicateValues" dxfId="124" priority="237" stopIfTrue="1"/>
  </conditionalFormatting>
  <conditionalFormatting sqref="A2259:A2273">
    <cfRule type="duplicateValues" dxfId="123" priority="238" stopIfTrue="1"/>
  </conditionalFormatting>
  <conditionalFormatting sqref="A2260:A2273">
    <cfRule type="duplicateValues" dxfId="122" priority="239" stopIfTrue="1"/>
  </conditionalFormatting>
  <conditionalFormatting sqref="A2260:A2273">
    <cfRule type="duplicateValues" dxfId="121" priority="240" stopIfTrue="1"/>
    <cfRule type="duplicateValues" dxfId="120" priority="241" stopIfTrue="1"/>
  </conditionalFormatting>
  <conditionalFormatting sqref="A2261:A2273">
    <cfRule type="duplicateValues" dxfId="119" priority="242" stopIfTrue="1"/>
  </conditionalFormatting>
  <conditionalFormatting sqref="A2264:A2273">
    <cfRule type="duplicateValues" dxfId="118" priority="243" stopIfTrue="1"/>
  </conditionalFormatting>
  <conditionalFormatting sqref="A2265:A2273">
    <cfRule type="duplicateValues" dxfId="117" priority="244" stopIfTrue="1"/>
  </conditionalFormatting>
  <conditionalFormatting sqref="A2265:A2273">
    <cfRule type="duplicateValues" dxfId="116" priority="245" stopIfTrue="1"/>
    <cfRule type="duplicateValues" dxfId="115" priority="246" stopIfTrue="1"/>
  </conditionalFormatting>
  <conditionalFormatting sqref="A2257:A2273">
    <cfRule type="duplicateValues" dxfId="114" priority="247" stopIfTrue="1"/>
  </conditionalFormatting>
  <conditionalFormatting sqref="A2257:A2273">
    <cfRule type="duplicateValues" dxfId="113" priority="248" stopIfTrue="1"/>
    <cfRule type="duplicateValues" dxfId="112" priority="249" stopIfTrue="1"/>
  </conditionalFormatting>
  <conditionalFormatting sqref="A2257:A2273">
    <cfRule type="duplicateValues" dxfId="111" priority="250" stopIfTrue="1"/>
  </conditionalFormatting>
  <conditionalFormatting sqref="A2257:A2273">
    <cfRule type="duplicateValues" dxfId="110" priority="251" stopIfTrue="1"/>
    <cfRule type="duplicateValues" dxfId="109" priority="252" stopIfTrue="1"/>
  </conditionalFormatting>
  <conditionalFormatting sqref="A2257:A2273">
    <cfRule type="duplicateValues" dxfId="108" priority="253" stopIfTrue="1"/>
  </conditionalFormatting>
  <conditionalFormatting sqref="A2257:A2273">
    <cfRule type="duplicateValues" dxfId="107" priority="254" stopIfTrue="1"/>
    <cfRule type="duplicateValues" dxfId="106" priority="255" stopIfTrue="1"/>
  </conditionalFormatting>
  <conditionalFormatting sqref="A2257:A2273">
    <cfRule type="duplicateValues" dxfId="105" priority="256" stopIfTrue="1"/>
  </conditionalFormatting>
  <conditionalFormatting sqref="A2257:A2273">
    <cfRule type="duplicateValues" dxfId="104" priority="257" stopIfTrue="1"/>
    <cfRule type="duplicateValues" dxfId="103" priority="258" stopIfTrue="1"/>
  </conditionalFormatting>
  <conditionalFormatting sqref="A2257:A2273">
    <cfRule type="duplicateValues" dxfId="102" priority="259" stopIfTrue="1"/>
  </conditionalFormatting>
  <conditionalFormatting sqref="A2257:A2273">
    <cfRule type="duplicateValues" dxfId="101" priority="260" stopIfTrue="1"/>
    <cfRule type="duplicateValues" dxfId="100" priority="261" stopIfTrue="1"/>
  </conditionalFormatting>
  <conditionalFormatting sqref="A2257:A2273">
    <cfRule type="duplicateValues" dxfId="99" priority="262" stopIfTrue="1"/>
  </conditionalFormatting>
  <conditionalFormatting sqref="A2257:A2273">
    <cfRule type="duplicateValues" dxfId="98" priority="263" stopIfTrue="1"/>
    <cfRule type="duplicateValues" dxfId="97" priority="264" stopIfTrue="1"/>
  </conditionalFormatting>
  <conditionalFormatting sqref="A2257:A2273">
    <cfRule type="duplicateValues" dxfId="96" priority="265" stopIfTrue="1"/>
  </conditionalFormatting>
  <conditionalFormatting sqref="A2257:A2273">
    <cfRule type="duplicateValues" dxfId="95" priority="266" stopIfTrue="1"/>
    <cfRule type="duplicateValues" dxfId="94" priority="267" stopIfTrue="1"/>
  </conditionalFormatting>
  <conditionalFormatting sqref="A2257:A2273">
    <cfRule type="duplicateValues" dxfId="93" priority="268" stopIfTrue="1"/>
  </conditionalFormatting>
  <conditionalFormatting sqref="A2274">
    <cfRule type="duplicateValues" dxfId="92" priority="93" stopIfTrue="1"/>
  </conditionalFormatting>
  <conditionalFormatting sqref="A2274:A2282">
    <cfRule type="duplicateValues" dxfId="91" priority="92" stopIfTrue="1"/>
  </conditionalFormatting>
  <conditionalFormatting sqref="A2274:A2292">
    <cfRule type="duplicateValues" dxfId="90" priority="91" stopIfTrue="1"/>
  </conditionalFormatting>
  <conditionalFormatting sqref="A2274:A2292">
    <cfRule type="duplicateValues" dxfId="89" priority="90" stopIfTrue="1"/>
  </conditionalFormatting>
  <conditionalFormatting sqref="A2274:A2282">
    <cfRule type="duplicateValues" dxfId="88" priority="89" stopIfTrue="1"/>
  </conditionalFormatting>
  <conditionalFormatting sqref="A2274:A2278">
    <cfRule type="duplicateValues" dxfId="87" priority="88" stopIfTrue="1"/>
  </conditionalFormatting>
  <conditionalFormatting sqref="A2274:A2282">
    <cfRule type="duplicateValues" dxfId="86" priority="87" stopIfTrue="1"/>
  </conditionalFormatting>
  <conditionalFormatting sqref="A2274:A2286">
    <cfRule type="duplicateValues" dxfId="85" priority="86" stopIfTrue="1"/>
  </conditionalFormatting>
  <conditionalFormatting sqref="A2274:A2292">
    <cfRule type="duplicateValues" dxfId="84" priority="85" stopIfTrue="1"/>
  </conditionalFormatting>
  <conditionalFormatting sqref="A2274:A2292">
    <cfRule type="duplicateValues" dxfId="83" priority="84" stopIfTrue="1"/>
  </conditionalFormatting>
  <conditionalFormatting sqref="A2274:A2292">
    <cfRule type="duplicateValues" dxfId="82" priority="82" stopIfTrue="1"/>
    <cfRule type="duplicateValues" dxfId="81" priority="83" stopIfTrue="1"/>
  </conditionalFormatting>
  <conditionalFormatting sqref="A2274:A2292">
    <cfRule type="duplicateValues" dxfId="80" priority="81" stopIfTrue="1"/>
  </conditionalFormatting>
  <conditionalFormatting sqref="A2274:A2292">
    <cfRule type="duplicateValues" dxfId="79" priority="80" stopIfTrue="1"/>
  </conditionalFormatting>
  <conditionalFormatting sqref="A2275">
    <cfRule type="duplicateValues" dxfId="78" priority="79" stopIfTrue="1"/>
  </conditionalFormatting>
  <conditionalFormatting sqref="A2276">
    <cfRule type="duplicateValues" dxfId="77" priority="78" stopIfTrue="1"/>
  </conditionalFormatting>
  <conditionalFormatting sqref="A2276:A2278">
    <cfRule type="duplicateValues" dxfId="76" priority="77" stopIfTrue="1"/>
  </conditionalFormatting>
  <conditionalFormatting sqref="A2276:A2278">
    <cfRule type="duplicateValues" dxfId="75" priority="76" stopIfTrue="1"/>
  </conditionalFormatting>
  <conditionalFormatting sqref="A2276:A2278">
    <cfRule type="duplicateValues" dxfId="74" priority="75" stopIfTrue="1"/>
  </conditionalFormatting>
  <conditionalFormatting sqref="A2279">
    <cfRule type="duplicateValues" dxfId="73" priority="74" stopIfTrue="1"/>
  </conditionalFormatting>
  <conditionalFormatting sqref="A2279">
    <cfRule type="duplicateValues" dxfId="72" priority="73" stopIfTrue="1"/>
  </conditionalFormatting>
  <conditionalFormatting sqref="A2279">
    <cfRule type="duplicateValues" dxfId="71" priority="72" stopIfTrue="1"/>
  </conditionalFormatting>
  <conditionalFormatting sqref="A2279:A2282">
    <cfRule type="duplicateValues" dxfId="70" priority="71" stopIfTrue="1"/>
  </conditionalFormatting>
  <conditionalFormatting sqref="A2280">
    <cfRule type="duplicateValues" dxfId="69" priority="70" stopIfTrue="1"/>
  </conditionalFormatting>
  <conditionalFormatting sqref="A2280">
    <cfRule type="duplicateValues" dxfId="68" priority="69" stopIfTrue="1"/>
  </conditionalFormatting>
  <conditionalFormatting sqref="A2280">
    <cfRule type="duplicateValues" dxfId="67" priority="68" stopIfTrue="1"/>
  </conditionalFormatting>
  <conditionalFormatting sqref="A2280">
    <cfRule type="duplicateValues" dxfId="66" priority="67" stopIfTrue="1"/>
  </conditionalFormatting>
  <conditionalFormatting sqref="A2280:A2282">
    <cfRule type="duplicateValues" dxfId="65" priority="66" stopIfTrue="1"/>
  </conditionalFormatting>
  <conditionalFormatting sqref="A2280:A2282">
    <cfRule type="duplicateValues" dxfId="64" priority="60" stopIfTrue="1"/>
    <cfRule type="duplicateValues" dxfId="63" priority="61" stopIfTrue="1"/>
    <cfRule type="duplicateValues" dxfId="62" priority="62" stopIfTrue="1"/>
    <cfRule type="duplicateValues" dxfId="61" priority="63" stopIfTrue="1"/>
    <cfRule type="duplicateValues" dxfId="60" priority="64" stopIfTrue="1"/>
    <cfRule type="duplicateValues" dxfId="59" priority="65" stopIfTrue="1"/>
  </conditionalFormatting>
  <conditionalFormatting sqref="A2280:A2282">
    <cfRule type="duplicateValues" dxfId="58" priority="59" stopIfTrue="1"/>
  </conditionalFormatting>
  <conditionalFormatting sqref="A2280:A2282">
    <cfRule type="duplicateValues" dxfId="57" priority="58" stopIfTrue="1"/>
  </conditionalFormatting>
  <conditionalFormatting sqref="A2280:A2282">
    <cfRule type="duplicateValues" dxfId="56" priority="57" stopIfTrue="1"/>
  </conditionalFormatting>
  <conditionalFormatting sqref="A2282">
    <cfRule type="duplicateValues" dxfId="55" priority="56" stopIfTrue="1"/>
  </conditionalFormatting>
  <conditionalFormatting sqref="A2281">
    <cfRule type="duplicateValues" dxfId="54" priority="55" stopIfTrue="1"/>
  </conditionalFormatting>
  <conditionalFormatting sqref="A2281:A2282">
    <cfRule type="duplicateValues" dxfId="53" priority="54" stopIfTrue="1"/>
  </conditionalFormatting>
  <conditionalFormatting sqref="A2281:A2282">
    <cfRule type="duplicateValues" dxfId="52" priority="53" stopIfTrue="1"/>
  </conditionalFormatting>
  <conditionalFormatting sqref="A2281:A2282">
    <cfRule type="duplicateValues" dxfId="51" priority="47" stopIfTrue="1"/>
    <cfRule type="duplicateValues" dxfId="50" priority="48" stopIfTrue="1"/>
    <cfRule type="duplicateValues" dxfId="49" priority="49" stopIfTrue="1"/>
    <cfRule type="duplicateValues" dxfId="48" priority="50" stopIfTrue="1"/>
    <cfRule type="duplicateValues" dxfId="47" priority="51" stopIfTrue="1"/>
    <cfRule type="duplicateValues" dxfId="46" priority="52" stopIfTrue="1"/>
  </conditionalFormatting>
  <conditionalFormatting sqref="A2283:A2292">
    <cfRule type="duplicateValues" dxfId="45" priority="46" stopIfTrue="1"/>
  </conditionalFormatting>
  <conditionalFormatting sqref="A2285:A2286">
    <cfRule type="duplicateValues" dxfId="44" priority="45" stopIfTrue="1"/>
  </conditionalFormatting>
  <conditionalFormatting sqref="A2286">
    <cfRule type="duplicateValues" dxfId="43" priority="44" stopIfTrue="1"/>
  </conditionalFormatting>
  <conditionalFormatting sqref="A2286">
    <cfRule type="duplicateValues" dxfId="42" priority="42" stopIfTrue="1"/>
    <cfRule type="duplicateValues" dxfId="41" priority="43" stopIfTrue="1"/>
  </conditionalFormatting>
  <conditionalFormatting sqref="A2286">
    <cfRule type="duplicateValues" dxfId="40" priority="41" stopIfTrue="1"/>
  </conditionalFormatting>
  <conditionalFormatting sqref="A2286">
    <cfRule type="duplicateValues" dxfId="39" priority="39" stopIfTrue="1"/>
    <cfRule type="duplicateValues" dxfId="38" priority="40" stopIfTrue="1"/>
  </conditionalFormatting>
  <conditionalFormatting sqref="A2286">
    <cfRule type="duplicateValues" dxfId="37" priority="38" stopIfTrue="1"/>
  </conditionalFormatting>
  <conditionalFormatting sqref="A2286:A2292">
    <cfRule type="duplicateValues" dxfId="36" priority="37" stopIfTrue="1"/>
  </conditionalFormatting>
  <conditionalFormatting sqref="A2288:A2289">
    <cfRule type="duplicateValues" dxfId="35" priority="36" stopIfTrue="1"/>
  </conditionalFormatting>
  <conditionalFormatting sqref="A2288:A2292">
    <cfRule type="duplicateValues" dxfId="34" priority="35" stopIfTrue="1"/>
  </conditionalFormatting>
  <conditionalFormatting sqref="A2288:A2292">
    <cfRule type="duplicateValues" dxfId="33" priority="33" stopIfTrue="1"/>
    <cfRule type="duplicateValues" dxfId="32" priority="34" stopIfTrue="1"/>
  </conditionalFormatting>
  <conditionalFormatting sqref="A2287:A2292">
    <cfRule type="duplicateValues" dxfId="31" priority="32" stopIfTrue="1"/>
  </conditionalFormatting>
  <conditionalFormatting sqref="A2287:A2292">
    <cfRule type="duplicateValues" dxfId="30" priority="30" stopIfTrue="1"/>
    <cfRule type="duplicateValues" dxfId="29" priority="31" stopIfTrue="1"/>
  </conditionalFormatting>
  <conditionalFormatting sqref="A2287:A2292">
    <cfRule type="duplicateValues" dxfId="28" priority="29" stopIfTrue="1"/>
  </conditionalFormatting>
  <conditionalFormatting sqref="A2290:A2292">
    <cfRule type="duplicateValues" dxfId="27" priority="28" stopIfTrue="1"/>
  </conditionalFormatting>
  <conditionalFormatting sqref="A2290:A2292">
    <cfRule type="duplicateValues" dxfId="26" priority="26" stopIfTrue="1"/>
    <cfRule type="duplicateValues" dxfId="25" priority="27" stopIfTrue="1"/>
  </conditionalFormatting>
  <conditionalFormatting sqref="A2290:A2292">
    <cfRule type="duplicateValues" dxfId="24" priority="25" stopIfTrue="1"/>
  </conditionalFormatting>
  <conditionalFormatting sqref="A2290:A2292">
    <cfRule type="duplicateValues" dxfId="23" priority="23" stopIfTrue="1"/>
    <cfRule type="duplicateValues" dxfId="22" priority="24" stopIfTrue="1"/>
  </conditionalFormatting>
  <conditionalFormatting sqref="A2292">
    <cfRule type="duplicateValues" dxfId="21" priority="22" stopIfTrue="1"/>
  </conditionalFormatting>
  <conditionalFormatting sqref="A2292">
    <cfRule type="duplicateValues" dxfId="20" priority="20" stopIfTrue="1"/>
    <cfRule type="duplicateValues" dxfId="19" priority="21" stopIfTrue="1"/>
  </conditionalFormatting>
  <conditionalFormatting sqref="A2291:A2292">
    <cfRule type="duplicateValues" dxfId="18" priority="19" stopIfTrue="1"/>
  </conditionalFormatting>
  <conditionalFormatting sqref="A2291:A2292">
    <cfRule type="duplicateValues" dxfId="17" priority="17" stopIfTrue="1"/>
    <cfRule type="duplicateValues" dxfId="16" priority="18" stopIfTrue="1"/>
  </conditionalFormatting>
  <conditionalFormatting sqref="A2291:A2292">
    <cfRule type="duplicateValues" dxfId="15" priority="16" stopIfTrue="1"/>
  </conditionalFormatting>
  <conditionalFormatting sqref="A2291:A2292">
    <cfRule type="duplicateValues" dxfId="14" priority="14" stopIfTrue="1"/>
    <cfRule type="duplicateValues" dxfId="13" priority="15" stopIfTrue="1"/>
  </conditionalFormatting>
  <conditionalFormatting sqref="A2291:A2292">
    <cfRule type="duplicateValues" dxfId="12" priority="13" stopIfTrue="1"/>
  </conditionalFormatting>
  <conditionalFormatting sqref="A2291:A2292">
    <cfRule type="duplicateValues" dxfId="11" priority="11" stopIfTrue="1"/>
    <cfRule type="duplicateValues" dxfId="10" priority="12" stopIfTrue="1"/>
  </conditionalFormatting>
  <conditionalFormatting sqref="A2291:A2292">
    <cfRule type="duplicateValues" dxfId="9" priority="10" stopIfTrue="1"/>
  </conditionalFormatting>
  <conditionalFormatting sqref="A2291:A2292">
    <cfRule type="duplicateValues" dxfId="8" priority="8" stopIfTrue="1"/>
    <cfRule type="duplicateValues" dxfId="7" priority="9" stopIfTrue="1"/>
  </conditionalFormatting>
  <conditionalFormatting sqref="A2257:A2292">
    <cfRule type="duplicateValues" dxfId="6" priority="7"/>
  </conditionalFormatting>
  <conditionalFormatting sqref="A2127:A2199">
    <cfRule type="duplicateValues" dxfId="5" priority="6"/>
  </conditionalFormatting>
  <conditionalFormatting sqref="A2200">
    <cfRule type="duplicateValues" dxfId="4" priority="5"/>
  </conditionalFormatting>
  <conditionalFormatting sqref="A2201">
    <cfRule type="duplicateValues" dxfId="3" priority="4"/>
  </conditionalFormatting>
  <conditionalFormatting sqref="A2202">
    <cfRule type="duplicateValues" dxfId="2" priority="3"/>
  </conditionalFormatting>
  <conditionalFormatting sqref="A2203">
    <cfRule type="duplicateValues" dxfId="1" priority="2"/>
  </conditionalFormatting>
  <conditionalFormatting sqref="A2204">
    <cfRule type="duplicateValues" dxfId="0" priority="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ورقة5"/>
  <dimension ref="A1:U318"/>
  <sheetViews>
    <sheetView rightToLeft="1" topLeftCell="A304" workbookViewId="0">
      <selection activeCell="A304" sqref="A1:XFD1048576"/>
    </sheetView>
  </sheetViews>
  <sheetFormatPr defaultRowHeight="14.25"/>
  <cols>
    <col min="1" max="1" width="12.5" style="274" customWidth="1"/>
    <col min="2" max="2" width="17.5" style="274" customWidth="1"/>
    <col min="3" max="17" width="9" style="274"/>
    <col min="18" max="18" width="9.875" style="274" bestFit="1" customWidth="1"/>
    <col min="19" max="16384" width="9" style="274"/>
  </cols>
  <sheetData>
    <row r="1" spans="1:21">
      <c r="A1" s="274" t="s">
        <v>61</v>
      </c>
      <c r="B1" s="274" t="s">
        <v>168</v>
      </c>
      <c r="C1" s="274" t="s">
        <v>62</v>
      </c>
      <c r="D1" s="274" t="s">
        <v>63</v>
      </c>
      <c r="E1" s="274" t="s">
        <v>12</v>
      </c>
      <c r="F1" s="274" t="s">
        <v>64</v>
      </c>
      <c r="G1" s="274" t="s">
        <v>7</v>
      </c>
      <c r="H1" s="274" t="s">
        <v>11</v>
      </c>
      <c r="I1" s="274" t="s">
        <v>10</v>
      </c>
      <c r="J1" s="274" t="s">
        <v>13</v>
      </c>
      <c r="K1" s="274" t="s">
        <v>67</v>
      </c>
      <c r="L1" s="274" t="s">
        <v>68</v>
      </c>
      <c r="M1" s="274" t="s">
        <v>169</v>
      </c>
      <c r="N1" s="274" t="s">
        <v>71</v>
      </c>
      <c r="O1" s="274" t="s">
        <v>170</v>
      </c>
      <c r="P1" s="274" t="s">
        <v>16</v>
      </c>
      <c r="Q1" s="274" t="s">
        <v>128</v>
      </c>
      <c r="R1" s="274" t="s">
        <v>171</v>
      </c>
      <c r="S1" s="274" t="s">
        <v>72</v>
      </c>
      <c r="T1" s="274" t="s">
        <v>172</v>
      </c>
      <c r="U1" s="274" t="s">
        <v>56</v>
      </c>
    </row>
    <row r="2" spans="1:21">
      <c r="A2" s="274">
        <v>705814</v>
      </c>
      <c r="B2" s="274" t="s">
        <v>417</v>
      </c>
      <c r="C2" s="274" t="s">
        <v>418</v>
      </c>
      <c r="I2" s="274" t="s">
        <v>242</v>
      </c>
      <c r="P2" s="274" t="s">
        <v>717</v>
      </c>
    </row>
    <row r="3" spans="1:21">
      <c r="A3" s="274">
        <v>704643</v>
      </c>
      <c r="B3" s="274" t="s">
        <v>415</v>
      </c>
      <c r="C3" s="274" t="s">
        <v>416</v>
      </c>
      <c r="I3" s="274" t="s">
        <v>242</v>
      </c>
    </row>
    <row r="4" spans="1:21">
      <c r="A4" s="274">
        <v>701304</v>
      </c>
      <c r="B4" s="274" t="s">
        <v>261</v>
      </c>
      <c r="C4" s="274" t="s">
        <v>76</v>
      </c>
      <c r="I4" s="274" t="s">
        <v>242</v>
      </c>
    </row>
    <row r="5" spans="1:21">
      <c r="A5" s="274">
        <v>701701</v>
      </c>
      <c r="B5" s="274" t="s">
        <v>262</v>
      </c>
      <c r="C5" s="274" t="s">
        <v>263</v>
      </c>
      <c r="I5" s="274" t="s">
        <v>242</v>
      </c>
    </row>
    <row r="6" spans="1:21">
      <c r="A6" s="274">
        <v>702798</v>
      </c>
      <c r="B6" s="274" t="s">
        <v>264</v>
      </c>
      <c r="C6" s="274" t="s">
        <v>265</v>
      </c>
      <c r="I6" s="274" t="s">
        <v>242</v>
      </c>
    </row>
    <row r="7" spans="1:21">
      <c r="A7" s="274">
        <v>703335</v>
      </c>
      <c r="B7" s="274" t="s">
        <v>266</v>
      </c>
      <c r="C7" s="274" t="s">
        <v>76</v>
      </c>
      <c r="I7" s="274" t="s">
        <v>242</v>
      </c>
    </row>
    <row r="8" spans="1:21">
      <c r="A8" s="274">
        <v>703874</v>
      </c>
      <c r="B8" s="274" t="s">
        <v>268</v>
      </c>
      <c r="C8" s="274" t="s">
        <v>269</v>
      </c>
      <c r="I8" s="274" t="s">
        <v>242</v>
      </c>
    </row>
    <row r="9" spans="1:21">
      <c r="A9" s="274">
        <v>703951</v>
      </c>
      <c r="B9" s="274" t="s">
        <v>270</v>
      </c>
      <c r="C9" s="274" t="s">
        <v>271</v>
      </c>
      <c r="I9" s="274" t="s">
        <v>242</v>
      </c>
    </row>
    <row r="10" spans="1:21">
      <c r="A10" s="274">
        <v>704198</v>
      </c>
      <c r="B10" s="274" t="s">
        <v>272</v>
      </c>
      <c r="C10" s="274" t="s">
        <v>249</v>
      </c>
      <c r="I10" s="274" t="s">
        <v>242</v>
      </c>
    </row>
    <row r="11" spans="1:21">
      <c r="A11" s="274">
        <v>704263</v>
      </c>
      <c r="B11" s="274" t="s">
        <v>273</v>
      </c>
      <c r="C11" s="274" t="s">
        <v>78</v>
      </c>
      <c r="I11" s="274" t="s">
        <v>242</v>
      </c>
    </row>
    <row r="12" spans="1:21">
      <c r="A12" s="274">
        <v>704596</v>
      </c>
      <c r="B12" s="274" t="s">
        <v>274</v>
      </c>
      <c r="C12" s="274" t="s">
        <v>78</v>
      </c>
      <c r="I12" s="274" t="s">
        <v>242</v>
      </c>
    </row>
    <row r="13" spans="1:21">
      <c r="A13" s="274">
        <v>705192</v>
      </c>
      <c r="B13" s="274" t="s">
        <v>275</v>
      </c>
      <c r="C13" s="274" t="s">
        <v>276</v>
      </c>
      <c r="I13" s="274" t="s">
        <v>242</v>
      </c>
    </row>
    <row r="14" spans="1:21">
      <c r="A14" s="274">
        <v>703380</v>
      </c>
      <c r="B14" s="274" t="s">
        <v>267</v>
      </c>
      <c r="C14" s="274" t="s">
        <v>76</v>
      </c>
      <c r="I14" s="274" t="s">
        <v>242</v>
      </c>
    </row>
    <row r="15" spans="1:21">
      <c r="A15" s="274">
        <v>700787</v>
      </c>
      <c r="B15" s="274" t="s">
        <v>300</v>
      </c>
      <c r="C15" s="274" t="s">
        <v>263</v>
      </c>
      <c r="I15" s="274" t="s">
        <v>242</v>
      </c>
      <c r="Q15" s="274">
        <v>900</v>
      </c>
    </row>
    <row r="16" spans="1:21">
      <c r="A16" s="274">
        <v>701394</v>
      </c>
      <c r="B16" s="274" t="s">
        <v>301</v>
      </c>
      <c r="C16" s="274" t="s">
        <v>78</v>
      </c>
      <c r="I16" s="274" t="s">
        <v>242</v>
      </c>
      <c r="Q16" s="274">
        <v>900</v>
      </c>
    </row>
    <row r="17" spans="1:17">
      <c r="A17" s="274">
        <v>701989</v>
      </c>
      <c r="B17" s="274" t="s">
        <v>302</v>
      </c>
      <c r="C17" s="274" t="s">
        <v>78</v>
      </c>
      <c r="I17" s="274" t="s">
        <v>242</v>
      </c>
      <c r="Q17" s="274">
        <v>900</v>
      </c>
    </row>
    <row r="18" spans="1:17">
      <c r="A18" s="274">
        <v>702109</v>
      </c>
      <c r="B18" s="274" t="s">
        <v>303</v>
      </c>
      <c r="C18" s="274" t="s">
        <v>95</v>
      </c>
      <c r="I18" s="274" t="s">
        <v>242</v>
      </c>
      <c r="Q18" s="274">
        <v>900</v>
      </c>
    </row>
    <row r="19" spans="1:17">
      <c r="A19" s="274">
        <v>702244</v>
      </c>
      <c r="B19" s="274" t="s">
        <v>304</v>
      </c>
      <c r="C19" s="274" t="s">
        <v>305</v>
      </c>
      <c r="I19" s="274" t="s">
        <v>242</v>
      </c>
      <c r="Q19" s="274">
        <v>900</v>
      </c>
    </row>
    <row r="20" spans="1:17">
      <c r="A20" s="274">
        <v>702548</v>
      </c>
      <c r="B20" s="274" t="s">
        <v>306</v>
      </c>
      <c r="C20" s="274" t="s">
        <v>307</v>
      </c>
      <c r="I20" s="274" t="s">
        <v>242</v>
      </c>
      <c r="Q20" s="274">
        <v>900</v>
      </c>
    </row>
    <row r="21" spans="1:17">
      <c r="A21" s="274">
        <v>703168</v>
      </c>
      <c r="B21" s="274" t="s">
        <v>308</v>
      </c>
      <c r="C21" s="274" t="s">
        <v>278</v>
      </c>
      <c r="I21" s="274" t="s">
        <v>242</v>
      </c>
      <c r="Q21" s="274">
        <v>900</v>
      </c>
    </row>
    <row r="22" spans="1:17">
      <c r="A22" s="274">
        <v>703292</v>
      </c>
      <c r="B22" s="274" t="s">
        <v>309</v>
      </c>
      <c r="C22" s="274" t="s">
        <v>247</v>
      </c>
      <c r="I22" s="274" t="s">
        <v>242</v>
      </c>
      <c r="Q22" s="274">
        <v>900</v>
      </c>
    </row>
    <row r="23" spans="1:17">
      <c r="A23" s="274">
        <v>703436</v>
      </c>
      <c r="B23" s="274" t="s">
        <v>310</v>
      </c>
      <c r="C23" s="274" t="s">
        <v>311</v>
      </c>
      <c r="I23" s="274" t="s">
        <v>242</v>
      </c>
      <c r="Q23" s="274">
        <v>900</v>
      </c>
    </row>
    <row r="24" spans="1:17">
      <c r="A24" s="274">
        <v>703460</v>
      </c>
      <c r="B24" s="274" t="s">
        <v>312</v>
      </c>
      <c r="C24" s="274" t="s">
        <v>313</v>
      </c>
      <c r="I24" s="274" t="s">
        <v>242</v>
      </c>
      <c r="Q24" s="274">
        <v>900</v>
      </c>
    </row>
    <row r="25" spans="1:17">
      <c r="A25" s="274">
        <v>703485</v>
      </c>
      <c r="B25" s="274" t="s">
        <v>314</v>
      </c>
      <c r="C25" s="274" t="s">
        <v>251</v>
      </c>
      <c r="I25" s="274" t="s">
        <v>242</v>
      </c>
      <c r="Q25" s="274">
        <v>900</v>
      </c>
    </row>
    <row r="26" spans="1:17">
      <c r="A26" s="274">
        <v>703491</v>
      </c>
      <c r="B26" s="274" t="s">
        <v>315</v>
      </c>
      <c r="C26" s="274" t="s">
        <v>278</v>
      </c>
      <c r="I26" s="274" t="s">
        <v>242</v>
      </c>
      <c r="Q26" s="274">
        <v>900</v>
      </c>
    </row>
    <row r="27" spans="1:17">
      <c r="A27" s="274">
        <v>703578</v>
      </c>
      <c r="B27" s="274" t="s">
        <v>316</v>
      </c>
      <c r="C27" s="274" t="s">
        <v>101</v>
      </c>
      <c r="I27" s="274" t="s">
        <v>242</v>
      </c>
      <c r="Q27" s="274">
        <v>900</v>
      </c>
    </row>
    <row r="28" spans="1:17">
      <c r="A28" s="274">
        <v>703581</v>
      </c>
      <c r="B28" s="274" t="s">
        <v>317</v>
      </c>
      <c r="C28" s="274" t="s">
        <v>77</v>
      </c>
      <c r="I28" s="274" t="s">
        <v>242</v>
      </c>
      <c r="Q28" s="274">
        <v>900</v>
      </c>
    </row>
    <row r="29" spans="1:17">
      <c r="A29" s="274">
        <v>703599</v>
      </c>
      <c r="B29" s="274" t="s">
        <v>318</v>
      </c>
      <c r="C29" s="274" t="s">
        <v>319</v>
      </c>
      <c r="I29" s="274" t="s">
        <v>242</v>
      </c>
      <c r="Q29" s="274">
        <v>900</v>
      </c>
    </row>
    <row r="30" spans="1:17">
      <c r="A30" s="274">
        <v>703733</v>
      </c>
      <c r="B30" s="274" t="s">
        <v>320</v>
      </c>
      <c r="C30" s="274" t="s">
        <v>321</v>
      </c>
      <c r="I30" s="274" t="s">
        <v>242</v>
      </c>
      <c r="Q30" s="274">
        <v>900</v>
      </c>
    </row>
    <row r="31" spans="1:17">
      <c r="A31" s="274">
        <v>703766</v>
      </c>
      <c r="B31" s="274" t="s">
        <v>322</v>
      </c>
      <c r="C31" s="274" t="s">
        <v>73</v>
      </c>
      <c r="I31" s="274" t="s">
        <v>242</v>
      </c>
      <c r="Q31" s="274">
        <v>900</v>
      </c>
    </row>
    <row r="32" spans="1:17">
      <c r="A32" s="274">
        <v>704196</v>
      </c>
      <c r="B32" s="274" t="s">
        <v>323</v>
      </c>
      <c r="C32" s="274" t="s">
        <v>102</v>
      </c>
      <c r="I32" s="274" t="s">
        <v>242</v>
      </c>
      <c r="Q32" s="274">
        <v>900</v>
      </c>
    </row>
    <row r="33" spans="1:17">
      <c r="A33" s="274">
        <v>704359</v>
      </c>
      <c r="B33" s="274" t="s">
        <v>324</v>
      </c>
      <c r="C33" s="274" t="s">
        <v>325</v>
      </c>
      <c r="I33" s="274" t="s">
        <v>242</v>
      </c>
      <c r="Q33" s="274">
        <v>900</v>
      </c>
    </row>
    <row r="34" spans="1:17">
      <c r="A34" s="274">
        <v>704472</v>
      </c>
      <c r="B34" s="274" t="s">
        <v>326</v>
      </c>
      <c r="C34" s="274" t="s">
        <v>327</v>
      </c>
      <c r="I34" s="274" t="s">
        <v>242</v>
      </c>
      <c r="Q34" s="274">
        <v>900</v>
      </c>
    </row>
    <row r="35" spans="1:17">
      <c r="A35" s="274">
        <v>704886</v>
      </c>
      <c r="B35" s="274" t="s">
        <v>328</v>
      </c>
      <c r="C35" s="274" t="s">
        <v>247</v>
      </c>
      <c r="I35" s="274" t="s">
        <v>242</v>
      </c>
      <c r="Q35" s="274">
        <v>900</v>
      </c>
    </row>
    <row r="36" spans="1:17">
      <c r="A36" s="274">
        <v>705443</v>
      </c>
      <c r="B36" s="274" t="s">
        <v>329</v>
      </c>
      <c r="C36" s="274" t="s">
        <v>90</v>
      </c>
      <c r="I36" s="274" t="s">
        <v>242</v>
      </c>
      <c r="Q36" s="274">
        <v>900</v>
      </c>
    </row>
    <row r="37" spans="1:17">
      <c r="A37" s="274">
        <v>705559</v>
      </c>
      <c r="B37" s="274" t="s">
        <v>330</v>
      </c>
      <c r="C37" s="274" t="s">
        <v>331</v>
      </c>
      <c r="I37" s="274" t="s">
        <v>242</v>
      </c>
      <c r="Q37" s="274">
        <v>900</v>
      </c>
    </row>
    <row r="38" spans="1:17">
      <c r="A38" s="274">
        <v>705983</v>
      </c>
      <c r="B38" s="274" t="s">
        <v>332</v>
      </c>
      <c r="C38" s="274" t="s">
        <v>333</v>
      </c>
      <c r="I38" s="274" t="s">
        <v>242</v>
      </c>
      <c r="Q38" s="274">
        <v>900</v>
      </c>
    </row>
    <row r="39" spans="1:17">
      <c r="A39" s="274">
        <v>700017</v>
      </c>
      <c r="B39" s="274" t="s">
        <v>430</v>
      </c>
      <c r="C39" s="274" t="s">
        <v>73</v>
      </c>
      <c r="I39" s="274" t="s">
        <v>242</v>
      </c>
    </row>
    <row r="40" spans="1:17">
      <c r="A40" s="274">
        <v>700087</v>
      </c>
      <c r="B40" s="274" t="s">
        <v>431</v>
      </c>
      <c r="C40" s="274" t="s">
        <v>256</v>
      </c>
      <c r="I40" s="274" t="s">
        <v>242</v>
      </c>
    </row>
    <row r="41" spans="1:17">
      <c r="A41" s="274">
        <v>700438</v>
      </c>
      <c r="B41" s="274" t="s">
        <v>432</v>
      </c>
      <c r="C41" s="274" t="s">
        <v>410</v>
      </c>
      <c r="I41" s="274" t="s">
        <v>242</v>
      </c>
    </row>
    <row r="42" spans="1:17">
      <c r="A42" s="274">
        <v>700483</v>
      </c>
      <c r="B42" s="274" t="s">
        <v>433</v>
      </c>
      <c r="C42" s="274" t="s">
        <v>434</v>
      </c>
      <c r="I42" s="274" t="s">
        <v>242</v>
      </c>
    </row>
    <row r="43" spans="1:17">
      <c r="A43" s="274">
        <v>700588</v>
      </c>
      <c r="B43" s="274" t="s">
        <v>435</v>
      </c>
      <c r="C43" s="274" t="s">
        <v>307</v>
      </c>
      <c r="I43" s="274" t="s">
        <v>242</v>
      </c>
    </row>
    <row r="44" spans="1:17">
      <c r="A44" s="274">
        <v>700956</v>
      </c>
      <c r="B44" s="274" t="s">
        <v>436</v>
      </c>
      <c r="C44" s="274" t="s">
        <v>78</v>
      </c>
      <c r="I44" s="274" t="s">
        <v>242</v>
      </c>
    </row>
    <row r="45" spans="1:17">
      <c r="A45" s="274">
        <v>700960</v>
      </c>
      <c r="B45" s="274" t="s">
        <v>437</v>
      </c>
      <c r="C45" s="274" t="s">
        <v>290</v>
      </c>
      <c r="I45" s="274" t="s">
        <v>242</v>
      </c>
    </row>
    <row r="46" spans="1:17">
      <c r="A46" s="274">
        <v>701231</v>
      </c>
      <c r="B46" s="274" t="s">
        <v>438</v>
      </c>
      <c r="C46" s="274" t="s">
        <v>411</v>
      </c>
      <c r="I46" s="274" t="s">
        <v>242</v>
      </c>
    </row>
    <row r="47" spans="1:17">
      <c r="A47" s="274">
        <v>701389</v>
      </c>
      <c r="B47" s="274" t="s">
        <v>439</v>
      </c>
      <c r="C47" s="274" t="s">
        <v>76</v>
      </c>
      <c r="I47" s="274" t="s">
        <v>242</v>
      </c>
    </row>
    <row r="48" spans="1:17">
      <c r="A48" s="274">
        <v>701406</v>
      </c>
      <c r="B48" s="274" t="s">
        <v>440</v>
      </c>
      <c r="C48" s="274" t="s">
        <v>441</v>
      </c>
      <c r="I48" s="274" t="s">
        <v>242</v>
      </c>
    </row>
    <row r="49" spans="1:9">
      <c r="A49" s="274">
        <v>701483</v>
      </c>
      <c r="B49" s="274" t="s">
        <v>442</v>
      </c>
      <c r="C49" s="274" t="s">
        <v>88</v>
      </c>
      <c r="I49" s="274" t="s">
        <v>242</v>
      </c>
    </row>
    <row r="50" spans="1:9">
      <c r="A50" s="274">
        <v>701497</v>
      </c>
      <c r="B50" s="274" t="s">
        <v>443</v>
      </c>
      <c r="C50" s="274" t="s">
        <v>444</v>
      </c>
      <c r="I50" s="274" t="s">
        <v>242</v>
      </c>
    </row>
    <row r="51" spans="1:9">
      <c r="A51" s="274">
        <v>701595</v>
      </c>
      <c r="B51" s="274" t="s">
        <v>445</v>
      </c>
      <c r="C51" s="274" t="s">
        <v>99</v>
      </c>
      <c r="I51" s="274" t="s">
        <v>242</v>
      </c>
    </row>
    <row r="52" spans="1:9">
      <c r="A52" s="274">
        <v>701607</v>
      </c>
      <c r="B52" s="274" t="s">
        <v>446</v>
      </c>
      <c r="C52" s="274" t="s">
        <v>257</v>
      </c>
      <c r="I52" s="274" t="s">
        <v>242</v>
      </c>
    </row>
    <row r="53" spans="1:9">
      <c r="A53" s="274">
        <v>701661</v>
      </c>
      <c r="B53" s="274" t="s">
        <v>447</v>
      </c>
      <c r="C53" s="274" t="s">
        <v>448</v>
      </c>
      <c r="I53" s="274" t="s">
        <v>242</v>
      </c>
    </row>
    <row r="54" spans="1:9">
      <c r="A54" s="274">
        <v>701864</v>
      </c>
      <c r="B54" s="274" t="s">
        <v>449</v>
      </c>
      <c r="C54" s="274" t="s">
        <v>450</v>
      </c>
      <c r="I54" s="274" t="s">
        <v>242</v>
      </c>
    </row>
    <row r="55" spans="1:9">
      <c r="A55" s="274">
        <v>701903</v>
      </c>
      <c r="B55" s="274" t="s">
        <v>451</v>
      </c>
      <c r="C55" s="274" t="s">
        <v>76</v>
      </c>
      <c r="I55" s="274" t="s">
        <v>242</v>
      </c>
    </row>
    <row r="56" spans="1:9">
      <c r="A56" s="274">
        <v>702231</v>
      </c>
      <c r="B56" s="274" t="s">
        <v>452</v>
      </c>
      <c r="C56" s="274" t="s">
        <v>76</v>
      </c>
      <c r="I56" s="274" t="s">
        <v>242</v>
      </c>
    </row>
    <row r="57" spans="1:9">
      <c r="A57" s="274">
        <v>702284</v>
      </c>
      <c r="B57" s="274" t="s">
        <v>453</v>
      </c>
      <c r="C57" s="274" t="s">
        <v>101</v>
      </c>
      <c r="I57" s="274" t="s">
        <v>242</v>
      </c>
    </row>
    <row r="58" spans="1:9">
      <c r="A58" s="274">
        <v>702478</v>
      </c>
      <c r="B58" s="274" t="s">
        <v>454</v>
      </c>
      <c r="C58" s="274" t="s">
        <v>298</v>
      </c>
      <c r="I58" s="274" t="s">
        <v>242</v>
      </c>
    </row>
    <row r="59" spans="1:9">
      <c r="A59" s="274">
        <v>702553</v>
      </c>
      <c r="B59" s="274" t="s">
        <v>455</v>
      </c>
      <c r="C59" s="274" t="s">
        <v>456</v>
      </c>
      <c r="I59" s="274" t="s">
        <v>242</v>
      </c>
    </row>
    <row r="60" spans="1:9">
      <c r="A60" s="274">
        <v>702560</v>
      </c>
      <c r="B60" s="274" t="s">
        <v>457</v>
      </c>
      <c r="C60" s="274" t="s">
        <v>98</v>
      </c>
      <c r="I60" s="274" t="s">
        <v>242</v>
      </c>
    </row>
    <row r="61" spans="1:9">
      <c r="A61" s="274">
        <v>702565</v>
      </c>
      <c r="B61" s="274" t="s">
        <v>458</v>
      </c>
      <c r="C61" s="274" t="s">
        <v>97</v>
      </c>
      <c r="I61" s="274" t="s">
        <v>242</v>
      </c>
    </row>
    <row r="62" spans="1:9">
      <c r="A62" s="274">
        <v>702624</v>
      </c>
      <c r="B62" s="274" t="s">
        <v>459</v>
      </c>
      <c r="C62" s="274" t="s">
        <v>260</v>
      </c>
      <c r="I62" s="274" t="s">
        <v>242</v>
      </c>
    </row>
    <row r="63" spans="1:9">
      <c r="A63" s="274">
        <v>702626</v>
      </c>
      <c r="B63" s="274" t="s">
        <v>460</v>
      </c>
      <c r="C63" s="274" t="s">
        <v>401</v>
      </c>
      <c r="I63" s="274" t="s">
        <v>242</v>
      </c>
    </row>
    <row r="64" spans="1:9">
      <c r="A64" s="274">
        <v>702633</v>
      </c>
      <c r="B64" s="274" t="s">
        <v>461</v>
      </c>
      <c r="C64" s="274" t="s">
        <v>397</v>
      </c>
      <c r="I64" s="274" t="s">
        <v>242</v>
      </c>
    </row>
    <row r="65" spans="1:9">
      <c r="A65" s="274">
        <v>702647</v>
      </c>
      <c r="B65" s="274" t="s">
        <v>462</v>
      </c>
      <c r="C65" s="274" t="s">
        <v>343</v>
      </c>
      <c r="I65" s="274" t="s">
        <v>242</v>
      </c>
    </row>
    <row r="66" spans="1:9">
      <c r="A66" s="274">
        <v>702656</v>
      </c>
      <c r="B66" s="274" t="s">
        <v>463</v>
      </c>
      <c r="C66" s="274" t="s">
        <v>402</v>
      </c>
      <c r="I66" s="274" t="s">
        <v>242</v>
      </c>
    </row>
    <row r="67" spans="1:9">
      <c r="A67" s="274">
        <v>702727</v>
      </c>
      <c r="B67" s="274" t="s">
        <v>464</v>
      </c>
      <c r="C67" s="274" t="s">
        <v>80</v>
      </c>
      <c r="I67" s="274" t="s">
        <v>242</v>
      </c>
    </row>
    <row r="68" spans="1:9">
      <c r="A68" s="274">
        <v>702760</v>
      </c>
      <c r="B68" s="274" t="s">
        <v>465</v>
      </c>
      <c r="C68" s="274" t="s">
        <v>246</v>
      </c>
      <c r="I68" s="274" t="s">
        <v>242</v>
      </c>
    </row>
    <row r="69" spans="1:9">
      <c r="A69" s="274">
        <v>702762</v>
      </c>
      <c r="B69" s="274" t="s">
        <v>466</v>
      </c>
      <c r="C69" s="274" t="s">
        <v>467</v>
      </c>
      <c r="I69" s="274" t="s">
        <v>242</v>
      </c>
    </row>
    <row r="70" spans="1:9">
      <c r="A70" s="274">
        <v>702802</v>
      </c>
      <c r="B70" s="274" t="s">
        <v>468</v>
      </c>
      <c r="C70" s="274" t="s">
        <v>253</v>
      </c>
      <c r="I70" s="274" t="s">
        <v>242</v>
      </c>
    </row>
    <row r="71" spans="1:9">
      <c r="A71" s="274">
        <v>702896</v>
      </c>
      <c r="B71" s="274" t="s">
        <v>469</v>
      </c>
      <c r="C71" s="274" t="s">
        <v>470</v>
      </c>
      <c r="I71" s="274" t="s">
        <v>242</v>
      </c>
    </row>
    <row r="72" spans="1:9">
      <c r="A72" s="274">
        <v>702924</v>
      </c>
      <c r="B72" s="274" t="s">
        <v>471</v>
      </c>
      <c r="C72" s="274" t="s">
        <v>472</v>
      </c>
      <c r="I72" s="274" t="s">
        <v>242</v>
      </c>
    </row>
    <row r="73" spans="1:9">
      <c r="A73" s="274">
        <v>702957</v>
      </c>
      <c r="B73" s="274" t="s">
        <v>473</v>
      </c>
      <c r="C73" s="274" t="s">
        <v>76</v>
      </c>
      <c r="I73" s="274" t="s">
        <v>242</v>
      </c>
    </row>
    <row r="74" spans="1:9">
      <c r="A74" s="274">
        <v>702969</v>
      </c>
      <c r="B74" s="274" t="s">
        <v>474</v>
      </c>
      <c r="C74" s="274" t="s">
        <v>284</v>
      </c>
      <c r="I74" s="274" t="s">
        <v>242</v>
      </c>
    </row>
    <row r="75" spans="1:9">
      <c r="A75" s="274">
        <v>702977</v>
      </c>
      <c r="B75" s="274" t="s">
        <v>475</v>
      </c>
      <c r="C75" s="274" t="s">
        <v>79</v>
      </c>
      <c r="I75" s="274" t="s">
        <v>242</v>
      </c>
    </row>
    <row r="76" spans="1:9">
      <c r="A76" s="274">
        <v>703051</v>
      </c>
      <c r="B76" s="274" t="s">
        <v>476</v>
      </c>
      <c r="C76" s="274" t="s">
        <v>422</v>
      </c>
      <c r="I76" s="274" t="s">
        <v>242</v>
      </c>
    </row>
    <row r="77" spans="1:9">
      <c r="A77" s="274">
        <v>703083</v>
      </c>
      <c r="B77" s="274" t="s">
        <v>477</v>
      </c>
      <c r="C77" s="274" t="s">
        <v>478</v>
      </c>
      <c r="I77" s="274" t="s">
        <v>242</v>
      </c>
    </row>
    <row r="78" spans="1:9">
      <c r="A78" s="274">
        <v>703093</v>
      </c>
      <c r="B78" s="274" t="s">
        <v>479</v>
      </c>
      <c r="C78" s="274" t="s">
        <v>480</v>
      </c>
      <c r="I78" s="274" t="s">
        <v>242</v>
      </c>
    </row>
    <row r="79" spans="1:9">
      <c r="A79" s="274">
        <v>703095</v>
      </c>
      <c r="B79" s="274" t="s">
        <v>481</v>
      </c>
      <c r="C79" s="274" t="s">
        <v>289</v>
      </c>
      <c r="I79" s="274" t="s">
        <v>242</v>
      </c>
    </row>
    <row r="80" spans="1:9">
      <c r="A80" s="274">
        <v>703112</v>
      </c>
      <c r="B80" s="274" t="s">
        <v>482</v>
      </c>
      <c r="C80" s="274" t="s">
        <v>76</v>
      </c>
      <c r="I80" s="274" t="s">
        <v>242</v>
      </c>
    </row>
    <row r="81" spans="1:9">
      <c r="A81" s="274">
        <v>703117</v>
      </c>
      <c r="B81" s="274" t="s">
        <v>483</v>
      </c>
      <c r="C81" s="274" t="s">
        <v>76</v>
      </c>
      <c r="I81" s="274" t="s">
        <v>242</v>
      </c>
    </row>
    <row r="82" spans="1:9">
      <c r="A82" s="274">
        <v>703151</v>
      </c>
      <c r="B82" s="274" t="s">
        <v>484</v>
      </c>
      <c r="C82" s="274" t="s">
        <v>278</v>
      </c>
      <c r="I82" s="274" t="s">
        <v>242</v>
      </c>
    </row>
    <row r="83" spans="1:9">
      <c r="A83" s="274">
        <v>703207</v>
      </c>
      <c r="B83" s="274" t="s">
        <v>485</v>
      </c>
      <c r="C83" s="274" t="s">
        <v>97</v>
      </c>
      <c r="I83" s="274" t="s">
        <v>242</v>
      </c>
    </row>
    <row r="84" spans="1:9">
      <c r="A84" s="274">
        <v>703212</v>
      </c>
      <c r="B84" s="274" t="s">
        <v>486</v>
      </c>
      <c r="C84" s="274" t="s">
        <v>398</v>
      </c>
      <c r="I84" s="274" t="s">
        <v>242</v>
      </c>
    </row>
    <row r="85" spans="1:9">
      <c r="A85" s="274">
        <v>703312</v>
      </c>
      <c r="B85" s="274" t="s">
        <v>487</v>
      </c>
      <c r="C85" s="274" t="s">
        <v>292</v>
      </c>
      <c r="I85" s="274" t="s">
        <v>242</v>
      </c>
    </row>
    <row r="86" spans="1:9">
      <c r="A86" s="274">
        <v>703329</v>
      </c>
      <c r="B86" s="274" t="s">
        <v>488</v>
      </c>
      <c r="C86" s="274" t="s">
        <v>489</v>
      </c>
      <c r="I86" s="274" t="s">
        <v>242</v>
      </c>
    </row>
    <row r="87" spans="1:9">
      <c r="A87" s="274">
        <v>703330</v>
      </c>
      <c r="B87" s="274" t="s">
        <v>490</v>
      </c>
      <c r="C87" s="274" t="s">
        <v>290</v>
      </c>
      <c r="I87" s="274" t="s">
        <v>242</v>
      </c>
    </row>
    <row r="88" spans="1:9">
      <c r="A88" s="274">
        <v>703332</v>
      </c>
      <c r="B88" s="274" t="s">
        <v>491</v>
      </c>
      <c r="C88" s="274" t="s">
        <v>76</v>
      </c>
      <c r="I88" s="274" t="s">
        <v>242</v>
      </c>
    </row>
    <row r="89" spans="1:9">
      <c r="A89" s="274">
        <v>703333</v>
      </c>
      <c r="B89" s="274" t="s">
        <v>492</v>
      </c>
      <c r="C89" s="274" t="s">
        <v>493</v>
      </c>
      <c r="I89" s="274" t="s">
        <v>242</v>
      </c>
    </row>
    <row r="90" spans="1:9">
      <c r="A90" s="274">
        <v>703356</v>
      </c>
      <c r="B90" s="274" t="s">
        <v>494</v>
      </c>
      <c r="C90" s="274" t="s">
        <v>278</v>
      </c>
      <c r="I90" s="274" t="s">
        <v>242</v>
      </c>
    </row>
    <row r="91" spans="1:9">
      <c r="A91" s="274">
        <v>703399</v>
      </c>
      <c r="B91" s="274" t="s">
        <v>495</v>
      </c>
      <c r="C91" s="274" t="s">
        <v>496</v>
      </c>
      <c r="I91" s="274" t="s">
        <v>242</v>
      </c>
    </row>
    <row r="92" spans="1:9">
      <c r="A92" s="274">
        <v>703401</v>
      </c>
      <c r="B92" s="274" t="s">
        <v>497</v>
      </c>
      <c r="C92" s="274" t="s">
        <v>92</v>
      </c>
      <c r="I92" s="274" t="s">
        <v>242</v>
      </c>
    </row>
    <row r="93" spans="1:9">
      <c r="A93" s="274">
        <v>703402</v>
      </c>
      <c r="B93" s="274" t="s">
        <v>498</v>
      </c>
      <c r="C93" s="274" t="s">
        <v>93</v>
      </c>
      <c r="I93" s="274" t="s">
        <v>242</v>
      </c>
    </row>
    <row r="94" spans="1:9">
      <c r="A94" s="274">
        <v>703425</v>
      </c>
      <c r="B94" s="274" t="s">
        <v>499</v>
      </c>
      <c r="C94" s="274" t="s">
        <v>418</v>
      </c>
      <c r="I94" s="274" t="s">
        <v>242</v>
      </c>
    </row>
    <row r="95" spans="1:9">
      <c r="A95" s="274">
        <v>703437</v>
      </c>
      <c r="B95" s="274" t="s">
        <v>500</v>
      </c>
      <c r="C95" s="274" t="s">
        <v>263</v>
      </c>
      <c r="I95" s="274" t="s">
        <v>242</v>
      </c>
    </row>
    <row r="96" spans="1:9">
      <c r="A96" s="274">
        <v>703439</v>
      </c>
      <c r="B96" s="274" t="s">
        <v>501</v>
      </c>
      <c r="C96" s="274" t="s">
        <v>336</v>
      </c>
      <c r="I96" s="274" t="s">
        <v>242</v>
      </c>
    </row>
    <row r="97" spans="1:9">
      <c r="A97" s="274">
        <v>703451</v>
      </c>
      <c r="B97" s="274" t="s">
        <v>502</v>
      </c>
      <c r="C97" s="274" t="s">
        <v>290</v>
      </c>
      <c r="I97" s="274" t="s">
        <v>242</v>
      </c>
    </row>
    <row r="98" spans="1:9">
      <c r="A98" s="274">
        <v>703482</v>
      </c>
      <c r="B98" s="274" t="s">
        <v>503</v>
      </c>
      <c r="C98" s="274" t="s">
        <v>295</v>
      </c>
      <c r="I98" s="274" t="s">
        <v>242</v>
      </c>
    </row>
    <row r="99" spans="1:9">
      <c r="A99" s="274">
        <v>703492</v>
      </c>
      <c r="B99" s="274" t="s">
        <v>504</v>
      </c>
      <c r="C99" s="274" t="s">
        <v>297</v>
      </c>
      <c r="I99" s="274" t="s">
        <v>242</v>
      </c>
    </row>
    <row r="100" spans="1:9">
      <c r="A100" s="274">
        <v>703496</v>
      </c>
      <c r="B100" s="274" t="s">
        <v>505</v>
      </c>
      <c r="C100" s="274" t="s">
        <v>78</v>
      </c>
      <c r="I100" s="274" t="s">
        <v>242</v>
      </c>
    </row>
    <row r="101" spans="1:9">
      <c r="A101" s="274">
        <v>703514</v>
      </c>
      <c r="B101" s="274" t="s">
        <v>506</v>
      </c>
      <c r="C101" s="274" t="s">
        <v>253</v>
      </c>
      <c r="I101" s="274" t="s">
        <v>242</v>
      </c>
    </row>
    <row r="102" spans="1:9">
      <c r="A102" s="274">
        <v>703518</v>
      </c>
      <c r="B102" s="274" t="s">
        <v>507</v>
      </c>
      <c r="C102" s="274" t="s">
        <v>406</v>
      </c>
      <c r="I102" s="274" t="s">
        <v>242</v>
      </c>
    </row>
    <row r="103" spans="1:9">
      <c r="A103" s="274">
        <v>703559</v>
      </c>
      <c r="B103" s="274" t="s">
        <v>508</v>
      </c>
      <c r="C103" s="274" t="s">
        <v>509</v>
      </c>
      <c r="I103" s="274" t="s">
        <v>242</v>
      </c>
    </row>
    <row r="104" spans="1:9">
      <c r="A104" s="274">
        <v>703573</v>
      </c>
      <c r="B104" s="274" t="s">
        <v>510</v>
      </c>
      <c r="C104" s="274" t="s">
        <v>83</v>
      </c>
      <c r="I104" s="274" t="s">
        <v>242</v>
      </c>
    </row>
    <row r="105" spans="1:9">
      <c r="A105" s="274">
        <v>703596</v>
      </c>
      <c r="B105" s="274" t="s">
        <v>511</v>
      </c>
      <c r="C105" s="274" t="s">
        <v>284</v>
      </c>
      <c r="I105" s="274" t="s">
        <v>242</v>
      </c>
    </row>
    <row r="106" spans="1:9">
      <c r="A106" s="274">
        <v>703607</v>
      </c>
      <c r="B106" s="274" t="s">
        <v>512</v>
      </c>
      <c r="C106" s="274" t="s">
        <v>76</v>
      </c>
      <c r="I106" s="274" t="s">
        <v>242</v>
      </c>
    </row>
    <row r="107" spans="1:9">
      <c r="A107" s="274">
        <v>703623</v>
      </c>
      <c r="B107" s="274" t="s">
        <v>513</v>
      </c>
      <c r="C107" s="274" t="s">
        <v>514</v>
      </c>
      <c r="I107" s="274" t="s">
        <v>242</v>
      </c>
    </row>
    <row r="108" spans="1:9">
      <c r="A108" s="274">
        <v>703628</v>
      </c>
      <c r="B108" s="274" t="s">
        <v>515</v>
      </c>
      <c r="C108" s="274" t="s">
        <v>86</v>
      </c>
      <c r="I108" s="274" t="s">
        <v>242</v>
      </c>
    </row>
    <row r="109" spans="1:9">
      <c r="A109" s="274">
        <v>703632</v>
      </c>
      <c r="B109" s="274" t="s">
        <v>516</v>
      </c>
      <c r="C109" s="274" t="s">
        <v>517</v>
      </c>
      <c r="I109" s="274" t="s">
        <v>242</v>
      </c>
    </row>
    <row r="110" spans="1:9">
      <c r="A110" s="274">
        <v>703643</v>
      </c>
      <c r="B110" s="274" t="s">
        <v>518</v>
      </c>
      <c r="C110" s="274" t="s">
        <v>307</v>
      </c>
      <c r="I110" s="274" t="s">
        <v>242</v>
      </c>
    </row>
    <row r="111" spans="1:9">
      <c r="A111" s="274">
        <v>703645</v>
      </c>
      <c r="B111" s="274" t="s">
        <v>519</v>
      </c>
      <c r="C111" s="274" t="s">
        <v>285</v>
      </c>
      <c r="I111" s="274" t="s">
        <v>242</v>
      </c>
    </row>
    <row r="112" spans="1:9">
      <c r="A112" s="274">
        <v>703663</v>
      </c>
      <c r="B112" s="274" t="s">
        <v>520</v>
      </c>
      <c r="C112" s="274" t="s">
        <v>248</v>
      </c>
      <c r="I112" s="274" t="s">
        <v>242</v>
      </c>
    </row>
    <row r="113" spans="1:9">
      <c r="A113" s="274">
        <v>703669</v>
      </c>
      <c r="B113" s="274" t="s">
        <v>521</v>
      </c>
      <c r="C113" s="274" t="s">
        <v>78</v>
      </c>
      <c r="I113" s="274" t="s">
        <v>242</v>
      </c>
    </row>
    <row r="114" spans="1:9">
      <c r="A114" s="274">
        <v>703704</v>
      </c>
      <c r="B114" s="274" t="s">
        <v>522</v>
      </c>
      <c r="C114" s="274" t="s">
        <v>281</v>
      </c>
      <c r="I114" s="274" t="s">
        <v>242</v>
      </c>
    </row>
    <row r="115" spans="1:9">
      <c r="A115" s="274">
        <v>703711</v>
      </c>
      <c r="B115" s="274" t="s">
        <v>523</v>
      </c>
      <c r="C115" s="274" t="s">
        <v>424</v>
      </c>
      <c r="I115" s="274" t="s">
        <v>242</v>
      </c>
    </row>
    <row r="116" spans="1:9">
      <c r="A116" s="274">
        <v>703730</v>
      </c>
      <c r="B116" s="274" t="s">
        <v>524</v>
      </c>
      <c r="C116" s="274" t="s">
        <v>288</v>
      </c>
      <c r="I116" s="274" t="s">
        <v>242</v>
      </c>
    </row>
    <row r="117" spans="1:9">
      <c r="A117" s="274">
        <v>703743</v>
      </c>
      <c r="B117" s="274" t="s">
        <v>525</v>
      </c>
      <c r="C117" s="274" t="s">
        <v>76</v>
      </c>
      <c r="I117" s="274" t="s">
        <v>242</v>
      </c>
    </row>
    <row r="118" spans="1:9">
      <c r="A118" s="274">
        <v>703751</v>
      </c>
      <c r="B118" s="274" t="s">
        <v>526</v>
      </c>
      <c r="C118" s="274" t="s">
        <v>286</v>
      </c>
      <c r="I118" s="274" t="s">
        <v>242</v>
      </c>
    </row>
    <row r="119" spans="1:9">
      <c r="A119" s="274">
        <v>703757</v>
      </c>
      <c r="B119" s="274" t="s">
        <v>527</v>
      </c>
      <c r="C119" s="274" t="s">
        <v>294</v>
      </c>
      <c r="I119" s="274" t="s">
        <v>242</v>
      </c>
    </row>
    <row r="120" spans="1:9">
      <c r="A120" s="274">
        <v>703845</v>
      </c>
      <c r="B120" s="274" t="s">
        <v>528</v>
      </c>
      <c r="C120" s="274" t="s">
        <v>448</v>
      </c>
      <c r="I120" s="274" t="s">
        <v>242</v>
      </c>
    </row>
    <row r="121" spans="1:9">
      <c r="A121" s="274">
        <v>703857</v>
      </c>
      <c r="B121" s="274" t="s">
        <v>529</v>
      </c>
      <c r="C121" s="274" t="s">
        <v>530</v>
      </c>
      <c r="I121" s="274" t="s">
        <v>242</v>
      </c>
    </row>
    <row r="122" spans="1:9">
      <c r="A122" s="274">
        <v>703871</v>
      </c>
      <c r="B122" s="274" t="s">
        <v>531</v>
      </c>
      <c r="C122" s="274" t="s">
        <v>405</v>
      </c>
      <c r="I122" s="274" t="s">
        <v>242</v>
      </c>
    </row>
    <row r="123" spans="1:9">
      <c r="A123" s="274">
        <v>703894</v>
      </c>
      <c r="B123" s="274" t="s">
        <v>532</v>
      </c>
      <c r="C123" s="274" t="s">
        <v>76</v>
      </c>
      <c r="I123" s="274" t="s">
        <v>242</v>
      </c>
    </row>
    <row r="124" spans="1:9">
      <c r="A124" s="274">
        <v>703907</v>
      </c>
      <c r="B124" s="274" t="s">
        <v>533</v>
      </c>
      <c r="C124" s="274" t="s">
        <v>369</v>
      </c>
      <c r="I124" s="274" t="s">
        <v>242</v>
      </c>
    </row>
    <row r="125" spans="1:9">
      <c r="A125" s="274">
        <v>703914</v>
      </c>
      <c r="B125" s="274" t="s">
        <v>534</v>
      </c>
      <c r="C125" s="274" t="s">
        <v>428</v>
      </c>
      <c r="I125" s="274" t="s">
        <v>242</v>
      </c>
    </row>
    <row r="126" spans="1:9">
      <c r="A126" s="274">
        <v>703919</v>
      </c>
      <c r="B126" s="274" t="s">
        <v>535</v>
      </c>
      <c r="C126" s="274" t="s">
        <v>448</v>
      </c>
      <c r="I126" s="274" t="s">
        <v>242</v>
      </c>
    </row>
    <row r="127" spans="1:9">
      <c r="A127" s="274">
        <v>703954</v>
      </c>
      <c r="B127" s="274" t="s">
        <v>536</v>
      </c>
      <c r="C127" s="274" t="s">
        <v>283</v>
      </c>
      <c r="I127" s="274" t="s">
        <v>242</v>
      </c>
    </row>
    <row r="128" spans="1:9">
      <c r="A128" s="274">
        <v>703967</v>
      </c>
      <c r="B128" s="274" t="s">
        <v>537</v>
      </c>
      <c r="C128" s="274" t="s">
        <v>78</v>
      </c>
      <c r="I128" s="274" t="s">
        <v>242</v>
      </c>
    </row>
    <row r="129" spans="1:9">
      <c r="A129" s="274">
        <v>703976</v>
      </c>
      <c r="B129" s="274" t="s">
        <v>538</v>
      </c>
      <c r="C129" s="274" t="s">
        <v>539</v>
      </c>
      <c r="I129" s="274" t="s">
        <v>242</v>
      </c>
    </row>
    <row r="130" spans="1:9">
      <c r="A130" s="274">
        <v>703980</v>
      </c>
      <c r="B130" s="274" t="s">
        <v>540</v>
      </c>
      <c r="C130" s="274" t="s">
        <v>377</v>
      </c>
      <c r="I130" s="274" t="s">
        <v>242</v>
      </c>
    </row>
    <row r="131" spans="1:9">
      <c r="A131" s="274">
        <v>703988</v>
      </c>
      <c r="B131" s="274" t="s">
        <v>541</v>
      </c>
      <c r="C131" s="274" t="s">
        <v>426</v>
      </c>
      <c r="I131" s="274" t="s">
        <v>242</v>
      </c>
    </row>
    <row r="132" spans="1:9">
      <c r="A132" s="274">
        <v>703997</v>
      </c>
      <c r="B132" s="274" t="s">
        <v>542</v>
      </c>
      <c r="C132" s="274" t="s">
        <v>79</v>
      </c>
      <c r="I132" s="274" t="s">
        <v>242</v>
      </c>
    </row>
    <row r="133" spans="1:9">
      <c r="A133" s="274">
        <v>704000</v>
      </c>
      <c r="B133" s="274" t="s">
        <v>543</v>
      </c>
      <c r="C133" s="274" t="s">
        <v>282</v>
      </c>
      <c r="I133" s="274" t="s">
        <v>242</v>
      </c>
    </row>
    <row r="134" spans="1:9">
      <c r="A134" s="274">
        <v>704039</v>
      </c>
      <c r="B134" s="274" t="s">
        <v>544</v>
      </c>
      <c r="C134" s="274" t="s">
        <v>94</v>
      </c>
      <c r="I134" s="274" t="s">
        <v>242</v>
      </c>
    </row>
    <row r="135" spans="1:9">
      <c r="A135" s="274">
        <v>704050</v>
      </c>
      <c r="B135" s="274" t="s">
        <v>545</v>
      </c>
      <c r="C135" s="274" t="s">
        <v>78</v>
      </c>
      <c r="I135" s="274" t="s">
        <v>242</v>
      </c>
    </row>
    <row r="136" spans="1:9">
      <c r="A136" s="274">
        <v>704056</v>
      </c>
      <c r="B136" s="274" t="s">
        <v>546</v>
      </c>
      <c r="C136" s="274" t="s">
        <v>280</v>
      </c>
      <c r="I136" s="274" t="s">
        <v>242</v>
      </c>
    </row>
    <row r="137" spans="1:9">
      <c r="A137" s="274">
        <v>704067</v>
      </c>
      <c r="B137" s="274" t="s">
        <v>547</v>
      </c>
      <c r="C137" s="274" t="s">
        <v>94</v>
      </c>
      <c r="I137" s="274" t="s">
        <v>242</v>
      </c>
    </row>
    <row r="138" spans="1:9">
      <c r="A138" s="274">
        <v>704071</v>
      </c>
      <c r="B138" s="274" t="s">
        <v>548</v>
      </c>
      <c r="C138" s="274" t="s">
        <v>284</v>
      </c>
      <c r="I138" s="274" t="s">
        <v>242</v>
      </c>
    </row>
    <row r="139" spans="1:9">
      <c r="A139" s="274">
        <v>704084</v>
      </c>
      <c r="B139" s="274" t="s">
        <v>549</v>
      </c>
      <c r="C139" s="274" t="s">
        <v>100</v>
      </c>
      <c r="I139" s="274" t="s">
        <v>242</v>
      </c>
    </row>
    <row r="140" spans="1:9">
      <c r="A140" s="274">
        <v>704089</v>
      </c>
      <c r="B140" s="274" t="s">
        <v>550</v>
      </c>
      <c r="C140" s="274" t="s">
        <v>76</v>
      </c>
      <c r="I140" s="274" t="s">
        <v>242</v>
      </c>
    </row>
    <row r="141" spans="1:9">
      <c r="A141" s="274">
        <v>704111</v>
      </c>
      <c r="B141" s="274" t="s">
        <v>551</v>
      </c>
      <c r="C141" s="274" t="s">
        <v>279</v>
      </c>
      <c r="I141" s="274" t="s">
        <v>242</v>
      </c>
    </row>
    <row r="142" spans="1:9">
      <c r="A142" s="274">
        <v>704119</v>
      </c>
      <c r="B142" s="274" t="s">
        <v>552</v>
      </c>
      <c r="C142" s="274" t="s">
        <v>76</v>
      </c>
      <c r="I142" s="274" t="s">
        <v>242</v>
      </c>
    </row>
    <row r="143" spans="1:9">
      <c r="A143" s="274">
        <v>704140</v>
      </c>
      <c r="B143" s="274" t="s">
        <v>553</v>
      </c>
      <c r="C143" s="274" t="s">
        <v>290</v>
      </c>
      <c r="I143" s="274" t="s">
        <v>242</v>
      </c>
    </row>
    <row r="144" spans="1:9">
      <c r="A144" s="274">
        <v>704175</v>
      </c>
      <c r="B144" s="274" t="s">
        <v>554</v>
      </c>
      <c r="C144" s="274" t="s">
        <v>263</v>
      </c>
      <c r="I144" s="274" t="s">
        <v>242</v>
      </c>
    </row>
    <row r="145" spans="1:9">
      <c r="A145" s="274">
        <v>704205</v>
      </c>
      <c r="B145" s="274" t="s">
        <v>555</v>
      </c>
      <c r="C145" s="274" t="s">
        <v>97</v>
      </c>
      <c r="I145" s="274" t="s">
        <v>242</v>
      </c>
    </row>
    <row r="146" spans="1:9">
      <c r="A146" s="274">
        <v>704224</v>
      </c>
      <c r="B146" s="274" t="s">
        <v>556</v>
      </c>
      <c r="C146" s="274" t="s">
        <v>557</v>
      </c>
      <c r="I146" s="274" t="s">
        <v>242</v>
      </c>
    </row>
    <row r="147" spans="1:9">
      <c r="A147" s="274">
        <v>704227</v>
      </c>
      <c r="B147" s="274" t="s">
        <v>558</v>
      </c>
      <c r="C147" s="274" t="s">
        <v>559</v>
      </c>
      <c r="I147" s="274" t="s">
        <v>242</v>
      </c>
    </row>
    <row r="148" spans="1:9">
      <c r="A148" s="274">
        <v>704230</v>
      </c>
      <c r="B148" s="274" t="s">
        <v>560</v>
      </c>
      <c r="C148" s="274" t="s">
        <v>561</v>
      </c>
      <c r="I148" s="274" t="s">
        <v>242</v>
      </c>
    </row>
    <row r="149" spans="1:9">
      <c r="A149" s="274">
        <v>704237</v>
      </c>
      <c r="B149" s="274" t="s">
        <v>562</v>
      </c>
      <c r="C149" s="274" t="s">
        <v>258</v>
      </c>
      <c r="I149" s="274" t="s">
        <v>242</v>
      </c>
    </row>
    <row r="150" spans="1:9">
      <c r="A150" s="274">
        <v>704240</v>
      </c>
      <c r="B150" s="274" t="s">
        <v>563</v>
      </c>
      <c r="C150" s="274" t="s">
        <v>100</v>
      </c>
      <c r="I150" s="274" t="s">
        <v>242</v>
      </c>
    </row>
    <row r="151" spans="1:9">
      <c r="A151" s="274">
        <v>704271</v>
      </c>
      <c r="B151" s="274" t="s">
        <v>564</v>
      </c>
      <c r="C151" s="274" t="s">
        <v>292</v>
      </c>
      <c r="I151" s="274" t="s">
        <v>242</v>
      </c>
    </row>
    <row r="152" spans="1:9">
      <c r="A152" s="274">
        <v>704277</v>
      </c>
      <c r="B152" s="274" t="s">
        <v>565</v>
      </c>
      <c r="C152" s="274" t="s">
        <v>257</v>
      </c>
      <c r="I152" s="274" t="s">
        <v>242</v>
      </c>
    </row>
    <row r="153" spans="1:9">
      <c r="A153" s="274">
        <v>704293</v>
      </c>
      <c r="B153" s="274" t="s">
        <v>566</v>
      </c>
      <c r="C153" s="274" t="s">
        <v>89</v>
      </c>
      <c r="I153" s="274" t="s">
        <v>242</v>
      </c>
    </row>
    <row r="154" spans="1:9">
      <c r="A154" s="274">
        <v>704320</v>
      </c>
      <c r="B154" s="274" t="s">
        <v>567</v>
      </c>
      <c r="C154" s="274" t="s">
        <v>413</v>
      </c>
      <c r="I154" s="274" t="s">
        <v>242</v>
      </c>
    </row>
    <row r="155" spans="1:9">
      <c r="A155" s="274">
        <v>704331</v>
      </c>
      <c r="B155" s="274" t="s">
        <v>568</v>
      </c>
      <c r="C155" s="274" t="s">
        <v>244</v>
      </c>
      <c r="I155" s="274" t="s">
        <v>242</v>
      </c>
    </row>
    <row r="156" spans="1:9">
      <c r="A156" s="274">
        <v>704332</v>
      </c>
      <c r="B156" s="274" t="s">
        <v>569</v>
      </c>
      <c r="C156" s="274" t="s">
        <v>400</v>
      </c>
      <c r="I156" s="274" t="s">
        <v>242</v>
      </c>
    </row>
    <row r="157" spans="1:9">
      <c r="A157" s="274">
        <v>704334</v>
      </c>
      <c r="B157" s="274" t="s">
        <v>570</v>
      </c>
      <c r="C157" s="274" t="s">
        <v>283</v>
      </c>
      <c r="I157" s="274" t="s">
        <v>242</v>
      </c>
    </row>
    <row r="158" spans="1:9">
      <c r="A158" s="274">
        <v>704345</v>
      </c>
      <c r="B158" s="274" t="s">
        <v>571</v>
      </c>
      <c r="C158" s="274" t="s">
        <v>256</v>
      </c>
      <c r="I158" s="274" t="s">
        <v>242</v>
      </c>
    </row>
    <row r="159" spans="1:9">
      <c r="A159" s="274">
        <v>704346</v>
      </c>
      <c r="B159" s="274" t="s">
        <v>302</v>
      </c>
      <c r="C159" s="274" t="s">
        <v>287</v>
      </c>
      <c r="I159" s="274" t="s">
        <v>242</v>
      </c>
    </row>
    <row r="160" spans="1:9">
      <c r="A160" s="274">
        <v>704357</v>
      </c>
      <c r="B160" s="274" t="s">
        <v>572</v>
      </c>
      <c r="C160" s="274" t="s">
        <v>335</v>
      </c>
      <c r="I160" s="274" t="s">
        <v>242</v>
      </c>
    </row>
    <row r="161" spans="1:9">
      <c r="A161" s="274">
        <v>704358</v>
      </c>
      <c r="B161" s="274" t="s">
        <v>573</v>
      </c>
      <c r="C161" s="274" t="s">
        <v>574</v>
      </c>
      <c r="I161" s="274" t="s">
        <v>242</v>
      </c>
    </row>
    <row r="162" spans="1:9">
      <c r="A162" s="274">
        <v>704393</v>
      </c>
      <c r="B162" s="274" t="s">
        <v>575</v>
      </c>
      <c r="C162" s="274" t="s">
        <v>576</v>
      </c>
      <c r="I162" s="274" t="s">
        <v>242</v>
      </c>
    </row>
    <row r="163" spans="1:9">
      <c r="A163" s="274">
        <v>704399</v>
      </c>
      <c r="B163" s="274" t="s">
        <v>577</v>
      </c>
      <c r="C163" s="274" t="s">
        <v>256</v>
      </c>
      <c r="I163" s="274" t="s">
        <v>242</v>
      </c>
    </row>
    <row r="164" spans="1:9">
      <c r="A164" s="274">
        <v>704401</v>
      </c>
      <c r="B164" s="274" t="s">
        <v>578</v>
      </c>
      <c r="C164" s="274" t="s">
        <v>579</v>
      </c>
      <c r="I164" s="274" t="s">
        <v>242</v>
      </c>
    </row>
    <row r="165" spans="1:9">
      <c r="A165" s="274">
        <v>704403</v>
      </c>
      <c r="B165" s="274" t="s">
        <v>580</v>
      </c>
      <c r="C165" s="274" t="s">
        <v>336</v>
      </c>
      <c r="I165" s="274" t="s">
        <v>242</v>
      </c>
    </row>
    <row r="166" spans="1:9">
      <c r="A166" s="274">
        <v>704416</v>
      </c>
      <c r="B166" s="274" t="s">
        <v>581</v>
      </c>
      <c r="C166" s="274" t="s">
        <v>263</v>
      </c>
      <c r="I166" s="274" t="s">
        <v>242</v>
      </c>
    </row>
    <row r="167" spans="1:9">
      <c r="A167" s="274">
        <v>704424</v>
      </c>
      <c r="B167" s="274" t="s">
        <v>582</v>
      </c>
      <c r="C167" s="274" t="s">
        <v>247</v>
      </c>
      <c r="I167" s="274" t="s">
        <v>242</v>
      </c>
    </row>
    <row r="168" spans="1:9">
      <c r="A168" s="274">
        <v>704430</v>
      </c>
      <c r="B168" s="274" t="s">
        <v>583</v>
      </c>
      <c r="C168" s="274" t="s">
        <v>282</v>
      </c>
      <c r="I168" s="274" t="s">
        <v>242</v>
      </c>
    </row>
    <row r="169" spans="1:9">
      <c r="A169" s="274">
        <v>704434</v>
      </c>
      <c r="B169" s="274" t="s">
        <v>584</v>
      </c>
      <c r="C169" s="274" t="s">
        <v>293</v>
      </c>
      <c r="I169" s="274" t="s">
        <v>242</v>
      </c>
    </row>
    <row r="170" spans="1:9">
      <c r="A170" s="274">
        <v>704443</v>
      </c>
      <c r="B170" s="274" t="s">
        <v>585</v>
      </c>
      <c r="C170" s="274" t="s">
        <v>305</v>
      </c>
      <c r="I170" s="274" t="s">
        <v>242</v>
      </c>
    </row>
    <row r="171" spans="1:9">
      <c r="A171" s="274">
        <v>704465</v>
      </c>
      <c r="B171" s="274" t="s">
        <v>586</v>
      </c>
      <c r="C171" s="274" t="s">
        <v>587</v>
      </c>
      <c r="I171" s="274" t="s">
        <v>242</v>
      </c>
    </row>
    <row r="172" spans="1:9">
      <c r="A172" s="274">
        <v>704483</v>
      </c>
      <c r="B172" s="274" t="s">
        <v>588</v>
      </c>
      <c r="C172" s="274" t="s">
        <v>77</v>
      </c>
      <c r="I172" s="274" t="s">
        <v>242</v>
      </c>
    </row>
    <row r="173" spans="1:9">
      <c r="A173" s="274">
        <v>704490</v>
      </c>
      <c r="B173" s="274" t="s">
        <v>589</v>
      </c>
      <c r="C173" s="274" t="s">
        <v>76</v>
      </c>
      <c r="I173" s="274" t="s">
        <v>242</v>
      </c>
    </row>
    <row r="174" spans="1:9">
      <c r="A174" s="274">
        <v>704513</v>
      </c>
      <c r="B174" s="274" t="s">
        <v>590</v>
      </c>
      <c r="C174" s="274" t="s">
        <v>591</v>
      </c>
      <c r="I174" s="274" t="s">
        <v>242</v>
      </c>
    </row>
    <row r="175" spans="1:9">
      <c r="A175" s="274">
        <v>704534</v>
      </c>
      <c r="B175" s="274" t="s">
        <v>592</v>
      </c>
      <c r="C175" s="274" t="s">
        <v>91</v>
      </c>
      <c r="I175" s="274" t="s">
        <v>242</v>
      </c>
    </row>
    <row r="176" spans="1:9">
      <c r="A176" s="274">
        <v>704556</v>
      </c>
      <c r="B176" s="274" t="s">
        <v>593</v>
      </c>
      <c r="C176" s="274" t="s">
        <v>409</v>
      </c>
      <c r="I176" s="274" t="s">
        <v>242</v>
      </c>
    </row>
    <row r="177" spans="1:9">
      <c r="A177" s="274">
        <v>704581</v>
      </c>
      <c r="B177" s="274" t="s">
        <v>594</v>
      </c>
      <c r="C177" s="274" t="s">
        <v>252</v>
      </c>
      <c r="I177" s="274" t="s">
        <v>242</v>
      </c>
    </row>
    <row r="178" spans="1:9">
      <c r="A178" s="274">
        <v>704620</v>
      </c>
      <c r="B178" s="274" t="s">
        <v>595</v>
      </c>
      <c r="C178" s="274" t="s">
        <v>251</v>
      </c>
      <c r="I178" s="274" t="s">
        <v>242</v>
      </c>
    </row>
    <row r="179" spans="1:9">
      <c r="A179" s="274">
        <v>704635</v>
      </c>
      <c r="B179" s="274" t="s">
        <v>596</v>
      </c>
      <c r="C179" s="274" t="s">
        <v>78</v>
      </c>
      <c r="I179" s="274" t="s">
        <v>242</v>
      </c>
    </row>
    <row r="180" spans="1:9">
      <c r="A180" s="274">
        <v>704704</v>
      </c>
      <c r="B180" s="274" t="s">
        <v>597</v>
      </c>
      <c r="C180" s="274" t="s">
        <v>251</v>
      </c>
      <c r="I180" s="274" t="s">
        <v>242</v>
      </c>
    </row>
    <row r="181" spans="1:9">
      <c r="A181" s="274">
        <v>704705</v>
      </c>
      <c r="B181" s="274" t="s">
        <v>598</v>
      </c>
      <c r="C181" s="274" t="s">
        <v>73</v>
      </c>
      <c r="I181" s="274" t="s">
        <v>242</v>
      </c>
    </row>
    <row r="182" spans="1:9">
      <c r="A182" s="274">
        <v>704719</v>
      </c>
      <c r="B182" s="274" t="s">
        <v>599</v>
      </c>
      <c r="C182" s="274" t="s">
        <v>600</v>
      </c>
      <c r="I182" s="274" t="s">
        <v>242</v>
      </c>
    </row>
    <row r="183" spans="1:9">
      <c r="A183" s="274">
        <v>704787</v>
      </c>
      <c r="B183" s="274" t="s">
        <v>601</v>
      </c>
      <c r="C183" s="274" t="s">
        <v>92</v>
      </c>
      <c r="I183" s="274" t="s">
        <v>242</v>
      </c>
    </row>
    <row r="184" spans="1:9">
      <c r="A184" s="274">
        <v>704834</v>
      </c>
      <c r="B184" s="274" t="s">
        <v>602</v>
      </c>
      <c r="C184" s="274" t="s">
        <v>603</v>
      </c>
      <c r="I184" s="274" t="s">
        <v>242</v>
      </c>
    </row>
    <row r="185" spans="1:9">
      <c r="A185" s="274">
        <v>704843</v>
      </c>
      <c r="B185" s="274" t="s">
        <v>604</v>
      </c>
      <c r="C185" s="274" t="s">
        <v>97</v>
      </c>
      <c r="I185" s="274" t="s">
        <v>242</v>
      </c>
    </row>
    <row r="186" spans="1:9">
      <c r="A186" s="274">
        <v>704856</v>
      </c>
      <c r="B186" s="274" t="s">
        <v>605</v>
      </c>
      <c r="C186" s="274" t="s">
        <v>606</v>
      </c>
      <c r="I186" s="274" t="s">
        <v>242</v>
      </c>
    </row>
    <row r="187" spans="1:9">
      <c r="A187" s="274">
        <v>704870</v>
      </c>
      <c r="B187" s="274" t="s">
        <v>607</v>
      </c>
      <c r="C187" s="274" t="s">
        <v>74</v>
      </c>
      <c r="I187" s="274" t="s">
        <v>242</v>
      </c>
    </row>
    <row r="188" spans="1:9">
      <c r="A188" s="274">
        <v>704909</v>
      </c>
      <c r="B188" s="274" t="s">
        <v>608</v>
      </c>
      <c r="C188" s="274" t="s">
        <v>403</v>
      </c>
      <c r="I188" s="274" t="s">
        <v>242</v>
      </c>
    </row>
    <row r="189" spans="1:9">
      <c r="A189" s="274">
        <v>704913</v>
      </c>
      <c r="B189" s="274" t="s">
        <v>609</v>
      </c>
      <c r="C189" s="274" t="s">
        <v>559</v>
      </c>
      <c r="I189" s="274" t="s">
        <v>242</v>
      </c>
    </row>
    <row r="190" spans="1:9">
      <c r="A190" s="274">
        <v>704921</v>
      </c>
      <c r="B190" s="274" t="s">
        <v>610</v>
      </c>
      <c r="C190" s="274" t="s">
        <v>76</v>
      </c>
      <c r="I190" s="274" t="s">
        <v>242</v>
      </c>
    </row>
    <row r="191" spans="1:9">
      <c r="A191" s="274">
        <v>704925</v>
      </c>
      <c r="B191" s="274" t="s">
        <v>611</v>
      </c>
      <c r="C191" s="274" t="s">
        <v>423</v>
      </c>
      <c r="I191" s="274" t="s">
        <v>242</v>
      </c>
    </row>
    <row r="192" spans="1:9">
      <c r="A192" s="274">
        <v>704934</v>
      </c>
      <c r="B192" s="274" t="s">
        <v>612</v>
      </c>
      <c r="C192" s="274" t="s">
        <v>77</v>
      </c>
      <c r="I192" s="274" t="s">
        <v>242</v>
      </c>
    </row>
    <row r="193" spans="1:9">
      <c r="A193" s="274">
        <v>704940</v>
      </c>
      <c r="B193" s="274" t="s">
        <v>613</v>
      </c>
      <c r="C193" s="274" t="s">
        <v>419</v>
      </c>
      <c r="I193" s="274" t="s">
        <v>242</v>
      </c>
    </row>
    <row r="194" spans="1:9">
      <c r="A194" s="274">
        <v>704948</v>
      </c>
      <c r="B194" s="274" t="s">
        <v>614</v>
      </c>
      <c r="C194" s="274" t="s">
        <v>615</v>
      </c>
      <c r="I194" s="274" t="s">
        <v>242</v>
      </c>
    </row>
    <row r="195" spans="1:9">
      <c r="A195" s="274">
        <v>704979</v>
      </c>
      <c r="B195" s="274" t="s">
        <v>616</v>
      </c>
      <c r="C195" s="274" t="s">
        <v>278</v>
      </c>
      <c r="I195" s="274" t="s">
        <v>242</v>
      </c>
    </row>
    <row r="196" spans="1:9">
      <c r="A196" s="274">
        <v>704993</v>
      </c>
      <c r="B196" s="274" t="s">
        <v>617</v>
      </c>
      <c r="C196" s="274" t="s">
        <v>88</v>
      </c>
      <c r="I196" s="274" t="s">
        <v>242</v>
      </c>
    </row>
    <row r="197" spans="1:9">
      <c r="A197" s="274">
        <v>705023</v>
      </c>
      <c r="B197" s="274" t="s">
        <v>618</v>
      </c>
      <c r="C197" s="274" t="s">
        <v>619</v>
      </c>
      <c r="I197" s="274" t="s">
        <v>242</v>
      </c>
    </row>
    <row r="198" spans="1:9">
      <c r="A198" s="274">
        <v>705024</v>
      </c>
      <c r="B198" s="274" t="s">
        <v>620</v>
      </c>
      <c r="C198" s="274" t="s">
        <v>621</v>
      </c>
      <c r="I198" s="274" t="s">
        <v>242</v>
      </c>
    </row>
    <row r="199" spans="1:9">
      <c r="A199" s="274">
        <v>705031</v>
      </c>
      <c r="B199" s="274" t="s">
        <v>622</v>
      </c>
      <c r="C199" s="274" t="s">
        <v>256</v>
      </c>
      <c r="I199" s="274" t="s">
        <v>242</v>
      </c>
    </row>
    <row r="200" spans="1:9">
      <c r="A200" s="274">
        <v>705035</v>
      </c>
      <c r="B200" s="274" t="s">
        <v>623</v>
      </c>
      <c r="C200" s="274" t="s">
        <v>288</v>
      </c>
      <c r="I200" s="274" t="s">
        <v>242</v>
      </c>
    </row>
    <row r="201" spans="1:9">
      <c r="A201" s="274">
        <v>705055</v>
      </c>
      <c r="B201" s="274" t="s">
        <v>624</v>
      </c>
      <c r="C201" s="274" t="s">
        <v>251</v>
      </c>
      <c r="I201" s="274" t="s">
        <v>242</v>
      </c>
    </row>
    <row r="202" spans="1:9">
      <c r="A202" s="274">
        <v>705065</v>
      </c>
      <c r="B202" s="274" t="s">
        <v>625</v>
      </c>
      <c r="C202" s="274" t="s">
        <v>98</v>
      </c>
      <c r="I202" s="274" t="s">
        <v>242</v>
      </c>
    </row>
    <row r="203" spans="1:9">
      <c r="A203" s="274">
        <v>705072</v>
      </c>
      <c r="B203" s="274" t="s">
        <v>626</v>
      </c>
      <c r="C203" s="274" t="s">
        <v>77</v>
      </c>
      <c r="I203" s="274" t="s">
        <v>242</v>
      </c>
    </row>
    <row r="204" spans="1:9">
      <c r="A204" s="274">
        <v>705076</v>
      </c>
      <c r="B204" s="274" t="s">
        <v>627</v>
      </c>
      <c r="C204" s="274" t="s">
        <v>412</v>
      </c>
      <c r="I204" s="274" t="s">
        <v>242</v>
      </c>
    </row>
    <row r="205" spans="1:9">
      <c r="A205" s="274">
        <v>705093</v>
      </c>
      <c r="B205" s="274" t="s">
        <v>628</v>
      </c>
      <c r="C205" s="274" t="s">
        <v>76</v>
      </c>
      <c r="I205" s="274" t="s">
        <v>242</v>
      </c>
    </row>
    <row r="206" spans="1:9">
      <c r="A206" s="274">
        <v>705101</v>
      </c>
      <c r="B206" s="274" t="s">
        <v>629</v>
      </c>
      <c r="C206" s="274" t="s">
        <v>251</v>
      </c>
      <c r="I206" s="274" t="s">
        <v>242</v>
      </c>
    </row>
    <row r="207" spans="1:9">
      <c r="A207" s="274">
        <v>705103</v>
      </c>
      <c r="B207" s="274" t="s">
        <v>630</v>
      </c>
      <c r="C207" s="274" t="s">
        <v>291</v>
      </c>
      <c r="I207" s="274" t="s">
        <v>242</v>
      </c>
    </row>
    <row r="208" spans="1:9">
      <c r="A208" s="274">
        <v>705105</v>
      </c>
      <c r="B208" s="274" t="s">
        <v>631</v>
      </c>
      <c r="C208" s="274" t="s">
        <v>87</v>
      </c>
      <c r="I208" s="274" t="s">
        <v>242</v>
      </c>
    </row>
    <row r="209" spans="1:9">
      <c r="A209" s="274">
        <v>705112</v>
      </c>
      <c r="B209" s="274" t="s">
        <v>632</v>
      </c>
      <c r="C209" s="274" t="s">
        <v>633</v>
      </c>
      <c r="I209" s="274" t="s">
        <v>242</v>
      </c>
    </row>
    <row r="210" spans="1:9">
      <c r="A210" s="274">
        <v>705141</v>
      </c>
      <c r="B210" s="274" t="s">
        <v>634</v>
      </c>
      <c r="C210" s="274" t="s">
        <v>635</v>
      </c>
      <c r="I210" s="274" t="s">
        <v>242</v>
      </c>
    </row>
    <row r="211" spans="1:9">
      <c r="A211" s="274">
        <v>705209</v>
      </c>
      <c r="B211" s="274" t="s">
        <v>636</v>
      </c>
      <c r="C211" s="274" t="s">
        <v>637</v>
      </c>
      <c r="I211" s="274" t="s">
        <v>242</v>
      </c>
    </row>
    <row r="212" spans="1:9">
      <c r="A212" s="274">
        <v>705269</v>
      </c>
      <c r="B212" s="274" t="s">
        <v>638</v>
      </c>
      <c r="C212" s="274" t="s">
        <v>420</v>
      </c>
      <c r="I212" s="274" t="s">
        <v>242</v>
      </c>
    </row>
    <row r="213" spans="1:9">
      <c r="A213" s="274">
        <v>705283</v>
      </c>
      <c r="B213" s="274" t="s">
        <v>639</v>
      </c>
      <c r="C213" s="274" t="s">
        <v>278</v>
      </c>
      <c r="I213" s="274" t="s">
        <v>242</v>
      </c>
    </row>
    <row r="214" spans="1:9">
      <c r="A214" s="274">
        <v>705289</v>
      </c>
      <c r="B214" s="274" t="s">
        <v>640</v>
      </c>
      <c r="C214" s="274" t="s">
        <v>88</v>
      </c>
      <c r="I214" s="274" t="s">
        <v>242</v>
      </c>
    </row>
    <row r="215" spans="1:9">
      <c r="A215" s="274">
        <v>705309</v>
      </c>
      <c r="B215" s="274" t="s">
        <v>641</v>
      </c>
      <c r="C215" s="274" t="s">
        <v>254</v>
      </c>
      <c r="I215" s="274" t="s">
        <v>242</v>
      </c>
    </row>
    <row r="216" spans="1:9">
      <c r="A216" s="274">
        <v>705332</v>
      </c>
      <c r="B216" s="274" t="s">
        <v>642</v>
      </c>
      <c r="C216" s="274" t="s">
        <v>81</v>
      </c>
      <c r="I216" s="274" t="s">
        <v>242</v>
      </c>
    </row>
    <row r="217" spans="1:9">
      <c r="A217" s="274">
        <v>705341</v>
      </c>
      <c r="B217" s="274" t="s">
        <v>643</v>
      </c>
      <c r="C217" s="274" t="s">
        <v>429</v>
      </c>
      <c r="I217" s="274" t="s">
        <v>242</v>
      </c>
    </row>
    <row r="218" spans="1:9">
      <c r="A218" s="274">
        <v>705342</v>
      </c>
      <c r="B218" s="274" t="s">
        <v>644</v>
      </c>
      <c r="C218" s="274" t="s">
        <v>645</v>
      </c>
      <c r="I218" s="274" t="s">
        <v>242</v>
      </c>
    </row>
    <row r="219" spans="1:9">
      <c r="A219" s="274">
        <v>705350</v>
      </c>
      <c r="B219" s="274" t="s">
        <v>646</v>
      </c>
      <c r="C219" s="274" t="s">
        <v>647</v>
      </c>
      <c r="I219" s="274" t="s">
        <v>242</v>
      </c>
    </row>
    <row r="220" spans="1:9">
      <c r="A220" s="274">
        <v>705367</v>
      </c>
      <c r="B220" s="274" t="s">
        <v>648</v>
      </c>
      <c r="C220" s="274" t="s">
        <v>294</v>
      </c>
      <c r="I220" s="274" t="s">
        <v>242</v>
      </c>
    </row>
    <row r="221" spans="1:9">
      <c r="A221" s="274">
        <v>705379</v>
      </c>
      <c r="B221" s="274" t="s">
        <v>649</v>
      </c>
      <c r="C221" s="274" t="s">
        <v>650</v>
      </c>
      <c r="I221" s="274" t="s">
        <v>242</v>
      </c>
    </row>
    <row r="222" spans="1:9">
      <c r="A222" s="274">
        <v>705427</v>
      </c>
      <c r="B222" s="274" t="s">
        <v>651</v>
      </c>
      <c r="C222" s="274" t="s">
        <v>399</v>
      </c>
      <c r="I222" s="274" t="s">
        <v>242</v>
      </c>
    </row>
    <row r="223" spans="1:9">
      <c r="A223" s="274">
        <v>705445</v>
      </c>
      <c r="B223" s="274" t="s">
        <v>652</v>
      </c>
      <c r="C223" s="274" t="s">
        <v>96</v>
      </c>
      <c r="I223" s="274" t="s">
        <v>242</v>
      </c>
    </row>
    <row r="224" spans="1:9">
      <c r="A224" s="274">
        <v>705465</v>
      </c>
      <c r="B224" s="274" t="s">
        <v>653</v>
      </c>
      <c r="C224" s="274" t="s">
        <v>103</v>
      </c>
      <c r="I224" s="274" t="s">
        <v>242</v>
      </c>
    </row>
    <row r="225" spans="1:9">
      <c r="A225" s="274">
        <v>705469</v>
      </c>
      <c r="B225" s="274" t="s">
        <v>654</v>
      </c>
      <c r="C225" s="274" t="s">
        <v>248</v>
      </c>
      <c r="I225" s="274" t="s">
        <v>242</v>
      </c>
    </row>
    <row r="226" spans="1:9">
      <c r="A226" s="274">
        <v>705499</v>
      </c>
      <c r="B226" s="274" t="s">
        <v>655</v>
      </c>
      <c r="C226" s="274" t="s">
        <v>76</v>
      </c>
      <c r="I226" s="274" t="s">
        <v>242</v>
      </c>
    </row>
    <row r="227" spans="1:9">
      <c r="A227" s="274">
        <v>705513</v>
      </c>
      <c r="B227" s="274" t="s">
        <v>656</v>
      </c>
      <c r="C227" s="274" t="s">
        <v>334</v>
      </c>
      <c r="I227" s="274" t="s">
        <v>242</v>
      </c>
    </row>
    <row r="228" spans="1:9">
      <c r="A228" s="274">
        <v>705520</v>
      </c>
      <c r="B228" s="274" t="s">
        <v>657</v>
      </c>
      <c r="C228" s="274" t="s">
        <v>658</v>
      </c>
      <c r="I228" s="274" t="s">
        <v>242</v>
      </c>
    </row>
    <row r="229" spans="1:9">
      <c r="A229" s="274">
        <v>705522</v>
      </c>
      <c r="B229" s="274" t="s">
        <v>659</v>
      </c>
      <c r="C229" s="274" t="s">
        <v>660</v>
      </c>
      <c r="I229" s="274" t="s">
        <v>242</v>
      </c>
    </row>
    <row r="230" spans="1:9">
      <c r="A230" s="274">
        <v>705533</v>
      </c>
      <c r="B230" s="274" t="s">
        <v>661</v>
      </c>
      <c r="C230" s="274" t="s">
        <v>76</v>
      </c>
      <c r="I230" s="274" t="s">
        <v>242</v>
      </c>
    </row>
    <row r="231" spans="1:9">
      <c r="A231" s="274">
        <v>705536</v>
      </c>
      <c r="B231" s="274" t="s">
        <v>662</v>
      </c>
      <c r="C231" s="274" t="s">
        <v>663</v>
      </c>
      <c r="I231" s="274" t="s">
        <v>242</v>
      </c>
    </row>
    <row r="232" spans="1:9">
      <c r="A232" s="274">
        <v>705537</v>
      </c>
      <c r="B232" s="274" t="s">
        <v>664</v>
      </c>
      <c r="C232" s="274" t="s">
        <v>281</v>
      </c>
      <c r="I232" s="274" t="s">
        <v>242</v>
      </c>
    </row>
    <row r="233" spans="1:9">
      <c r="A233" s="274">
        <v>705540</v>
      </c>
      <c r="B233" s="274" t="s">
        <v>665</v>
      </c>
      <c r="C233" s="274" t="s">
        <v>666</v>
      </c>
      <c r="I233" s="274" t="s">
        <v>242</v>
      </c>
    </row>
    <row r="234" spans="1:9">
      <c r="A234" s="274">
        <v>705543</v>
      </c>
      <c r="B234" s="274" t="s">
        <v>667</v>
      </c>
      <c r="C234" s="274" t="s">
        <v>256</v>
      </c>
      <c r="I234" s="274" t="s">
        <v>242</v>
      </c>
    </row>
    <row r="235" spans="1:9">
      <c r="A235" s="274">
        <v>705564</v>
      </c>
      <c r="B235" s="274" t="s">
        <v>668</v>
      </c>
      <c r="C235" s="274" t="s">
        <v>73</v>
      </c>
      <c r="I235" s="274" t="s">
        <v>242</v>
      </c>
    </row>
    <row r="236" spans="1:9">
      <c r="A236" s="274">
        <v>705565</v>
      </c>
      <c r="B236" s="274" t="s">
        <v>669</v>
      </c>
      <c r="C236" s="274" t="s">
        <v>97</v>
      </c>
      <c r="I236" s="274" t="s">
        <v>242</v>
      </c>
    </row>
    <row r="237" spans="1:9">
      <c r="A237" s="274">
        <v>705580</v>
      </c>
      <c r="B237" s="274" t="s">
        <v>670</v>
      </c>
      <c r="C237" s="274" t="s">
        <v>425</v>
      </c>
      <c r="I237" s="274" t="s">
        <v>242</v>
      </c>
    </row>
    <row r="238" spans="1:9">
      <c r="A238" s="274">
        <v>705586</v>
      </c>
      <c r="B238" s="274" t="s">
        <v>671</v>
      </c>
      <c r="C238" s="274" t="s">
        <v>255</v>
      </c>
      <c r="I238" s="274" t="s">
        <v>242</v>
      </c>
    </row>
    <row r="239" spans="1:9">
      <c r="A239" s="274">
        <v>705592</v>
      </c>
      <c r="B239" s="274" t="s">
        <v>672</v>
      </c>
      <c r="C239" s="274" t="s">
        <v>421</v>
      </c>
      <c r="I239" s="274" t="s">
        <v>242</v>
      </c>
    </row>
    <row r="240" spans="1:9">
      <c r="A240" s="274">
        <v>705594</v>
      </c>
      <c r="B240" s="274" t="s">
        <v>673</v>
      </c>
      <c r="C240" s="274" t="s">
        <v>76</v>
      </c>
      <c r="I240" s="274" t="s">
        <v>242</v>
      </c>
    </row>
    <row r="241" spans="1:9">
      <c r="A241" s="274">
        <v>705597</v>
      </c>
      <c r="B241" s="274" t="s">
        <v>674</v>
      </c>
      <c r="C241" s="274" t="s">
        <v>675</v>
      </c>
      <c r="I241" s="274" t="s">
        <v>242</v>
      </c>
    </row>
    <row r="242" spans="1:9">
      <c r="A242" s="274">
        <v>705606</v>
      </c>
      <c r="B242" s="274" t="s">
        <v>676</v>
      </c>
      <c r="C242" s="274" t="s">
        <v>677</v>
      </c>
      <c r="I242" s="274" t="s">
        <v>242</v>
      </c>
    </row>
    <row r="243" spans="1:9">
      <c r="A243" s="274">
        <v>705665</v>
      </c>
      <c r="B243" s="274" t="s">
        <v>678</v>
      </c>
      <c r="C243" s="274" t="s">
        <v>679</v>
      </c>
      <c r="I243" s="274" t="s">
        <v>242</v>
      </c>
    </row>
    <row r="244" spans="1:9">
      <c r="A244" s="274">
        <v>705698</v>
      </c>
      <c r="B244" s="274" t="s">
        <v>680</v>
      </c>
      <c r="C244" s="274" t="s">
        <v>278</v>
      </c>
      <c r="I244" s="274" t="s">
        <v>242</v>
      </c>
    </row>
    <row r="245" spans="1:9">
      <c r="A245" s="274">
        <v>705715</v>
      </c>
      <c r="B245" s="274" t="s">
        <v>681</v>
      </c>
      <c r="C245" s="274" t="s">
        <v>82</v>
      </c>
      <c r="I245" s="274" t="s">
        <v>242</v>
      </c>
    </row>
    <row r="246" spans="1:9">
      <c r="A246" s="274">
        <v>705721</v>
      </c>
      <c r="B246" s="274" t="s">
        <v>682</v>
      </c>
      <c r="C246" s="274" t="s">
        <v>514</v>
      </c>
      <c r="I246" s="274" t="s">
        <v>242</v>
      </c>
    </row>
    <row r="247" spans="1:9">
      <c r="A247" s="274">
        <v>705724</v>
      </c>
      <c r="B247" s="274" t="s">
        <v>683</v>
      </c>
      <c r="C247" s="274" t="s">
        <v>296</v>
      </c>
      <c r="I247" s="274" t="s">
        <v>242</v>
      </c>
    </row>
    <row r="248" spans="1:9">
      <c r="A248" s="274">
        <v>705775</v>
      </c>
      <c r="B248" s="274" t="s">
        <v>684</v>
      </c>
      <c r="C248" s="274" t="s">
        <v>414</v>
      </c>
      <c r="I248" s="274" t="s">
        <v>242</v>
      </c>
    </row>
    <row r="249" spans="1:9">
      <c r="A249" s="274">
        <v>705794</v>
      </c>
      <c r="B249" s="274" t="s">
        <v>685</v>
      </c>
      <c r="C249" s="274" t="s">
        <v>686</v>
      </c>
      <c r="I249" s="274" t="s">
        <v>242</v>
      </c>
    </row>
    <row r="250" spans="1:9">
      <c r="A250" s="274">
        <v>705806</v>
      </c>
      <c r="B250" s="274" t="s">
        <v>687</v>
      </c>
      <c r="C250" s="274" t="s">
        <v>76</v>
      </c>
      <c r="I250" s="274" t="s">
        <v>242</v>
      </c>
    </row>
    <row r="251" spans="1:9">
      <c r="A251" s="274">
        <v>705829</v>
      </c>
      <c r="B251" s="274" t="s">
        <v>688</v>
      </c>
      <c r="C251" s="274" t="s">
        <v>94</v>
      </c>
      <c r="I251" s="274" t="s">
        <v>242</v>
      </c>
    </row>
    <row r="252" spans="1:9">
      <c r="A252" s="274">
        <v>705841</v>
      </c>
      <c r="B252" s="274" t="s">
        <v>689</v>
      </c>
      <c r="C252" s="274" t="s">
        <v>690</v>
      </c>
      <c r="I252" s="274" t="s">
        <v>242</v>
      </c>
    </row>
    <row r="253" spans="1:9">
      <c r="A253" s="274">
        <v>705844</v>
      </c>
      <c r="B253" s="274" t="s">
        <v>691</v>
      </c>
      <c r="C253" s="274" t="s">
        <v>692</v>
      </c>
      <c r="I253" s="274" t="s">
        <v>242</v>
      </c>
    </row>
    <row r="254" spans="1:9">
      <c r="A254" s="274">
        <v>705861</v>
      </c>
      <c r="B254" s="274" t="s">
        <v>693</v>
      </c>
      <c r="C254" s="274" t="s">
        <v>408</v>
      </c>
      <c r="I254" s="274" t="s">
        <v>242</v>
      </c>
    </row>
    <row r="255" spans="1:9">
      <c r="A255" s="274">
        <v>705889</v>
      </c>
      <c r="B255" s="274" t="s">
        <v>694</v>
      </c>
      <c r="C255" s="274" t="s">
        <v>280</v>
      </c>
      <c r="I255" s="274" t="s">
        <v>242</v>
      </c>
    </row>
    <row r="256" spans="1:9">
      <c r="A256" s="274">
        <v>705890</v>
      </c>
      <c r="B256" s="274" t="s">
        <v>695</v>
      </c>
      <c r="C256" s="274" t="s">
        <v>284</v>
      </c>
      <c r="I256" s="274" t="s">
        <v>242</v>
      </c>
    </row>
    <row r="257" spans="1:9">
      <c r="A257" s="274">
        <v>705934</v>
      </c>
      <c r="B257" s="274" t="s">
        <v>696</v>
      </c>
      <c r="C257" s="274" t="s">
        <v>427</v>
      </c>
      <c r="I257" s="274" t="s">
        <v>242</v>
      </c>
    </row>
    <row r="258" spans="1:9">
      <c r="A258" s="274">
        <v>705946</v>
      </c>
      <c r="B258" s="274" t="s">
        <v>697</v>
      </c>
      <c r="C258" s="274" t="s">
        <v>698</v>
      </c>
      <c r="I258" s="274" t="s">
        <v>242</v>
      </c>
    </row>
    <row r="259" spans="1:9">
      <c r="A259" s="274">
        <v>705979</v>
      </c>
      <c r="B259" s="274" t="s">
        <v>699</v>
      </c>
      <c r="C259" s="274" t="s">
        <v>404</v>
      </c>
      <c r="I259" s="274" t="s">
        <v>242</v>
      </c>
    </row>
    <row r="260" spans="1:9">
      <c r="A260" s="274">
        <v>705980</v>
      </c>
      <c r="B260" s="274" t="s">
        <v>700</v>
      </c>
      <c r="C260" s="274" t="s">
        <v>94</v>
      </c>
      <c r="I260" s="274" t="s">
        <v>242</v>
      </c>
    </row>
    <row r="261" spans="1:9">
      <c r="A261" s="274">
        <v>705992</v>
      </c>
      <c r="B261" s="274" t="s">
        <v>701</v>
      </c>
      <c r="C261" s="274" t="s">
        <v>702</v>
      </c>
      <c r="I261" s="274" t="s">
        <v>242</v>
      </c>
    </row>
    <row r="262" spans="1:9">
      <c r="A262" s="274">
        <v>706021</v>
      </c>
      <c r="B262" s="274" t="s">
        <v>703</v>
      </c>
      <c r="C262" s="274" t="s">
        <v>704</v>
      </c>
      <c r="I262" s="274" t="s">
        <v>242</v>
      </c>
    </row>
    <row r="263" spans="1:9">
      <c r="A263" s="274">
        <v>706026</v>
      </c>
      <c r="B263" s="274" t="s">
        <v>705</v>
      </c>
      <c r="C263" s="274" t="s">
        <v>384</v>
      </c>
      <c r="I263" s="274" t="s">
        <v>242</v>
      </c>
    </row>
    <row r="264" spans="1:9">
      <c r="A264" s="274">
        <v>706055</v>
      </c>
      <c r="B264" s="274" t="s">
        <v>706</v>
      </c>
      <c r="C264" s="274" t="s">
        <v>97</v>
      </c>
      <c r="I264" s="274" t="s">
        <v>242</v>
      </c>
    </row>
    <row r="265" spans="1:9">
      <c r="A265" s="274">
        <v>706060</v>
      </c>
      <c r="B265" s="274" t="s">
        <v>707</v>
      </c>
      <c r="C265" s="274" t="s">
        <v>407</v>
      </c>
      <c r="I265" s="274" t="s">
        <v>242</v>
      </c>
    </row>
    <row r="266" spans="1:9">
      <c r="A266" s="274">
        <v>706074</v>
      </c>
      <c r="B266" s="274" t="s">
        <v>708</v>
      </c>
      <c r="C266" s="274" t="s">
        <v>296</v>
      </c>
      <c r="I266" s="274" t="s">
        <v>242</v>
      </c>
    </row>
    <row r="267" spans="1:9">
      <c r="A267" s="274">
        <v>706106</v>
      </c>
      <c r="B267" s="274" t="s">
        <v>709</v>
      </c>
      <c r="C267" s="274" t="s">
        <v>98</v>
      </c>
      <c r="I267" s="274" t="s">
        <v>242</v>
      </c>
    </row>
    <row r="268" spans="1:9">
      <c r="A268" s="274">
        <v>706108</v>
      </c>
      <c r="B268" s="274" t="s">
        <v>710</v>
      </c>
      <c r="C268" s="274" t="s">
        <v>256</v>
      </c>
      <c r="I268" s="274" t="s">
        <v>242</v>
      </c>
    </row>
    <row r="269" spans="1:9">
      <c r="A269" s="274">
        <v>706116</v>
      </c>
      <c r="B269" s="274" t="s">
        <v>711</v>
      </c>
      <c r="C269" s="274" t="s">
        <v>307</v>
      </c>
      <c r="I269" s="274" t="s">
        <v>242</v>
      </c>
    </row>
    <row r="270" spans="1:9">
      <c r="A270" s="274">
        <v>706124</v>
      </c>
      <c r="B270" s="274" t="s">
        <v>712</v>
      </c>
      <c r="C270" s="274" t="s">
        <v>76</v>
      </c>
      <c r="I270" s="274" t="s">
        <v>242</v>
      </c>
    </row>
    <row r="271" spans="1:9">
      <c r="A271" s="274">
        <v>706141</v>
      </c>
      <c r="B271" s="274" t="s">
        <v>713</v>
      </c>
      <c r="C271" s="274" t="s">
        <v>288</v>
      </c>
      <c r="I271" s="274" t="s">
        <v>242</v>
      </c>
    </row>
    <row r="272" spans="1:9">
      <c r="A272" s="274">
        <v>706149</v>
      </c>
      <c r="B272" s="274" t="s">
        <v>714</v>
      </c>
      <c r="C272" s="274" t="s">
        <v>715</v>
      </c>
      <c r="I272" s="274" t="s">
        <v>242</v>
      </c>
    </row>
    <row r="273" spans="1:9">
      <c r="A273" s="274">
        <v>706153</v>
      </c>
      <c r="B273" s="274" t="s">
        <v>716</v>
      </c>
      <c r="C273" s="274" t="s">
        <v>263</v>
      </c>
      <c r="I273" s="274" t="s">
        <v>242</v>
      </c>
    </row>
    <row r="274" spans="1:9">
      <c r="A274" s="274">
        <v>702483</v>
      </c>
      <c r="B274" s="274" t="s">
        <v>337</v>
      </c>
      <c r="C274" s="274" t="s">
        <v>338</v>
      </c>
      <c r="I274" s="274" t="s">
        <v>243</v>
      </c>
    </row>
    <row r="275" spans="1:9">
      <c r="A275" s="274">
        <v>702807</v>
      </c>
      <c r="B275" s="274" t="s">
        <v>339</v>
      </c>
      <c r="C275" s="274" t="s">
        <v>98</v>
      </c>
      <c r="I275" s="274" t="s">
        <v>243</v>
      </c>
    </row>
    <row r="276" spans="1:9">
      <c r="A276" s="274">
        <v>702946</v>
      </c>
      <c r="B276" s="274" t="s">
        <v>340</v>
      </c>
      <c r="C276" s="274" t="s">
        <v>76</v>
      </c>
      <c r="I276" s="274" t="s">
        <v>243</v>
      </c>
    </row>
    <row r="277" spans="1:9">
      <c r="A277" s="274">
        <v>703001</v>
      </c>
      <c r="B277" s="274" t="s">
        <v>341</v>
      </c>
      <c r="C277" s="274" t="s">
        <v>280</v>
      </c>
      <c r="I277" s="274" t="s">
        <v>243</v>
      </c>
    </row>
    <row r="278" spans="1:9">
      <c r="A278" s="274">
        <v>703236</v>
      </c>
      <c r="B278" s="274" t="s">
        <v>342</v>
      </c>
      <c r="C278" s="274" t="s">
        <v>343</v>
      </c>
      <c r="I278" s="274" t="s">
        <v>243</v>
      </c>
    </row>
    <row r="279" spans="1:9">
      <c r="A279" s="274">
        <v>703584</v>
      </c>
      <c r="B279" s="274" t="s">
        <v>344</v>
      </c>
      <c r="C279" s="274" t="s">
        <v>253</v>
      </c>
      <c r="I279" s="274" t="s">
        <v>243</v>
      </c>
    </row>
    <row r="280" spans="1:9">
      <c r="A280" s="274">
        <v>703910</v>
      </c>
      <c r="B280" s="274" t="s">
        <v>345</v>
      </c>
      <c r="C280" s="274" t="s">
        <v>89</v>
      </c>
      <c r="I280" s="274" t="s">
        <v>243</v>
      </c>
    </row>
    <row r="281" spans="1:9">
      <c r="A281" s="274">
        <v>704136</v>
      </c>
      <c r="B281" s="274" t="s">
        <v>346</v>
      </c>
      <c r="C281" s="274" t="s">
        <v>94</v>
      </c>
      <c r="I281" s="274" t="s">
        <v>243</v>
      </c>
    </row>
    <row r="282" spans="1:9">
      <c r="A282" s="274">
        <v>704194</v>
      </c>
      <c r="B282" s="274" t="s">
        <v>347</v>
      </c>
      <c r="C282" s="274" t="s">
        <v>256</v>
      </c>
      <c r="I282" s="274" t="s">
        <v>243</v>
      </c>
    </row>
    <row r="283" spans="1:9">
      <c r="A283" s="274">
        <v>704235</v>
      </c>
      <c r="B283" s="274" t="s">
        <v>348</v>
      </c>
      <c r="C283" s="274" t="s">
        <v>75</v>
      </c>
      <c r="I283" s="274" t="s">
        <v>243</v>
      </c>
    </row>
    <row r="284" spans="1:9">
      <c r="A284" s="274">
        <v>704570</v>
      </c>
      <c r="B284" s="274" t="s">
        <v>349</v>
      </c>
      <c r="C284" s="274" t="s">
        <v>350</v>
      </c>
      <c r="I284" s="274" t="s">
        <v>243</v>
      </c>
    </row>
    <row r="285" spans="1:9">
      <c r="A285" s="274">
        <v>704646</v>
      </c>
      <c r="B285" s="274" t="s">
        <v>351</v>
      </c>
      <c r="C285" s="274" t="s">
        <v>250</v>
      </c>
      <c r="I285" s="274" t="s">
        <v>243</v>
      </c>
    </row>
    <row r="286" spans="1:9">
      <c r="A286" s="274">
        <v>704683</v>
      </c>
      <c r="B286" s="274" t="s">
        <v>352</v>
      </c>
      <c r="C286" s="274" t="s">
        <v>353</v>
      </c>
      <c r="I286" s="274" t="s">
        <v>243</v>
      </c>
    </row>
    <row r="287" spans="1:9">
      <c r="A287" s="274">
        <v>704783</v>
      </c>
      <c r="B287" s="274" t="s">
        <v>354</v>
      </c>
      <c r="C287" s="274" t="s">
        <v>355</v>
      </c>
      <c r="I287" s="274" t="s">
        <v>243</v>
      </c>
    </row>
    <row r="288" spans="1:9">
      <c r="A288" s="274">
        <v>704828</v>
      </c>
      <c r="B288" s="274" t="s">
        <v>356</v>
      </c>
      <c r="C288" s="274" t="s">
        <v>76</v>
      </c>
      <c r="I288" s="274" t="s">
        <v>243</v>
      </c>
    </row>
    <row r="289" spans="1:9">
      <c r="A289" s="274">
        <v>704859</v>
      </c>
      <c r="B289" s="274" t="s">
        <v>357</v>
      </c>
      <c r="C289" s="274" t="s">
        <v>75</v>
      </c>
      <c r="I289" s="274" t="s">
        <v>243</v>
      </c>
    </row>
    <row r="290" spans="1:9">
      <c r="A290" s="274">
        <v>704876</v>
      </c>
      <c r="B290" s="274" t="s">
        <v>358</v>
      </c>
      <c r="C290" s="274" t="s">
        <v>359</v>
      </c>
      <c r="I290" s="274" t="s">
        <v>243</v>
      </c>
    </row>
    <row r="291" spans="1:9">
      <c r="A291" s="274">
        <v>704896</v>
      </c>
      <c r="B291" s="274" t="s">
        <v>360</v>
      </c>
      <c r="C291" s="274" t="s">
        <v>85</v>
      </c>
      <c r="I291" s="274" t="s">
        <v>243</v>
      </c>
    </row>
    <row r="292" spans="1:9">
      <c r="A292" s="274">
        <v>704972</v>
      </c>
      <c r="B292" s="274" t="s">
        <v>361</v>
      </c>
      <c r="C292" s="274" t="s">
        <v>278</v>
      </c>
      <c r="I292" s="274" t="s">
        <v>243</v>
      </c>
    </row>
    <row r="293" spans="1:9">
      <c r="A293" s="274">
        <v>704996</v>
      </c>
      <c r="B293" s="274" t="s">
        <v>362</v>
      </c>
      <c r="C293" s="274" t="s">
        <v>334</v>
      </c>
      <c r="I293" s="274" t="s">
        <v>243</v>
      </c>
    </row>
    <row r="294" spans="1:9">
      <c r="A294" s="274">
        <v>705009</v>
      </c>
      <c r="B294" s="274" t="s">
        <v>363</v>
      </c>
      <c r="C294" s="274" t="s">
        <v>364</v>
      </c>
      <c r="I294" s="274" t="s">
        <v>243</v>
      </c>
    </row>
    <row r="295" spans="1:9">
      <c r="A295" s="274">
        <v>705057</v>
      </c>
      <c r="B295" s="274" t="s">
        <v>365</v>
      </c>
      <c r="C295" s="274" t="s">
        <v>78</v>
      </c>
      <c r="I295" s="274" t="s">
        <v>243</v>
      </c>
    </row>
    <row r="296" spans="1:9">
      <c r="A296" s="274">
        <v>705099</v>
      </c>
      <c r="B296" s="274" t="s">
        <v>366</v>
      </c>
      <c r="C296" s="274" t="s">
        <v>281</v>
      </c>
      <c r="I296" s="274" t="s">
        <v>243</v>
      </c>
    </row>
    <row r="297" spans="1:9">
      <c r="A297" s="274">
        <v>705338</v>
      </c>
      <c r="B297" s="274" t="s">
        <v>367</v>
      </c>
      <c r="C297" s="274" t="s">
        <v>294</v>
      </c>
      <c r="I297" s="274" t="s">
        <v>243</v>
      </c>
    </row>
    <row r="298" spans="1:9">
      <c r="A298" s="274">
        <v>705416</v>
      </c>
      <c r="B298" s="274" t="s">
        <v>368</v>
      </c>
      <c r="C298" s="274" t="s">
        <v>369</v>
      </c>
      <c r="I298" s="274" t="s">
        <v>243</v>
      </c>
    </row>
    <row r="299" spans="1:9">
      <c r="A299" s="274">
        <v>705458</v>
      </c>
      <c r="B299" s="274" t="s">
        <v>370</v>
      </c>
      <c r="C299" s="274" t="s">
        <v>84</v>
      </c>
      <c r="I299" s="274" t="s">
        <v>243</v>
      </c>
    </row>
    <row r="300" spans="1:9">
      <c r="A300" s="274">
        <v>705482</v>
      </c>
      <c r="B300" s="274" t="s">
        <v>371</v>
      </c>
      <c r="C300" s="274" t="s">
        <v>343</v>
      </c>
      <c r="I300" s="274" t="s">
        <v>243</v>
      </c>
    </row>
    <row r="301" spans="1:9">
      <c r="A301" s="274">
        <v>705693</v>
      </c>
      <c r="B301" s="274" t="s">
        <v>372</v>
      </c>
      <c r="C301" s="274" t="s">
        <v>259</v>
      </c>
      <c r="I301" s="274" t="s">
        <v>243</v>
      </c>
    </row>
    <row r="302" spans="1:9">
      <c r="A302" s="274">
        <v>705723</v>
      </c>
      <c r="B302" s="274" t="s">
        <v>373</v>
      </c>
      <c r="C302" s="274" t="s">
        <v>283</v>
      </c>
      <c r="I302" s="274" t="s">
        <v>243</v>
      </c>
    </row>
    <row r="303" spans="1:9">
      <c r="A303" s="274">
        <v>705755</v>
      </c>
      <c r="B303" s="274" t="s">
        <v>374</v>
      </c>
      <c r="C303" s="274" t="s">
        <v>101</v>
      </c>
      <c r="I303" s="274" t="s">
        <v>243</v>
      </c>
    </row>
    <row r="304" spans="1:9">
      <c r="A304" s="274">
        <v>705784</v>
      </c>
      <c r="B304" s="274" t="s">
        <v>375</v>
      </c>
      <c r="C304" s="274" t="s">
        <v>76</v>
      </c>
      <c r="I304" s="274" t="s">
        <v>243</v>
      </c>
    </row>
    <row r="305" spans="1:9">
      <c r="A305" s="274">
        <v>705817</v>
      </c>
      <c r="B305" s="274" t="s">
        <v>376</v>
      </c>
      <c r="C305" s="274" t="s">
        <v>377</v>
      </c>
      <c r="I305" s="274" t="s">
        <v>243</v>
      </c>
    </row>
    <row r="306" spans="1:9">
      <c r="A306" s="274">
        <v>705915</v>
      </c>
      <c r="B306" s="274" t="s">
        <v>378</v>
      </c>
      <c r="C306" s="274" t="s">
        <v>79</v>
      </c>
      <c r="I306" s="274" t="s">
        <v>243</v>
      </c>
    </row>
    <row r="307" spans="1:9">
      <c r="A307" s="274">
        <v>705942</v>
      </c>
      <c r="B307" s="274" t="s">
        <v>379</v>
      </c>
      <c r="C307" s="274" t="s">
        <v>277</v>
      </c>
      <c r="I307" s="274" t="s">
        <v>243</v>
      </c>
    </row>
    <row r="308" spans="1:9">
      <c r="A308" s="274">
        <v>705953</v>
      </c>
      <c r="B308" s="274" t="s">
        <v>380</v>
      </c>
      <c r="C308" s="274" t="s">
        <v>88</v>
      </c>
      <c r="I308" s="274" t="s">
        <v>243</v>
      </c>
    </row>
    <row r="309" spans="1:9">
      <c r="A309" s="274">
        <v>705961</v>
      </c>
      <c r="B309" s="274" t="s">
        <v>381</v>
      </c>
      <c r="C309" s="274" t="s">
        <v>382</v>
      </c>
      <c r="I309" s="274" t="s">
        <v>243</v>
      </c>
    </row>
    <row r="310" spans="1:9">
      <c r="A310" s="274">
        <v>705973</v>
      </c>
      <c r="B310" s="274" t="s">
        <v>383</v>
      </c>
      <c r="C310" s="274" t="s">
        <v>384</v>
      </c>
      <c r="I310" s="274" t="s">
        <v>243</v>
      </c>
    </row>
    <row r="311" spans="1:9">
      <c r="A311" s="274">
        <v>706035</v>
      </c>
      <c r="B311" s="274" t="s">
        <v>385</v>
      </c>
      <c r="C311" s="274" t="s">
        <v>299</v>
      </c>
      <c r="I311" s="274" t="s">
        <v>243</v>
      </c>
    </row>
    <row r="312" spans="1:9">
      <c r="A312" s="274">
        <v>706039</v>
      </c>
      <c r="B312" s="274" t="s">
        <v>386</v>
      </c>
      <c r="C312" s="274" t="s">
        <v>387</v>
      </c>
      <c r="I312" s="274" t="s">
        <v>243</v>
      </c>
    </row>
    <row r="313" spans="1:9">
      <c r="A313" s="274">
        <v>706051</v>
      </c>
      <c r="B313" s="274" t="s">
        <v>388</v>
      </c>
      <c r="C313" s="274" t="s">
        <v>245</v>
      </c>
      <c r="I313" s="274" t="s">
        <v>243</v>
      </c>
    </row>
    <row r="314" spans="1:9">
      <c r="A314" s="274">
        <v>706063</v>
      </c>
      <c r="B314" s="274" t="s">
        <v>389</v>
      </c>
      <c r="C314" s="274" t="s">
        <v>390</v>
      </c>
      <c r="I314" s="274" t="s">
        <v>243</v>
      </c>
    </row>
    <row r="315" spans="1:9">
      <c r="A315" s="274">
        <v>706073</v>
      </c>
      <c r="B315" s="274" t="s">
        <v>391</v>
      </c>
      <c r="C315" s="274" t="s">
        <v>281</v>
      </c>
      <c r="I315" s="274" t="s">
        <v>243</v>
      </c>
    </row>
    <row r="316" spans="1:9">
      <c r="A316" s="274">
        <v>706082</v>
      </c>
      <c r="B316" s="274" t="s">
        <v>392</v>
      </c>
      <c r="C316" s="274" t="s">
        <v>393</v>
      </c>
      <c r="I316" s="274" t="s">
        <v>243</v>
      </c>
    </row>
    <row r="317" spans="1:9">
      <c r="A317" s="274">
        <v>706095</v>
      </c>
      <c r="B317" s="274" t="s">
        <v>394</v>
      </c>
      <c r="C317" s="274" t="s">
        <v>256</v>
      </c>
      <c r="I317" s="274" t="s">
        <v>243</v>
      </c>
    </row>
    <row r="318" spans="1:9">
      <c r="A318" s="274">
        <v>706314</v>
      </c>
      <c r="B318" s="274" t="s">
        <v>395</v>
      </c>
      <c r="C318" s="274" t="s">
        <v>396</v>
      </c>
      <c r="I318" s="274" t="s">
        <v>243</v>
      </c>
    </row>
  </sheetData>
  <sheetProtection password="DA61" sheet="1" objects="1" scenarios="1" selectLockedCells="1" selectUnlockedCells="1"/>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sqref="A1:C9"/>
    </sheetView>
  </sheetViews>
  <sheetFormatPr defaultRowHeight="14.25"/>
  <sheetData>
    <row r="1" spans="1:3">
      <c r="A1" s="55" t="s">
        <v>105</v>
      </c>
      <c r="B1" s="55" t="s">
        <v>106</v>
      </c>
      <c r="C1" s="1"/>
    </row>
    <row r="2" spans="1:3">
      <c r="A2" s="55">
        <v>700980</v>
      </c>
      <c r="B2" s="55" t="s">
        <v>104</v>
      </c>
      <c r="C2" s="1"/>
    </row>
    <row r="3" spans="1:3">
      <c r="A3" s="55">
        <v>700653</v>
      </c>
      <c r="B3" s="55" t="s">
        <v>107</v>
      </c>
      <c r="C3" s="1"/>
    </row>
    <row r="4" spans="1:3">
      <c r="A4" s="55">
        <v>700124</v>
      </c>
      <c r="B4" s="55" t="s">
        <v>108</v>
      </c>
      <c r="C4" s="1"/>
    </row>
    <row r="5" spans="1:3">
      <c r="A5" s="55">
        <v>700934</v>
      </c>
      <c r="B5" s="55" t="s">
        <v>109</v>
      </c>
      <c r="C5" s="1"/>
    </row>
    <row r="6" spans="1:3">
      <c r="A6" s="1"/>
      <c r="B6" s="1"/>
      <c r="C6" s="1"/>
    </row>
    <row r="7" spans="1:3">
      <c r="A7" s="1"/>
      <c r="B7" s="1"/>
      <c r="C7" s="1"/>
    </row>
    <row r="8" spans="1:3">
      <c r="A8" s="1"/>
      <c r="B8" s="1"/>
      <c r="C8" s="1"/>
    </row>
    <row r="9" spans="1:3">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السجل العام</vt:lpstr>
      <vt:lpstr>ورقة4</vt:lpstr>
      <vt:lpstr>ورقة2</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2020-07-13T21:38:33Z</cp:lastPrinted>
  <dcterms:created xsi:type="dcterms:W3CDTF">2015-06-05T18:17:20Z</dcterms:created>
  <dcterms:modified xsi:type="dcterms:W3CDTF">2020-07-13T22:15:12Z</dcterms:modified>
</cp:coreProperties>
</file>